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00" windowHeight="8865" activeTab="0"/>
  </bookViews>
  <sheets>
    <sheet name="VBD aprēķins - finansējums" sheetId="1" r:id="rId1"/>
    <sheet name="Intervāli" sheetId="2" r:id="rId2"/>
    <sheet name="Sheet3" sheetId="3" r:id="rId3"/>
  </sheets>
  <definedNames>
    <definedName name="_xlnm._FilterDatabase" localSheetId="0" hidden="1">'VBD aprēķins - finansējums'!$A$4:$L$47</definedName>
  </definedNames>
  <calcPr fullCalcOnLoad="1"/>
</workbook>
</file>

<file path=xl/sharedStrings.xml><?xml version="1.0" encoding="utf-8"?>
<sst xmlns="http://schemas.openxmlformats.org/spreadsheetml/2006/main" count="189" uniqueCount="107">
  <si>
    <t>Valsts budžeta dotācijas likmes</t>
  </si>
  <si>
    <t>ATVK
kods</t>
  </si>
  <si>
    <t>Pašvaldība</t>
  </si>
  <si>
    <t xml:space="preserve">Novirze no  aritmetiskā vidējā </t>
  </si>
  <si>
    <t>Novirzes kvadrāts</t>
  </si>
  <si>
    <t>Svērtais novirzes kvadrāts</t>
  </si>
  <si>
    <t>Aizkraukles novads</t>
  </si>
  <si>
    <t>Alūksnes novads</t>
  </si>
  <si>
    <t>Ādažu novads</t>
  </si>
  <si>
    <t>Balvu novads</t>
  </si>
  <si>
    <t>Bauskas novads</t>
  </si>
  <si>
    <t>Cēsu novads</t>
  </si>
  <si>
    <t>Dobeles novads</t>
  </si>
  <si>
    <t>Gulbenes novads</t>
  </si>
  <si>
    <t>Jelgavas novads</t>
  </si>
  <si>
    <t>Jēkabpils novads</t>
  </si>
  <si>
    <t>Krāslavas novads</t>
  </si>
  <si>
    <t>Kuldīgas novads</t>
  </si>
  <si>
    <t>Ķekavas novads</t>
  </si>
  <si>
    <t>Limbažu novads</t>
  </si>
  <si>
    <t>Līvānu novads</t>
  </si>
  <si>
    <t>Ludzas novads</t>
  </si>
  <si>
    <t>Madonas novads</t>
  </si>
  <si>
    <t>Mārupes novads</t>
  </si>
  <si>
    <t>Ogres novads</t>
  </si>
  <si>
    <t>Olaines novads</t>
  </si>
  <si>
    <t>Preiļu novads</t>
  </si>
  <si>
    <t>Rēzeknes novads</t>
  </si>
  <si>
    <t>Ropažu novads</t>
  </si>
  <si>
    <t>Salaspils novads</t>
  </si>
  <si>
    <t>Saldus novads</t>
  </si>
  <si>
    <t>Saulkrastu novads</t>
  </si>
  <si>
    <t>Siguldas novads</t>
  </si>
  <si>
    <t>Smiltenes novads</t>
  </si>
  <si>
    <t>Talsu novads</t>
  </si>
  <si>
    <t>Tukuma novads</t>
  </si>
  <si>
    <t>Valkas novads</t>
  </si>
  <si>
    <t>Varakļānu novads</t>
  </si>
  <si>
    <t>Ventspils novads</t>
  </si>
  <si>
    <t>Kopā</t>
  </si>
  <si>
    <t>Valstī vidēji</t>
  </si>
  <si>
    <t>Dispersija</t>
  </si>
  <si>
    <t>Standartnovirze</t>
  </si>
  <si>
    <t>Variants (ar soli 1,000), 5 grupas</t>
  </si>
  <si>
    <t>Nr.</t>
  </si>
  <si>
    <t>Grupa</t>
  </si>
  <si>
    <t>Vertēto ieņēmumu</t>
  </si>
  <si>
    <t>Pašvaldību skaits</t>
  </si>
  <si>
    <t>p.k.</t>
  </si>
  <si>
    <t>standartizēta vērtība</t>
  </si>
  <si>
    <t>(intervāls)</t>
  </si>
  <si>
    <t>1.</t>
  </si>
  <si>
    <t>V</t>
  </si>
  <si>
    <t>no -1,000 un zemāks</t>
  </si>
  <si>
    <t>2.</t>
  </si>
  <si>
    <t>IV</t>
  </si>
  <si>
    <t>no 0 līdz - 0,999</t>
  </si>
  <si>
    <t>3.</t>
  </si>
  <si>
    <t>III</t>
  </si>
  <si>
    <t>no 0,001 līdz 0,999</t>
  </si>
  <si>
    <t>4.</t>
  </si>
  <si>
    <t>II</t>
  </si>
  <si>
    <t>1,000 - 1,999</t>
  </si>
  <si>
    <t>5.</t>
  </si>
  <si>
    <t>I</t>
  </si>
  <si>
    <t>2,000 un augstāks</t>
  </si>
  <si>
    <t>Variants (ar soli 1,000) 4 grupas</t>
  </si>
  <si>
    <t>1,000 un augstāks</t>
  </si>
  <si>
    <t>Variants (ar soli 0,500) 5 grupas</t>
  </si>
  <si>
    <t>no -0,500 līdz -0,999</t>
  </si>
  <si>
    <t>no 0 līdz - 0,499</t>
  </si>
  <si>
    <t>no 0,001 līdz 0,499</t>
  </si>
  <si>
    <t>0,500 un augstāks</t>
  </si>
  <si>
    <t>Variants (ar soli 0,500) 4 grupas</t>
  </si>
  <si>
    <t>no -0,700 līdz -0,999</t>
  </si>
  <si>
    <t>no 0 līdz - 0,699</t>
  </si>
  <si>
    <t>no 0 un augstāks</t>
  </si>
  <si>
    <t xml:space="preserve">Vvariants (ar soli 0,700) 4 grupas </t>
  </si>
  <si>
    <t>Pašvaldību skaits valsts budžeta dotācijas intervālos</t>
  </si>
  <si>
    <t>N.p.k.</t>
  </si>
  <si>
    <t>Vertēto ieņēmumu standartizēta vērtības intervāls</t>
  </si>
  <si>
    <t>Valsts budžeta dotācija (%)</t>
  </si>
  <si>
    <t>&lt; (-1,0)</t>
  </si>
  <si>
    <t>≥ (-1,0) – 0,0 &lt;</t>
  </si>
  <si>
    <t>≥ 0,0 – 1,0 &lt;</t>
  </si>
  <si>
    <t>≥ 1,0 – 2,0 &lt;</t>
  </si>
  <si>
    <t>≥ 2,0</t>
  </si>
  <si>
    <t>Salīdzinājumā ar iepriekšējo gadu</t>
  </si>
  <si>
    <t>VBD likmes 2020. gadā</t>
  </si>
  <si>
    <t>Vērtētie IIN ieņēmumi  pašvaldībām 
2021. gadā, euro</t>
  </si>
  <si>
    <t xml:space="preserve">Pastāvīgo iedzīvotāju skaits 2020.gadā *    </t>
  </si>
  <si>
    <t>Vērtētie  ieņēmumi uz 1 iedzīvotāju 2020. gadā, euro</t>
  </si>
  <si>
    <t>Standartizētā  vērtība 2021. gadā</t>
  </si>
  <si>
    <t>VBD likmes 2021. gadā</t>
  </si>
  <si>
    <r>
      <t xml:space="preserve">Pašvaldību budžeta kapacitātes rādītājs 2021.gadā 
</t>
    </r>
    <r>
      <rPr>
        <sz val="10"/>
        <rFont val="Times New Roman"/>
        <family val="1"/>
      </rPr>
      <t>(Saskaņā ar 2015.gada 27.janvāra Ministru kabineta noteikumiem Nr.42 "Noteikumi par kritērijiem un kārtību valsts budžeta dotācijas piešķiršanai pašvaldībām 
ES struktūrfondu un Kohēzijas fonda 2014.–2020.gada plānošanas periodā līdzfinansēto projektu īstenošanai")</t>
    </r>
  </si>
  <si>
    <t>Pašvaldību skaits 2021.gadā</t>
  </si>
  <si>
    <t>* Iedzīvotāju skaits uz 01.01.2020. (PMLP dati)</t>
  </si>
  <si>
    <t>Valmieras novads</t>
  </si>
  <si>
    <t>Daugavpils</t>
  </si>
  <si>
    <t>Jelgava</t>
  </si>
  <si>
    <t>Jūrmala</t>
  </si>
  <si>
    <t>Liepāja</t>
  </si>
  <si>
    <t>Rēzekne</t>
  </si>
  <si>
    <t>Rīga</t>
  </si>
  <si>
    <t>Ventspils</t>
  </si>
  <si>
    <t>Augšdaugavas novads</t>
  </si>
  <si>
    <t>Dienvidkurzemes novads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</si>
</sst>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_-;\-* #,##0_-;_-* &quot;-&quot;??_-;_-@_-"/>
    <numFmt numFmtId="173" formatCode="0.0000"/>
    <numFmt numFmtId="174" formatCode="0.0"/>
    <numFmt numFmtId="175" formatCode="_-* #,##0.0_-;\-* #,##0.0_-;_-* &quot;-&quot;??_-;_-@_-"/>
    <numFmt numFmtId="176" formatCode="[$-426]dddd\,\ yyyy\.\ &quot;gada&quot;\ d\.\ mmmm"/>
    <numFmt numFmtId="177" formatCode="0.0%"/>
    <numFmt numFmtId="178" formatCode="#,##0_ ;\-#,##0\ "/>
    <numFmt numFmtId="179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49" fontId="3" fillId="0" borderId="12" xfId="60" applyNumberFormat="1" applyFont="1" applyFill="1" applyBorder="1" applyAlignment="1">
      <alignment horizontal="center"/>
      <protection/>
    </xf>
    <xf numFmtId="173" fontId="3" fillId="0" borderId="11" xfId="0" applyNumberFormat="1" applyFont="1" applyBorder="1" applyAlignment="1">
      <alignment/>
    </xf>
    <xf numFmtId="172" fontId="3" fillId="0" borderId="11" xfId="42" applyNumberFormat="1" applyFont="1" applyBorder="1" applyAlignment="1">
      <alignment/>
    </xf>
    <xf numFmtId="0" fontId="3" fillId="0" borderId="11" xfId="0" applyFont="1" applyFill="1" applyBorder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7" fillId="0" borderId="13" xfId="0" applyFont="1" applyBorder="1" applyAlignment="1">
      <alignment horizontal="center" wrapText="1"/>
    </xf>
    <xf numFmtId="0" fontId="47" fillId="0" borderId="13" xfId="0" applyFont="1" applyBorder="1" applyAlignment="1">
      <alignment wrapText="1"/>
    </xf>
    <xf numFmtId="0" fontId="47" fillId="0" borderId="14" xfId="0" applyFont="1" applyBorder="1" applyAlignment="1">
      <alignment horizontal="center" wrapText="1"/>
    </xf>
    <xf numFmtId="0" fontId="47" fillId="0" borderId="14" xfId="0" applyFont="1" applyBorder="1" applyAlignment="1">
      <alignment wrapText="1"/>
    </xf>
    <xf numFmtId="0" fontId="54" fillId="0" borderId="15" xfId="0" applyFont="1" applyBorder="1" applyAlignment="1">
      <alignment wrapText="1"/>
    </xf>
    <xf numFmtId="0" fontId="47" fillId="0" borderId="15" xfId="0" applyFont="1" applyBorder="1" applyAlignment="1">
      <alignment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4" fillId="0" borderId="0" xfId="0" applyFont="1" applyBorder="1" applyAlignment="1">
      <alignment/>
    </xf>
    <xf numFmtId="0" fontId="56" fillId="0" borderId="21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vertical="top" wrapText="1"/>
    </xf>
    <xf numFmtId="0" fontId="47" fillId="0" borderId="25" xfId="0" applyFont="1" applyFill="1" applyBorder="1" applyAlignment="1">
      <alignment wrapText="1"/>
    </xf>
    <xf numFmtId="0" fontId="47" fillId="0" borderId="26" xfId="0" applyFont="1" applyFill="1" applyBorder="1" applyAlignment="1">
      <alignment wrapText="1"/>
    </xf>
    <xf numFmtId="0" fontId="47" fillId="0" borderId="27" xfId="0" applyFont="1" applyFill="1" applyBorder="1" applyAlignment="1">
      <alignment wrapText="1"/>
    </xf>
    <xf numFmtId="0" fontId="47" fillId="0" borderId="28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top" wrapText="1"/>
    </xf>
    <xf numFmtId="0" fontId="54" fillId="0" borderId="30" xfId="0" applyFont="1" applyFill="1" applyBorder="1" applyAlignment="1">
      <alignment horizontal="center" vertical="top" wrapText="1"/>
    </xf>
    <xf numFmtId="0" fontId="58" fillId="0" borderId="20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 wrapText="1"/>
    </xf>
    <xf numFmtId="0" fontId="54" fillId="0" borderId="28" xfId="0" applyFont="1" applyFill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172" fontId="3" fillId="0" borderId="32" xfId="42" applyNumberFormat="1" applyFont="1" applyBorder="1" applyAlignment="1">
      <alignment/>
    </xf>
    <xf numFmtId="43" fontId="3" fillId="0" borderId="11" xfId="42" applyFont="1" applyFill="1" applyBorder="1" applyAlignment="1">
      <alignment/>
    </xf>
    <xf numFmtId="43" fontId="3" fillId="0" borderId="11" xfId="42" applyFont="1" applyFill="1" applyBorder="1" applyAlignment="1">
      <alignment horizontal="right" wrapText="1"/>
    </xf>
    <xf numFmtId="9" fontId="3" fillId="0" borderId="11" xfId="63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1"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17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74" fontId="2" fillId="0" borderId="12" xfId="0" applyNumberFormat="1" applyFont="1" applyBorder="1" applyAlignment="1">
      <alignment/>
    </xf>
    <xf numFmtId="3" fontId="2" fillId="0" borderId="33" xfId="0" applyNumberFormat="1" applyFont="1" applyBorder="1" applyAlignment="1">
      <alignment horizontal="right"/>
    </xf>
    <xf numFmtId="174" fontId="2" fillId="0" borderId="3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4" fontId="2" fillId="0" borderId="0" xfId="0" applyNumberFormat="1" applyFont="1" applyBorder="1" applyAlignment="1">
      <alignment/>
    </xf>
    <xf numFmtId="9" fontId="3" fillId="0" borderId="11" xfId="63" applyFont="1" applyBorder="1" applyAlignment="1">
      <alignment/>
    </xf>
    <xf numFmtId="0" fontId="4" fillId="0" borderId="20" xfId="0" applyFont="1" applyFill="1" applyBorder="1" applyAlignment="1">
      <alignment horizontal="center" vertical="top" wrapText="1"/>
    </xf>
    <xf numFmtId="9" fontId="2" fillId="0" borderId="35" xfId="63" applyFont="1" applyFill="1" applyBorder="1" applyAlignment="1">
      <alignment horizontal="center" vertical="center" wrapText="1"/>
    </xf>
    <xf numFmtId="9" fontId="2" fillId="0" borderId="35" xfId="63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/>
    </xf>
    <xf numFmtId="174" fontId="2" fillId="0" borderId="11" xfId="0" applyNumberFormat="1" applyFont="1" applyFill="1" applyBorder="1" applyAlignment="1">
      <alignment/>
    </xf>
    <xf numFmtId="9" fontId="3" fillId="0" borderId="11" xfId="63" applyNumberFormat="1" applyFont="1" applyFill="1" applyBorder="1" applyAlignment="1">
      <alignment/>
    </xf>
    <xf numFmtId="0" fontId="3" fillId="0" borderId="0" xfId="53" applyFont="1" applyAlignment="1" applyProtection="1">
      <alignment horizontal="left"/>
      <protection/>
    </xf>
    <xf numFmtId="0" fontId="3" fillId="0" borderId="32" xfId="0" applyFont="1" applyFill="1" applyBorder="1" applyAlignment="1">
      <alignment horizontal="left"/>
    </xf>
    <xf numFmtId="0" fontId="3" fillId="12" borderId="11" xfId="0" applyFont="1" applyFill="1" applyBorder="1" applyAlignment="1">
      <alignment horizontal="center" vertical="top" wrapText="1"/>
    </xf>
    <xf numFmtId="1" fontId="3" fillId="12" borderId="11" xfId="0" applyNumberFormat="1" applyFont="1" applyFill="1" applyBorder="1" applyAlignment="1">
      <alignment horizontal="center" vertical="top" wrapText="1"/>
    </xf>
    <xf numFmtId="2" fontId="3" fillId="12" borderId="11" xfId="0" applyNumberFormat="1" applyFont="1" applyFill="1" applyBorder="1" applyAlignment="1">
      <alignment horizontal="center" vertical="top" wrapText="1"/>
    </xf>
    <xf numFmtId="3" fontId="52" fillId="0" borderId="11" xfId="0" applyNumberFormat="1" applyFont="1" applyBorder="1" applyAlignment="1">
      <alignment/>
    </xf>
    <xf numFmtId="0" fontId="52" fillId="0" borderId="11" xfId="0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179" fontId="2" fillId="0" borderId="11" xfId="0" applyNumberFormat="1" applyFont="1" applyFill="1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9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zoomScale="110" zoomScaleNormal="110" zoomScalePageLayoutView="0" workbookViewId="0" topLeftCell="A1">
      <selection activeCell="M52" sqref="M52"/>
    </sheetView>
  </sheetViews>
  <sheetFormatPr defaultColWidth="9.140625" defaultRowHeight="15"/>
  <cols>
    <col min="1" max="1" width="10.28125" style="45" customWidth="1"/>
    <col min="2" max="2" width="18.7109375" style="45" customWidth="1"/>
    <col min="3" max="3" width="13.421875" style="45" bestFit="1" customWidth="1"/>
    <col min="4" max="5" width="11.421875" style="45" customWidth="1"/>
    <col min="6" max="6" width="13.421875" style="45" bestFit="1" customWidth="1"/>
    <col min="7" max="7" width="10.00390625" style="45" customWidth="1"/>
    <col min="8" max="8" width="16.140625" style="45" customWidth="1"/>
    <col min="9" max="9" width="11.8515625" style="45" customWidth="1"/>
    <col min="10" max="10" width="11.140625" style="45" customWidth="1"/>
    <col min="11" max="11" width="14.140625" style="45" hidden="1" customWidth="1"/>
    <col min="12" max="12" width="15.57421875" style="45" hidden="1" customWidth="1"/>
    <col min="13" max="16384" width="9.140625" style="45" customWidth="1"/>
  </cols>
  <sheetData>
    <row r="2" spans="1:11" ht="12.75">
      <c r="A2" s="84" t="s">
        <v>94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31.5" customHeight="1" hidden="1">
      <c r="A3" s="2"/>
      <c r="B3" s="44"/>
      <c r="C3" s="3"/>
      <c r="D3" s="44"/>
      <c r="E3" s="3"/>
      <c r="F3" s="70" t="s">
        <v>0</v>
      </c>
      <c r="G3" s="71">
        <v>0.1</v>
      </c>
      <c r="H3" s="71">
        <v>0.15</v>
      </c>
      <c r="I3" s="71">
        <v>0.2</v>
      </c>
      <c r="J3" s="71">
        <v>0.25</v>
      </c>
      <c r="K3" s="71">
        <v>0.3</v>
      </c>
    </row>
    <row r="4" spans="1:12" ht="72" customHeight="1">
      <c r="A4" s="77" t="s">
        <v>1</v>
      </c>
      <c r="B4" s="77" t="s">
        <v>2</v>
      </c>
      <c r="C4" s="78" t="s">
        <v>89</v>
      </c>
      <c r="D4" s="77" t="s">
        <v>90</v>
      </c>
      <c r="E4" s="79" t="s">
        <v>91</v>
      </c>
      <c r="F4" s="77" t="s">
        <v>3</v>
      </c>
      <c r="G4" s="77" t="s">
        <v>4</v>
      </c>
      <c r="H4" s="77" t="s">
        <v>5</v>
      </c>
      <c r="I4" s="77" t="s">
        <v>92</v>
      </c>
      <c r="J4" s="77" t="s">
        <v>93</v>
      </c>
      <c r="K4" s="4" t="s">
        <v>88</v>
      </c>
      <c r="L4" s="4" t="s">
        <v>87</v>
      </c>
    </row>
    <row r="5" spans="1:12" ht="12.75">
      <c r="A5" s="81">
        <v>20000</v>
      </c>
      <c r="B5" s="76" t="s">
        <v>6</v>
      </c>
      <c r="C5" s="80">
        <v>17131435</v>
      </c>
      <c r="D5" s="80">
        <v>31446</v>
      </c>
      <c r="E5" s="47">
        <f aca="true" t="shared" si="0" ref="E5:E47">C5/D5</f>
        <v>544.7890033708579</v>
      </c>
      <c r="F5" s="7">
        <f aca="true" t="shared" si="1" ref="F5:F47">E5-E$49</f>
        <v>-178.73095306496248</v>
      </c>
      <c r="G5" s="7">
        <f aca="true" t="shared" si="2" ref="G5:G47">F5^2</f>
        <v>31944.75358350982</v>
      </c>
      <c r="H5" s="7">
        <f aca="true" t="shared" si="3" ref="H5:H47">G5*D5</f>
        <v>1004534721.1870499</v>
      </c>
      <c r="I5" s="6">
        <f aca="true" t="shared" si="4" ref="I5:I47">F5/$H$53</f>
        <v>-0.7652588210946446</v>
      </c>
      <c r="J5" s="74">
        <f aca="true" t="shared" si="5" ref="J5:J47">IF(I5&lt;-1,$K$3,IF(I5&lt;0,$J$3,(IF(I5&lt;1,$I$3,(IF(I5&lt;2,$H$3,$G$3))))))</f>
        <v>0.25</v>
      </c>
      <c r="K5" s="50">
        <v>0.25</v>
      </c>
      <c r="L5" s="68">
        <f aca="true" t="shared" si="6" ref="L5:L47">J5-K5</f>
        <v>0</v>
      </c>
    </row>
    <row r="6" spans="1:12" ht="12.75">
      <c r="A6" s="81">
        <v>21000</v>
      </c>
      <c r="B6" s="8" t="s">
        <v>7</v>
      </c>
      <c r="C6" s="80">
        <v>6991643</v>
      </c>
      <c r="D6" s="80">
        <v>15645</v>
      </c>
      <c r="E6" s="47">
        <f t="shared" si="0"/>
        <v>446.8931287951422</v>
      </c>
      <c r="F6" s="7">
        <f t="shared" si="1"/>
        <v>-276.6268276406782</v>
      </c>
      <c r="G6" s="7">
        <f t="shared" si="2"/>
        <v>76522.40177054548</v>
      </c>
      <c r="H6" s="7">
        <f t="shared" si="3"/>
        <v>1197192975.7001839</v>
      </c>
      <c r="I6" s="6">
        <f t="shared" si="4"/>
        <v>-1.1844121925904714</v>
      </c>
      <c r="J6" s="74">
        <f t="shared" si="5"/>
        <v>0.3</v>
      </c>
      <c r="K6" s="50">
        <v>0.25</v>
      </c>
      <c r="L6" s="68">
        <f t="shared" si="6"/>
        <v>0.04999999999999999</v>
      </c>
    </row>
    <row r="7" spans="1:12" ht="12.75">
      <c r="A7" s="81">
        <v>22000</v>
      </c>
      <c r="B7" s="8" t="s">
        <v>105</v>
      </c>
      <c r="C7" s="80">
        <v>10327900</v>
      </c>
      <c r="D7" s="80">
        <v>29025</v>
      </c>
      <c r="E7" s="47">
        <f t="shared" si="0"/>
        <v>355.82773471145566</v>
      </c>
      <c r="F7" s="7">
        <f t="shared" si="1"/>
        <v>-367.69222172436474</v>
      </c>
      <c r="G7" s="7">
        <f t="shared" si="2"/>
        <v>135197.5699165994</v>
      </c>
      <c r="H7" s="7">
        <f t="shared" si="3"/>
        <v>3924109466.8292975</v>
      </c>
      <c r="I7" s="6">
        <f t="shared" si="4"/>
        <v>-1.574320011711605</v>
      </c>
      <c r="J7" s="74">
        <f t="shared" si="5"/>
        <v>0.3</v>
      </c>
      <c r="K7" s="50">
        <v>0.25</v>
      </c>
      <c r="L7" s="68">
        <f t="shared" si="6"/>
        <v>0.04999999999999999</v>
      </c>
    </row>
    <row r="8" spans="1:12" ht="12.75">
      <c r="A8" s="81">
        <v>23000</v>
      </c>
      <c r="B8" s="8" t="s">
        <v>8</v>
      </c>
      <c r="C8" s="80">
        <v>23162852</v>
      </c>
      <c r="D8" s="80">
        <v>21752</v>
      </c>
      <c r="E8" s="47">
        <f t="shared" si="0"/>
        <v>1064.8607944097093</v>
      </c>
      <c r="F8" s="7">
        <f t="shared" si="1"/>
        <v>341.34083797388894</v>
      </c>
      <c r="G8" s="7">
        <f t="shared" si="2"/>
        <v>116513.5676687167</v>
      </c>
      <c r="H8" s="7">
        <f t="shared" si="3"/>
        <v>2534403123.9299254</v>
      </c>
      <c r="I8" s="6">
        <f t="shared" si="4"/>
        <v>1.4614932823886086</v>
      </c>
      <c r="J8" s="74">
        <f t="shared" si="5"/>
        <v>0.15</v>
      </c>
      <c r="K8" s="50">
        <v>0.15</v>
      </c>
      <c r="L8" s="68">
        <f t="shared" si="6"/>
        <v>0</v>
      </c>
    </row>
    <row r="9" spans="1:12" ht="12.75">
      <c r="A9" s="81">
        <v>24000</v>
      </c>
      <c r="B9" s="8" t="s">
        <v>9</v>
      </c>
      <c r="C9" s="80">
        <v>8161710</v>
      </c>
      <c r="D9" s="80">
        <v>20694</v>
      </c>
      <c r="E9" s="47">
        <f t="shared" si="0"/>
        <v>394.3998260365323</v>
      </c>
      <c r="F9" s="7">
        <f t="shared" si="1"/>
        <v>-329.1201303992881</v>
      </c>
      <c r="G9" s="7">
        <f t="shared" si="2"/>
        <v>108320.06023404439</v>
      </c>
      <c r="H9" s="7">
        <f t="shared" si="3"/>
        <v>2241575326.4833145</v>
      </c>
      <c r="I9" s="6">
        <f t="shared" si="4"/>
        <v>-1.4091688018713346</v>
      </c>
      <c r="J9" s="74">
        <f t="shared" si="5"/>
        <v>0.3</v>
      </c>
      <c r="K9" s="50">
        <v>0.3</v>
      </c>
      <c r="L9" s="68">
        <f t="shared" si="6"/>
        <v>0</v>
      </c>
    </row>
    <row r="10" spans="1:12" ht="12.75">
      <c r="A10" s="81">
        <v>25000</v>
      </c>
      <c r="B10" s="8" t="s">
        <v>10</v>
      </c>
      <c r="C10" s="80">
        <v>26495790</v>
      </c>
      <c r="D10" s="80">
        <v>44733</v>
      </c>
      <c r="E10" s="47">
        <f t="shared" si="0"/>
        <v>592.3097042451881</v>
      </c>
      <c r="F10" s="7">
        <f t="shared" si="1"/>
        <v>-131.21025219063233</v>
      </c>
      <c r="G10" s="7">
        <f t="shared" si="2"/>
        <v>17216.130279929337</v>
      </c>
      <c r="H10" s="7">
        <f t="shared" si="3"/>
        <v>770129155.8120791</v>
      </c>
      <c r="I10" s="6">
        <f t="shared" si="4"/>
        <v>-0.5617930256906247</v>
      </c>
      <c r="J10" s="74">
        <f t="shared" si="5"/>
        <v>0.25</v>
      </c>
      <c r="K10" s="50">
        <v>0.25</v>
      </c>
      <c r="L10" s="68">
        <f t="shared" si="6"/>
        <v>0</v>
      </c>
    </row>
    <row r="11" spans="1:12" ht="12.75">
      <c r="A11" s="81">
        <v>26000</v>
      </c>
      <c r="B11" s="8" t="s">
        <v>11</v>
      </c>
      <c r="C11" s="80">
        <v>26008604</v>
      </c>
      <c r="D11" s="80">
        <v>45203</v>
      </c>
      <c r="E11" s="47">
        <f t="shared" si="0"/>
        <v>575.3734044200606</v>
      </c>
      <c r="F11" s="7">
        <f t="shared" si="1"/>
        <v>-148.14655201575977</v>
      </c>
      <c r="G11" s="7">
        <f t="shared" si="2"/>
        <v>21947.400874158215</v>
      </c>
      <c r="H11" s="7">
        <f t="shared" si="3"/>
        <v>992088361.7145737</v>
      </c>
      <c r="I11" s="6">
        <f t="shared" si="4"/>
        <v>-0.634307901349413</v>
      </c>
      <c r="J11" s="74">
        <f t="shared" si="5"/>
        <v>0.25</v>
      </c>
      <c r="K11" s="50">
        <v>0.3</v>
      </c>
      <c r="L11" s="68">
        <f t="shared" si="6"/>
        <v>-0.04999999999999999</v>
      </c>
    </row>
    <row r="12" spans="1:12" ht="12.75">
      <c r="A12" s="81">
        <v>2000</v>
      </c>
      <c r="B12" s="8" t="s">
        <v>98</v>
      </c>
      <c r="C12" s="80">
        <v>37383662</v>
      </c>
      <c r="D12" s="80">
        <v>91407</v>
      </c>
      <c r="E12" s="47">
        <f t="shared" si="0"/>
        <v>408.9802969138031</v>
      </c>
      <c r="F12" s="7">
        <f t="shared" si="1"/>
        <v>-314.5396595220173</v>
      </c>
      <c r="G12" s="7">
        <f t="shared" si="2"/>
        <v>98935.19741222657</v>
      </c>
      <c r="H12" s="7">
        <f t="shared" si="3"/>
        <v>9043369589.859394</v>
      </c>
      <c r="I12" s="6">
        <f t="shared" si="4"/>
        <v>-1.3467407010683945</v>
      </c>
      <c r="J12" s="74">
        <f t="shared" si="5"/>
        <v>0.3</v>
      </c>
      <c r="K12" s="50">
        <v>0.3</v>
      </c>
      <c r="L12" s="68">
        <f t="shared" si="6"/>
        <v>0</v>
      </c>
    </row>
    <row r="13" spans="1:12" ht="12.75">
      <c r="A13" s="81">
        <v>27000</v>
      </c>
      <c r="B13" s="8" t="s">
        <v>106</v>
      </c>
      <c r="C13" s="80">
        <v>18350255</v>
      </c>
      <c r="D13" s="80">
        <v>35743</v>
      </c>
      <c r="E13" s="47">
        <f t="shared" si="0"/>
        <v>513.3943709257757</v>
      </c>
      <c r="F13" s="7">
        <f t="shared" si="1"/>
        <v>-210.12558551004474</v>
      </c>
      <c r="G13" s="7">
        <f t="shared" si="2"/>
        <v>44152.76168593913</v>
      </c>
      <c r="H13" s="7">
        <f t="shared" si="3"/>
        <v>1578152160.9405222</v>
      </c>
      <c r="I13" s="6">
        <f t="shared" si="4"/>
        <v>-0.8996788474058739</v>
      </c>
      <c r="J13" s="74">
        <f t="shared" si="5"/>
        <v>0.25</v>
      </c>
      <c r="K13" s="50">
        <v>0.25</v>
      </c>
      <c r="L13" s="68">
        <f t="shared" si="6"/>
        <v>0</v>
      </c>
    </row>
    <row r="14" spans="1:12" ht="12.75">
      <c r="A14" s="81">
        <v>28000</v>
      </c>
      <c r="B14" s="8" t="s">
        <v>12</v>
      </c>
      <c r="C14" s="80">
        <v>18736165</v>
      </c>
      <c r="D14" s="80">
        <v>30986</v>
      </c>
      <c r="E14" s="47">
        <f t="shared" si="0"/>
        <v>604.665494094107</v>
      </c>
      <c r="F14" s="7">
        <f t="shared" si="1"/>
        <v>-118.85446234171343</v>
      </c>
      <c r="G14" s="7">
        <f t="shared" si="2"/>
        <v>14126.383218537776</v>
      </c>
      <c r="H14" s="7">
        <f t="shared" si="3"/>
        <v>437720110.4096115</v>
      </c>
      <c r="I14" s="6">
        <f t="shared" si="4"/>
        <v>-0.5088901736029947</v>
      </c>
      <c r="J14" s="74">
        <f t="shared" si="5"/>
        <v>0.25</v>
      </c>
      <c r="K14" s="50">
        <v>0.25</v>
      </c>
      <c r="L14" s="68">
        <f t="shared" si="6"/>
        <v>0</v>
      </c>
    </row>
    <row r="15" spans="1:12" ht="12.75">
      <c r="A15" s="81">
        <v>29000</v>
      </c>
      <c r="B15" s="8" t="s">
        <v>13</v>
      </c>
      <c r="C15" s="80">
        <v>10777388</v>
      </c>
      <c r="D15" s="80">
        <v>21158</v>
      </c>
      <c r="E15" s="47">
        <f t="shared" si="0"/>
        <v>509.3765006144248</v>
      </c>
      <c r="F15" s="7">
        <f t="shared" si="1"/>
        <v>-214.1434558213956</v>
      </c>
      <c r="G15" s="7">
        <f t="shared" si="2"/>
        <v>45857.41967113001</v>
      </c>
      <c r="H15" s="7">
        <f t="shared" si="3"/>
        <v>970251285.4017688</v>
      </c>
      <c r="I15" s="6">
        <f t="shared" si="4"/>
        <v>-0.916881859223631</v>
      </c>
      <c r="J15" s="74">
        <f t="shared" si="5"/>
        <v>0.25</v>
      </c>
      <c r="K15" s="50">
        <v>0.25</v>
      </c>
      <c r="L15" s="68">
        <f t="shared" si="6"/>
        <v>0</v>
      </c>
    </row>
    <row r="16" spans="1:12" ht="12.75">
      <c r="A16" s="81">
        <v>3000</v>
      </c>
      <c r="B16" s="8" t="s">
        <v>99</v>
      </c>
      <c r="C16" s="80">
        <v>39937621</v>
      </c>
      <c r="D16" s="80">
        <v>60798</v>
      </c>
      <c r="E16" s="47">
        <f t="shared" si="0"/>
        <v>656.8903746833778</v>
      </c>
      <c r="F16" s="7">
        <f t="shared" si="1"/>
        <v>-66.62958175244262</v>
      </c>
      <c r="G16" s="7">
        <f t="shared" si="2"/>
        <v>4439.501164505435</v>
      </c>
      <c r="H16" s="7">
        <f t="shared" si="3"/>
        <v>269912791.79960144</v>
      </c>
      <c r="I16" s="6">
        <f t="shared" si="4"/>
        <v>-0.2852828472490202</v>
      </c>
      <c r="J16" s="74">
        <f t="shared" si="5"/>
        <v>0.25</v>
      </c>
      <c r="K16" s="50">
        <v>0.25</v>
      </c>
      <c r="L16" s="68">
        <f t="shared" si="6"/>
        <v>0</v>
      </c>
    </row>
    <row r="17" spans="1:12" ht="12.75">
      <c r="A17" s="81">
        <v>30000</v>
      </c>
      <c r="B17" s="8" t="s">
        <v>14</v>
      </c>
      <c r="C17" s="80">
        <v>22067228</v>
      </c>
      <c r="D17" s="80">
        <v>34051</v>
      </c>
      <c r="E17" s="47">
        <f t="shared" si="0"/>
        <v>648.0640216146369</v>
      </c>
      <c r="F17" s="7">
        <f t="shared" si="1"/>
        <v>-75.45593482118352</v>
      </c>
      <c r="G17" s="7">
        <f t="shared" si="2"/>
        <v>5693.598099738695</v>
      </c>
      <c r="H17" s="7">
        <f t="shared" si="3"/>
        <v>193872708.8942023</v>
      </c>
      <c r="I17" s="6">
        <f t="shared" si="4"/>
        <v>-0.32307397647493974</v>
      </c>
      <c r="J17" s="74">
        <f t="shared" si="5"/>
        <v>0.25</v>
      </c>
      <c r="K17" s="50">
        <v>0.25</v>
      </c>
      <c r="L17" s="68">
        <f t="shared" si="6"/>
        <v>0</v>
      </c>
    </row>
    <row r="18" spans="1:12" ht="12.75">
      <c r="A18" s="81">
        <v>31000</v>
      </c>
      <c r="B18" s="8" t="s">
        <v>15</v>
      </c>
      <c r="C18" s="80">
        <v>21502695</v>
      </c>
      <c r="D18" s="80">
        <v>43517</v>
      </c>
      <c r="E18" s="47">
        <f t="shared" si="0"/>
        <v>494.1217225452122</v>
      </c>
      <c r="F18" s="7">
        <f t="shared" si="1"/>
        <v>-229.3982338906082</v>
      </c>
      <c r="G18" s="7">
        <f t="shared" si="2"/>
        <v>52623.54971213018</v>
      </c>
      <c r="H18" s="7">
        <f t="shared" si="3"/>
        <v>2290019012.822769</v>
      </c>
      <c r="I18" s="6">
        <f t="shared" si="4"/>
        <v>-0.982197090195756</v>
      </c>
      <c r="J18" s="74">
        <f t="shared" si="5"/>
        <v>0.25</v>
      </c>
      <c r="K18" s="50">
        <v>0.3</v>
      </c>
      <c r="L18" s="68">
        <f t="shared" si="6"/>
        <v>-0.04999999999999999</v>
      </c>
    </row>
    <row r="19" spans="1:12" ht="12.75">
      <c r="A19" s="81">
        <v>4000</v>
      </c>
      <c r="B19" s="8" t="s">
        <v>100</v>
      </c>
      <c r="C19" s="80">
        <v>64493181</v>
      </c>
      <c r="D19" s="80">
        <v>57503</v>
      </c>
      <c r="E19" s="47">
        <f t="shared" si="0"/>
        <v>1121.5620228509817</v>
      </c>
      <c r="F19" s="7">
        <f t="shared" si="1"/>
        <v>398.04206641516134</v>
      </c>
      <c r="G19" s="7">
        <f t="shared" si="2"/>
        <v>158437.4866360517</v>
      </c>
      <c r="H19" s="7">
        <f t="shared" si="3"/>
        <v>9110630794.03288</v>
      </c>
      <c r="I19" s="6">
        <f t="shared" si="4"/>
        <v>1.7042666492145278</v>
      </c>
      <c r="J19" s="74">
        <f t="shared" si="5"/>
        <v>0.15</v>
      </c>
      <c r="K19" s="50">
        <v>0.25</v>
      </c>
      <c r="L19" s="68">
        <f t="shared" si="6"/>
        <v>-0.1</v>
      </c>
    </row>
    <row r="20" spans="1:12" ht="12.75">
      <c r="A20" s="81">
        <v>32000</v>
      </c>
      <c r="B20" s="8" t="s">
        <v>16</v>
      </c>
      <c r="C20" s="80">
        <v>8165560</v>
      </c>
      <c r="D20" s="80">
        <v>24275</v>
      </c>
      <c r="E20" s="47">
        <f t="shared" si="0"/>
        <v>336.37734294541707</v>
      </c>
      <c r="F20" s="7">
        <f t="shared" si="1"/>
        <v>-387.14261349040333</v>
      </c>
      <c r="G20" s="7">
        <f t="shared" si="2"/>
        <v>149879.40318017983</v>
      </c>
      <c r="H20" s="7">
        <f t="shared" si="3"/>
        <v>3638322512.1988654</v>
      </c>
      <c r="I20" s="6">
        <f t="shared" si="4"/>
        <v>-1.6575992849290295</v>
      </c>
      <c r="J20" s="74">
        <f t="shared" si="5"/>
        <v>0.3</v>
      </c>
      <c r="K20" s="50">
        <v>0.25</v>
      </c>
      <c r="L20" s="68">
        <f t="shared" si="6"/>
        <v>0.04999999999999999</v>
      </c>
    </row>
    <row r="21" spans="1:12" ht="12.75">
      <c r="A21" s="81">
        <v>33000</v>
      </c>
      <c r="B21" s="8" t="s">
        <v>17</v>
      </c>
      <c r="C21" s="80">
        <v>13700817</v>
      </c>
      <c r="D21" s="80">
        <v>29708</v>
      </c>
      <c r="E21" s="47">
        <f t="shared" si="0"/>
        <v>461.18274538844753</v>
      </c>
      <c r="F21" s="7">
        <f t="shared" si="1"/>
        <v>-262.3372110473729</v>
      </c>
      <c r="G21" s="7">
        <f t="shared" si="2"/>
        <v>68820.81230011386</v>
      </c>
      <c r="H21" s="7">
        <f t="shared" si="3"/>
        <v>2044528691.8117826</v>
      </c>
      <c r="I21" s="6">
        <f t="shared" si="4"/>
        <v>-1.1232294206051807</v>
      </c>
      <c r="J21" s="74">
        <f t="shared" si="5"/>
        <v>0.3</v>
      </c>
      <c r="K21" s="50">
        <v>0.15</v>
      </c>
      <c r="L21" s="68">
        <f t="shared" si="6"/>
        <v>0.15</v>
      </c>
    </row>
    <row r="22" spans="1:12" ht="12.75">
      <c r="A22" s="81">
        <v>34000</v>
      </c>
      <c r="B22" s="8" t="s">
        <v>18</v>
      </c>
      <c r="C22" s="80">
        <v>31675490</v>
      </c>
      <c r="D22" s="80">
        <v>30930</v>
      </c>
      <c r="E22" s="47">
        <f t="shared" si="0"/>
        <v>1024.1024894924021</v>
      </c>
      <c r="F22" s="7">
        <f t="shared" si="1"/>
        <v>300.5825330565817</v>
      </c>
      <c r="G22" s="7">
        <f t="shared" si="2"/>
        <v>90349.85917871105</v>
      </c>
      <c r="H22" s="7">
        <f t="shared" si="3"/>
        <v>2794521144.397533</v>
      </c>
      <c r="I22" s="6">
        <f t="shared" si="4"/>
        <v>1.2869815269485878</v>
      </c>
      <c r="J22" s="74">
        <f t="shared" si="5"/>
        <v>0.15</v>
      </c>
      <c r="K22" s="50">
        <v>0.15</v>
      </c>
      <c r="L22" s="68">
        <f t="shared" si="6"/>
        <v>0</v>
      </c>
    </row>
    <row r="23" spans="1:12" ht="12.75">
      <c r="A23" s="81">
        <v>5000</v>
      </c>
      <c r="B23" s="8" t="s">
        <v>101</v>
      </c>
      <c r="C23" s="80">
        <v>39460236</v>
      </c>
      <c r="D23" s="80">
        <v>76269</v>
      </c>
      <c r="E23" s="47">
        <f t="shared" si="0"/>
        <v>517.3823702946152</v>
      </c>
      <c r="F23" s="7">
        <f t="shared" si="1"/>
        <v>-206.13758614120525</v>
      </c>
      <c r="G23" s="7">
        <f t="shared" si="2"/>
        <v>42492.70442012281</v>
      </c>
      <c r="H23" s="7">
        <f t="shared" si="3"/>
        <v>3240876073.418347</v>
      </c>
      <c r="I23" s="6">
        <f t="shared" si="4"/>
        <v>-0.8826037317463324</v>
      </c>
      <c r="J23" s="74">
        <f t="shared" si="5"/>
        <v>0.25</v>
      </c>
      <c r="K23" s="50">
        <v>0.25</v>
      </c>
      <c r="L23" s="68">
        <f t="shared" si="6"/>
        <v>0</v>
      </c>
    </row>
    <row r="24" spans="1:12" ht="12.75">
      <c r="A24" s="81">
        <v>35000</v>
      </c>
      <c r="B24" s="8" t="s">
        <v>19</v>
      </c>
      <c r="C24" s="80">
        <v>16320825</v>
      </c>
      <c r="D24" s="80">
        <v>30175</v>
      </c>
      <c r="E24" s="47">
        <f t="shared" si="0"/>
        <v>540.8724109362055</v>
      </c>
      <c r="F24" s="7">
        <f t="shared" si="1"/>
        <v>-182.64754549961492</v>
      </c>
      <c r="G24" s="7">
        <f t="shared" si="2"/>
        <v>33360.125877033905</v>
      </c>
      <c r="H24" s="7">
        <f t="shared" si="3"/>
        <v>1006641798.339498</v>
      </c>
      <c r="I24" s="6">
        <f t="shared" si="4"/>
        <v>-0.7820281990778805</v>
      </c>
      <c r="J24" s="74">
        <f t="shared" si="5"/>
        <v>0.25</v>
      </c>
      <c r="K24" s="50">
        <v>0.25</v>
      </c>
      <c r="L24" s="68">
        <f t="shared" si="6"/>
        <v>0</v>
      </c>
    </row>
    <row r="25" spans="1:12" ht="12.75">
      <c r="A25" s="81">
        <v>36000</v>
      </c>
      <c r="B25" s="8" t="s">
        <v>20</v>
      </c>
      <c r="C25" s="80">
        <v>5237398</v>
      </c>
      <c r="D25" s="80">
        <v>11762</v>
      </c>
      <c r="E25" s="47">
        <f t="shared" si="0"/>
        <v>445.28124468627783</v>
      </c>
      <c r="F25" s="7">
        <f t="shared" si="1"/>
        <v>-278.2387117495426</v>
      </c>
      <c r="G25" s="7">
        <f t="shared" si="2"/>
        <v>77416.78071604505</v>
      </c>
      <c r="H25" s="7">
        <f t="shared" si="3"/>
        <v>910576174.7821219</v>
      </c>
      <c r="I25" s="6">
        <f t="shared" si="4"/>
        <v>-1.1913136750239166</v>
      </c>
      <c r="J25" s="74">
        <f t="shared" si="5"/>
        <v>0.3</v>
      </c>
      <c r="K25" s="50">
        <v>0.3</v>
      </c>
      <c r="L25" s="68">
        <f t="shared" si="6"/>
        <v>0</v>
      </c>
    </row>
    <row r="26" spans="1:12" ht="12.75">
      <c r="A26" s="5">
        <v>37000</v>
      </c>
      <c r="B26" s="8" t="s">
        <v>21</v>
      </c>
      <c r="C26" s="80">
        <v>8766699</v>
      </c>
      <c r="D26" s="80">
        <v>23768</v>
      </c>
      <c r="E26" s="47">
        <f t="shared" si="0"/>
        <v>368.84462302255133</v>
      </c>
      <c r="F26" s="7">
        <f t="shared" si="1"/>
        <v>-354.6753334132691</v>
      </c>
      <c r="G26" s="7">
        <f t="shared" si="2"/>
        <v>125794.59213181358</v>
      </c>
      <c r="H26" s="7">
        <f t="shared" si="3"/>
        <v>2989885865.788945</v>
      </c>
      <c r="I26" s="6">
        <f t="shared" si="4"/>
        <v>-1.5185865842752888</v>
      </c>
      <c r="J26" s="74">
        <f t="shared" si="5"/>
        <v>0.3</v>
      </c>
      <c r="K26" s="50">
        <v>0.3</v>
      </c>
      <c r="L26" s="68">
        <f t="shared" si="6"/>
        <v>0</v>
      </c>
    </row>
    <row r="27" spans="1:12" ht="12.75">
      <c r="A27" s="5">
        <v>38000</v>
      </c>
      <c r="B27" s="8" t="s">
        <v>22</v>
      </c>
      <c r="C27" s="80">
        <v>15471029</v>
      </c>
      <c r="D27" s="80">
        <v>31218</v>
      </c>
      <c r="E27" s="47">
        <f t="shared" si="0"/>
        <v>495.58040233198795</v>
      </c>
      <c r="F27" s="7">
        <f t="shared" si="1"/>
        <v>-227.93955410383245</v>
      </c>
      <c r="G27" s="7">
        <f t="shared" si="2"/>
        <v>51956.44032505396</v>
      </c>
      <c r="H27" s="7">
        <f t="shared" si="3"/>
        <v>1621976154.0675347</v>
      </c>
      <c r="I27" s="6">
        <f t="shared" si="4"/>
        <v>-0.9759515711357369</v>
      </c>
      <c r="J27" s="74">
        <f t="shared" si="5"/>
        <v>0.25</v>
      </c>
      <c r="K27" s="50">
        <v>0.25</v>
      </c>
      <c r="L27" s="68">
        <f t="shared" si="6"/>
        <v>0</v>
      </c>
    </row>
    <row r="28" spans="1:12" ht="12.75">
      <c r="A28" s="5">
        <v>39000</v>
      </c>
      <c r="B28" s="8" t="s">
        <v>23</v>
      </c>
      <c r="C28" s="80">
        <v>41918691</v>
      </c>
      <c r="D28" s="80">
        <v>35363</v>
      </c>
      <c r="E28" s="47">
        <f t="shared" si="0"/>
        <v>1185.3827729547831</v>
      </c>
      <c r="F28" s="7">
        <f t="shared" si="1"/>
        <v>461.86281651896275</v>
      </c>
      <c r="G28" s="7">
        <f t="shared" si="2"/>
        <v>213317.26128282904</v>
      </c>
      <c r="H28" s="7">
        <f t="shared" si="3"/>
        <v>7543538310.744683</v>
      </c>
      <c r="I28" s="6">
        <f t="shared" si="4"/>
        <v>1.9775231341618191</v>
      </c>
      <c r="J28" s="74">
        <f t="shared" si="5"/>
        <v>0.15</v>
      </c>
      <c r="K28" s="50">
        <v>0.25</v>
      </c>
      <c r="L28" s="68">
        <f t="shared" si="6"/>
        <v>-0.1</v>
      </c>
    </row>
    <row r="29" spans="1:12" ht="12.75">
      <c r="A29" s="5">
        <v>40000</v>
      </c>
      <c r="B29" s="8" t="s">
        <v>24</v>
      </c>
      <c r="C29" s="80">
        <v>44013285</v>
      </c>
      <c r="D29" s="80">
        <v>61502</v>
      </c>
      <c r="E29" s="47">
        <f t="shared" si="0"/>
        <v>715.6398978894995</v>
      </c>
      <c r="F29" s="7">
        <f t="shared" si="1"/>
        <v>-7.8800585463209245</v>
      </c>
      <c r="G29" s="7">
        <f t="shared" si="2"/>
        <v>62.09532269344544</v>
      </c>
      <c r="H29" s="7">
        <f t="shared" si="3"/>
        <v>3818986.5362922815</v>
      </c>
      <c r="I29" s="6">
        <f t="shared" si="4"/>
        <v>-0.033739451448695244</v>
      </c>
      <c r="J29" s="74">
        <f t="shared" si="5"/>
        <v>0.25</v>
      </c>
      <c r="K29" s="50">
        <v>0.25</v>
      </c>
      <c r="L29" s="68">
        <f t="shared" si="6"/>
        <v>0</v>
      </c>
    </row>
    <row r="30" spans="1:12" ht="12.75">
      <c r="A30" s="5">
        <v>41000</v>
      </c>
      <c r="B30" s="8" t="s">
        <v>25</v>
      </c>
      <c r="C30" s="80">
        <v>14604412</v>
      </c>
      <c r="D30" s="80">
        <v>20614</v>
      </c>
      <c r="E30" s="47">
        <f t="shared" si="0"/>
        <v>708.4705539924323</v>
      </c>
      <c r="F30" s="7">
        <f t="shared" si="1"/>
        <v>-15.04940244338809</v>
      </c>
      <c r="G30" s="7">
        <f t="shared" si="2"/>
        <v>226.4845139030554</v>
      </c>
      <c r="H30" s="7">
        <f t="shared" si="3"/>
        <v>4668751.769597583</v>
      </c>
      <c r="I30" s="6">
        <f t="shared" si="4"/>
        <v>-0.06443588966831122</v>
      </c>
      <c r="J30" s="74">
        <f t="shared" si="5"/>
        <v>0.25</v>
      </c>
      <c r="K30" s="50">
        <v>0.25</v>
      </c>
      <c r="L30" s="68">
        <f t="shared" si="6"/>
        <v>0</v>
      </c>
    </row>
    <row r="31" spans="1:12" ht="12.75">
      <c r="A31" s="5">
        <v>42000</v>
      </c>
      <c r="B31" s="8" t="s">
        <v>26</v>
      </c>
      <c r="C31" s="80">
        <v>7176829</v>
      </c>
      <c r="D31" s="80">
        <v>18163</v>
      </c>
      <c r="E31" s="47">
        <f t="shared" si="0"/>
        <v>395.13455926884325</v>
      </c>
      <c r="F31" s="7">
        <f t="shared" si="1"/>
        <v>-328.38539716697716</v>
      </c>
      <c r="G31" s="7">
        <f t="shared" si="2"/>
        <v>107836.96907251333</v>
      </c>
      <c r="H31" s="7">
        <f t="shared" si="3"/>
        <v>1958642869.2640595</v>
      </c>
      <c r="I31" s="6">
        <f t="shared" si="4"/>
        <v>-1.40602295008945</v>
      </c>
      <c r="J31" s="74">
        <f t="shared" si="5"/>
        <v>0.3</v>
      </c>
      <c r="K31" s="50">
        <v>0.15</v>
      </c>
      <c r="L31" s="68">
        <f t="shared" si="6"/>
        <v>0.15</v>
      </c>
    </row>
    <row r="32" spans="1:12" ht="12.75">
      <c r="A32" s="5">
        <v>6000</v>
      </c>
      <c r="B32" s="8" t="s">
        <v>102</v>
      </c>
      <c r="C32" s="80">
        <v>13814057</v>
      </c>
      <c r="D32" s="80">
        <v>30088</v>
      </c>
      <c r="E32" s="47">
        <f t="shared" si="0"/>
        <v>459.121809359213</v>
      </c>
      <c r="F32" s="7">
        <f t="shared" si="1"/>
        <v>-264.3981470766074</v>
      </c>
      <c r="G32" s="7">
        <f t="shared" si="2"/>
        <v>69906.38017754332</v>
      </c>
      <c r="H32" s="7">
        <f t="shared" si="3"/>
        <v>2103343166.7819235</v>
      </c>
      <c r="I32" s="6">
        <f t="shared" si="4"/>
        <v>-1.1320535747264329</v>
      </c>
      <c r="J32" s="74">
        <f t="shared" si="5"/>
        <v>0.3</v>
      </c>
      <c r="K32" s="50">
        <v>0.25</v>
      </c>
      <c r="L32" s="68">
        <f t="shared" si="6"/>
        <v>0.04999999999999999</v>
      </c>
    </row>
    <row r="33" spans="1:12" ht="12.75">
      <c r="A33" s="5">
        <v>43000</v>
      </c>
      <c r="B33" s="8" t="s">
        <v>27</v>
      </c>
      <c r="C33" s="80">
        <v>12111498</v>
      </c>
      <c r="D33" s="80">
        <v>31934</v>
      </c>
      <c r="E33" s="47">
        <f t="shared" si="0"/>
        <v>379.26654975887766</v>
      </c>
      <c r="F33" s="7">
        <f t="shared" si="1"/>
        <v>-344.25340667694275</v>
      </c>
      <c r="G33" s="7">
        <f t="shared" si="2"/>
        <v>118510.40800868053</v>
      </c>
      <c r="H33" s="7">
        <f t="shared" si="3"/>
        <v>3784511369.349204</v>
      </c>
      <c r="I33" s="6">
        <f t="shared" si="4"/>
        <v>-1.4739638078003205</v>
      </c>
      <c r="J33" s="74">
        <f t="shared" si="5"/>
        <v>0.3</v>
      </c>
      <c r="K33" s="50">
        <v>0.25</v>
      </c>
      <c r="L33" s="68">
        <f t="shared" si="6"/>
        <v>0.04999999999999999</v>
      </c>
    </row>
    <row r="34" spans="1:12" ht="12.75">
      <c r="A34" s="5">
        <v>1000</v>
      </c>
      <c r="B34" s="8" t="s">
        <v>103</v>
      </c>
      <c r="C34" s="80">
        <v>642333879</v>
      </c>
      <c r="D34" s="80">
        <v>693046</v>
      </c>
      <c r="E34" s="47">
        <f t="shared" si="0"/>
        <v>926.8271932887571</v>
      </c>
      <c r="F34" s="7">
        <f t="shared" si="1"/>
        <v>203.30723685293674</v>
      </c>
      <c r="G34" s="7">
        <f t="shared" si="2"/>
        <v>41333.83255677612</v>
      </c>
      <c r="H34" s="7">
        <f t="shared" si="3"/>
        <v>28646247318.143463</v>
      </c>
      <c r="I34" s="6">
        <f t="shared" si="4"/>
        <v>0.8704852389923707</v>
      </c>
      <c r="J34" s="74">
        <f t="shared" si="5"/>
        <v>0.2</v>
      </c>
      <c r="K34" s="50">
        <v>0.25</v>
      </c>
      <c r="L34" s="68">
        <f t="shared" si="6"/>
        <v>-0.04999999999999999</v>
      </c>
    </row>
    <row r="35" spans="1:12" ht="12.75">
      <c r="A35" s="5">
        <v>44000</v>
      </c>
      <c r="B35" s="8" t="s">
        <v>28</v>
      </c>
      <c r="C35" s="80">
        <v>40871407</v>
      </c>
      <c r="D35" s="80">
        <v>32795</v>
      </c>
      <c r="E35" s="47">
        <f t="shared" si="0"/>
        <v>1246.2694618082025</v>
      </c>
      <c r="F35" s="7">
        <f t="shared" si="1"/>
        <v>522.7495053723821</v>
      </c>
      <c r="G35" s="7">
        <f t="shared" si="2"/>
        <v>273267.0453670702</v>
      </c>
      <c r="H35" s="7">
        <f t="shared" si="3"/>
        <v>8961792752.813066</v>
      </c>
      <c r="I35" s="6">
        <f t="shared" si="4"/>
        <v>2.2382170706809674</v>
      </c>
      <c r="J35" s="74">
        <f t="shared" si="5"/>
        <v>0.1</v>
      </c>
      <c r="K35" s="50">
        <v>0.25</v>
      </c>
      <c r="L35" s="68">
        <f t="shared" si="6"/>
        <v>-0.15</v>
      </c>
    </row>
    <row r="36" spans="1:12" ht="12.75">
      <c r="A36" s="5">
        <v>45000</v>
      </c>
      <c r="B36" s="8" t="s">
        <v>29</v>
      </c>
      <c r="C36" s="80">
        <v>17987603</v>
      </c>
      <c r="D36" s="80">
        <v>24004</v>
      </c>
      <c r="E36" s="47">
        <f t="shared" si="0"/>
        <v>749.3585652391268</v>
      </c>
      <c r="F36" s="7">
        <f t="shared" si="1"/>
        <v>25.838608803306442</v>
      </c>
      <c r="G36" s="7">
        <f t="shared" si="2"/>
        <v>667.6337048903052</v>
      </c>
      <c r="H36" s="7">
        <f t="shared" si="3"/>
        <v>16025879.452186886</v>
      </c>
      <c r="I36" s="6">
        <f t="shared" si="4"/>
        <v>0.1106312195647338</v>
      </c>
      <c r="J36" s="74">
        <f t="shared" si="5"/>
        <v>0.2</v>
      </c>
      <c r="K36" s="50">
        <v>0.3</v>
      </c>
      <c r="L36" s="68">
        <f t="shared" si="6"/>
        <v>-0.09999999999999998</v>
      </c>
    </row>
    <row r="37" spans="1:12" ht="12.75">
      <c r="A37" s="5">
        <v>46000</v>
      </c>
      <c r="B37" s="8" t="s">
        <v>30</v>
      </c>
      <c r="C37" s="80">
        <v>16009840</v>
      </c>
      <c r="D37" s="80">
        <v>30003</v>
      </c>
      <c r="E37" s="47">
        <f t="shared" si="0"/>
        <v>533.6079725360797</v>
      </c>
      <c r="F37" s="7">
        <f t="shared" si="1"/>
        <v>-189.91198389974068</v>
      </c>
      <c r="G37" s="7">
        <f t="shared" si="2"/>
        <v>36066.56162873536</v>
      </c>
      <c r="H37" s="7">
        <f t="shared" si="3"/>
        <v>1082105048.546947</v>
      </c>
      <c r="I37" s="6">
        <f t="shared" si="4"/>
        <v>-0.8131317962481721</v>
      </c>
      <c r="J37" s="74">
        <f t="shared" si="5"/>
        <v>0.25</v>
      </c>
      <c r="K37" s="50">
        <v>0.3</v>
      </c>
      <c r="L37" s="68">
        <f t="shared" si="6"/>
        <v>-0.04999999999999999</v>
      </c>
    </row>
    <row r="38" spans="1:12" ht="12.75">
      <c r="A38" s="5">
        <v>47000</v>
      </c>
      <c r="B38" s="8" t="s">
        <v>31</v>
      </c>
      <c r="C38" s="80">
        <v>8258004</v>
      </c>
      <c r="D38" s="80">
        <v>9746</v>
      </c>
      <c r="E38" s="47">
        <f t="shared" si="0"/>
        <v>847.3223886722758</v>
      </c>
      <c r="F38" s="7">
        <f t="shared" si="1"/>
        <v>123.80243223645539</v>
      </c>
      <c r="G38" s="7">
        <f t="shared" si="2"/>
        <v>15327.042227662128</v>
      </c>
      <c r="H38" s="7">
        <f t="shared" si="3"/>
        <v>149377353.5507951</v>
      </c>
      <c r="I38" s="6">
        <f t="shared" si="4"/>
        <v>0.5300755225508391</v>
      </c>
      <c r="J38" s="74">
        <f t="shared" si="5"/>
        <v>0.2</v>
      </c>
      <c r="K38" s="50">
        <v>0.3</v>
      </c>
      <c r="L38" s="68">
        <f t="shared" si="6"/>
        <v>-0.09999999999999998</v>
      </c>
    </row>
    <row r="39" spans="1:12" ht="12.75">
      <c r="A39" s="5">
        <v>48000</v>
      </c>
      <c r="B39" s="8" t="s">
        <v>32</v>
      </c>
      <c r="C39" s="80">
        <v>24430158</v>
      </c>
      <c r="D39" s="80">
        <v>32266</v>
      </c>
      <c r="E39" s="47">
        <f t="shared" si="0"/>
        <v>757.148639434699</v>
      </c>
      <c r="F39" s="7">
        <f t="shared" si="1"/>
        <v>33.62868299887862</v>
      </c>
      <c r="G39" s="7">
        <f t="shared" si="2"/>
        <v>1130.8883202390678</v>
      </c>
      <c r="H39" s="7">
        <f t="shared" si="3"/>
        <v>36489242.540833764</v>
      </c>
      <c r="I39" s="6">
        <f t="shared" si="4"/>
        <v>0.14398539181589728</v>
      </c>
      <c r="J39" s="74">
        <f t="shared" si="5"/>
        <v>0.2</v>
      </c>
      <c r="K39" s="50">
        <v>0.3</v>
      </c>
      <c r="L39" s="68">
        <f t="shared" si="6"/>
        <v>-0.09999999999999998</v>
      </c>
    </row>
    <row r="40" spans="1:12" ht="12.75">
      <c r="A40" s="5">
        <v>49000</v>
      </c>
      <c r="B40" s="8" t="s">
        <v>33</v>
      </c>
      <c r="C40" s="80">
        <v>10464594</v>
      </c>
      <c r="D40" s="80">
        <v>19351</v>
      </c>
      <c r="E40" s="47">
        <f t="shared" si="0"/>
        <v>540.7779442922846</v>
      </c>
      <c r="F40" s="7">
        <f t="shared" si="1"/>
        <v>-182.74201214353582</v>
      </c>
      <c r="G40" s="7">
        <f t="shared" si="2"/>
        <v>33394.64300226819</v>
      </c>
      <c r="H40" s="7">
        <f t="shared" si="3"/>
        <v>646219736.7368917</v>
      </c>
      <c r="I40" s="6">
        <f t="shared" si="4"/>
        <v>-0.7824326697715123</v>
      </c>
      <c r="J40" s="74">
        <f t="shared" si="5"/>
        <v>0.25</v>
      </c>
      <c r="K40" s="50">
        <v>0.25</v>
      </c>
      <c r="L40" s="68">
        <f t="shared" si="6"/>
        <v>0</v>
      </c>
    </row>
    <row r="41" spans="1:12" ht="12.75">
      <c r="A41" s="5">
        <v>51000</v>
      </c>
      <c r="B41" s="8" t="s">
        <v>34</v>
      </c>
      <c r="C41" s="80">
        <v>19965457</v>
      </c>
      <c r="D41" s="80">
        <v>39006</v>
      </c>
      <c r="E41" s="47">
        <f t="shared" si="0"/>
        <v>511.85604778751986</v>
      </c>
      <c r="F41" s="7">
        <f t="shared" si="1"/>
        <v>-211.66390864830055</v>
      </c>
      <c r="G41" s="7">
        <f t="shared" si="2"/>
        <v>44801.61022427612</v>
      </c>
      <c r="H41" s="7">
        <f t="shared" si="3"/>
        <v>1747531608.4081142</v>
      </c>
      <c r="I41" s="6">
        <f t="shared" si="4"/>
        <v>-0.906265369387975</v>
      </c>
      <c r="J41" s="74">
        <f t="shared" si="5"/>
        <v>0.25</v>
      </c>
      <c r="K41" s="50">
        <v>0.3</v>
      </c>
      <c r="L41" s="68">
        <f t="shared" si="6"/>
        <v>-0.04999999999999999</v>
      </c>
    </row>
    <row r="42" spans="1:12" ht="12.75">
      <c r="A42" s="5">
        <v>52000</v>
      </c>
      <c r="B42" s="8" t="s">
        <v>35</v>
      </c>
      <c r="C42" s="80">
        <v>27797250</v>
      </c>
      <c r="D42" s="80">
        <v>47808</v>
      </c>
      <c r="E42" s="47">
        <f t="shared" si="0"/>
        <v>581.4351154618474</v>
      </c>
      <c r="F42" s="7">
        <f t="shared" si="1"/>
        <v>-142.08484097397297</v>
      </c>
      <c r="G42" s="7">
        <f t="shared" si="2"/>
        <v>20188.10203459919</v>
      </c>
      <c r="H42" s="7">
        <f t="shared" si="3"/>
        <v>965152782.0701181</v>
      </c>
      <c r="I42" s="6">
        <f t="shared" si="4"/>
        <v>-0.6083539310599572</v>
      </c>
      <c r="J42" s="74">
        <f t="shared" si="5"/>
        <v>0.25</v>
      </c>
      <c r="K42" s="50">
        <v>0.25</v>
      </c>
      <c r="L42" s="68">
        <f t="shared" si="6"/>
        <v>0</v>
      </c>
    </row>
    <row r="43" spans="1:12" ht="12.75">
      <c r="A43" s="5">
        <v>53000</v>
      </c>
      <c r="B43" s="8" t="s">
        <v>36</v>
      </c>
      <c r="C43" s="80">
        <v>5008201</v>
      </c>
      <c r="D43" s="80">
        <v>8681</v>
      </c>
      <c r="E43" s="47">
        <f t="shared" si="0"/>
        <v>576.9152171408824</v>
      </c>
      <c r="F43" s="7">
        <f t="shared" si="1"/>
        <v>-146.60473929493799</v>
      </c>
      <c r="G43" s="7">
        <f t="shared" si="2"/>
        <v>21492.949583736732</v>
      </c>
      <c r="H43" s="7">
        <f t="shared" si="3"/>
        <v>186580295.33641857</v>
      </c>
      <c r="I43" s="6">
        <f t="shared" si="4"/>
        <v>-0.6277064382852287</v>
      </c>
      <c r="J43" s="74">
        <f t="shared" si="5"/>
        <v>0.25</v>
      </c>
      <c r="K43" s="50">
        <v>0.3</v>
      </c>
      <c r="L43" s="68">
        <f t="shared" si="6"/>
        <v>-0.04999999999999999</v>
      </c>
    </row>
    <row r="44" spans="1:12" ht="12.75">
      <c r="A44" s="5">
        <v>54000</v>
      </c>
      <c r="B44" s="8" t="s">
        <v>97</v>
      </c>
      <c r="C44" s="80">
        <v>34415369</v>
      </c>
      <c r="D44" s="80">
        <v>54882</v>
      </c>
      <c r="E44" s="47">
        <f t="shared" si="0"/>
        <v>627.0793520644291</v>
      </c>
      <c r="F44" s="7">
        <f t="shared" si="1"/>
        <v>-96.44060437139126</v>
      </c>
      <c r="G44" s="7">
        <f t="shared" si="2"/>
        <v>9300.790171519211</v>
      </c>
      <c r="H44" s="7">
        <f t="shared" si="3"/>
        <v>510445966.19331735</v>
      </c>
      <c r="I44" s="6">
        <f t="shared" si="4"/>
        <v>-0.4129224509874428</v>
      </c>
      <c r="J44" s="74">
        <f t="shared" si="5"/>
        <v>0.25</v>
      </c>
      <c r="K44" s="50">
        <v>0.25</v>
      </c>
      <c r="L44" s="68">
        <f t="shared" si="6"/>
        <v>0</v>
      </c>
    </row>
    <row r="45" spans="1:12" ht="12.75">
      <c r="A45" s="5">
        <v>55000</v>
      </c>
      <c r="B45" s="8" t="s">
        <v>37</v>
      </c>
      <c r="C45" s="80">
        <v>1273262</v>
      </c>
      <c r="D45" s="80">
        <v>3173</v>
      </c>
      <c r="E45" s="47">
        <f t="shared" si="0"/>
        <v>401.28017648912703</v>
      </c>
      <c r="F45" s="7">
        <f t="shared" si="1"/>
        <v>-322.2397799466934</v>
      </c>
      <c r="G45" s="7">
        <f t="shared" si="2"/>
        <v>103838.47578009337</v>
      </c>
      <c r="H45" s="7">
        <f t="shared" si="3"/>
        <v>329479483.65023625</v>
      </c>
      <c r="I45" s="6">
        <f t="shared" si="4"/>
        <v>-1.3797097250534713</v>
      </c>
      <c r="J45" s="74">
        <f t="shared" si="5"/>
        <v>0.3</v>
      </c>
      <c r="K45" s="50">
        <v>0.3</v>
      </c>
      <c r="L45" s="68">
        <f t="shared" si="6"/>
        <v>0</v>
      </c>
    </row>
    <row r="46" spans="1:12" ht="12.75">
      <c r="A46" s="5">
        <v>7000</v>
      </c>
      <c r="B46" s="8" t="s">
        <v>104</v>
      </c>
      <c r="C46" s="80">
        <v>27519997</v>
      </c>
      <c r="D46" s="80">
        <v>37538</v>
      </c>
      <c r="E46" s="47">
        <f t="shared" si="0"/>
        <v>733.1236879961639</v>
      </c>
      <c r="F46" s="7">
        <f t="shared" si="1"/>
        <v>9.603731560343476</v>
      </c>
      <c r="G46" s="7">
        <f t="shared" si="2"/>
        <v>92.23165988313734</v>
      </c>
      <c r="H46" s="7">
        <f t="shared" si="3"/>
        <v>3462192.0486932094</v>
      </c>
      <c r="I46" s="6">
        <f t="shared" si="4"/>
        <v>0.04111957199325542</v>
      </c>
      <c r="J46" s="74">
        <f t="shared" si="5"/>
        <v>0.2</v>
      </c>
      <c r="K46" s="50">
        <v>0.1</v>
      </c>
      <c r="L46" s="68">
        <f t="shared" si="6"/>
        <v>0.1</v>
      </c>
    </row>
    <row r="47" spans="1:12" ht="12.75">
      <c r="A47" s="5">
        <v>56000</v>
      </c>
      <c r="B47" s="8" t="s">
        <v>38</v>
      </c>
      <c r="C47" s="80">
        <v>7054731</v>
      </c>
      <c r="D47" s="80">
        <v>11634</v>
      </c>
      <c r="E47" s="47">
        <f t="shared" si="0"/>
        <v>606.3891181021145</v>
      </c>
      <c r="F47" s="7">
        <f t="shared" si="1"/>
        <v>-117.13083833370592</v>
      </c>
      <c r="G47" s="7">
        <f t="shared" si="2"/>
        <v>13719.633288756753</v>
      </c>
      <c r="H47" s="7">
        <f t="shared" si="3"/>
        <v>159614213.68139607</v>
      </c>
      <c r="I47" s="6">
        <f t="shared" si="4"/>
        <v>-0.5015102628837874</v>
      </c>
      <c r="J47" s="74">
        <f t="shared" si="5"/>
        <v>0.25</v>
      </c>
      <c r="K47" s="50">
        <v>0.25</v>
      </c>
      <c r="L47" s="68">
        <f t="shared" si="6"/>
        <v>0</v>
      </c>
    </row>
    <row r="48" spans="1:12" s="51" customFormat="1" ht="4.5" customHeight="1">
      <c r="A48" s="5"/>
      <c r="B48" s="8"/>
      <c r="C48" s="48"/>
      <c r="D48" s="49"/>
      <c r="E48" s="48"/>
      <c r="F48" s="48"/>
      <c r="G48" s="48"/>
      <c r="H48" s="48"/>
      <c r="I48" s="48"/>
      <c r="J48" s="50"/>
      <c r="K48" s="50"/>
      <c r="L48" s="62"/>
    </row>
    <row r="49" spans="1:12" ht="12.75">
      <c r="A49" s="52"/>
      <c r="B49" s="53" t="s">
        <v>39</v>
      </c>
      <c r="C49" s="54">
        <f>SUM(C5:C47)</f>
        <v>1507354707</v>
      </c>
      <c r="D49" s="55">
        <f>SUM(D5:D47)</f>
        <v>2083363</v>
      </c>
      <c r="E49" s="56">
        <f>C49/D49</f>
        <v>723.5199564358204</v>
      </c>
      <c r="F49" s="57"/>
      <c r="G49" s="57"/>
      <c r="H49" s="82">
        <f>SUM(H5:H47)</f>
        <v>113644337328.24005</v>
      </c>
      <c r="I49" s="57"/>
      <c r="J49" s="57"/>
      <c r="K49" s="57"/>
      <c r="L49" s="46"/>
    </row>
    <row r="50" spans="1:11" ht="6.75" customHeight="1">
      <c r="A50" s="52"/>
      <c r="B50" s="53"/>
      <c r="C50" s="58"/>
      <c r="D50" s="59"/>
      <c r="E50" s="60"/>
      <c r="F50" s="57"/>
      <c r="G50" s="57"/>
      <c r="H50" s="72"/>
      <c r="I50" s="57"/>
      <c r="J50" s="61"/>
      <c r="K50" s="61"/>
    </row>
    <row r="51" spans="1:10" ht="12.75">
      <c r="A51" s="62"/>
      <c r="B51" s="62" t="s">
        <v>40</v>
      </c>
      <c r="C51" s="63"/>
      <c r="D51" s="85"/>
      <c r="E51" s="85"/>
      <c r="F51" s="86"/>
      <c r="G51" s="46"/>
      <c r="H51" s="73">
        <f>C49/D49</f>
        <v>723.5199564358204</v>
      </c>
      <c r="I51" s="46"/>
      <c r="J51" s="66"/>
    </row>
    <row r="52" spans="1:10" ht="12.75">
      <c r="A52" s="62"/>
      <c r="B52" s="62" t="s">
        <v>41</v>
      </c>
      <c r="C52" s="63"/>
      <c r="D52" s="85"/>
      <c r="E52" s="85"/>
      <c r="F52" s="86"/>
      <c r="G52" s="46"/>
      <c r="H52" s="83">
        <f>H49/D49</f>
        <v>54548.50514684193</v>
      </c>
      <c r="I52" s="46"/>
      <c r="J52" s="66"/>
    </row>
    <row r="53" spans="1:10" ht="12.75">
      <c r="A53" s="62"/>
      <c r="B53" s="62" t="s">
        <v>42</v>
      </c>
      <c r="C53" s="63"/>
      <c r="D53" s="85"/>
      <c r="E53" s="85"/>
      <c r="F53" s="86"/>
      <c r="G53" s="46"/>
      <c r="H53" s="73">
        <f>SQRT(H52)</f>
        <v>233.55621410453188</v>
      </c>
      <c r="I53" s="46"/>
      <c r="J53" s="66"/>
    </row>
    <row r="54" spans="1:11" ht="12.75">
      <c r="A54" s="64"/>
      <c r="B54" s="64"/>
      <c r="C54" s="64"/>
      <c r="D54" s="65"/>
      <c r="E54" s="65"/>
      <c r="F54" s="65"/>
      <c r="G54" s="66"/>
      <c r="H54" s="66"/>
      <c r="I54" s="67"/>
      <c r="J54" s="66"/>
      <c r="K54" s="66"/>
    </row>
    <row r="55" spans="1:3" ht="12.75">
      <c r="A55" s="75" t="s">
        <v>96</v>
      </c>
      <c r="B55" s="75"/>
      <c r="C55" s="75"/>
    </row>
  </sheetData>
  <sheetProtection/>
  <autoFilter ref="A4:L47">
    <sortState ref="A5:L55">
      <sortCondition sortBy="value" ref="B5:B55"/>
    </sortState>
  </autoFilter>
  <mergeCells count="4">
    <mergeCell ref="A2:K2"/>
    <mergeCell ref="D51:F51"/>
    <mergeCell ref="D52:F52"/>
    <mergeCell ref="D53:F53"/>
  </mergeCells>
  <conditionalFormatting sqref="A5:A25">
    <cfRule type="duplicateValues" priority="1" dxfId="1">
      <formula>AND(COUNTIF($A$5:$A$25,A5)&gt;1,NOT(ISBLANK(A5)))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63"/>
  <sheetViews>
    <sheetView zoomScalePageLayoutView="0" workbookViewId="0" topLeftCell="A1">
      <selection activeCell="J56" sqref="J56"/>
    </sheetView>
  </sheetViews>
  <sheetFormatPr defaultColWidth="8.8515625" defaultRowHeight="15"/>
  <cols>
    <col min="1" max="3" width="8.8515625" style="10" customWidth="1"/>
    <col min="4" max="4" width="34.7109375" style="10" customWidth="1"/>
    <col min="5" max="5" width="13.28125" style="10" customWidth="1"/>
    <col min="6" max="6" width="17.57421875" style="10" customWidth="1"/>
    <col min="7" max="16384" width="8.8515625" style="10" customWidth="1"/>
  </cols>
  <sheetData>
    <row r="1" spans="2:19" s="1" customFormat="1" ht="24.7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ht="30" customHeight="1" hidden="1">
      <c r="D2" s="11" t="s">
        <v>43</v>
      </c>
    </row>
    <row r="3" ht="15.75" customHeight="1" hidden="1"/>
    <row r="4" spans="2:5" ht="15.75" customHeight="1" hidden="1">
      <c r="B4" s="12" t="s">
        <v>44</v>
      </c>
      <c r="C4" s="13" t="s">
        <v>45</v>
      </c>
      <c r="D4" s="12" t="s">
        <v>46</v>
      </c>
      <c r="E4" s="12" t="s">
        <v>47</v>
      </c>
    </row>
    <row r="5" spans="2:5" ht="15.75" customHeight="1" hidden="1">
      <c r="B5" s="14" t="s">
        <v>48</v>
      </c>
      <c r="C5" s="15"/>
      <c r="D5" s="14" t="s">
        <v>49</v>
      </c>
      <c r="E5" s="14"/>
    </row>
    <row r="6" spans="2:5" ht="16.5" customHeight="1" hidden="1">
      <c r="B6" s="16"/>
      <c r="C6" s="17"/>
      <c r="D6" s="18" t="s">
        <v>50</v>
      </c>
      <c r="E6" s="18"/>
    </row>
    <row r="7" spans="2:5" ht="16.5" customHeight="1" hidden="1">
      <c r="B7" s="19" t="s">
        <v>51</v>
      </c>
      <c r="C7" s="19" t="s">
        <v>52</v>
      </c>
      <c r="D7" s="19" t="s">
        <v>53</v>
      </c>
      <c r="E7" s="20">
        <v>8</v>
      </c>
    </row>
    <row r="8" spans="2:5" ht="16.5" customHeight="1" hidden="1">
      <c r="B8" s="19" t="s">
        <v>54</v>
      </c>
      <c r="C8" s="19" t="s">
        <v>55</v>
      </c>
      <c r="D8" s="19" t="s">
        <v>56</v>
      </c>
      <c r="E8" s="19">
        <v>96</v>
      </c>
    </row>
    <row r="9" spans="2:5" ht="16.5" customHeight="1" hidden="1">
      <c r="B9" s="19" t="s">
        <v>57</v>
      </c>
      <c r="C9" s="19" t="s">
        <v>58</v>
      </c>
      <c r="D9" s="19" t="s">
        <v>59</v>
      </c>
      <c r="E9" s="19">
        <v>5</v>
      </c>
    </row>
    <row r="10" spans="2:5" ht="16.5" customHeight="1" hidden="1">
      <c r="B10" s="19" t="s">
        <v>60</v>
      </c>
      <c r="C10" s="19" t="s">
        <v>61</v>
      </c>
      <c r="D10" s="21" t="s">
        <v>62</v>
      </c>
      <c r="E10" s="21">
        <v>3</v>
      </c>
    </row>
    <row r="11" spans="2:5" ht="16.5" customHeight="1" hidden="1">
      <c r="B11" s="19" t="s">
        <v>63</v>
      </c>
      <c r="C11" s="20" t="s">
        <v>64</v>
      </c>
      <c r="D11" s="22" t="s">
        <v>65</v>
      </c>
      <c r="E11" s="23">
        <v>7</v>
      </c>
    </row>
    <row r="12" ht="15" customHeight="1" hidden="1"/>
    <row r="13" spans="2:4" ht="15" customHeight="1" hidden="1">
      <c r="B13" s="11"/>
      <c r="D13" s="11" t="s">
        <v>66</v>
      </c>
    </row>
    <row r="14" ht="15.75" customHeight="1" hidden="1"/>
    <row r="15" spans="2:5" ht="15.75" customHeight="1" hidden="1">
      <c r="B15" s="12" t="s">
        <v>44</v>
      </c>
      <c r="C15" s="13" t="s">
        <v>45</v>
      </c>
      <c r="D15" s="12" t="s">
        <v>46</v>
      </c>
      <c r="E15" s="12" t="s">
        <v>47</v>
      </c>
    </row>
    <row r="16" spans="2:5" ht="15.75" customHeight="1" hidden="1">
      <c r="B16" s="14" t="s">
        <v>48</v>
      </c>
      <c r="C16" s="15"/>
      <c r="D16" s="14" t="s">
        <v>49</v>
      </c>
      <c r="E16" s="14"/>
    </row>
    <row r="17" spans="2:5" ht="16.5" customHeight="1" hidden="1">
      <c r="B17" s="16"/>
      <c r="C17" s="17"/>
      <c r="D17" s="18" t="s">
        <v>50</v>
      </c>
      <c r="E17" s="18"/>
    </row>
    <row r="18" spans="2:5" ht="16.5" customHeight="1" hidden="1">
      <c r="B18" s="19" t="s">
        <v>51</v>
      </c>
      <c r="C18" s="19" t="s">
        <v>55</v>
      </c>
      <c r="D18" s="19" t="s">
        <v>53</v>
      </c>
      <c r="E18" s="20">
        <v>8</v>
      </c>
    </row>
    <row r="19" spans="2:5" ht="16.5" customHeight="1" hidden="1">
      <c r="B19" s="19" t="s">
        <v>54</v>
      </c>
      <c r="C19" s="19" t="s">
        <v>58</v>
      </c>
      <c r="D19" s="19" t="s">
        <v>56</v>
      </c>
      <c r="E19" s="19">
        <v>96</v>
      </c>
    </row>
    <row r="20" spans="2:5" ht="16.5" customHeight="1" hidden="1">
      <c r="B20" s="19" t="s">
        <v>57</v>
      </c>
      <c r="C20" s="19" t="s">
        <v>61</v>
      </c>
      <c r="D20" s="21" t="s">
        <v>59</v>
      </c>
      <c r="E20" s="21">
        <v>5</v>
      </c>
    </row>
    <row r="21" spans="2:5" ht="16.5" customHeight="1" hidden="1">
      <c r="B21" s="19" t="s">
        <v>60</v>
      </c>
      <c r="C21" s="20" t="s">
        <v>64</v>
      </c>
      <c r="D21" s="24" t="s">
        <v>67</v>
      </c>
      <c r="E21" s="24">
        <v>10</v>
      </c>
    </row>
    <row r="22" ht="15" customHeight="1" hidden="1"/>
    <row r="23" ht="15" customHeight="1" hidden="1">
      <c r="D23" s="11" t="s">
        <v>68</v>
      </c>
    </row>
    <row r="24" ht="15.75" customHeight="1" hidden="1"/>
    <row r="25" spans="2:5" ht="15.75" customHeight="1" hidden="1">
      <c r="B25" s="12" t="s">
        <v>44</v>
      </c>
      <c r="C25" s="13" t="s">
        <v>45</v>
      </c>
      <c r="D25" s="12" t="s">
        <v>46</v>
      </c>
      <c r="E25" s="12" t="s">
        <v>47</v>
      </c>
    </row>
    <row r="26" spans="2:5" ht="15.75" customHeight="1" hidden="1">
      <c r="B26" s="14" t="s">
        <v>48</v>
      </c>
      <c r="C26" s="15"/>
      <c r="D26" s="14" t="s">
        <v>49</v>
      </c>
      <c r="E26" s="14"/>
    </row>
    <row r="27" spans="2:5" ht="16.5" customHeight="1" hidden="1">
      <c r="B27" s="16"/>
      <c r="C27" s="17"/>
      <c r="D27" s="18" t="s">
        <v>50</v>
      </c>
      <c r="E27" s="18"/>
    </row>
    <row r="28" spans="2:5" ht="16.5" customHeight="1" hidden="1">
      <c r="B28" s="19" t="s">
        <v>51</v>
      </c>
      <c r="C28" s="19" t="s">
        <v>52</v>
      </c>
      <c r="D28" s="19" t="s">
        <v>53</v>
      </c>
      <c r="E28" s="19">
        <v>8</v>
      </c>
    </row>
    <row r="29" spans="2:5" ht="16.5" customHeight="1" hidden="1">
      <c r="B29" s="19" t="s">
        <v>54</v>
      </c>
      <c r="C29" s="19" t="s">
        <v>55</v>
      </c>
      <c r="D29" s="19" t="s">
        <v>69</v>
      </c>
      <c r="E29" s="19">
        <v>79</v>
      </c>
    </row>
    <row r="30" spans="2:5" ht="16.5" customHeight="1" hidden="1">
      <c r="B30" s="19" t="s">
        <v>57</v>
      </c>
      <c r="C30" s="19" t="s">
        <v>58</v>
      </c>
      <c r="D30" s="19" t="s">
        <v>70</v>
      </c>
      <c r="E30" s="19">
        <v>17</v>
      </c>
    </row>
    <row r="31" spans="2:5" ht="16.5" customHeight="1" hidden="1">
      <c r="B31" s="19" t="s">
        <v>60</v>
      </c>
      <c r="C31" s="19" t="s">
        <v>61</v>
      </c>
      <c r="D31" s="19" t="s">
        <v>71</v>
      </c>
      <c r="E31" s="19">
        <v>3</v>
      </c>
    </row>
    <row r="32" spans="2:5" ht="16.5" customHeight="1" hidden="1">
      <c r="B32" s="19" t="s">
        <v>63</v>
      </c>
      <c r="C32" s="19" t="s">
        <v>64</v>
      </c>
      <c r="D32" s="19" t="s">
        <v>72</v>
      </c>
      <c r="E32" s="19">
        <v>12</v>
      </c>
    </row>
    <row r="33" ht="15" customHeight="1" hidden="1"/>
    <row r="34" ht="15" customHeight="1" hidden="1">
      <c r="D34" s="11" t="s">
        <v>73</v>
      </c>
    </row>
    <row r="35" ht="15.75" customHeight="1" hidden="1"/>
    <row r="36" spans="2:5" ht="15.75" customHeight="1" hidden="1">
      <c r="B36" s="12" t="s">
        <v>44</v>
      </c>
      <c r="C36" s="13" t="s">
        <v>45</v>
      </c>
      <c r="D36" s="12" t="s">
        <v>46</v>
      </c>
      <c r="E36" s="12" t="s">
        <v>47</v>
      </c>
    </row>
    <row r="37" spans="2:5" ht="15.75" customHeight="1" hidden="1">
      <c r="B37" s="14" t="s">
        <v>48</v>
      </c>
      <c r="C37" s="15"/>
      <c r="D37" s="14" t="s">
        <v>49</v>
      </c>
      <c r="E37" s="14"/>
    </row>
    <row r="38" spans="2:5" ht="16.5" customHeight="1" hidden="1">
      <c r="B38" s="16"/>
      <c r="C38" s="17"/>
      <c r="D38" s="18" t="s">
        <v>50</v>
      </c>
      <c r="E38" s="18"/>
    </row>
    <row r="39" spans="2:5" ht="16.5" customHeight="1" hidden="1">
      <c r="B39" s="19" t="s">
        <v>51</v>
      </c>
      <c r="C39" s="19" t="s">
        <v>55</v>
      </c>
      <c r="D39" s="19" t="s">
        <v>53</v>
      </c>
      <c r="E39" s="19">
        <v>8</v>
      </c>
    </row>
    <row r="40" spans="2:5" ht="16.5" customHeight="1" hidden="1">
      <c r="B40" s="19" t="s">
        <v>54</v>
      </c>
      <c r="C40" s="19" t="s">
        <v>58</v>
      </c>
      <c r="D40" s="19" t="s">
        <v>74</v>
      </c>
      <c r="E40" s="19">
        <v>49</v>
      </c>
    </row>
    <row r="41" spans="2:5" ht="16.5" customHeight="1" hidden="1">
      <c r="B41" s="19" t="s">
        <v>57</v>
      </c>
      <c r="C41" s="19" t="s">
        <v>61</v>
      </c>
      <c r="D41" s="19" t="s">
        <v>75</v>
      </c>
      <c r="E41" s="19">
        <v>47</v>
      </c>
    </row>
    <row r="42" spans="2:5" ht="16.5" customHeight="1" hidden="1">
      <c r="B42" s="19" t="s">
        <v>63</v>
      </c>
      <c r="C42" s="19" t="s">
        <v>64</v>
      </c>
      <c r="D42" s="24" t="s">
        <v>76</v>
      </c>
      <c r="E42" s="19">
        <v>15</v>
      </c>
    </row>
    <row r="43" ht="15" customHeight="1" hidden="1"/>
    <row r="44" ht="15" customHeight="1" hidden="1">
      <c r="D44" s="11" t="s">
        <v>77</v>
      </c>
    </row>
    <row r="45" ht="15.75" customHeight="1" hidden="1"/>
    <row r="46" spans="2:5" ht="15.75" customHeight="1" hidden="1">
      <c r="B46" s="12" t="s">
        <v>44</v>
      </c>
      <c r="C46" s="13" t="s">
        <v>45</v>
      </c>
      <c r="D46" s="12" t="s">
        <v>46</v>
      </c>
      <c r="E46" s="12" t="s">
        <v>47</v>
      </c>
    </row>
    <row r="47" spans="2:5" ht="15.75" customHeight="1" hidden="1">
      <c r="B47" s="14" t="s">
        <v>48</v>
      </c>
      <c r="C47" s="15"/>
      <c r="D47" s="14" t="s">
        <v>49</v>
      </c>
      <c r="E47" s="14"/>
    </row>
    <row r="48" spans="2:5" ht="16.5" customHeight="1" hidden="1">
      <c r="B48" s="16"/>
      <c r="C48" s="17"/>
      <c r="D48" s="18" t="s">
        <v>50</v>
      </c>
      <c r="E48" s="18"/>
    </row>
    <row r="49" spans="2:5" ht="16.5" customHeight="1" hidden="1">
      <c r="B49" s="19" t="s">
        <v>51</v>
      </c>
      <c r="C49" s="19" t="s">
        <v>55</v>
      </c>
      <c r="D49" s="19" t="s">
        <v>53</v>
      </c>
      <c r="E49" s="19">
        <v>57</v>
      </c>
    </row>
    <row r="50" spans="2:5" ht="16.5" customHeight="1" hidden="1">
      <c r="B50" s="19" t="s">
        <v>54</v>
      </c>
      <c r="C50" s="19" t="s">
        <v>58</v>
      </c>
      <c r="D50" s="19" t="s">
        <v>74</v>
      </c>
      <c r="E50" s="19">
        <v>47</v>
      </c>
    </row>
    <row r="51" spans="2:5" ht="16.5" customHeight="1" hidden="1">
      <c r="B51" s="19" t="s">
        <v>57</v>
      </c>
      <c r="C51" s="19" t="s">
        <v>61</v>
      </c>
      <c r="D51" s="19" t="s">
        <v>75</v>
      </c>
      <c r="E51" s="19">
        <v>8</v>
      </c>
    </row>
    <row r="52" spans="2:5" ht="16.5" customHeight="1" hidden="1">
      <c r="B52" s="19" t="s">
        <v>63</v>
      </c>
      <c r="C52" s="19" t="s">
        <v>64</v>
      </c>
      <c r="D52" s="24" t="s">
        <v>76</v>
      </c>
      <c r="E52" s="19">
        <v>7</v>
      </c>
    </row>
    <row r="53" spans="2:6" ht="18.75">
      <c r="B53" s="87" t="s">
        <v>78</v>
      </c>
      <c r="C53" s="87"/>
      <c r="D53" s="87"/>
      <c r="E53" s="87"/>
      <c r="F53" s="25"/>
    </row>
    <row r="54" ht="15">
      <c r="D54" s="11"/>
    </row>
    <row r="55" spans="4:6" ht="15.75" thickBot="1">
      <c r="D55" s="11"/>
      <c r="F55" s="26"/>
    </row>
    <row r="56" spans="2:6" ht="48" thickBot="1">
      <c r="B56" s="27" t="s">
        <v>79</v>
      </c>
      <c r="C56" s="28" t="s">
        <v>45</v>
      </c>
      <c r="D56" s="28" t="s">
        <v>80</v>
      </c>
      <c r="E56" s="29" t="s">
        <v>81</v>
      </c>
      <c r="F56" s="30" t="s">
        <v>95</v>
      </c>
    </row>
    <row r="57" spans="2:6" ht="15.75" customHeight="1" hidden="1">
      <c r="B57" s="33"/>
      <c r="C57" s="34"/>
      <c r="D57" s="34"/>
      <c r="E57" s="35"/>
      <c r="F57" s="32"/>
    </row>
    <row r="58" spans="2:6" ht="16.5" thickBot="1">
      <c r="B58" s="36" t="s">
        <v>51</v>
      </c>
      <c r="C58" s="37" t="s">
        <v>52</v>
      </c>
      <c r="D58" s="37" t="s">
        <v>82</v>
      </c>
      <c r="E58" s="38">
        <v>30</v>
      </c>
      <c r="F58" s="69">
        <v>33</v>
      </c>
    </row>
    <row r="59" spans="2:6" ht="16.5" thickBot="1">
      <c r="B59" s="36" t="s">
        <v>54</v>
      </c>
      <c r="C59" s="37" t="s">
        <v>55</v>
      </c>
      <c r="D59" s="37" t="s">
        <v>83</v>
      </c>
      <c r="E59" s="38">
        <v>25</v>
      </c>
      <c r="F59" s="69">
        <v>70</v>
      </c>
    </row>
    <row r="60" spans="2:6" ht="16.5" thickBot="1">
      <c r="B60" s="36" t="s">
        <v>57</v>
      </c>
      <c r="C60" s="37" t="s">
        <v>58</v>
      </c>
      <c r="D60" s="37" t="s">
        <v>84</v>
      </c>
      <c r="E60" s="38">
        <v>20</v>
      </c>
      <c r="F60" s="69">
        <v>8</v>
      </c>
    </row>
    <row r="61" spans="2:6" ht="15.75" thickBot="1">
      <c r="B61" s="41" t="s">
        <v>60</v>
      </c>
      <c r="C61" s="37" t="s">
        <v>61</v>
      </c>
      <c r="D61" s="37" t="s">
        <v>85</v>
      </c>
      <c r="E61" s="38">
        <v>15</v>
      </c>
      <c r="F61" s="39">
        <v>6</v>
      </c>
    </row>
    <row r="62" spans="2:6" ht="15.75" thickBot="1">
      <c r="B62" s="42" t="s">
        <v>63</v>
      </c>
      <c r="C62" s="37" t="s">
        <v>64</v>
      </c>
      <c r="D62" s="37" t="s">
        <v>86</v>
      </c>
      <c r="E62" s="38">
        <v>10</v>
      </c>
      <c r="F62" s="39">
        <v>2</v>
      </c>
    </row>
    <row r="63" spans="2:6" ht="15">
      <c r="B63" s="43"/>
      <c r="C63" s="40"/>
      <c r="D63" s="40"/>
      <c r="E63" s="40"/>
      <c r="F63" s="31"/>
    </row>
  </sheetData>
  <sheetProtection/>
  <mergeCells count="1">
    <mergeCell ref="B53:E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Sarma Liepa</dc:creator>
  <cp:keywords/>
  <dc:description/>
  <cp:lastModifiedBy>Lita Trakina</cp:lastModifiedBy>
  <dcterms:created xsi:type="dcterms:W3CDTF">2018-01-10T07:24:54Z</dcterms:created>
  <dcterms:modified xsi:type="dcterms:W3CDTF">2021-08-13T17:36:42Z</dcterms:modified>
  <cp:category/>
  <cp:version/>
  <cp:contentType/>
  <cp:contentStatus/>
</cp:coreProperties>
</file>