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lzeO\Documents\Strukturfondi_2014_2020\531_udenssaimniecina\Izvertejums\Konsorts\2016_iesniegsanaiKIDG\"/>
    </mc:Choice>
  </mc:AlternateContent>
  <bookViews>
    <workbookView xWindow="0" yWindow="0" windowWidth="25200" windowHeight="11385"/>
  </bookViews>
  <sheets>
    <sheet name="Direktīvas ieviešana" sheetId="1" r:id="rId1"/>
    <sheet name="Prioritārā aglomerāciju grupa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B32" i="2" l="1"/>
  <c r="H32" i="2" s="1"/>
  <c r="C32" i="2"/>
  <c r="D32" i="2"/>
  <c r="E32" i="2"/>
  <c r="G32" i="2"/>
  <c r="I32" i="2"/>
  <c r="I94" i="2"/>
  <c r="G94" i="2"/>
  <c r="E94" i="2"/>
  <c r="D94" i="2"/>
  <c r="C94" i="2"/>
  <c r="B94" i="2"/>
  <c r="I93" i="2"/>
  <c r="G93" i="2"/>
  <c r="E93" i="2"/>
  <c r="D93" i="2"/>
  <c r="C93" i="2"/>
  <c r="B93" i="2"/>
  <c r="I92" i="2"/>
  <c r="G92" i="2"/>
  <c r="E92" i="2"/>
  <c r="D92" i="2"/>
  <c r="C92" i="2"/>
  <c r="B92" i="2"/>
  <c r="I91" i="2"/>
  <c r="G91" i="2"/>
  <c r="E91" i="2"/>
  <c r="D91" i="2"/>
  <c r="C91" i="2"/>
  <c r="B91" i="2"/>
  <c r="I90" i="2"/>
  <c r="G90" i="2"/>
  <c r="E90" i="2"/>
  <c r="D90" i="2"/>
  <c r="C90" i="2"/>
  <c r="B90" i="2"/>
  <c r="I89" i="2"/>
  <c r="G89" i="2"/>
  <c r="E89" i="2"/>
  <c r="D89" i="2"/>
  <c r="C89" i="2"/>
  <c r="B89" i="2"/>
  <c r="I88" i="2"/>
  <c r="G88" i="2"/>
  <c r="E88" i="2"/>
  <c r="D88" i="2"/>
  <c r="C88" i="2"/>
  <c r="B88" i="2"/>
  <c r="I87" i="2"/>
  <c r="G87" i="2"/>
  <c r="E87" i="2"/>
  <c r="D87" i="2"/>
  <c r="C87" i="2"/>
  <c r="B87" i="2"/>
  <c r="I86" i="2"/>
  <c r="G86" i="2"/>
  <c r="E86" i="2"/>
  <c r="D86" i="2"/>
  <c r="C86" i="2"/>
  <c r="B86" i="2"/>
  <c r="I85" i="2"/>
  <c r="G85" i="2"/>
  <c r="E85" i="2"/>
  <c r="D85" i="2"/>
  <c r="C85" i="2"/>
  <c r="B85" i="2"/>
  <c r="I84" i="2"/>
  <c r="G84" i="2"/>
  <c r="E84" i="2"/>
  <c r="D84" i="2"/>
  <c r="C84" i="2"/>
  <c r="B84" i="2"/>
  <c r="I83" i="2"/>
  <c r="G83" i="2"/>
  <c r="E83" i="2"/>
  <c r="D83" i="2"/>
  <c r="C83" i="2"/>
  <c r="B83" i="2"/>
  <c r="I82" i="2"/>
  <c r="G82" i="2"/>
  <c r="E82" i="2"/>
  <c r="D82" i="2"/>
  <c r="C82" i="2"/>
  <c r="B82" i="2"/>
  <c r="I81" i="2"/>
  <c r="G81" i="2"/>
  <c r="E81" i="2"/>
  <c r="D81" i="2"/>
  <c r="C81" i="2"/>
  <c r="B81" i="2"/>
  <c r="I80" i="2"/>
  <c r="G80" i="2"/>
  <c r="E80" i="2"/>
  <c r="D80" i="2"/>
  <c r="C80" i="2"/>
  <c r="B80" i="2"/>
  <c r="I79" i="2"/>
  <c r="G79" i="2"/>
  <c r="E79" i="2"/>
  <c r="D79" i="2"/>
  <c r="C79" i="2"/>
  <c r="B79" i="2"/>
  <c r="I78" i="2"/>
  <c r="G78" i="2"/>
  <c r="E78" i="2"/>
  <c r="D78" i="2"/>
  <c r="C78" i="2"/>
  <c r="B78" i="2"/>
  <c r="I77" i="2"/>
  <c r="G77" i="2"/>
  <c r="E77" i="2"/>
  <c r="D77" i="2"/>
  <c r="C77" i="2"/>
  <c r="B77" i="2"/>
  <c r="I76" i="2"/>
  <c r="G76" i="2"/>
  <c r="E76" i="2"/>
  <c r="D76" i="2"/>
  <c r="C76" i="2"/>
  <c r="B76" i="2"/>
  <c r="I75" i="2"/>
  <c r="G75" i="2"/>
  <c r="E75" i="2"/>
  <c r="D75" i="2"/>
  <c r="C75" i="2"/>
  <c r="B75" i="2"/>
  <c r="I74" i="2"/>
  <c r="G74" i="2"/>
  <c r="E74" i="2"/>
  <c r="D74" i="2"/>
  <c r="C74" i="2"/>
  <c r="B74" i="2"/>
  <c r="I73" i="2"/>
  <c r="G73" i="2"/>
  <c r="E73" i="2"/>
  <c r="D73" i="2"/>
  <c r="C73" i="2"/>
  <c r="B73" i="2"/>
  <c r="I72" i="2"/>
  <c r="G72" i="2"/>
  <c r="E72" i="2"/>
  <c r="D72" i="2"/>
  <c r="C72" i="2"/>
  <c r="B72" i="2"/>
  <c r="I71" i="2"/>
  <c r="G71" i="2"/>
  <c r="E71" i="2"/>
  <c r="D71" i="2"/>
  <c r="C71" i="2"/>
  <c r="B71" i="2"/>
  <c r="I70" i="2"/>
  <c r="G70" i="2"/>
  <c r="E70" i="2"/>
  <c r="D70" i="2"/>
  <c r="C70" i="2"/>
  <c r="B70" i="2"/>
  <c r="I69" i="2"/>
  <c r="G69" i="2"/>
  <c r="E69" i="2"/>
  <c r="D69" i="2"/>
  <c r="C69" i="2"/>
  <c r="B69" i="2"/>
  <c r="I68" i="2"/>
  <c r="G68" i="2"/>
  <c r="E68" i="2"/>
  <c r="D68" i="2"/>
  <c r="C68" i="2"/>
  <c r="B68" i="2"/>
  <c r="I67" i="2"/>
  <c r="G67" i="2"/>
  <c r="E67" i="2"/>
  <c r="D67" i="2"/>
  <c r="C67" i="2"/>
  <c r="B67" i="2"/>
  <c r="I66" i="2"/>
  <c r="G66" i="2"/>
  <c r="E66" i="2"/>
  <c r="D66" i="2"/>
  <c r="C66" i="2"/>
  <c r="B66" i="2"/>
  <c r="I65" i="2"/>
  <c r="G65" i="2"/>
  <c r="E65" i="2"/>
  <c r="D65" i="2"/>
  <c r="C65" i="2"/>
  <c r="B65" i="2"/>
  <c r="I64" i="2"/>
  <c r="G64" i="2"/>
  <c r="E64" i="2"/>
  <c r="D64" i="2"/>
  <c r="C64" i="2"/>
  <c r="B64" i="2"/>
  <c r="I63" i="2"/>
  <c r="G63" i="2"/>
  <c r="E63" i="2"/>
  <c r="D63" i="2"/>
  <c r="C63" i="2"/>
  <c r="B63" i="2"/>
  <c r="I62" i="2"/>
  <c r="G62" i="2"/>
  <c r="E62" i="2"/>
  <c r="D62" i="2"/>
  <c r="C62" i="2"/>
  <c r="B62" i="2"/>
  <c r="I61" i="2"/>
  <c r="G61" i="2"/>
  <c r="E61" i="2"/>
  <c r="D61" i="2"/>
  <c r="C61" i="2"/>
  <c r="B61" i="2"/>
  <c r="I60" i="2"/>
  <c r="G60" i="2"/>
  <c r="E60" i="2"/>
  <c r="D60" i="2"/>
  <c r="C60" i="2"/>
  <c r="B60" i="2"/>
  <c r="I59" i="2"/>
  <c r="G59" i="2"/>
  <c r="E59" i="2"/>
  <c r="D59" i="2"/>
  <c r="C59" i="2"/>
  <c r="B59" i="2"/>
  <c r="I58" i="2"/>
  <c r="G58" i="2"/>
  <c r="E58" i="2"/>
  <c r="D58" i="2"/>
  <c r="C58" i="2"/>
  <c r="B58" i="2"/>
  <c r="I57" i="2"/>
  <c r="G57" i="2"/>
  <c r="E57" i="2"/>
  <c r="D57" i="2"/>
  <c r="C57" i="2"/>
  <c r="B57" i="2"/>
  <c r="I56" i="2"/>
  <c r="G56" i="2"/>
  <c r="E56" i="2"/>
  <c r="D56" i="2"/>
  <c r="C56" i="2"/>
  <c r="B56" i="2"/>
  <c r="I55" i="2"/>
  <c r="G55" i="2"/>
  <c r="E55" i="2"/>
  <c r="D55" i="2"/>
  <c r="C55" i="2"/>
  <c r="B55" i="2"/>
  <c r="I54" i="2"/>
  <c r="G54" i="2"/>
  <c r="E54" i="2"/>
  <c r="D54" i="2"/>
  <c r="C54" i="2"/>
  <c r="B54" i="2"/>
  <c r="I53" i="2"/>
  <c r="G53" i="2"/>
  <c r="E53" i="2"/>
  <c r="D53" i="2"/>
  <c r="C53" i="2"/>
  <c r="B53" i="2"/>
  <c r="H53" i="2" s="1"/>
  <c r="I52" i="2"/>
  <c r="G52" i="2"/>
  <c r="E52" i="2"/>
  <c r="D52" i="2"/>
  <c r="C52" i="2"/>
  <c r="B52" i="2"/>
  <c r="H52" i="2" s="1"/>
  <c r="I51" i="2"/>
  <c r="G51" i="2"/>
  <c r="E51" i="2"/>
  <c r="D51" i="2"/>
  <c r="C51" i="2"/>
  <c r="B51" i="2"/>
  <c r="I50" i="2"/>
  <c r="G50" i="2"/>
  <c r="E50" i="2"/>
  <c r="D50" i="2"/>
  <c r="C50" i="2"/>
  <c r="B50" i="2"/>
  <c r="H50" i="2" s="1"/>
  <c r="I49" i="2"/>
  <c r="G49" i="2"/>
  <c r="E49" i="2"/>
  <c r="D49" i="2"/>
  <c r="C49" i="2"/>
  <c r="B49" i="2"/>
  <c r="H49" i="2" s="1"/>
  <c r="I48" i="2"/>
  <c r="G48" i="2"/>
  <c r="E48" i="2"/>
  <c r="D48" i="2"/>
  <c r="C48" i="2"/>
  <c r="B48" i="2"/>
  <c r="H48" i="2" s="1"/>
  <c r="I47" i="2"/>
  <c r="G47" i="2"/>
  <c r="E47" i="2"/>
  <c r="D47" i="2"/>
  <c r="C47" i="2"/>
  <c r="B47" i="2"/>
  <c r="I46" i="2"/>
  <c r="G46" i="2"/>
  <c r="E46" i="2"/>
  <c r="D46" i="2"/>
  <c r="C46" i="2"/>
  <c r="B46" i="2"/>
  <c r="H46" i="2" s="1"/>
  <c r="I45" i="2"/>
  <c r="G45" i="2"/>
  <c r="E45" i="2"/>
  <c r="D45" i="2"/>
  <c r="C45" i="2"/>
  <c r="B45" i="2"/>
  <c r="H45" i="2" s="1"/>
  <c r="I44" i="2"/>
  <c r="G44" i="2"/>
  <c r="E44" i="2"/>
  <c r="D44" i="2"/>
  <c r="C44" i="2"/>
  <c r="B44" i="2"/>
  <c r="H44" i="2" s="1"/>
  <c r="I43" i="2"/>
  <c r="G43" i="2"/>
  <c r="E43" i="2"/>
  <c r="D43" i="2"/>
  <c r="C43" i="2"/>
  <c r="B43" i="2"/>
  <c r="I42" i="2"/>
  <c r="G42" i="2"/>
  <c r="E42" i="2"/>
  <c r="D42" i="2"/>
  <c r="C42" i="2"/>
  <c r="B42" i="2"/>
  <c r="H42" i="2" s="1"/>
  <c r="I41" i="2"/>
  <c r="G41" i="2"/>
  <c r="E41" i="2"/>
  <c r="D41" i="2"/>
  <c r="C41" i="2"/>
  <c r="B41" i="2"/>
  <c r="H41" i="2" s="1"/>
  <c r="I40" i="2"/>
  <c r="G40" i="2"/>
  <c r="E40" i="2"/>
  <c r="D40" i="2"/>
  <c r="C40" i="2"/>
  <c r="B40" i="2"/>
  <c r="H40" i="2" s="1"/>
  <c r="I39" i="2"/>
  <c r="G39" i="2"/>
  <c r="E39" i="2"/>
  <c r="D39" i="2"/>
  <c r="C39" i="2"/>
  <c r="B39" i="2"/>
  <c r="I38" i="2"/>
  <c r="G38" i="2"/>
  <c r="E38" i="2"/>
  <c r="D38" i="2"/>
  <c r="C38" i="2"/>
  <c r="B38" i="2"/>
  <c r="H38" i="2" s="1"/>
  <c r="I37" i="2"/>
  <c r="G37" i="2"/>
  <c r="E37" i="2"/>
  <c r="D37" i="2"/>
  <c r="C37" i="2"/>
  <c r="B37" i="2"/>
  <c r="H37" i="2" s="1"/>
  <c r="I36" i="2"/>
  <c r="G36" i="2"/>
  <c r="E36" i="2"/>
  <c r="D36" i="2"/>
  <c r="C36" i="2"/>
  <c r="B36" i="2"/>
  <c r="H36" i="2" s="1"/>
  <c r="I35" i="2"/>
  <c r="G35" i="2"/>
  <c r="E35" i="2"/>
  <c r="D35" i="2"/>
  <c r="C35" i="2"/>
  <c r="B35" i="2"/>
  <c r="I34" i="2"/>
  <c r="G34" i="2"/>
  <c r="E34" i="2"/>
  <c r="D34" i="2"/>
  <c r="C34" i="2"/>
  <c r="B34" i="2"/>
  <c r="H34" i="2" s="1"/>
  <c r="I33" i="2"/>
  <c r="G33" i="2"/>
  <c r="E33" i="2"/>
  <c r="D33" i="2"/>
  <c r="C33" i="2"/>
  <c r="B33" i="2"/>
  <c r="H33" i="2" s="1"/>
  <c r="I30" i="2"/>
  <c r="G30" i="2"/>
  <c r="E30" i="2"/>
  <c r="D30" i="2"/>
  <c r="C30" i="2"/>
  <c r="B30" i="2"/>
  <c r="I29" i="2"/>
  <c r="G29" i="2"/>
  <c r="E29" i="2"/>
  <c r="D29" i="2"/>
  <c r="C29" i="2"/>
  <c r="B29" i="2"/>
  <c r="I28" i="2"/>
  <c r="G28" i="2"/>
  <c r="E28" i="2"/>
  <c r="D28" i="2"/>
  <c r="C28" i="2"/>
  <c r="B28" i="2"/>
  <c r="H28" i="2" s="1"/>
  <c r="I27" i="2"/>
  <c r="G27" i="2"/>
  <c r="E27" i="2"/>
  <c r="D27" i="2"/>
  <c r="C27" i="2"/>
  <c r="B27" i="2"/>
  <c r="H27" i="2" s="1"/>
  <c r="I26" i="2"/>
  <c r="G26" i="2"/>
  <c r="E26" i="2"/>
  <c r="D26" i="2"/>
  <c r="C26" i="2"/>
  <c r="B26" i="2"/>
  <c r="I25" i="2"/>
  <c r="G25" i="2"/>
  <c r="E25" i="2"/>
  <c r="D25" i="2"/>
  <c r="C25" i="2"/>
  <c r="B25" i="2"/>
  <c r="I24" i="2"/>
  <c r="G24" i="2"/>
  <c r="E24" i="2"/>
  <c r="D24" i="2"/>
  <c r="C24" i="2"/>
  <c r="B24" i="2"/>
  <c r="I23" i="2"/>
  <c r="G23" i="2"/>
  <c r="E23" i="2"/>
  <c r="D23" i="2"/>
  <c r="C23" i="2"/>
  <c r="B23" i="2"/>
  <c r="I22" i="2"/>
  <c r="G22" i="2"/>
  <c r="E22" i="2"/>
  <c r="D22" i="2"/>
  <c r="C22" i="2"/>
  <c r="B22" i="2"/>
  <c r="I21" i="2"/>
  <c r="G21" i="2"/>
  <c r="E21" i="2"/>
  <c r="D21" i="2"/>
  <c r="C21" i="2"/>
  <c r="B21" i="2"/>
  <c r="I20" i="2"/>
  <c r="G20" i="2"/>
  <c r="E20" i="2"/>
  <c r="D20" i="2"/>
  <c r="C20" i="2"/>
  <c r="B20" i="2"/>
  <c r="I19" i="2"/>
  <c r="G19" i="2"/>
  <c r="E19" i="2"/>
  <c r="D19" i="2"/>
  <c r="C19" i="2"/>
  <c r="B19" i="2"/>
  <c r="I18" i="2"/>
  <c r="G18" i="2"/>
  <c r="E18" i="2"/>
  <c r="D18" i="2"/>
  <c r="C18" i="2"/>
  <c r="B18" i="2"/>
  <c r="I17" i="2"/>
  <c r="G17" i="2"/>
  <c r="E17" i="2"/>
  <c r="D17" i="2"/>
  <c r="C17" i="2"/>
  <c r="B17" i="2"/>
  <c r="I16" i="2"/>
  <c r="G16" i="2"/>
  <c r="E16" i="2"/>
  <c r="D16" i="2"/>
  <c r="C16" i="2"/>
  <c r="B16" i="2"/>
  <c r="I15" i="2"/>
  <c r="G15" i="2"/>
  <c r="E15" i="2"/>
  <c r="D15" i="2"/>
  <c r="C15" i="2"/>
  <c r="B15" i="2"/>
  <c r="I14" i="2"/>
  <c r="G14" i="2"/>
  <c r="E14" i="2"/>
  <c r="D14" i="2"/>
  <c r="C14" i="2"/>
  <c r="B14" i="2"/>
  <c r="I13" i="2"/>
  <c r="G13" i="2"/>
  <c r="E13" i="2"/>
  <c r="D13" i="2"/>
  <c r="C13" i="2"/>
  <c r="B13" i="2"/>
  <c r="I12" i="2"/>
  <c r="G12" i="2"/>
  <c r="E12" i="2"/>
  <c r="D12" i="2"/>
  <c r="C12" i="2"/>
  <c r="B12" i="2"/>
  <c r="I11" i="2"/>
  <c r="G11" i="2"/>
  <c r="E11" i="2"/>
  <c r="D11" i="2"/>
  <c r="C11" i="2"/>
  <c r="B11" i="2"/>
  <c r="I10" i="2"/>
  <c r="G10" i="2"/>
  <c r="E10" i="2"/>
  <c r="D10" i="2"/>
  <c r="C10" i="2"/>
  <c r="B10" i="2"/>
  <c r="I9" i="2"/>
  <c r="G9" i="2"/>
  <c r="E9" i="2"/>
  <c r="D9" i="2"/>
  <c r="C9" i="2"/>
  <c r="B9" i="2"/>
  <c r="I8" i="2"/>
  <c r="G8" i="2"/>
  <c r="E8" i="2"/>
  <c r="D8" i="2"/>
  <c r="C8" i="2"/>
  <c r="B8" i="2"/>
  <c r="I7" i="2"/>
  <c r="G7" i="2"/>
  <c r="E7" i="2"/>
  <c r="D7" i="2"/>
  <c r="C7" i="2"/>
  <c r="B7" i="2"/>
  <c r="I5" i="2"/>
  <c r="G5" i="2"/>
  <c r="E5" i="2"/>
  <c r="D5" i="2"/>
  <c r="C5" i="2"/>
  <c r="B5" i="2"/>
  <c r="H5" i="2" s="1"/>
  <c r="I4" i="2"/>
  <c r="G4" i="2"/>
  <c r="E4" i="2"/>
  <c r="D4" i="2"/>
  <c r="C4" i="2"/>
  <c r="B4" i="2"/>
  <c r="H4" i="2" s="1"/>
  <c r="E2" i="2"/>
  <c r="D2" i="2"/>
  <c r="C2" i="2"/>
  <c r="B2" i="2"/>
  <c r="F32" i="2" l="1"/>
  <c r="K32" i="2"/>
  <c r="F57" i="2"/>
  <c r="F59" i="2"/>
  <c r="F63" i="2"/>
  <c r="F65" i="2"/>
  <c r="F69" i="2"/>
  <c r="F75" i="2"/>
  <c r="F77" i="2"/>
  <c r="F83" i="2"/>
  <c r="F85" i="2"/>
  <c r="F91" i="2"/>
  <c r="F61" i="2"/>
  <c r="F67" i="2"/>
  <c r="F71" i="2"/>
  <c r="F73" i="2"/>
  <c r="F79" i="2"/>
  <c r="F81" i="2"/>
  <c r="F87" i="2"/>
  <c r="F89" i="2"/>
  <c r="F93" i="2"/>
  <c r="K5" i="2"/>
  <c r="F29" i="2"/>
  <c r="F10" i="2"/>
  <c r="F14" i="2"/>
  <c r="F18" i="2"/>
  <c r="F22" i="2"/>
  <c r="F26" i="2"/>
  <c r="K28" i="2"/>
  <c r="H26" i="2"/>
  <c r="K26" i="2" s="1"/>
  <c r="F30" i="2"/>
  <c r="F35" i="2"/>
  <c r="F39" i="2"/>
  <c r="F43" i="2"/>
  <c r="F47" i="2"/>
  <c r="F51" i="2"/>
  <c r="F58" i="2"/>
  <c r="F60" i="2"/>
  <c r="F62" i="2"/>
  <c r="F64" i="2"/>
  <c r="F66" i="2"/>
  <c r="F68" i="2"/>
  <c r="F70" i="2"/>
  <c r="F72" i="2"/>
  <c r="F74" i="2"/>
  <c r="F76" i="2"/>
  <c r="F78" i="2"/>
  <c r="F80" i="2"/>
  <c r="F82" i="2"/>
  <c r="F84" i="2"/>
  <c r="F86" i="2"/>
  <c r="F88" i="2"/>
  <c r="F90" i="2"/>
  <c r="F92" i="2"/>
  <c r="F94" i="2"/>
  <c r="F27" i="2"/>
  <c r="K27" i="2"/>
  <c r="H30" i="2"/>
  <c r="K30" i="2" s="1"/>
  <c r="H35" i="2"/>
  <c r="K35" i="2" s="1"/>
  <c r="H39" i="2"/>
  <c r="K39" i="2" s="1"/>
  <c r="F42" i="2"/>
  <c r="H43" i="2"/>
  <c r="K43" i="2" s="1"/>
  <c r="F46" i="2"/>
  <c r="H47" i="2"/>
  <c r="K47" i="2" s="1"/>
  <c r="F50" i="2"/>
  <c r="H51" i="2"/>
  <c r="K51" i="2" s="1"/>
  <c r="F4" i="2"/>
  <c r="K4" i="2"/>
  <c r="F9" i="2"/>
  <c r="F13" i="2"/>
  <c r="F17" i="2"/>
  <c r="F21" i="2"/>
  <c r="F25" i="2"/>
  <c r="F5" i="2"/>
  <c r="F8" i="2"/>
  <c r="F12" i="2"/>
  <c r="F16" i="2"/>
  <c r="F20" i="2"/>
  <c r="F24" i="2"/>
  <c r="F28" i="2"/>
  <c r="A97" i="2"/>
  <c r="F7" i="2"/>
  <c r="F11" i="2"/>
  <c r="F15" i="2"/>
  <c r="F19" i="2"/>
  <c r="F23" i="2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9" i="2"/>
  <c r="K29" i="2" s="1"/>
  <c r="F36" i="2"/>
  <c r="K36" i="2"/>
  <c r="F40" i="2"/>
  <c r="K40" i="2"/>
  <c r="F44" i="2"/>
  <c r="K44" i="2"/>
  <c r="F48" i="2"/>
  <c r="K48" i="2"/>
  <c r="F52" i="2"/>
  <c r="K52" i="2"/>
  <c r="A98" i="2"/>
  <c r="F33" i="2"/>
  <c r="K33" i="2"/>
  <c r="F37" i="2"/>
  <c r="K37" i="2"/>
  <c r="F41" i="2"/>
  <c r="K41" i="2"/>
  <c r="F45" i="2"/>
  <c r="K45" i="2"/>
  <c r="F49" i="2"/>
  <c r="K49" i="2"/>
  <c r="F34" i="2"/>
  <c r="K34" i="2"/>
  <c r="F38" i="2"/>
  <c r="K38" i="2"/>
  <c r="K42" i="2"/>
  <c r="K46" i="2"/>
  <c r="K50" i="2"/>
  <c r="F53" i="2"/>
  <c r="K53" i="2"/>
  <c r="F54" i="2"/>
  <c r="F55" i="2"/>
  <c r="F56" i="2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H65" i="2"/>
  <c r="K65" i="2" s="1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1" i="2"/>
  <c r="K91" i="2" s="1"/>
  <c r="H92" i="2"/>
  <c r="K92" i="2" s="1"/>
  <c r="H93" i="2"/>
  <c r="K93" i="2" s="1"/>
  <c r="H94" i="2"/>
  <c r="K94" i="2" s="1"/>
  <c r="C4" i="1" l="1"/>
  <c r="D4" i="1" s="1"/>
  <c r="C5" i="1"/>
  <c r="D5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</calcChain>
</file>

<file path=xl/comments1.xml><?xml version="1.0" encoding="utf-8"?>
<comments xmlns="http://schemas.openxmlformats.org/spreadsheetml/2006/main">
  <authors>
    <author>Author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Saskaņā ar Latvijas pievienošanās līgumu Eiropas Savienībai</t>
        </r>
      </text>
    </comment>
  </commentList>
</comments>
</file>

<file path=xl/sharedStrings.xml><?xml version="1.0" encoding="utf-8"?>
<sst xmlns="http://schemas.openxmlformats.org/spreadsheetml/2006/main" count="210" uniqueCount="113">
  <si>
    <t>Nav plānotas investīcijas CKS tīklu paplašināšanā saskaņā ar VARAM datiem uz 2015.gada janvāri / Nepietiek KF finansējums, ņemot vērā aglomerāciju ranžēšanas rezultātus. Tāpēc plānotais pārklājums netiks sasniegts.</t>
  </si>
  <si>
    <t>2015.gada janvārī sniegta informācija par plānoto pārklājumu aglomerācijā ir pretrunā ar saņemtiem datiem par faktisko pārklājumu 2014.gadā.</t>
  </si>
  <si>
    <t>nav  iesniegta monitoringa anketa par 2014.gadu</t>
  </si>
  <si>
    <t>Zilupe</t>
  </si>
  <si>
    <t>Viļāni</t>
  </si>
  <si>
    <t>Viļaka</t>
  </si>
  <si>
    <t>Viesīte</t>
  </si>
  <si>
    <t>Vecumnieki</t>
  </si>
  <si>
    <t>Varakļāni</t>
  </si>
  <si>
    <t>Vangaži</t>
  </si>
  <si>
    <t>Valka</t>
  </si>
  <si>
    <t>Vaiņode</t>
  </si>
  <si>
    <t>Ulbroka</t>
  </si>
  <si>
    <t>Ugāle</t>
  </si>
  <si>
    <t>Stende</t>
  </si>
  <si>
    <t>Smiltene</t>
  </si>
  <si>
    <t>Skrunda</t>
  </si>
  <si>
    <t>Skrīveri</t>
  </si>
  <si>
    <t>Saulkrasti</t>
  </si>
  <si>
    <t>Salacgrīva</t>
  </si>
  <si>
    <t>Rūjiena</t>
  </si>
  <si>
    <t>Roja</t>
  </si>
  <si>
    <t>Priekuļi</t>
  </si>
  <si>
    <t>Priekule</t>
  </si>
  <si>
    <t>Preiļi</t>
  </si>
  <si>
    <t>Pļaviņas</t>
  </si>
  <si>
    <t>Ozolnieki</t>
  </si>
  <si>
    <t>Mālpils</t>
  </si>
  <si>
    <t>Mazsalaca</t>
  </si>
  <si>
    <t>Malta</t>
  </si>
  <si>
    <t>Ludza</t>
  </si>
  <si>
    <t>Lubāna</t>
  </si>
  <si>
    <t>Līvāni</t>
  </si>
  <si>
    <t>Līgatne</t>
  </si>
  <si>
    <t>Liepa</t>
  </si>
  <si>
    <t>Lielvārde</t>
  </si>
  <si>
    <t>Ķegums</t>
  </si>
  <si>
    <t>Koknese</t>
  </si>
  <si>
    <t>Kārsava</t>
  </si>
  <si>
    <t>Kandava</t>
  </si>
  <si>
    <t>Kalnciems</t>
  </si>
  <si>
    <t>Jaunpiebalga</t>
  </si>
  <si>
    <t>Jaunolaine</t>
  </si>
  <si>
    <t>Jaunjelgava</t>
  </si>
  <si>
    <t>Īslīce</t>
  </si>
  <si>
    <t>Ilūkste</t>
  </si>
  <si>
    <t>Ikšķile</t>
  </si>
  <si>
    <t>Iecava</t>
  </si>
  <si>
    <t>Grobiņa</t>
  </si>
  <si>
    <t>Ērgļi</t>
  </si>
  <si>
    <t>Dundaga</t>
  </si>
  <si>
    <t>Dagda</t>
  </si>
  <si>
    <t>Cesvaine</t>
  </si>
  <si>
    <t>Carnikava</t>
  </si>
  <si>
    <t>Brocēni</t>
  </si>
  <si>
    <t>Balvi</t>
  </si>
  <si>
    <t>Baltezers</t>
  </si>
  <si>
    <t>Baloži</t>
  </si>
  <si>
    <t>Baldone</t>
  </si>
  <si>
    <t>Babīte</t>
  </si>
  <si>
    <t>Ādaži</t>
  </si>
  <si>
    <t>Auce</t>
  </si>
  <si>
    <t>Alūksne</t>
  </si>
  <si>
    <t>Aloja</t>
  </si>
  <si>
    <t>Aizpute</t>
  </si>
  <si>
    <t>Aizkraukle</t>
  </si>
  <si>
    <t>10 000 &gt; CE &gt; 2 000</t>
  </si>
  <si>
    <t>Ventspils</t>
  </si>
  <si>
    <t>Valmiera</t>
  </si>
  <si>
    <t>Tukums</t>
  </si>
  <si>
    <t>Talsi</t>
  </si>
  <si>
    <t>Sigulda</t>
  </si>
  <si>
    <t>Saldus</t>
  </si>
  <si>
    <t>Salaspils</t>
  </si>
  <si>
    <t>Rēzekne</t>
  </si>
  <si>
    <t>Olaine</t>
  </si>
  <si>
    <t>Ogre</t>
  </si>
  <si>
    <t>Mārupe</t>
  </si>
  <si>
    <t>Madona</t>
  </si>
  <si>
    <t>Limbaži</t>
  </si>
  <si>
    <t>Liepāja</t>
  </si>
  <si>
    <t>Ķekava</t>
  </si>
  <si>
    <t>Kuldīga</t>
  </si>
  <si>
    <t>Krāslava</t>
  </si>
  <si>
    <t>Jūrmala</t>
  </si>
  <si>
    <t>Jēkabpils</t>
  </si>
  <si>
    <t>Jelgava</t>
  </si>
  <si>
    <t>Gulbene</t>
  </si>
  <si>
    <t>Dobele</t>
  </si>
  <si>
    <t>Cēsis</t>
  </si>
  <si>
    <t>Bauska</t>
  </si>
  <si>
    <t>100 000 &gt; CE &gt; 10 000</t>
  </si>
  <si>
    <t>Rīga</t>
  </si>
  <si>
    <t>Daugavpils</t>
  </si>
  <si>
    <t>gads</t>
  </si>
  <si>
    <t>%</t>
  </si>
  <si>
    <t xml:space="preserve">Notekūdeņu savākšana, izvešana NAI un uzskaite decentralizētajās notekūdeņu savākšanas sistēmās </t>
  </si>
  <si>
    <t>Punktu skaits</t>
  </si>
  <si>
    <t>Decentralizētajās notekūdeņu savākšanas sistēmās apkalpoto iedzīvotāju īpatsvars uz 2014.-2020.g. plānošanas perioda beigām</t>
  </si>
  <si>
    <r>
      <t xml:space="preserve">Plānotais </t>
    </r>
    <r>
      <rPr>
        <b/>
        <sz val="10"/>
        <color theme="1"/>
        <rFont val="Calibri"/>
        <family val="2"/>
        <scheme val="minor"/>
      </rPr>
      <t>Pārklājums</t>
    </r>
    <r>
      <rPr>
        <sz val="10"/>
        <color theme="1"/>
        <rFont val="Calibri"/>
        <family val="2"/>
        <scheme val="minor"/>
      </rPr>
      <t xml:space="preserve"> uz 2014.-2020.g. plānošanas perioda beigām (pēc projekta realizācijas) VARAM dati uz 2015.gada janvāri</t>
    </r>
  </si>
  <si>
    <t>Aglomerācija</t>
  </si>
  <si>
    <t>Direktīvas 91/271/EEK ieviešanas gads</t>
  </si>
  <si>
    <t>Apzīmējumi:</t>
  </si>
  <si>
    <t>Nepieciešama CKS tīklu paplašināšana
1 - ir
0 - nav</t>
  </si>
  <si>
    <t>Monitoringa anketa
1 - ir
0 - nav</t>
  </si>
  <si>
    <t>Direktīvu prasību izpildes gads</t>
  </si>
  <si>
    <t>CE &gt; 100 000</t>
  </si>
  <si>
    <t>Prioritizācija pēc kritērijiem, ņemot vērā kritēriju svēršanu</t>
  </si>
  <si>
    <t>Kopējais punktu skaits</t>
  </si>
  <si>
    <t>Papildus faktori galīgā kopējā punktu skaita noteikšanai</t>
  </si>
  <si>
    <t>Kopējais punktu skaits aglomerāciju sakārtošanai prioritārajā secībā, ņemot vērā papildus faktorus</t>
  </si>
  <si>
    <t>Plānotas investīcijas jauno CKS tīklu izbūvē
1 - ir
0 - nav</t>
  </si>
  <si>
    <r>
      <t xml:space="preserve">saskaņā ar VARAM datiem uz 2015.gada janvāri nav plānotas investīcijas </t>
    </r>
    <r>
      <rPr>
        <b/>
        <i/>
        <sz val="11"/>
        <color theme="1"/>
        <rFont val="Calibri"/>
        <family val="2"/>
        <charset val="186"/>
        <scheme val="minor"/>
      </rPr>
      <t>jauno tīklu izbūvē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</si>
</sst>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3" xfId="0" applyFont="1" applyFill="1" applyBorder="1"/>
    <xf numFmtId="0" fontId="2" fillId="5" borderId="0" xfId="0" applyFont="1" applyFill="1" applyBorder="1"/>
    <xf numFmtId="164" fontId="2" fillId="2" borderId="3" xfId="0" applyNumberFormat="1" applyFont="1" applyFill="1" applyBorder="1" applyAlignment="1">
      <alignment horizontal="center"/>
    </xf>
    <xf numFmtId="0" fontId="2" fillId="4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3" xfId="0" applyFont="1" applyBorder="1"/>
    <xf numFmtId="0" fontId="2" fillId="5" borderId="5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4" borderId="6" xfId="0" applyFont="1" applyFill="1" applyBorder="1"/>
    <xf numFmtId="0" fontId="2" fillId="5" borderId="0" xfId="0" applyFont="1" applyFill="1"/>
    <xf numFmtId="0" fontId="2" fillId="7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7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/>
    <xf numFmtId="3" fontId="0" fillId="7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4" xfId="0" applyBorder="1"/>
    <xf numFmtId="0" fontId="9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/>
    </xf>
    <xf numFmtId="0" fontId="0" fillId="0" borderId="7" xfId="0" applyBorder="1"/>
    <xf numFmtId="3" fontId="0" fillId="0" borderId="7" xfId="0" applyNumberFormat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8" borderId="4" xfId="0" applyFill="1" applyBorder="1"/>
    <xf numFmtId="3" fontId="0" fillId="8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/>
    <xf numFmtId="3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/>
    <xf numFmtId="0" fontId="5" fillId="0" borderId="0" xfId="0" applyFont="1" applyAlignment="1">
      <alignment horizontal="left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kum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O/Documents/Strukturfondi_2014_2020/531_udenssaimniecina/Izvertejums/Konsorts/2016_02%2023_Konsorts/Prioritizacija_INV%20efektivitate_4.1.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lu_aprēķins"/>
      <sheetName val="Punktu sadalījums pēc svāra"/>
      <sheetName val="Saraksts pa grupām"/>
      <sheetName val="Direktīvas ieviešana"/>
      <sheetName val="2014.-2020. bez papildus kr. "/>
      <sheetName val="Saraksts pa gr. bez papildus kr"/>
      <sheetName val="VARAM_CKS inv."/>
      <sheetName val="Iekļaušana prioritizācijā"/>
      <sheetName val="2007.-2013. inv. efektivitāte_K"/>
      <sheetName val="2007.-2013. inv. efektivitāte_Ū"/>
      <sheetName val="Saraksts kopā 2014.-2020."/>
    </sheetNames>
    <sheetDataSet>
      <sheetData sheetId="0">
        <row r="6">
          <cell r="F6">
            <v>1</v>
          </cell>
          <cell r="P6">
            <v>1</v>
          </cell>
        </row>
        <row r="7">
          <cell r="P7">
            <v>1</v>
          </cell>
        </row>
        <row r="8">
          <cell r="P8">
            <v>0.99</v>
          </cell>
        </row>
        <row r="9">
          <cell r="P9">
            <v>0.98870000000000002</v>
          </cell>
        </row>
        <row r="10">
          <cell r="P10">
            <v>0.90329999999999999</v>
          </cell>
        </row>
        <row r="11">
          <cell r="P11">
            <v>0.90159999999999996</v>
          </cell>
        </row>
        <row r="12">
          <cell r="P12">
            <v>0.98509999999999998</v>
          </cell>
        </row>
        <row r="13">
          <cell r="P13">
            <v>1</v>
          </cell>
        </row>
        <row r="14">
          <cell r="P14">
            <v>1</v>
          </cell>
        </row>
        <row r="15">
          <cell r="P15">
            <v>0.98780000000000001</v>
          </cell>
        </row>
        <row r="16">
          <cell r="P16">
            <v>0.97370000000000001</v>
          </cell>
        </row>
        <row r="17">
          <cell r="P17">
            <v>1</v>
          </cell>
        </row>
        <row r="18">
          <cell r="P18">
            <v>1</v>
          </cell>
        </row>
        <row r="19">
          <cell r="P19">
            <v>1</v>
          </cell>
        </row>
        <row r="20">
          <cell r="P20">
            <v>1</v>
          </cell>
        </row>
        <row r="21">
          <cell r="P21">
            <v>1</v>
          </cell>
        </row>
        <row r="22">
          <cell r="P22">
            <v>1</v>
          </cell>
        </row>
        <row r="23">
          <cell r="P23">
            <v>0.99919999999999998</v>
          </cell>
        </row>
        <row r="24">
          <cell r="P24">
            <v>0.98919999999999997</v>
          </cell>
        </row>
        <row r="25">
          <cell r="P25">
            <v>0.95</v>
          </cell>
        </row>
        <row r="26">
          <cell r="P26">
            <v>0.82040000000000002</v>
          </cell>
        </row>
        <row r="27">
          <cell r="P27">
            <v>0.99750000000000005</v>
          </cell>
        </row>
        <row r="28">
          <cell r="P28">
            <v>0.98519999999999996</v>
          </cell>
        </row>
        <row r="29">
          <cell r="P29">
            <v>0.95930000000000004</v>
          </cell>
        </row>
        <row r="30">
          <cell r="P30">
            <v>1</v>
          </cell>
        </row>
        <row r="31">
          <cell r="P31">
            <v>0.87460000000000004</v>
          </cell>
        </row>
        <row r="32">
          <cell r="P32">
            <v>1</v>
          </cell>
        </row>
        <row r="33">
          <cell r="P33">
            <v>1</v>
          </cell>
        </row>
        <row r="34">
          <cell r="P34">
            <v>0.99939999999999996</v>
          </cell>
        </row>
        <row r="35">
          <cell r="P35">
            <v>0.91859999999999997</v>
          </cell>
        </row>
        <row r="36">
          <cell r="P36">
            <v>1</v>
          </cell>
        </row>
        <row r="37">
          <cell r="P37">
            <v>0.89390000000000003</v>
          </cell>
        </row>
        <row r="38">
          <cell r="P38">
            <v>1</v>
          </cell>
        </row>
        <row r="39">
          <cell r="P39">
            <v>1</v>
          </cell>
        </row>
        <row r="40">
          <cell r="P40">
            <v>0.99250000000000005</v>
          </cell>
        </row>
        <row r="41">
          <cell r="P41">
            <v>0.81510000000000005</v>
          </cell>
        </row>
        <row r="42">
          <cell r="P42">
            <v>0.98380000000000001</v>
          </cell>
        </row>
        <row r="43">
          <cell r="P43">
            <v>0.96989999999999998</v>
          </cell>
        </row>
        <row r="44">
          <cell r="P44">
            <v>1</v>
          </cell>
        </row>
        <row r="45">
          <cell r="P45">
            <v>0.95</v>
          </cell>
        </row>
        <row r="46">
          <cell r="P46">
            <v>0.96660000000000001</v>
          </cell>
        </row>
        <row r="47">
          <cell r="P47">
            <v>1</v>
          </cell>
        </row>
        <row r="48">
          <cell r="P48">
            <v>1</v>
          </cell>
        </row>
        <row r="49">
          <cell r="P49">
            <v>0.99250000000000005</v>
          </cell>
        </row>
        <row r="50">
          <cell r="P50">
            <v>0.91600000000000004</v>
          </cell>
        </row>
        <row r="51">
          <cell r="P51">
            <v>1</v>
          </cell>
        </row>
        <row r="52">
          <cell r="P52">
            <v>0.94159999999999999</v>
          </cell>
        </row>
        <row r="53">
          <cell r="P53">
            <v>0.99029999999999996</v>
          </cell>
        </row>
        <row r="54">
          <cell r="P54">
            <v>0.95850000000000002</v>
          </cell>
        </row>
        <row r="55">
          <cell r="P55">
            <v>0.99119999999999997</v>
          </cell>
        </row>
        <row r="56">
          <cell r="P56">
            <v>1</v>
          </cell>
        </row>
        <row r="57">
          <cell r="P57">
            <v>0.81789999999999996</v>
          </cell>
        </row>
        <row r="58">
          <cell r="P58">
            <v>0.94189999999999996</v>
          </cell>
        </row>
        <row r="59">
          <cell r="P59">
            <v>1</v>
          </cell>
        </row>
        <row r="60">
          <cell r="P60">
            <v>0.98970000000000002</v>
          </cell>
        </row>
        <row r="61">
          <cell r="P61">
            <v>1</v>
          </cell>
        </row>
        <row r="62">
          <cell r="P62">
            <v>0.7782</v>
          </cell>
        </row>
        <row r="63">
          <cell r="P63">
            <v>1</v>
          </cell>
        </row>
        <row r="64">
          <cell r="P64">
            <v>0.95040000000000002</v>
          </cell>
        </row>
        <row r="65">
          <cell r="P65">
            <v>0.91759999999999997</v>
          </cell>
        </row>
        <row r="66">
          <cell r="P66">
            <v>0.97750000000000004</v>
          </cell>
        </row>
        <row r="67">
          <cell r="P67">
            <v>1</v>
          </cell>
        </row>
        <row r="68">
          <cell r="P68">
            <v>1</v>
          </cell>
        </row>
        <row r="69">
          <cell r="P69">
            <v>0.97840000000000005</v>
          </cell>
        </row>
        <row r="70">
          <cell r="P70">
            <v>0.83009999999999995</v>
          </cell>
        </row>
        <row r="71">
          <cell r="P71">
            <v>1</v>
          </cell>
        </row>
        <row r="72">
          <cell r="P72">
            <v>0.96430000000000005</v>
          </cell>
        </row>
        <row r="73">
          <cell r="P73">
            <v>0.9899</v>
          </cell>
        </row>
        <row r="74">
          <cell r="P74">
            <v>0.82609999999999995</v>
          </cell>
        </row>
        <row r="75">
          <cell r="P75">
            <v>0.97840000000000005</v>
          </cell>
        </row>
        <row r="76">
          <cell r="P76">
            <v>0.91439999999999999</v>
          </cell>
        </row>
        <row r="77">
          <cell r="P77">
            <v>0.60009999999999997</v>
          </cell>
        </row>
        <row r="78">
          <cell r="P78">
            <v>0.96889999999999998</v>
          </cell>
        </row>
        <row r="79">
          <cell r="P79">
            <v>0.95020000000000004</v>
          </cell>
        </row>
        <row r="80">
          <cell r="P80">
            <v>0.98939999999999995</v>
          </cell>
        </row>
        <row r="81">
          <cell r="P81">
            <v>1</v>
          </cell>
        </row>
        <row r="82">
          <cell r="P82">
            <v>0.71950000000000003</v>
          </cell>
        </row>
        <row r="83">
          <cell r="P83">
            <v>0.70789999999999997</v>
          </cell>
        </row>
        <row r="84">
          <cell r="P84">
            <v>0.92</v>
          </cell>
        </row>
        <row r="85">
          <cell r="P85">
            <v>1</v>
          </cell>
        </row>
        <row r="86">
          <cell r="P86">
            <v>0.99529999999999996</v>
          </cell>
        </row>
        <row r="87">
          <cell r="P87">
            <v>1</v>
          </cell>
        </row>
        <row r="88">
          <cell r="P88">
            <v>0.98619999999999997</v>
          </cell>
        </row>
        <row r="89">
          <cell r="P89">
            <v>0.86960000000000004</v>
          </cell>
        </row>
        <row r="90">
          <cell r="P90">
            <v>0.98950000000000005</v>
          </cell>
        </row>
        <row r="91">
          <cell r="P91">
            <v>0.9375</v>
          </cell>
        </row>
        <row r="92">
          <cell r="P92">
            <v>0.75519999999999998</v>
          </cell>
        </row>
        <row r="93">
          <cell r="P93">
            <v>1</v>
          </cell>
        </row>
        <row r="94">
          <cell r="P9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lu_aprēķins"/>
      <sheetName val="Punktu sadalījums pēc svāra"/>
      <sheetName val="Saraksts pa grupām"/>
      <sheetName val="Direktīvas ieviešana"/>
      <sheetName val="2014.-2020. bez papildus kr. "/>
      <sheetName val="Saraksts pa gr. bez papildus kr"/>
      <sheetName val="VARAM_CKS inv."/>
      <sheetName val="Iekļaušana prioritizācijā"/>
      <sheetName val="2007.-2013. inv. efektivitāte_K"/>
      <sheetName val="2007.-2013. inv. efektivitāte_Ū"/>
      <sheetName val="Saraksts kopā 2014.-2020."/>
    </sheetNames>
    <sheetDataSet>
      <sheetData sheetId="0">
        <row r="6">
          <cell r="B6">
            <v>7925</v>
          </cell>
        </row>
        <row r="7">
          <cell r="B7">
            <v>4678</v>
          </cell>
        </row>
        <row r="8">
          <cell r="B8">
            <v>1224</v>
          </cell>
        </row>
        <row r="9">
          <cell r="B9">
            <v>7909</v>
          </cell>
        </row>
        <row r="10">
          <cell r="B10">
            <v>3640</v>
          </cell>
        </row>
        <row r="11">
          <cell r="B11">
            <v>8242</v>
          </cell>
        </row>
        <row r="12">
          <cell r="B12">
            <v>4967</v>
          </cell>
        </row>
        <row r="13">
          <cell r="B13">
            <v>1140</v>
          </cell>
        </row>
        <row r="14">
          <cell r="B14">
            <v>5923</v>
          </cell>
        </row>
        <row r="15">
          <cell r="B15">
            <v>2518</v>
          </cell>
        </row>
        <row r="16">
          <cell r="B16">
            <v>6780</v>
          </cell>
        </row>
        <row r="18">
          <cell r="B18">
            <v>2987</v>
          </cell>
        </row>
        <row r="19">
          <cell r="B19">
            <v>3763</v>
          </cell>
        </row>
        <row r="20">
          <cell r="B20">
            <v>1310</v>
          </cell>
        </row>
        <row r="21">
          <cell r="B21">
            <v>16893</v>
          </cell>
        </row>
        <row r="22">
          <cell r="B22">
            <v>2536</v>
          </cell>
        </row>
        <row r="23">
          <cell r="B23">
            <v>87818</v>
          </cell>
        </row>
        <row r="24">
          <cell r="B24">
            <v>11714</v>
          </cell>
        </row>
        <row r="26">
          <cell r="B26">
            <v>1820</v>
          </cell>
        </row>
        <row r="27">
          <cell r="B27">
            <v>4349</v>
          </cell>
        </row>
        <row r="29">
          <cell r="B29">
            <v>5101</v>
          </cell>
        </row>
        <row r="30">
          <cell r="B30">
            <v>6437</v>
          </cell>
        </row>
        <row r="31">
          <cell r="B31">
            <v>2835</v>
          </cell>
        </row>
        <row r="32">
          <cell r="B32">
            <v>2001</v>
          </cell>
        </row>
        <row r="34">
          <cell r="B34">
            <v>3118</v>
          </cell>
        </row>
        <row r="36">
          <cell r="B36">
            <v>56746</v>
          </cell>
        </row>
        <row r="37">
          <cell r="B37">
            <v>22934</v>
          </cell>
        </row>
        <row r="38">
          <cell r="B38">
            <v>54835</v>
          </cell>
        </row>
        <row r="39">
          <cell r="B39">
            <v>1912</v>
          </cell>
        </row>
        <row r="40">
          <cell r="B40">
            <v>4044</v>
          </cell>
        </row>
        <row r="41">
          <cell r="B41">
            <v>2257</v>
          </cell>
        </row>
        <row r="42">
          <cell r="B42">
            <v>1762</v>
          </cell>
        </row>
        <row r="43">
          <cell r="B43">
            <v>8965</v>
          </cell>
        </row>
        <row r="44">
          <cell r="B44">
            <v>12306</v>
          </cell>
        </row>
        <row r="46">
          <cell r="B46">
            <v>13937</v>
          </cell>
        </row>
        <row r="47">
          <cell r="B47">
            <v>6449</v>
          </cell>
        </row>
        <row r="49">
          <cell r="B49">
            <v>75977</v>
          </cell>
        </row>
        <row r="50">
          <cell r="B50">
            <v>7859</v>
          </cell>
        </row>
        <row r="52">
          <cell r="B52">
            <v>8097</v>
          </cell>
        </row>
        <row r="53">
          <cell r="B53">
            <v>1785</v>
          </cell>
        </row>
        <row r="54">
          <cell r="B54">
            <v>8751</v>
          </cell>
        </row>
        <row r="55">
          <cell r="B55">
            <v>8796</v>
          </cell>
        </row>
        <row r="57">
          <cell r="B57">
            <v>1892</v>
          </cell>
        </row>
        <row r="58">
          <cell r="B58">
            <v>2455</v>
          </cell>
        </row>
        <row r="59">
          <cell r="B59">
            <v>14649</v>
          </cell>
        </row>
        <row r="60">
          <cell r="B60">
            <v>21976</v>
          </cell>
        </row>
        <row r="61">
          <cell r="B61">
            <v>11622</v>
          </cell>
        </row>
        <row r="62">
          <cell r="B62">
            <v>4030</v>
          </cell>
        </row>
        <row r="63">
          <cell r="B63">
            <v>3599</v>
          </cell>
        </row>
        <row r="64">
          <cell r="B64">
            <v>7185</v>
          </cell>
        </row>
        <row r="65">
          <cell r="B65">
            <v>2343</v>
          </cell>
        </row>
        <row r="67">
          <cell r="B67">
            <v>32051</v>
          </cell>
        </row>
        <row r="68">
          <cell r="B68">
            <v>660420</v>
          </cell>
        </row>
        <row r="69">
          <cell r="B69">
            <v>2531</v>
          </cell>
        </row>
        <row r="70">
          <cell r="B70">
            <v>3128</v>
          </cell>
        </row>
        <row r="71">
          <cell r="B71">
            <v>2097</v>
          </cell>
        </row>
        <row r="72">
          <cell r="B72">
            <v>19309</v>
          </cell>
        </row>
        <row r="73">
          <cell r="B73">
            <v>11505</v>
          </cell>
        </row>
        <row r="74">
          <cell r="B74">
            <v>4896</v>
          </cell>
        </row>
        <row r="75">
          <cell r="B75">
            <v>13745</v>
          </cell>
        </row>
        <row r="76">
          <cell r="B76">
            <v>3048</v>
          </cell>
        </row>
        <row r="77">
          <cell r="B77">
            <v>2223</v>
          </cell>
        </row>
        <row r="78">
          <cell r="B78">
            <v>6311</v>
          </cell>
        </row>
        <row r="79">
          <cell r="B79">
            <v>1801</v>
          </cell>
        </row>
        <row r="80">
          <cell r="B80">
            <v>10240</v>
          </cell>
        </row>
        <row r="81">
          <cell r="B81">
            <v>18428</v>
          </cell>
        </row>
        <row r="82">
          <cell r="B82">
            <v>1555</v>
          </cell>
        </row>
        <row r="84">
          <cell r="B84">
            <v>1790</v>
          </cell>
        </row>
        <row r="85">
          <cell r="B85">
            <v>5375</v>
          </cell>
        </row>
        <row r="86">
          <cell r="B86">
            <v>26903</v>
          </cell>
        </row>
        <row r="90">
          <cell r="B90">
            <v>39141</v>
          </cell>
        </row>
        <row r="92">
          <cell r="B92">
            <v>1435</v>
          </cell>
        </row>
        <row r="93">
          <cell r="B93">
            <v>3214</v>
          </cell>
        </row>
      </sheetData>
      <sheetData sheetId="1">
        <row r="2">
          <cell r="I2" t="str">
            <v xml:space="preserve">Sociālā kritērija  PS1 punkti </v>
          </cell>
          <cell r="J2" t="str">
            <v xml:space="preserve">Sociālā kritērija PS2 punkti </v>
          </cell>
          <cell r="K2" t="str">
            <v>Finanšu kritērija PF punkti</v>
          </cell>
          <cell r="L2" t="str">
            <v>Ekoloģiskā kritērija PE punkti</v>
          </cell>
        </row>
        <row r="4">
          <cell r="I4">
            <v>0</v>
          </cell>
          <cell r="J4">
            <v>48.124008420577361</v>
          </cell>
          <cell r="K4">
            <v>0</v>
          </cell>
          <cell r="L4">
            <v>41.8848167539267</v>
          </cell>
        </row>
        <row r="5">
          <cell r="I5">
            <v>2.0795150549027079</v>
          </cell>
          <cell r="J5">
            <v>47.664368621711809</v>
          </cell>
          <cell r="K5">
            <v>4.0829573734397773</v>
          </cell>
          <cell r="L5">
            <v>26.178010471204189</v>
          </cell>
        </row>
        <row r="6">
          <cell r="I6">
            <v>23.578144253494095</v>
          </cell>
          <cell r="J6">
            <v>35.894540393766562</v>
          </cell>
          <cell r="K6">
            <v>9.4529342382395765</v>
          </cell>
          <cell r="L6">
            <v>28.272251308900525</v>
          </cell>
        </row>
        <row r="7">
          <cell r="I7">
            <v>93.069056934779553</v>
          </cell>
          <cell r="J7">
            <v>46.714705478941319</v>
          </cell>
          <cell r="K7">
            <v>21.734374863795619</v>
          </cell>
          <cell r="L7">
            <v>26.178010471204189</v>
          </cell>
        </row>
        <row r="8">
          <cell r="I8">
            <v>92.023759010260235</v>
          </cell>
          <cell r="J8">
            <v>41.406572744726553</v>
          </cell>
          <cell r="K8">
            <v>2.9500261178478477</v>
          </cell>
          <cell r="L8">
            <v>26.178010471204189</v>
          </cell>
        </row>
        <row r="9">
          <cell r="I9">
            <v>31.789213430731106</v>
          </cell>
          <cell r="J9">
            <v>31.714877298380234</v>
          </cell>
          <cell r="K9">
            <v>1.7153122606250466</v>
          </cell>
          <cell r="L9">
            <v>26.178010471204189</v>
          </cell>
        </row>
        <row r="10">
          <cell r="I10">
            <v>2.6113606944057088</v>
          </cell>
          <cell r="J10">
            <v>42.973539194888623</v>
          </cell>
          <cell r="K10">
            <v>0</v>
          </cell>
          <cell r="L10">
            <v>34.554973821989527</v>
          </cell>
        </row>
        <row r="11">
          <cell r="I11">
            <v>116.90632328740149</v>
          </cell>
          <cell r="J11">
            <v>28.146555434780446</v>
          </cell>
          <cell r="K11">
            <v>2.8128553611586384</v>
          </cell>
          <cell r="L11">
            <v>24.083769633507853</v>
          </cell>
        </row>
        <row r="12">
          <cell r="I12">
            <v>1.5329123752117524</v>
          </cell>
          <cell r="J12">
            <v>44.913046538113989</v>
          </cell>
          <cell r="K12">
            <v>1.7104710517547552</v>
          </cell>
          <cell r="L12">
            <v>34.554973821989527</v>
          </cell>
        </row>
        <row r="13">
          <cell r="I13">
            <v>31.422094627319403</v>
          </cell>
          <cell r="J13">
            <v>12.379705579551249</v>
          </cell>
          <cell r="K13">
            <v>2.037255532945482</v>
          </cell>
          <cell r="L13">
            <v>32.460732984293195</v>
          </cell>
        </row>
        <row r="14">
          <cell r="I14">
            <v>29.174348920202895</v>
          </cell>
          <cell r="J14">
            <v>48.686836980151327</v>
          </cell>
          <cell r="K14">
            <v>7.4166578154790663</v>
          </cell>
          <cell r="L14">
            <v>46.073298429319372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41.8848167539267</v>
          </cell>
        </row>
        <row r="16">
          <cell r="I16">
            <v>27.031189435128688</v>
          </cell>
          <cell r="J16">
            <v>49.562412830809045</v>
          </cell>
          <cell r="K16">
            <v>0</v>
          </cell>
          <cell r="L16">
            <v>24.083769633507853</v>
          </cell>
        </row>
        <row r="17">
          <cell r="I17">
            <v>13.959884588070231</v>
          </cell>
          <cell r="J17">
            <v>36.84492617275086</v>
          </cell>
          <cell r="K17">
            <v>0</v>
          </cell>
          <cell r="L17">
            <v>24.083769633507853</v>
          </cell>
        </row>
        <row r="18">
          <cell r="I18">
            <v>0</v>
          </cell>
          <cell r="J18">
            <v>45.779022538380879</v>
          </cell>
          <cell r="K18">
            <v>0</v>
          </cell>
          <cell r="L18">
            <v>36.64921465968586</v>
          </cell>
        </row>
        <row r="19">
          <cell r="I19">
            <v>6.8527117728843265</v>
          </cell>
          <cell r="J19">
            <v>46.685059400863679</v>
          </cell>
          <cell r="K19">
            <v>0.14429865993908228</v>
          </cell>
          <cell r="L19">
            <v>43.97905759162304</v>
          </cell>
        </row>
        <row r="20">
          <cell r="I20">
            <v>76.079692415440917</v>
          </cell>
          <cell r="J20">
            <v>36.00360746596639</v>
          </cell>
          <cell r="K20">
            <v>21.570384070519466</v>
          </cell>
          <cell r="L20">
            <v>36.64921465968586</v>
          </cell>
        </row>
        <row r="21">
          <cell r="I21">
            <v>5.6421008374151373</v>
          </cell>
          <cell r="J21">
            <v>44.331048176005375</v>
          </cell>
          <cell r="K21">
            <v>69.023571186479884</v>
          </cell>
          <cell r="L21">
            <v>30.366492146596858</v>
          </cell>
        </row>
        <row r="22">
          <cell r="I22">
            <v>20.429238270457372</v>
          </cell>
          <cell r="J22">
            <v>46.789879897307159</v>
          </cell>
          <cell r="K22">
            <v>0</v>
          </cell>
          <cell r="L22">
            <v>46.073298429319372</v>
          </cell>
        </row>
        <row r="23">
          <cell r="I23">
            <v>0</v>
          </cell>
          <cell r="J23">
            <v>0</v>
          </cell>
          <cell r="K23">
            <v>2.5493375732294936</v>
          </cell>
          <cell r="L23">
            <v>24.083769633507853</v>
          </cell>
        </row>
        <row r="24">
          <cell r="I24">
            <v>34.386419146137897</v>
          </cell>
          <cell r="J24">
            <v>44.322870724540365</v>
          </cell>
          <cell r="K24">
            <v>0</v>
          </cell>
          <cell r="L24">
            <v>21.98952879581152</v>
          </cell>
        </row>
        <row r="25">
          <cell r="I25">
            <v>0</v>
          </cell>
          <cell r="J25">
            <v>46.929872622964282</v>
          </cell>
          <cell r="K25">
            <v>0</v>
          </cell>
          <cell r="L25">
            <v>41.8848167539267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30.366492146596858</v>
          </cell>
        </row>
        <row r="27">
          <cell r="I27">
            <v>46.023990805910231</v>
          </cell>
          <cell r="J27">
            <v>36.404650959801486</v>
          </cell>
          <cell r="K27">
            <v>14.923916638058543</v>
          </cell>
          <cell r="L27">
            <v>34.554973821989527</v>
          </cell>
        </row>
        <row r="28">
          <cell r="I28">
            <v>135.35839274975552</v>
          </cell>
          <cell r="J28">
            <v>33.755307298636353</v>
          </cell>
          <cell r="K28">
            <v>7.6577163651553093</v>
          </cell>
          <cell r="L28">
            <v>32.460732984293195</v>
          </cell>
        </row>
        <row r="29">
          <cell r="I29">
            <v>66.683213895881551</v>
          </cell>
          <cell r="J29">
            <v>45.799014698451877</v>
          </cell>
          <cell r="K29">
            <v>4.2062959033615499</v>
          </cell>
          <cell r="L29">
            <v>24.083769633507853</v>
          </cell>
        </row>
        <row r="30">
          <cell r="I30">
            <v>53.477104295444043</v>
          </cell>
          <cell r="J30">
            <v>48.73192356733648</v>
          </cell>
          <cell r="K30">
            <v>0</v>
          </cell>
          <cell r="L30">
            <v>32.460732984293195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36.64921465968586</v>
          </cell>
        </row>
        <row r="32">
          <cell r="I32">
            <v>35.983302476853368</v>
          </cell>
          <cell r="J32">
            <v>44.591867821081443</v>
          </cell>
          <cell r="K32">
            <v>0</v>
          </cell>
          <cell r="L32">
            <v>26.178010471204189</v>
          </cell>
        </row>
        <row r="33">
          <cell r="I33">
            <v>0</v>
          </cell>
          <cell r="J33">
            <v>0</v>
          </cell>
          <cell r="K33">
            <v>7.5830074615609639</v>
          </cell>
          <cell r="L33">
            <v>17.801047120418851</v>
          </cell>
        </row>
        <row r="34">
          <cell r="I34">
            <v>27.823102290475077</v>
          </cell>
          <cell r="J34">
            <v>44.647921792358837</v>
          </cell>
          <cell r="K34">
            <v>5.8775619738213285</v>
          </cell>
          <cell r="L34">
            <v>43.97905759162304</v>
          </cell>
        </row>
        <row r="35">
          <cell r="I35">
            <v>19.822993431037592</v>
          </cell>
          <cell r="J35">
            <v>42.852658353667664</v>
          </cell>
          <cell r="K35">
            <v>4.0093224426012082</v>
          </cell>
          <cell r="L35">
            <v>43.97905759162304</v>
          </cell>
        </row>
        <row r="36">
          <cell r="I36">
            <v>47.307845606321358</v>
          </cell>
          <cell r="J36">
            <v>35.720705564299337</v>
          </cell>
          <cell r="K36">
            <v>4.4277973946962605</v>
          </cell>
          <cell r="L36">
            <v>43.97905759162304</v>
          </cell>
        </row>
        <row r="37">
          <cell r="I37">
            <v>0</v>
          </cell>
          <cell r="J37">
            <v>49.562412830809045</v>
          </cell>
          <cell r="K37">
            <v>0</v>
          </cell>
          <cell r="L37">
            <v>36.64921465968586</v>
          </cell>
        </row>
        <row r="38">
          <cell r="I38">
            <v>42.818469682903228</v>
          </cell>
          <cell r="J38">
            <v>35.145540038713307</v>
          </cell>
          <cell r="K38">
            <v>0.359146643422464</v>
          </cell>
          <cell r="L38">
            <v>19.895287958115183</v>
          </cell>
        </row>
        <row r="39">
          <cell r="I39">
            <v>104.30523195808763</v>
          </cell>
          <cell r="J39">
            <v>28.714474318045479</v>
          </cell>
          <cell r="K39">
            <v>27.124982091719012</v>
          </cell>
          <cell r="L39">
            <v>24.083769633507853</v>
          </cell>
        </row>
        <row r="40">
          <cell r="I40">
            <v>41.591402619460453</v>
          </cell>
          <cell r="J40">
            <v>46.529296420590271</v>
          </cell>
          <cell r="K40">
            <v>9.0114755501262092E-2</v>
          </cell>
          <cell r="L40">
            <v>39.790575916230367</v>
          </cell>
        </row>
        <row r="41">
          <cell r="I41">
            <v>9.0787165946664867</v>
          </cell>
          <cell r="J41">
            <v>38.915082463667147</v>
          </cell>
          <cell r="K41">
            <v>36.120941505306313</v>
          </cell>
          <cell r="L41">
            <v>28.272251308900525</v>
          </cell>
        </row>
        <row r="42">
          <cell r="I42">
            <v>11.778544958543762</v>
          </cell>
          <cell r="J42">
            <v>42.762678816497022</v>
          </cell>
          <cell r="K42">
            <v>2.1231605297067597</v>
          </cell>
          <cell r="L42">
            <v>41.8848167539267</v>
          </cell>
        </row>
        <row r="43">
          <cell r="I43">
            <v>0</v>
          </cell>
          <cell r="J43">
            <v>0</v>
          </cell>
          <cell r="K43">
            <v>4.8931484221275792</v>
          </cell>
          <cell r="L43">
            <v>39.790575916230367</v>
          </cell>
        </row>
        <row r="44">
          <cell r="I44">
            <v>52.000708280060103</v>
          </cell>
          <cell r="J44">
            <v>39.461032331622611</v>
          </cell>
          <cell r="K44">
            <v>4.4945143686480833</v>
          </cell>
          <cell r="L44">
            <v>36.64921465968586</v>
          </cell>
        </row>
        <row r="45">
          <cell r="I45">
            <v>116.30122453232568</v>
          </cell>
          <cell r="J45">
            <v>39.856040878933975</v>
          </cell>
          <cell r="K45">
            <v>10.341592204785902</v>
          </cell>
          <cell r="L45">
            <v>52.356020942408378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24.083769633507853</v>
          </cell>
        </row>
        <row r="47">
          <cell r="I47">
            <v>3.6405577245263441</v>
          </cell>
          <cell r="J47">
            <v>49.063648333443467</v>
          </cell>
          <cell r="K47">
            <v>2.2072544441239779</v>
          </cell>
          <cell r="L47">
            <v>41.8848167539267</v>
          </cell>
        </row>
        <row r="48">
          <cell r="I48">
            <v>11.264097211375148</v>
          </cell>
          <cell r="J48">
            <v>46.28917676064885</v>
          </cell>
          <cell r="K48">
            <v>0</v>
          </cell>
          <cell r="L48">
            <v>41.8848167539267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41.8848167539267</v>
          </cell>
        </row>
        <row r="50">
          <cell r="I50">
            <v>50.099593491294804</v>
          </cell>
          <cell r="J50">
            <v>45.899167009542708</v>
          </cell>
          <cell r="K50">
            <v>6.0879221653306104</v>
          </cell>
          <cell r="L50">
            <v>39.790575916230367</v>
          </cell>
        </row>
        <row r="51">
          <cell r="I51">
            <v>34.334016800593645</v>
          </cell>
          <cell r="J51">
            <v>32.047875965786297</v>
          </cell>
          <cell r="K51">
            <v>2.1960316904763597</v>
          </cell>
          <cell r="L51">
            <v>32.460732984293195</v>
          </cell>
        </row>
        <row r="52">
          <cell r="I52">
            <v>47.430021050350931</v>
          </cell>
          <cell r="J52">
            <v>42.271676423225173</v>
          </cell>
          <cell r="K52">
            <v>4.8583841748560186</v>
          </cell>
          <cell r="L52">
            <v>43.97905759162304</v>
          </cell>
        </row>
        <row r="53">
          <cell r="I53">
            <v>0</v>
          </cell>
          <cell r="J53">
            <v>40.169445324106157</v>
          </cell>
          <cell r="K53">
            <v>0</v>
          </cell>
          <cell r="L53">
            <v>41.8848167539267</v>
          </cell>
        </row>
        <row r="54">
          <cell r="I54">
            <v>0</v>
          </cell>
          <cell r="J54">
            <v>0</v>
          </cell>
          <cell r="K54">
            <v>16.535099618765219</v>
          </cell>
          <cell r="L54">
            <v>17.801047120418851</v>
          </cell>
        </row>
        <row r="55">
          <cell r="I55">
            <v>55.358258824306937</v>
          </cell>
          <cell r="J55">
            <v>44.318715871016643</v>
          </cell>
          <cell r="K55">
            <v>14.932118380150513</v>
          </cell>
          <cell r="L55">
            <v>34.554973821989527</v>
          </cell>
        </row>
        <row r="56">
          <cell r="I56">
            <v>56.267696236682326</v>
          </cell>
          <cell r="J56">
            <v>49.562412830809045</v>
          </cell>
          <cell r="K56">
            <v>0</v>
          </cell>
          <cell r="L56">
            <v>21.98952879581152</v>
          </cell>
        </row>
        <row r="57">
          <cell r="I57">
            <v>30.215216050309675</v>
          </cell>
          <cell r="J57">
            <v>40.578199484182413</v>
          </cell>
          <cell r="K57">
            <v>2.8340955784999493</v>
          </cell>
          <cell r="L57">
            <v>34.554973821989527</v>
          </cell>
        </row>
        <row r="58">
          <cell r="I58">
            <v>3.9397044821091325</v>
          </cell>
          <cell r="J58">
            <v>42.99412033855986</v>
          </cell>
          <cell r="K58">
            <v>0</v>
          </cell>
          <cell r="L58">
            <v>43.97905759162304</v>
          </cell>
        </row>
        <row r="59">
          <cell r="I59">
            <v>0.86493177947536537</v>
          </cell>
          <cell r="J59">
            <v>49.562412830809045</v>
          </cell>
          <cell r="K59">
            <v>0</v>
          </cell>
          <cell r="L59">
            <v>30.366492146596858</v>
          </cell>
        </row>
        <row r="60">
          <cell r="I60">
            <v>82.796382119214869</v>
          </cell>
          <cell r="J60">
            <v>25.070224151005711</v>
          </cell>
          <cell r="K60">
            <v>3.4986845699200986</v>
          </cell>
          <cell r="L60">
            <v>26.178010471204189</v>
          </cell>
        </row>
        <row r="61">
          <cell r="I61">
            <v>98.027534615136929</v>
          </cell>
          <cell r="J61">
            <v>35.804944992069935</v>
          </cell>
          <cell r="K61">
            <v>5.7717233283828566</v>
          </cell>
          <cell r="L61">
            <v>39.790575916230367</v>
          </cell>
        </row>
        <row r="62">
          <cell r="I62">
            <v>0</v>
          </cell>
          <cell r="J62">
            <v>37.228718447860324</v>
          </cell>
          <cell r="K62">
            <v>0</v>
          </cell>
          <cell r="L62">
            <v>48.167539267015705</v>
          </cell>
        </row>
        <row r="63">
          <cell r="I63">
            <v>172.72027800099463</v>
          </cell>
          <cell r="J63">
            <v>47.751913731966702</v>
          </cell>
          <cell r="K63">
            <v>8.1790154020049251</v>
          </cell>
          <cell r="L63">
            <v>24.083769633507853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32.460732984293195</v>
          </cell>
        </row>
        <row r="65">
          <cell r="I65">
            <v>10.440929053168992</v>
          </cell>
          <cell r="J65">
            <v>48.344882975653306</v>
          </cell>
          <cell r="K65">
            <v>0</v>
          </cell>
          <cell r="L65">
            <v>46.073298429319372</v>
          </cell>
        </row>
        <row r="66">
          <cell r="I66">
            <v>8.6494425090661</v>
          </cell>
          <cell r="J66">
            <v>44.729799236312715</v>
          </cell>
          <cell r="K66">
            <v>5.847015250810089</v>
          </cell>
          <cell r="L66">
            <v>41.8848167539267</v>
          </cell>
        </row>
        <row r="67">
          <cell r="I67">
            <v>25.239172541636623</v>
          </cell>
          <cell r="J67">
            <v>47.226566467746075</v>
          </cell>
          <cell r="K67">
            <v>14.16929950292265</v>
          </cell>
          <cell r="L67">
            <v>36.64921465968586</v>
          </cell>
        </row>
        <row r="68">
          <cell r="I68">
            <v>132.89918338877126</v>
          </cell>
          <cell r="J68">
            <v>34.419833829413435</v>
          </cell>
          <cell r="K68">
            <v>27.889845613052</v>
          </cell>
          <cell r="L68">
            <v>36.64921465968586</v>
          </cell>
        </row>
        <row r="69">
          <cell r="I69">
            <v>72.986846502401164</v>
          </cell>
          <cell r="J69">
            <v>33.183941636873996</v>
          </cell>
          <cell r="K69">
            <v>0</v>
          </cell>
          <cell r="L69">
            <v>41.8848167539267</v>
          </cell>
        </row>
        <row r="70">
          <cell r="I70">
            <v>5.4746813837211787</v>
          </cell>
          <cell r="J70">
            <v>47.431931406906607</v>
          </cell>
          <cell r="K70">
            <v>5.6729562978797272</v>
          </cell>
          <cell r="L70">
            <v>43.97905759162304</v>
          </cell>
        </row>
        <row r="71">
          <cell r="I71">
            <v>22.350518155816452</v>
          </cell>
          <cell r="J71">
            <v>37.00061756982636</v>
          </cell>
          <cell r="K71">
            <v>6.2566400165794578</v>
          </cell>
          <cell r="L71">
            <v>28.272251308900525</v>
          </cell>
        </row>
        <row r="72">
          <cell r="I72">
            <v>161.86793414477404</v>
          </cell>
          <cell r="J72">
            <v>33.674950969057051</v>
          </cell>
          <cell r="K72">
            <v>2.2091169245675881</v>
          </cell>
          <cell r="L72">
            <v>43.97905759162304</v>
          </cell>
        </row>
        <row r="73">
          <cell r="I73">
            <v>13.282036894162799</v>
          </cell>
          <cell r="J73">
            <v>42.580361501207129</v>
          </cell>
          <cell r="K73">
            <v>4.852098310724676</v>
          </cell>
          <cell r="L73">
            <v>34.554973821989527</v>
          </cell>
        </row>
        <row r="74">
          <cell r="I74">
            <v>190.96356858233358</v>
          </cell>
          <cell r="J74">
            <v>46.635342958917697</v>
          </cell>
          <cell r="K74">
            <v>9.1740121448791054</v>
          </cell>
          <cell r="L74">
            <v>34.554973821989527</v>
          </cell>
        </row>
        <row r="75">
          <cell r="I75">
            <v>152.43260070538963</v>
          </cell>
          <cell r="J75">
            <v>38.244680189478295</v>
          </cell>
          <cell r="K75">
            <v>4.4147109907477988</v>
          </cell>
          <cell r="L75">
            <v>36.64921465968586</v>
          </cell>
        </row>
        <row r="76">
          <cell r="I76">
            <v>53.127990573851214</v>
          </cell>
          <cell r="J76">
            <v>41.071902844253927</v>
          </cell>
          <cell r="K76">
            <v>2.9594332246523134</v>
          </cell>
          <cell r="L76">
            <v>48.167539267015705</v>
          </cell>
        </row>
        <row r="77">
          <cell r="I77">
            <v>133.59531369075458</v>
          </cell>
          <cell r="J77">
            <v>32.573597101268277</v>
          </cell>
          <cell r="K77">
            <v>6.6639408615437157</v>
          </cell>
          <cell r="L77">
            <v>19.895287958115183</v>
          </cell>
        </row>
        <row r="78">
          <cell r="I78">
            <v>4.3383205907434137</v>
          </cell>
          <cell r="J78">
            <v>42.400072661257312</v>
          </cell>
          <cell r="K78">
            <v>0</v>
          </cell>
          <cell r="L78">
            <v>28.272251308900525</v>
          </cell>
        </row>
        <row r="79">
          <cell r="I79">
            <v>4.7158243658051946</v>
          </cell>
          <cell r="J79">
            <v>41.04728463520749</v>
          </cell>
          <cell r="K79">
            <v>0</v>
          </cell>
          <cell r="L79">
            <v>43.97905759162304</v>
          </cell>
        </row>
        <row r="80">
          <cell r="I80">
            <v>50.46450343609942</v>
          </cell>
          <cell r="J80">
            <v>34.274692193735433</v>
          </cell>
          <cell r="K80">
            <v>0</v>
          </cell>
          <cell r="L80">
            <v>24.083769633507853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24.083769633507853</v>
          </cell>
        </row>
        <row r="82">
          <cell r="I82">
            <v>227.1671539897751</v>
          </cell>
          <cell r="J82">
            <v>46.510995622942076</v>
          </cell>
          <cell r="K82">
            <v>18.757113397695907</v>
          </cell>
          <cell r="L82">
            <v>28.272251308900525</v>
          </cell>
        </row>
        <row r="83">
          <cell r="I83">
            <v>18.943150561402469</v>
          </cell>
          <cell r="J83">
            <v>40.170918283339006</v>
          </cell>
          <cell r="K83">
            <v>8.9583583508600952</v>
          </cell>
          <cell r="L83">
            <v>26.178010471204189</v>
          </cell>
        </row>
        <row r="84">
          <cell r="I84">
            <v>3.2302424046782199</v>
          </cell>
          <cell r="J84">
            <v>45.014617187539024</v>
          </cell>
          <cell r="K84">
            <v>3.646555549066484</v>
          </cell>
          <cell r="L84">
            <v>30.366492146596858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24.083769633507853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30.366492146596858</v>
          </cell>
        </row>
        <row r="87">
          <cell r="I87">
            <v>0</v>
          </cell>
          <cell r="J87">
            <v>0</v>
          </cell>
          <cell r="K87">
            <v>7.3759229486776237</v>
          </cell>
          <cell r="L87">
            <v>26.178010471204189</v>
          </cell>
        </row>
        <row r="88">
          <cell r="I88">
            <v>6.6442120234720292</v>
          </cell>
          <cell r="J88">
            <v>48.276135130121631</v>
          </cell>
          <cell r="K88">
            <v>0.55047509232538905</v>
          </cell>
          <cell r="L88">
            <v>39.790575916230367</v>
          </cell>
        </row>
        <row r="89">
          <cell r="I89">
            <v>0</v>
          </cell>
          <cell r="J89">
            <v>0</v>
          </cell>
          <cell r="K89">
            <v>8.2246290851598047</v>
          </cell>
          <cell r="L89">
            <v>26.178010471204189</v>
          </cell>
        </row>
        <row r="90">
          <cell r="I90">
            <v>80.219044286327005</v>
          </cell>
          <cell r="J90">
            <v>24.046948447540686</v>
          </cell>
          <cell r="K90">
            <v>0</v>
          </cell>
          <cell r="L90">
            <v>32.460732984293195</v>
          </cell>
        </row>
        <row r="91">
          <cell r="I91">
            <v>55.086832597509208</v>
          </cell>
          <cell r="J91">
            <v>43.209209986679852</v>
          </cell>
          <cell r="K91">
            <v>0</v>
          </cell>
          <cell r="L91">
            <v>24.083769633507853</v>
          </cell>
        </row>
        <row r="92">
          <cell r="I92">
            <v>0</v>
          </cell>
          <cell r="J92">
            <v>0</v>
          </cell>
          <cell r="K92">
            <v>13.843892279418899</v>
          </cell>
          <cell r="L92">
            <v>32.460732984293195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D8">
            <v>0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0</v>
          </cell>
        </row>
        <row r="21">
          <cell r="D21">
            <v>1</v>
          </cell>
        </row>
        <row r="22">
          <cell r="D22">
            <v>0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0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0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0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0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0</v>
          </cell>
        </row>
        <row r="83">
          <cell r="D83">
            <v>1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0</v>
          </cell>
        </row>
        <row r="95">
          <cell r="D95">
            <v>1</v>
          </cell>
        </row>
        <row r="96">
          <cell r="D96">
            <v>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B1" workbookViewId="0">
      <selection activeCell="M15" sqref="M15"/>
    </sheetView>
  </sheetViews>
  <sheetFormatPr defaultRowHeight="15" outlineLevelCol="1" x14ac:dyDescent="0.25"/>
  <cols>
    <col min="1" max="1" width="3.5703125" style="1" hidden="1" customWidth="1" outlineLevel="1"/>
    <col min="2" max="2" width="18.42578125" style="1" bestFit="1" customWidth="1" collapsed="1"/>
    <col min="3" max="3" width="18" style="1" customWidth="1"/>
    <col min="4" max="4" width="18.28515625" style="1" customWidth="1"/>
    <col min="5" max="5" width="9.140625" style="1" hidden="1" customWidth="1" outlineLevel="1"/>
    <col min="6" max="6" width="16.28515625" style="1" customWidth="1" collapsed="1"/>
    <col min="7" max="7" width="13.85546875" style="3" customWidth="1"/>
    <col min="8" max="8" width="9.140625" style="2"/>
    <col min="9" max="9" width="9.140625" style="1"/>
  </cols>
  <sheetData>
    <row r="1" spans="1:9" ht="102" x14ac:dyDescent="0.25">
      <c r="A1" s="35"/>
      <c r="B1" s="41" t="s">
        <v>100</v>
      </c>
      <c r="C1" s="39" t="s">
        <v>99</v>
      </c>
      <c r="D1" s="39" t="s">
        <v>98</v>
      </c>
      <c r="E1" s="40" t="s">
        <v>97</v>
      </c>
      <c r="F1" s="39" t="s">
        <v>96</v>
      </c>
      <c r="G1" s="39" t="s">
        <v>101</v>
      </c>
      <c r="H1"/>
      <c r="I1"/>
    </row>
    <row r="2" spans="1:9" x14ac:dyDescent="0.25">
      <c r="A2" s="35"/>
      <c r="B2" s="38"/>
      <c r="C2" s="36" t="s">
        <v>95</v>
      </c>
      <c r="D2" s="36" t="s">
        <v>95</v>
      </c>
      <c r="E2" s="37"/>
      <c r="F2" s="36" t="s">
        <v>94</v>
      </c>
      <c r="G2" s="36" t="s">
        <v>94</v>
      </c>
    </row>
    <row r="3" spans="1:9" x14ac:dyDescent="0.25">
      <c r="A3" s="35"/>
      <c r="B3" s="66" t="s">
        <v>106</v>
      </c>
      <c r="C3" s="65"/>
      <c r="D3" s="65"/>
      <c r="E3" s="65"/>
      <c r="F3" s="65"/>
      <c r="G3" s="65"/>
    </row>
    <row r="4" spans="1:9" ht="15" customHeight="1" x14ac:dyDescent="0.25">
      <c r="A4" s="35">
        <v>1</v>
      </c>
      <c r="B4" s="26" t="s">
        <v>93</v>
      </c>
      <c r="C4" s="18">
        <f>[1]Ballu_aprēķins!P23</f>
        <v>0.99919999999999998</v>
      </c>
      <c r="D4" s="17">
        <f>1-C4</f>
        <v>8.0000000000002292E-4</v>
      </c>
      <c r="E4" s="16">
        <v>0</v>
      </c>
      <c r="F4" s="15">
        <v>2017</v>
      </c>
      <c r="G4" s="14">
        <v>2008</v>
      </c>
    </row>
    <row r="5" spans="1:9" ht="15.75" thickBot="1" x14ac:dyDescent="0.3">
      <c r="A5" s="35">
        <v>1</v>
      </c>
      <c r="B5" s="28" t="s">
        <v>92</v>
      </c>
      <c r="C5" s="11">
        <f>[1]Ballu_aprēķins!P68</f>
        <v>1</v>
      </c>
      <c r="D5" s="10">
        <f>1-C5</f>
        <v>0</v>
      </c>
      <c r="E5" s="9">
        <v>0</v>
      </c>
      <c r="F5" s="8">
        <v>2017</v>
      </c>
      <c r="G5" s="7">
        <v>2008</v>
      </c>
    </row>
    <row r="6" spans="1:9" x14ac:dyDescent="0.25">
      <c r="A6" s="35"/>
      <c r="B6" s="66" t="s">
        <v>91</v>
      </c>
      <c r="C6" s="65"/>
      <c r="D6" s="65"/>
      <c r="E6" s="65"/>
      <c r="F6" s="65"/>
      <c r="G6" s="64"/>
    </row>
    <row r="7" spans="1:9" ht="15" customHeight="1" x14ac:dyDescent="0.25">
      <c r="A7" s="20">
        <v>2</v>
      </c>
      <c r="B7" s="34" t="s">
        <v>90</v>
      </c>
      <c r="C7" s="33">
        <f>[1]Ballu_aprēķins!P17</f>
        <v>1</v>
      </c>
      <c r="D7" s="32">
        <f t="shared" ref="D7:D30" si="0">1-C7</f>
        <v>0</v>
      </c>
      <c r="E7" s="31">
        <v>0</v>
      </c>
      <c r="F7" s="30">
        <v>2017</v>
      </c>
      <c r="G7" s="29">
        <v>2021</v>
      </c>
    </row>
    <row r="8" spans="1:9" x14ac:dyDescent="0.25">
      <c r="A8" s="20">
        <v>2</v>
      </c>
      <c r="B8" s="26" t="s">
        <v>89</v>
      </c>
      <c r="C8" s="18">
        <f>[1]Ballu_aprēķins!P21</f>
        <v>1</v>
      </c>
      <c r="D8" s="17">
        <f t="shared" si="0"/>
        <v>0</v>
      </c>
      <c r="E8" s="16">
        <v>97.661127425310127</v>
      </c>
      <c r="F8" s="15">
        <v>2017</v>
      </c>
      <c r="G8" s="14">
        <v>2021</v>
      </c>
    </row>
    <row r="9" spans="1:9" x14ac:dyDescent="0.25">
      <c r="A9" s="20">
        <v>2</v>
      </c>
      <c r="B9" s="26" t="s">
        <v>88</v>
      </c>
      <c r="C9" s="18">
        <f>[1]Ballu_aprēķins!P24</f>
        <v>0.98919999999999997</v>
      </c>
      <c r="D9" s="17">
        <f t="shared" si="0"/>
        <v>1.0800000000000032E-2</v>
      </c>
      <c r="E9" s="16">
        <v>113.2924165970839</v>
      </c>
      <c r="F9" s="15">
        <v>2017</v>
      </c>
      <c r="G9" s="14">
        <v>2021</v>
      </c>
    </row>
    <row r="10" spans="1:9" x14ac:dyDescent="0.25">
      <c r="A10" s="20">
        <v>2</v>
      </c>
      <c r="B10" s="22" t="s">
        <v>87</v>
      </c>
      <c r="C10" s="18">
        <f>[1]Ballu_aprēķins!P28</f>
        <v>0.98519999999999996</v>
      </c>
      <c r="D10" s="17">
        <f t="shared" si="0"/>
        <v>1.4800000000000035E-2</v>
      </c>
      <c r="E10" s="16">
        <v>0</v>
      </c>
      <c r="F10" s="15">
        <v>2017</v>
      </c>
      <c r="G10" s="14">
        <v>2017</v>
      </c>
    </row>
    <row r="11" spans="1:9" x14ac:dyDescent="0.25">
      <c r="A11" s="20">
        <v>2</v>
      </c>
      <c r="B11" s="26" t="s">
        <v>86</v>
      </c>
      <c r="C11" s="18">
        <f>[1]Ballu_aprēķins!P36</f>
        <v>1</v>
      </c>
      <c r="D11" s="17">
        <f t="shared" si="0"/>
        <v>0</v>
      </c>
      <c r="E11" s="16">
        <v>122.32764364827827</v>
      </c>
      <c r="F11" s="15">
        <v>2017</v>
      </c>
      <c r="G11" s="14">
        <v>2021</v>
      </c>
    </row>
    <row r="12" spans="1:9" x14ac:dyDescent="0.25">
      <c r="A12" s="20">
        <v>2</v>
      </c>
      <c r="B12" s="26" t="s">
        <v>85</v>
      </c>
      <c r="C12" s="24">
        <f>[1]Ballu_aprēķins!P37</f>
        <v>0.89390000000000003</v>
      </c>
      <c r="D12" s="23">
        <f t="shared" si="0"/>
        <v>0.10609999999999997</v>
      </c>
      <c r="E12" s="16">
        <v>110.66403181892949</v>
      </c>
      <c r="F12" s="15">
        <v>2017</v>
      </c>
      <c r="G12" s="14">
        <v>2021</v>
      </c>
    </row>
    <row r="13" spans="1:9" x14ac:dyDescent="0.25">
      <c r="A13" s="20">
        <v>2</v>
      </c>
      <c r="B13" s="26" t="s">
        <v>84</v>
      </c>
      <c r="C13" s="18">
        <f>[1]Ballu_aprēķins!P38</f>
        <v>1</v>
      </c>
      <c r="D13" s="17">
        <f t="shared" si="0"/>
        <v>0</v>
      </c>
      <c r="E13" s="16">
        <v>131.43540615693999</v>
      </c>
      <c r="F13" s="15">
        <v>2017</v>
      </c>
      <c r="G13" s="14">
        <v>2021</v>
      </c>
    </row>
    <row r="14" spans="1:9" x14ac:dyDescent="0.25">
      <c r="A14" s="20">
        <v>2</v>
      </c>
      <c r="B14" s="26" t="s">
        <v>83</v>
      </c>
      <c r="C14" s="18">
        <f>[1]Ballu_aprēķins!P43</f>
        <v>0.96989999999999998</v>
      </c>
      <c r="D14" s="17">
        <f t="shared" si="0"/>
        <v>3.0100000000000016E-2</v>
      </c>
      <c r="E14" s="16">
        <v>112.38699187254046</v>
      </c>
      <c r="F14" s="15">
        <v>2017</v>
      </c>
      <c r="G14" s="14">
        <v>2021</v>
      </c>
    </row>
    <row r="15" spans="1:9" x14ac:dyDescent="0.25">
      <c r="A15" s="20">
        <v>2</v>
      </c>
      <c r="B15" s="26" t="s">
        <v>82</v>
      </c>
      <c r="C15" s="18">
        <f>[1]Ballu_aprēķins!P44</f>
        <v>1</v>
      </c>
      <c r="D15" s="17">
        <f t="shared" si="0"/>
        <v>0</v>
      </c>
      <c r="E15" s="16">
        <v>98.549201058674242</v>
      </c>
      <c r="F15" s="15">
        <v>2017</v>
      </c>
      <c r="G15" s="14">
        <v>2021</v>
      </c>
    </row>
    <row r="16" spans="1:9" x14ac:dyDescent="0.25">
      <c r="A16" s="20">
        <v>2</v>
      </c>
      <c r="B16" s="26" t="s">
        <v>81</v>
      </c>
      <c r="C16" s="18">
        <f>[1]Ballu_aprēķins!P46</f>
        <v>0.96660000000000001</v>
      </c>
      <c r="D16" s="17">
        <f t="shared" si="0"/>
        <v>3.3399999999999985E-2</v>
      </c>
      <c r="E16" s="16">
        <v>132.60546964001665</v>
      </c>
      <c r="F16" s="15">
        <v>2017</v>
      </c>
      <c r="G16" s="14">
        <v>2021</v>
      </c>
    </row>
    <row r="17" spans="1:7" x14ac:dyDescent="0.25">
      <c r="A17" s="20">
        <v>2</v>
      </c>
      <c r="B17" s="26" t="s">
        <v>80</v>
      </c>
      <c r="C17" s="18">
        <f>[1]Ballu_aprēķins!P49</f>
        <v>0.99250000000000005</v>
      </c>
      <c r="D17" s="17">
        <f t="shared" si="0"/>
        <v>7.4999999999999512E-3</v>
      </c>
      <c r="E17" s="16">
        <v>96.796277256020488</v>
      </c>
      <c r="F17" s="15">
        <v>2017</v>
      </c>
      <c r="G17" s="14">
        <v>2021</v>
      </c>
    </row>
    <row r="18" spans="1:7" x14ac:dyDescent="0.25">
      <c r="A18" s="20">
        <v>2</v>
      </c>
      <c r="B18" s="19" t="s">
        <v>79</v>
      </c>
      <c r="C18" s="24">
        <f>[1]Ballu_aprēķins!P50</f>
        <v>0.91600000000000004</v>
      </c>
      <c r="D18" s="23">
        <f t="shared" si="0"/>
        <v>8.3999999999999964E-2</v>
      </c>
      <c r="E18" s="16">
        <v>0</v>
      </c>
      <c r="F18" s="15">
        <v>2017</v>
      </c>
      <c r="G18" s="14">
        <v>2017</v>
      </c>
    </row>
    <row r="19" spans="1:7" x14ac:dyDescent="0.25">
      <c r="A19" s="20">
        <v>2</v>
      </c>
      <c r="B19" s="26" t="s">
        <v>78</v>
      </c>
      <c r="C19" s="24">
        <f>[1]Ballu_aprēķins!P55</f>
        <v>0.99119999999999997</v>
      </c>
      <c r="D19" s="23">
        <f t="shared" si="0"/>
        <v>8.80000000000003E-3</v>
      </c>
      <c r="E19" s="16">
        <v>0</v>
      </c>
      <c r="F19" s="15">
        <v>2017</v>
      </c>
      <c r="G19" s="14">
        <v>2015</v>
      </c>
    </row>
    <row r="20" spans="1:7" x14ac:dyDescent="0.25">
      <c r="A20" s="20">
        <v>2</v>
      </c>
      <c r="B20" s="26" t="s">
        <v>77</v>
      </c>
      <c r="C20" s="18">
        <f>[1]Ballu_aprēķins!P59</f>
        <v>1</v>
      </c>
      <c r="D20" s="17">
        <f t="shared" si="0"/>
        <v>0</v>
      </c>
      <c r="E20" s="16">
        <v>108.18248493498157</v>
      </c>
      <c r="F20" s="15">
        <v>2017</v>
      </c>
      <c r="G20" s="14">
        <v>2021</v>
      </c>
    </row>
    <row r="21" spans="1:7" x14ac:dyDescent="0.25">
      <c r="A21" s="20">
        <v>2</v>
      </c>
      <c r="B21" s="26" t="s">
        <v>76</v>
      </c>
      <c r="C21" s="18">
        <f>[1]Ballu_aprēķins!P60</f>
        <v>0.98970000000000002</v>
      </c>
      <c r="D21" s="17">
        <f t="shared" si="0"/>
        <v>1.0299999999999976E-2</v>
      </c>
      <c r="E21" s="16">
        <v>90.912882412292035</v>
      </c>
      <c r="F21" s="15">
        <v>2017</v>
      </c>
      <c r="G21" s="14">
        <v>2021</v>
      </c>
    </row>
    <row r="22" spans="1:7" x14ac:dyDescent="0.25">
      <c r="A22" s="20">
        <v>2</v>
      </c>
      <c r="B22" s="26" t="s">
        <v>75</v>
      </c>
      <c r="C22" s="18">
        <f>[1]Ballu_aprēķins!P61</f>
        <v>1</v>
      </c>
      <c r="D22" s="17">
        <f t="shared" si="0"/>
        <v>0</v>
      </c>
      <c r="E22" s="16">
        <v>80.793836756881262</v>
      </c>
      <c r="F22" s="15">
        <v>2017</v>
      </c>
      <c r="G22" s="14">
        <v>2021</v>
      </c>
    </row>
    <row r="23" spans="1:7" x14ac:dyDescent="0.25">
      <c r="A23" s="20">
        <v>2</v>
      </c>
      <c r="B23" s="26" t="s">
        <v>74</v>
      </c>
      <c r="C23" s="24">
        <f>[1]Ballu_aprēķins!P67</f>
        <v>1</v>
      </c>
      <c r="D23" s="23">
        <f t="shared" si="0"/>
        <v>0</v>
      </c>
      <c r="E23" s="16">
        <v>0</v>
      </c>
      <c r="F23" s="15">
        <v>2017</v>
      </c>
      <c r="G23" s="14">
        <v>2017</v>
      </c>
    </row>
    <row r="24" spans="1:7" x14ac:dyDescent="0.25">
      <c r="A24" s="20">
        <v>2</v>
      </c>
      <c r="B24" s="26" t="s">
        <v>73</v>
      </c>
      <c r="C24" s="18">
        <f>[1]Ballu_aprēķins!P72</f>
        <v>0.96430000000000005</v>
      </c>
      <c r="D24" s="17">
        <f t="shared" si="0"/>
        <v>3.5699999999999954E-2</v>
      </c>
      <c r="E24" s="16">
        <v>102.55862668013054</v>
      </c>
      <c r="F24" s="15">
        <v>2017</v>
      </c>
      <c r="G24" s="14">
        <v>2021</v>
      </c>
    </row>
    <row r="25" spans="1:7" x14ac:dyDescent="0.25">
      <c r="A25" s="20">
        <v>2</v>
      </c>
      <c r="B25" s="26" t="s">
        <v>72</v>
      </c>
      <c r="C25" s="18">
        <f>[1]Ballu_aprēķins!P73</f>
        <v>0.9899</v>
      </c>
      <c r="D25" s="17">
        <f t="shared" si="0"/>
        <v>1.0099999999999998E-2</v>
      </c>
      <c r="E25" s="16">
        <v>93.880027051122795</v>
      </c>
      <c r="F25" s="15">
        <v>2017</v>
      </c>
      <c r="G25" s="14">
        <v>2021</v>
      </c>
    </row>
    <row r="26" spans="1:7" x14ac:dyDescent="0.25">
      <c r="A26" s="20">
        <v>2</v>
      </c>
      <c r="B26" s="26" t="s">
        <v>71</v>
      </c>
      <c r="C26" s="18">
        <f>[1]Ballu_aprēķins!P75</f>
        <v>0.97840000000000005</v>
      </c>
      <c r="D26" s="17">
        <f t="shared" si="0"/>
        <v>2.1599999999999953E-2</v>
      </c>
      <c r="E26" s="16">
        <v>95.269470528084128</v>
      </c>
      <c r="F26" s="15">
        <v>2017</v>
      </c>
      <c r="G26" s="14">
        <v>2021</v>
      </c>
    </row>
    <row r="27" spans="1:7" x14ac:dyDescent="0.25">
      <c r="A27" s="20">
        <v>2</v>
      </c>
      <c r="B27" s="19" t="s">
        <v>70</v>
      </c>
      <c r="C27" s="18">
        <f>[1]Ballu_aprēķins!P80</f>
        <v>0.98939999999999995</v>
      </c>
      <c r="D27" s="17">
        <f t="shared" si="0"/>
        <v>1.0600000000000054E-2</v>
      </c>
      <c r="E27" s="16">
        <v>0</v>
      </c>
      <c r="F27" s="15">
        <v>2017</v>
      </c>
      <c r="G27" s="14">
        <v>2017</v>
      </c>
    </row>
    <row r="28" spans="1:7" x14ac:dyDescent="0.25">
      <c r="A28" s="20">
        <v>2</v>
      </c>
      <c r="B28" s="26" t="s">
        <v>69</v>
      </c>
      <c r="C28" s="18">
        <f>[1]Ballu_aprēķins!P81</f>
        <v>1</v>
      </c>
      <c r="D28" s="17">
        <f t="shared" si="0"/>
        <v>0</v>
      </c>
      <c r="E28" s="16">
        <v>89.742166592635726</v>
      </c>
      <c r="F28" s="15">
        <v>2017</v>
      </c>
      <c r="G28" s="14">
        <v>2021</v>
      </c>
    </row>
    <row r="29" spans="1:7" x14ac:dyDescent="0.25">
      <c r="A29" s="20">
        <v>2</v>
      </c>
      <c r="B29" s="26" t="s">
        <v>68</v>
      </c>
      <c r="C29" s="18">
        <f>[1]Ballu_aprēķins!P86</f>
        <v>0.99529999999999996</v>
      </c>
      <c r="D29" s="17">
        <f t="shared" si="0"/>
        <v>4.7000000000000375E-3</v>
      </c>
      <c r="E29" s="16">
        <v>82.257907287880585</v>
      </c>
      <c r="F29" s="15">
        <v>2017</v>
      </c>
      <c r="G29" s="14">
        <v>2021</v>
      </c>
    </row>
    <row r="30" spans="1:7" ht="15.75" thickBot="1" x14ac:dyDescent="0.3">
      <c r="A30" s="13">
        <v>2</v>
      </c>
      <c r="B30" s="28" t="s">
        <v>67</v>
      </c>
      <c r="C30" s="11">
        <f>[1]Ballu_aprēķins!P90</f>
        <v>0.98950000000000005</v>
      </c>
      <c r="D30" s="10">
        <f t="shared" si="0"/>
        <v>1.0499999999999954E-2</v>
      </c>
      <c r="E30" s="9">
        <v>95.261398162149419</v>
      </c>
      <c r="F30" s="8">
        <v>2017</v>
      </c>
      <c r="G30" s="7">
        <v>2021</v>
      </c>
    </row>
    <row r="31" spans="1:7" ht="15" customHeight="1" x14ac:dyDescent="0.25">
      <c r="A31" s="27">
        <v>3</v>
      </c>
      <c r="B31" s="66" t="s">
        <v>66</v>
      </c>
      <c r="C31" s="65"/>
      <c r="D31" s="65"/>
      <c r="E31" s="65"/>
      <c r="F31" s="65"/>
      <c r="G31" s="64"/>
    </row>
    <row r="32" spans="1:7" x14ac:dyDescent="0.25">
      <c r="A32" s="20"/>
      <c r="B32" s="85" t="s">
        <v>65</v>
      </c>
      <c r="C32" s="33">
        <f>[1]Ballu_aprēķins!P6</f>
        <v>1</v>
      </c>
      <c r="D32" s="32">
        <f>1-C31</f>
        <v>1</v>
      </c>
      <c r="E32" s="31"/>
      <c r="F32" s="30">
        <v>2017</v>
      </c>
      <c r="G32" s="29">
        <v>2015</v>
      </c>
    </row>
    <row r="33" spans="1:7" x14ac:dyDescent="0.25">
      <c r="A33" s="20">
        <v>3</v>
      </c>
      <c r="B33" s="26" t="s">
        <v>64</v>
      </c>
      <c r="C33" s="18">
        <f>[1]Ballu_aprēķins!P7</f>
        <v>1</v>
      </c>
      <c r="D33" s="21">
        <f t="shared" ref="D33:D64" si="1">1-C33</f>
        <v>0</v>
      </c>
      <c r="E33" s="16">
        <v>80.004851521258473</v>
      </c>
      <c r="F33" s="15">
        <v>2017</v>
      </c>
      <c r="G33" s="14">
        <v>2017</v>
      </c>
    </row>
    <row r="34" spans="1:7" x14ac:dyDescent="0.25">
      <c r="A34" s="20">
        <v>3</v>
      </c>
      <c r="B34" s="26" t="s">
        <v>63</v>
      </c>
      <c r="C34" s="18">
        <f>[1]Ballu_aprēķins!P8</f>
        <v>0.99</v>
      </c>
      <c r="D34" s="21">
        <f t="shared" si="1"/>
        <v>1.0000000000000009E-2</v>
      </c>
      <c r="E34" s="16">
        <v>97.19787019440075</v>
      </c>
      <c r="F34" s="15">
        <v>2017</v>
      </c>
      <c r="G34" s="14">
        <v>2017</v>
      </c>
    </row>
    <row r="35" spans="1:7" x14ac:dyDescent="0.25">
      <c r="A35" s="20">
        <v>3</v>
      </c>
      <c r="B35" s="26" t="s">
        <v>62</v>
      </c>
      <c r="C35" s="18">
        <f>[1]Ballu_aprēķins!P9</f>
        <v>0.98870000000000002</v>
      </c>
      <c r="D35" s="17">
        <f t="shared" si="1"/>
        <v>1.1299999999999977E-2</v>
      </c>
      <c r="E35" s="16">
        <v>187.69614774872065</v>
      </c>
      <c r="F35" s="15">
        <v>2017</v>
      </c>
      <c r="G35" s="14">
        <v>2021</v>
      </c>
    </row>
    <row r="36" spans="1:7" x14ac:dyDescent="0.25">
      <c r="A36" s="20">
        <v>3</v>
      </c>
      <c r="B36" s="26" t="s">
        <v>61</v>
      </c>
      <c r="C36" s="18">
        <f>[1]Ballu_aprēķins!P10</f>
        <v>0.90329999999999999</v>
      </c>
      <c r="D36" s="17">
        <f t="shared" si="1"/>
        <v>9.6700000000000008E-2</v>
      </c>
      <c r="E36" s="16">
        <v>162.5583683440388</v>
      </c>
      <c r="F36" s="15">
        <v>2017</v>
      </c>
      <c r="G36" s="14">
        <v>2021</v>
      </c>
    </row>
    <row r="37" spans="1:7" x14ac:dyDescent="0.25">
      <c r="A37" s="20">
        <v>3</v>
      </c>
      <c r="B37" s="26" t="s">
        <v>60</v>
      </c>
      <c r="C37" s="18">
        <f>[1]Ballu_aprēķins!P11</f>
        <v>0.90159999999999996</v>
      </c>
      <c r="D37" s="17">
        <f t="shared" si="1"/>
        <v>9.8400000000000043E-2</v>
      </c>
      <c r="E37" s="16">
        <v>91.39741346094057</v>
      </c>
      <c r="F37" s="15">
        <v>2017</v>
      </c>
      <c r="G37" s="14">
        <v>2017</v>
      </c>
    </row>
    <row r="38" spans="1:7" x14ac:dyDescent="0.25">
      <c r="A38" s="20">
        <v>3</v>
      </c>
      <c r="B38" s="26" t="s">
        <v>59</v>
      </c>
      <c r="C38" s="24">
        <f>[1]Ballu_aprēķins!P12</f>
        <v>0.98509999999999998</v>
      </c>
      <c r="D38" s="23">
        <f t="shared" si="1"/>
        <v>1.4900000000000024E-2</v>
      </c>
      <c r="E38" s="16">
        <v>80.139873711283855</v>
      </c>
      <c r="F38" s="15">
        <v>2017</v>
      </c>
      <c r="G38" s="14">
        <v>2017</v>
      </c>
    </row>
    <row r="39" spans="1:7" x14ac:dyDescent="0.25">
      <c r="A39" s="20">
        <v>3</v>
      </c>
      <c r="B39" s="26" t="s">
        <v>58</v>
      </c>
      <c r="C39" s="18">
        <f>[1]Ballu_aprēķins!P13</f>
        <v>1</v>
      </c>
      <c r="D39" s="17">
        <f t="shared" si="1"/>
        <v>0</v>
      </c>
      <c r="E39" s="16">
        <v>171.9495037168484</v>
      </c>
      <c r="F39" s="15">
        <v>2017</v>
      </c>
      <c r="G39" s="14">
        <v>2021</v>
      </c>
    </row>
    <row r="40" spans="1:7" x14ac:dyDescent="0.25">
      <c r="A40" s="20">
        <v>3</v>
      </c>
      <c r="B40" s="26" t="s">
        <v>57</v>
      </c>
      <c r="C40" s="18">
        <f>[1]Ballu_aprēķins!P14</f>
        <v>1</v>
      </c>
      <c r="D40" s="21">
        <f t="shared" si="1"/>
        <v>0</v>
      </c>
      <c r="E40" s="16">
        <v>82.711403787070026</v>
      </c>
      <c r="F40" s="15">
        <v>2017</v>
      </c>
      <c r="G40" s="14">
        <v>2017</v>
      </c>
    </row>
    <row r="41" spans="1:7" x14ac:dyDescent="0.25">
      <c r="A41" s="20">
        <v>3</v>
      </c>
      <c r="B41" s="26" t="s">
        <v>56</v>
      </c>
      <c r="C41" s="18">
        <f>[1]Ballu_aprēķins!P15</f>
        <v>0.98780000000000001</v>
      </c>
      <c r="D41" s="21">
        <f t="shared" si="1"/>
        <v>1.2199999999999989E-2</v>
      </c>
      <c r="E41" s="16">
        <v>78.299788724109334</v>
      </c>
      <c r="F41" s="15">
        <v>2017</v>
      </c>
      <c r="G41" s="14">
        <v>2017</v>
      </c>
    </row>
    <row r="42" spans="1:7" x14ac:dyDescent="0.25">
      <c r="A42" s="20">
        <v>3</v>
      </c>
      <c r="B42" s="26" t="s">
        <v>55</v>
      </c>
      <c r="C42" s="18">
        <f>[1]Ballu_aprēķins!P16</f>
        <v>0.97370000000000001</v>
      </c>
      <c r="D42" s="17">
        <f t="shared" si="1"/>
        <v>2.629999999999999E-2</v>
      </c>
      <c r="E42" s="16">
        <v>131.35114214515266</v>
      </c>
      <c r="F42" s="15">
        <v>2017</v>
      </c>
      <c r="G42" s="14">
        <v>2021</v>
      </c>
    </row>
    <row r="43" spans="1:7" x14ac:dyDescent="0.25">
      <c r="A43" s="20">
        <v>3</v>
      </c>
      <c r="B43" s="26" t="s">
        <v>54</v>
      </c>
      <c r="C43" s="18">
        <f>[1]Ballu_aprēķins!P18</f>
        <v>1</v>
      </c>
      <c r="D43" s="17">
        <f t="shared" si="1"/>
        <v>0</v>
      </c>
      <c r="E43" s="16">
        <v>0</v>
      </c>
      <c r="F43" s="15">
        <v>2017</v>
      </c>
      <c r="G43" s="14">
        <v>2017</v>
      </c>
    </row>
    <row r="44" spans="1:7" x14ac:dyDescent="0.25">
      <c r="A44" s="20">
        <v>3</v>
      </c>
      <c r="B44" s="26" t="s">
        <v>53</v>
      </c>
      <c r="C44" s="18">
        <f>[1]Ballu_aprēķins!P19</f>
        <v>1</v>
      </c>
      <c r="D44" s="21">
        <f t="shared" si="1"/>
        <v>0</v>
      </c>
      <c r="E44" s="16">
        <v>74.88858039432894</v>
      </c>
      <c r="F44" s="15">
        <v>2017</v>
      </c>
      <c r="G44" s="14">
        <v>2017</v>
      </c>
    </row>
    <row r="45" spans="1:7" x14ac:dyDescent="0.25">
      <c r="A45" s="20">
        <v>3</v>
      </c>
      <c r="B45" s="19" t="s">
        <v>52</v>
      </c>
      <c r="C45" s="18">
        <f>[1]Ballu_aprēķins!P20</f>
        <v>1</v>
      </c>
      <c r="D45" s="17">
        <f t="shared" si="1"/>
        <v>0</v>
      </c>
      <c r="E45" s="16">
        <v>0</v>
      </c>
      <c r="F45" s="15">
        <v>2017</v>
      </c>
      <c r="G45" s="14">
        <v>2015</v>
      </c>
    </row>
    <row r="46" spans="1:7" x14ac:dyDescent="0.25">
      <c r="A46" s="20">
        <v>3</v>
      </c>
      <c r="B46" s="19" t="s">
        <v>51</v>
      </c>
      <c r="C46" s="18">
        <f>[1]Ballu_aprēķins!P22</f>
        <v>1</v>
      </c>
      <c r="D46" s="17">
        <f t="shared" si="1"/>
        <v>0</v>
      </c>
      <c r="E46" s="16">
        <v>170.30289861161265</v>
      </c>
      <c r="F46" s="15">
        <v>2017</v>
      </c>
      <c r="G46" s="14">
        <v>2021</v>
      </c>
    </row>
    <row r="47" spans="1:7" x14ac:dyDescent="0.25">
      <c r="A47" s="20">
        <v>3</v>
      </c>
      <c r="B47" s="22" t="s">
        <v>50</v>
      </c>
      <c r="C47" s="18">
        <f>[1]Ballu_aprēķins!P25</f>
        <v>0.95</v>
      </c>
      <c r="D47" s="17">
        <f t="shared" si="1"/>
        <v>5.0000000000000044E-2</v>
      </c>
      <c r="E47" s="16">
        <v>0</v>
      </c>
      <c r="F47" s="15">
        <v>2017</v>
      </c>
      <c r="G47" s="14">
        <v>2017</v>
      </c>
    </row>
    <row r="48" spans="1:7" x14ac:dyDescent="0.25">
      <c r="A48" s="20">
        <v>3</v>
      </c>
      <c r="B48" s="19" t="s">
        <v>49</v>
      </c>
      <c r="C48" s="24">
        <f>[1]Ballu_aprēķins!P26</f>
        <v>0.82040000000000002</v>
      </c>
      <c r="D48" s="23">
        <f t="shared" si="1"/>
        <v>0.17959999999999998</v>
      </c>
      <c r="E48" s="16">
        <v>0</v>
      </c>
      <c r="F48" s="15">
        <v>2017</v>
      </c>
      <c r="G48" s="14">
        <v>2017</v>
      </c>
    </row>
    <row r="49" spans="1:7" x14ac:dyDescent="0.25">
      <c r="A49" s="20">
        <v>3</v>
      </c>
      <c r="B49" s="19" t="s">
        <v>48</v>
      </c>
      <c r="C49" s="24">
        <f>[1]Ballu_aprēķins!P27</f>
        <v>0.99750000000000005</v>
      </c>
      <c r="D49" s="23">
        <f t="shared" si="1"/>
        <v>2.4999999999999467E-3</v>
      </c>
      <c r="E49" s="16">
        <v>0</v>
      </c>
      <c r="F49" s="15">
        <v>2017</v>
      </c>
      <c r="G49" s="14">
        <v>2015</v>
      </c>
    </row>
    <row r="50" spans="1:7" x14ac:dyDescent="0.25">
      <c r="A50" s="20">
        <v>3</v>
      </c>
      <c r="B50" s="19" t="s">
        <v>47</v>
      </c>
      <c r="C50" s="18">
        <f>[1]Ballu_aprēķins!P29</f>
        <v>0.95930000000000004</v>
      </c>
      <c r="D50" s="17">
        <f t="shared" si="1"/>
        <v>4.0699999999999958E-2</v>
      </c>
      <c r="E50" s="16">
        <v>131.90753222575978</v>
      </c>
      <c r="F50" s="15">
        <v>2017</v>
      </c>
      <c r="G50" s="14">
        <v>2021</v>
      </c>
    </row>
    <row r="51" spans="1:7" x14ac:dyDescent="0.25">
      <c r="A51" s="20">
        <v>3</v>
      </c>
      <c r="B51" s="19" t="s">
        <v>46</v>
      </c>
      <c r="C51" s="18">
        <f>[1]Ballu_aprēķins!P30</f>
        <v>1</v>
      </c>
      <c r="D51" s="17">
        <f t="shared" si="1"/>
        <v>0</v>
      </c>
      <c r="E51" s="16">
        <v>209.23214939784037</v>
      </c>
      <c r="F51" s="15">
        <v>2017</v>
      </c>
      <c r="G51" s="14">
        <v>2021</v>
      </c>
    </row>
    <row r="52" spans="1:7" x14ac:dyDescent="0.25">
      <c r="A52" s="20">
        <v>3</v>
      </c>
      <c r="B52" s="19" t="s">
        <v>45</v>
      </c>
      <c r="C52" s="18">
        <f>[1]Ballu_aprēķins!P31</f>
        <v>0.87460000000000004</v>
      </c>
      <c r="D52" s="17">
        <f t="shared" si="1"/>
        <v>0.12539999999999996</v>
      </c>
      <c r="E52" s="16">
        <v>140.77229413120284</v>
      </c>
      <c r="F52" s="15">
        <v>2017</v>
      </c>
      <c r="G52" s="14">
        <v>2021</v>
      </c>
    </row>
    <row r="53" spans="1:7" x14ac:dyDescent="0.25">
      <c r="A53" s="20">
        <v>3</v>
      </c>
      <c r="B53" s="19" t="s">
        <v>44</v>
      </c>
      <c r="C53" s="25">
        <f>[1]Ballu_aprēķins!P32</f>
        <v>1</v>
      </c>
      <c r="D53" s="21">
        <f t="shared" si="1"/>
        <v>0</v>
      </c>
      <c r="E53" s="16">
        <v>0</v>
      </c>
      <c r="F53" s="15">
        <v>2017</v>
      </c>
      <c r="G53" s="14">
        <v>2017</v>
      </c>
    </row>
    <row r="54" spans="1:7" x14ac:dyDescent="0.25">
      <c r="A54" s="20">
        <v>3</v>
      </c>
      <c r="B54" s="22" t="s">
        <v>43</v>
      </c>
      <c r="C54" s="18">
        <f>[1]Ballu_aprēķins!P33</f>
        <v>1</v>
      </c>
      <c r="D54" s="17">
        <f t="shared" si="1"/>
        <v>0</v>
      </c>
      <c r="E54" s="16">
        <v>0</v>
      </c>
      <c r="F54" s="15">
        <v>2017</v>
      </c>
      <c r="G54" s="14">
        <v>2017</v>
      </c>
    </row>
    <row r="55" spans="1:7" x14ac:dyDescent="0.25">
      <c r="A55" s="20">
        <v>3</v>
      </c>
      <c r="B55" s="19" t="s">
        <v>42</v>
      </c>
      <c r="C55" s="18">
        <f>[1]Ballu_aprēķins!P34</f>
        <v>0.99939999999999996</v>
      </c>
      <c r="D55" s="21">
        <f t="shared" si="1"/>
        <v>6.0000000000004494E-4</v>
      </c>
      <c r="E55" s="16">
        <v>106.75318076913901</v>
      </c>
      <c r="F55" s="15">
        <v>2017</v>
      </c>
      <c r="G55" s="14">
        <v>2021</v>
      </c>
    </row>
    <row r="56" spans="1:7" x14ac:dyDescent="0.25">
      <c r="A56" s="20">
        <v>3</v>
      </c>
      <c r="B56" s="22" t="s">
        <v>41</v>
      </c>
      <c r="C56" s="18">
        <f>[1]Ballu_aprēķins!P35</f>
        <v>0.91859999999999997</v>
      </c>
      <c r="D56" s="21">
        <f t="shared" si="1"/>
        <v>8.1400000000000028E-2</v>
      </c>
      <c r="E56" s="16">
        <v>0</v>
      </c>
      <c r="F56" s="15">
        <v>2017</v>
      </c>
      <c r="G56" s="14">
        <v>2017</v>
      </c>
    </row>
    <row r="57" spans="1:7" x14ac:dyDescent="0.25">
      <c r="A57" s="20">
        <v>3</v>
      </c>
      <c r="B57" s="19" t="s">
        <v>40</v>
      </c>
      <c r="C57" s="18">
        <f>[1]Ballu_aprēķins!P39</f>
        <v>1</v>
      </c>
      <c r="D57" s="17">
        <f t="shared" si="1"/>
        <v>0</v>
      </c>
      <c r="E57" s="16">
        <v>0</v>
      </c>
      <c r="F57" s="15">
        <v>2017</v>
      </c>
      <c r="G57" s="14">
        <v>2015</v>
      </c>
    </row>
    <row r="58" spans="1:7" x14ac:dyDescent="0.25">
      <c r="A58" s="20">
        <v>3</v>
      </c>
      <c r="B58" s="19" t="s">
        <v>39</v>
      </c>
      <c r="C58" s="18">
        <f>[1]Ballu_aprēķins!P40</f>
        <v>0.99250000000000005</v>
      </c>
      <c r="D58" s="21">
        <f t="shared" si="1"/>
        <v>7.4999999999999512E-3</v>
      </c>
      <c r="E58" s="16">
        <v>98.218444323154188</v>
      </c>
      <c r="F58" s="15">
        <v>2017</v>
      </c>
      <c r="G58" s="14">
        <v>2017</v>
      </c>
    </row>
    <row r="59" spans="1:7" x14ac:dyDescent="0.25">
      <c r="A59" s="20">
        <v>3</v>
      </c>
      <c r="B59" s="19" t="s">
        <v>38</v>
      </c>
      <c r="C59" s="18">
        <f>[1]Ballu_aprēķins!P41</f>
        <v>0.81510000000000005</v>
      </c>
      <c r="D59" s="17">
        <f t="shared" si="1"/>
        <v>0.18489999999999995</v>
      </c>
      <c r="E59" s="16">
        <v>184.22845800135997</v>
      </c>
      <c r="F59" s="15">
        <v>2017</v>
      </c>
      <c r="G59" s="14">
        <v>2021</v>
      </c>
    </row>
    <row r="60" spans="1:7" x14ac:dyDescent="0.25">
      <c r="A60" s="20">
        <v>3</v>
      </c>
      <c r="B60" s="19" t="s">
        <v>37</v>
      </c>
      <c r="C60" s="18">
        <f>[1]Ballu_aprēķins!P42</f>
        <v>0.98380000000000001</v>
      </c>
      <c r="D60" s="17">
        <f t="shared" si="1"/>
        <v>1.6199999999999992E-2</v>
      </c>
      <c r="E60" s="16">
        <v>128.00138971178234</v>
      </c>
      <c r="F60" s="15">
        <v>2017</v>
      </c>
      <c r="G60" s="14">
        <v>2021</v>
      </c>
    </row>
    <row r="61" spans="1:7" x14ac:dyDescent="0.25">
      <c r="A61" s="20">
        <v>3</v>
      </c>
      <c r="B61" s="22" t="s">
        <v>36</v>
      </c>
      <c r="C61" s="18">
        <f>[1]Ballu_aprēķins!P45</f>
        <v>0.95</v>
      </c>
      <c r="D61" s="17">
        <f t="shared" si="1"/>
        <v>5.0000000000000044E-2</v>
      </c>
      <c r="E61" s="16">
        <v>0</v>
      </c>
      <c r="F61" s="15">
        <v>2017</v>
      </c>
      <c r="G61" s="14">
        <v>2017</v>
      </c>
    </row>
    <row r="62" spans="1:7" x14ac:dyDescent="0.25">
      <c r="A62" s="20">
        <v>3</v>
      </c>
      <c r="B62" s="19" t="s">
        <v>35</v>
      </c>
      <c r="C62" s="18">
        <f>[1]Ballu_aprēķins!P47</f>
        <v>1</v>
      </c>
      <c r="D62" s="17">
        <f t="shared" si="1"/>
        <v>0</v>
      </c>
      <c r="E62" s="16">
        <v>218.85487855845395</v>
      </c>
      <c r="F62" s="15">
        <v>2017</v>
      </c>
      <c r="G62" s="14">
        <v>2021</v>
      </c>
    </row>
    <row r="63" spans="1:7" x14ac:dyDescent="0.25">
      <c r="A63" s="20">
        <v>3</v>
      </c>
      <c r="B63" s="22" t="s">
        <v>34</v>
      </c>
      <c r="C63" s="18">
        <f>[1]Ballu_aprēķins!P48</f>
        <v>1</v>
      </c>
      <c r="D63" s="21">
        <f t="shared" si="1"/>
        <v>0</v>
      </c>
      <c r="E63" s="16">
        <v>0</v>
      </c>
      <c r="F63" s="15">
        <v>2017</v>
      </c>
      <c r="G63" s="14">
        <v>2017</v>
      </c>
    </row>
    <row r="64" spans="1:7" x14ac:dyDescent="0.25">
      <c r="A64" s="20">
        <v>3</v>
      </c>
      <c r="B64" s="22" t="s">
        <v>33</v>
      </c>
      <c r="C64" s="18">
        <f>[1]Ballu_aprēķins!P51</f>
        <v>1</v>
      </c>
      <c r="D64" s="21">
        <f t="shared" si="1"/>
        <v>0</v>
      </c>
      <c r="E64" s="16">
        <v>0</v>
      </c>
      <c r="F64" s="15">
        <v>2017</v>
      </c>
      <c r="G64" s="14">
        <v>2017</v>
      </c>
    </row>
    <row r="65" spans="1:7" x14ac:dyDescent="0.25">
      <c r="A65" s="20">
        <v>3</v>
      </c>
      <c r="B65" s="19" t="s">
        <v>32</v>
      </c>
      <c r="C65" s="18">
        <f>[1]Ballu_aprēķins!P52</f>
        <v>0.94159999999999999</v>
      </c>
      <c r="D65" s="17">
        <f t="shared" ref="D65:D96" si="2">1-C65</f>
        <v>5.8400000000000007E-2</v>
      </c>
      <c r="E65" s="16">
        <v>141.8772585823985</v>
      </c>
      <c r="F65" s="15">
        <v>2017</v>
      </c>
      <c r="G65" s="14">
        <v>2021</v>
      </c>
    </row>
    <row r="66" spans="1:7" x14ac:dyDescent="0.25">
      <c r="A66" s="20">
        <v>3</v>
      </c>
      <c r="B66" s="19" t="s">
        <v>31</v>
      </c>
      <c r="C66" s="18">
        <f>[1]Ballu_aprēķins!P53</f>
        <v>0.99029999999999996</v>
      </c>
      <c r="D66" s="21">
        <f t="shared" si="2"/>
        <v>9.7000000000000419E-3</v>
      </c>
      <c r="E66" s="16">
        <v>101.0386574411495</v>
      </c>
      <c r="F66" s="15">
        <v>2017</v>
      </c>
      <c r="G66" s="14">
        <v>2017</v>
      </c>
    </row>
    <row r="67" spans="1:7" x14ac:dyDescent="0.25">
      <c r="A67" s="20">
        <v>3</v>
      </c>
      <c r="B67" s="19" t="s">
        <v>30</v>
      </c>
      <c r="C67" s="18">
        <f>[1]Ballu_aprēķins!P54</f>
        <v>0.95850000000000002</v>
      </c>
      <c r="D67" s="17">
        <f t="shared" si="2"/>
        <v>4.1499999999999981E-2</v>
      </c>
      <c r="E67" s="16">
        <v>138.53913924005516</v>
      </c>
      <c r="F67" s="15">
        <v>2017</v>
      </c>
      <c r="G67" s="14">
        <v>2021</v>
      </c>
    </row>
    <row r="68" spans="1:7" x14ac:dyDescent="0.25">
      <c r="A68" s="20">
        <v>3</v>
      </c>
      <c r="B68" s="22" t="s">
        <v>29</v>
      </c>
      <c r="C68" s="18">
        <f>[1]Ballu_aprēķins!P56</f>
        <v>1</v>
      </c>
      <c r="D68" s="21">
        <f t="shared" si="2"/>
        <v>0</v>
      </c>
      <c r="E68" s="16">
        <v>0</v>
      </c>
      <c r="F68" s="15">
        <v>2017</v>
      </c>
      <c r="G68" s="14">
        <v>2017</v>
      </c>
    </row>
    <row r="69" spans="1:7" x14ac:dyDescent="0.25">
      <c r="A69" s="20">
        <v>3</v>
      </c>
      <c r="B69" s="19" t="s">
        <v>28</v>
      </c>
      <c r="C69" s="18">
        <f>[1]Ballu_aprēķins!P57</f>
        <v>0.81789999999999996</v>
      </c>
      <c r="D69" s="17">
        <f t="shared" si="2"/>
        <v>0.18210000000000004</v>
      </c>
      <c r="E69" s="16">
        <v>149.16406689746361</v>
      </c>
      <c r="F69" s="15">
        <v>2017</v>
      </c>
      <c r="G69" s="14">
        <v>2021</v>
      </c>
    </row>
    <row r="70" spans="1:7" x14ac:dyDescent="0.25">
      <c r="A70" s="20">
        <v>3</v>
      </c>
      <c r="B70" s="19" t="s">
        <v>27</v>
      </c>
      <c r="C70" s="25">
        <f>[1]Ballu_aprēķins!P58</f>
        <v>0.94189999999999996</v>
      </c>
      <c r="D70" s="21">
        <f t="shared" si="2"/>
        <v>5.8100000000000041E-2</v>
      </c>
      <c r="E70" s="16">
        <v>0</v>
      </c>
      <c r="F70" s="15">
        <v>2017</v>
      </c>
      <c r="G70" s="14">
        <v>2017</v>
      </c>
    </row>
    <row r="71" spans="1:7" x14ac:dyDescent="0.25">
      <c r="A71" s="20">
        <v>3</v>
      </c>
      <c r="B71" s="19" t="s">
        <v>26</v>
      </c>
      <c r="C71" s="18">
        <f>[1]Ballu_aprēķins!P62</f>
        <v>0.7782</v>
      </c>
      <c r="D71" s="17">
        <f t="shared" si="2"/>
        <v>0.2218</v>
      </c>
      <c r="E71" s="16">
        <v>137.54330131134486</v>
      </c>
      <c r="F71" s="15">
        <v>2017</v>
      </c>
      <c r="G71" s="14">
        <v>2021</v>
      </c>
    </row>
    <row r="72" spans="1:7" x14ac:dyDescent="0.25">
      <c r="A72" s="20">
        <v>3</v>
      </c>
      <c r="B72" s="19" t="s">
        <v>25</v>
      </c>
      <c r="C72" s="18">
        <f>[1]Ballu_aprēķins!P63</f>
        <v>1</v>
      </c>
      <c r="D72" s="17">
        <f t="shared" si="2"/>
        <v>0</v>
      </c>
      <c r="E72" s="16">
        <v>179.39477885182009</v>
      </c>
      <c r="F72" s="15">
        <v>2017</v>
      </c>
      <c r="G72" s="14">
        <v>2021</v>
      </c>
    </row>
    <row r="73" spans="1:7" x14ac:dyDescent="0.25">
      <c r="A73" s="20">
        <v>3</v>
      </c>
      <c r="B73" s="19" t="s">
        <v>24</v>
      </c>
      <c r="C73" s="24">
        <f>[1]Ballu_aprēķins!P64</f>
        <v>0.95040000000000002</v>
      </c>
      <c r="D73" s="23">
        <f t="shared" si="2"/>
        <v>4.9599999999999977E-2</v>
      </c>
      <c r="E73" s="16">
        <v>0</v>
      </c>
      <c r="F73" s="15">
        <v>2017</v>
      </c>
      <c r="G73" s="14">
        <v>2015</v>
      </c>
    </row>
    <row r="74" spans="1:7" x14ac:dyDescent="0.25">
      <c r="A74" s="20">
        <v>3</v>
      </c>
      <c r="B74" s="19" t="s">
        <v>23</v>
      </c>
      <c r="C74" s="18">
        <f>[1]Ballu_aprēķins!P65</f>
        <v>0.91759999999999997</v>
      </c>
      <c r="D74" s="17">
        <f t="shared" si="2"/>
        <v>8.2400000000000029E-2</v>
      </c>
      <c r="E74" s="16">
        <v>252.7349767684741</v>
      </c>
      <c r="F74" s="15">
        <v>2017</v>
      </c>
      <c r="G74" s="14">
        <v>2021</v>
      </c>
    </row>
    <row r="75" spans="1:7" x14ac:dyDescent="0.25">
      <c r="A75" s="20">
        <v>3</v>
      </c>
      <c r="B75" s="22" t="s">
        <v>22</v>
      </c>
      <c r="C75" s="18">
        <f>[1]Ballu_aprēķins!P66</f>
        <v>0.97750000000000004</v>
      </c>
      <c r="D75" s="17">
        <f t="shared" si="2"/>
        <v>2.2499999999999964E-2</v>
      </c>
      <c r="E75" s="16">
        <v>0</v>
      </c>
      <c r="F75" s="15">
        <v>2017</v>
      </c>
      <c r="G75" s="14">
        <v>2017</v>
      </c>
    </row>
    <row r="76" spans="1:7" x14ac:dyDescent="0.25">
      <c r="A76" s="20">
        <v>3</v>
      </c>
      <c r="B76" s="19" t="s">
        <v>21</v>
      </c>
      <c r="C76" s="18">
        <f>[1]Ballu_aprēķins!P69</f>
        <v>0.97840000000000005</v>
      </c>
      <c r="D76" s="17">
        <f t="shared" si="2"/>
        <v>2.1599999999999953E-2</v>
      </c>
      <c r="E76" s="16">
        <v>123.28425317199122</v>
      </c>
      <c r="F76" s="15">
        <v>2017</v>
      </c>
      <c r="G76" s="14">
        <v>2021</v>
      </c>
    </row>
    <row r="77" spans="1:7" x14ac:dyDescent="0.25">
      <c r="A77" s="20">
        <v>3</v>
      </c>
      <c r="B77" s="19" t="s">
        <v>20</v>
      </c>
      <c r="C77" s="18">
        <f>[1]Ballu_aprēķins!P70</f>
        <v>0.83009999999999995</v>
      </c>
      <c r="D77" s="17">
        <f t="shared" si="2"/>
        <v>0.16990000000000005</v>
      </c>
      <c r="E77" s="16">
        <v>231.85807749092254</v>
      </c>
      <c r="F77" s="15">
        <v>2017</v>
      </c>
      <c r="G77" s="14">
        <v>2021</v>
      </c>
    </row>
    <row r="78" spans="1:7" x14ac:dyDescent="0.25">
      <c r="A78" s="20">
        <v>3</v>
      </c>
      <c r="B78" s="19" t="s">
        <v>19</v>
      </c>
      <c r="C78" s="18">
        <f>[1]Ballu_aprēķins!P71</f>
        <v>1</v>
      </c>
      <c r="D78" s="21">
        <f t="shared" si="2"/>
        <v>0</v>
      </c>
      <c r="E78" s="16">
        <v>0</v>
      </c>
      <c r="F78" s="15">
        <v>2017</v>
      </c>
      <c r="G78" s="14">
        <v>2017</v>
      </c>
    </row>
    <row r="79" spans="1:7" x14ac:dyDescent="0.25">
      <c r="A79" s="20">
        <v>3</v>
      </c>
      <c r="B79" s="19" t="s">
        <v>18</v>
      </c>
      <c r="C79" s="18">
        <f>[1]Ballu_aprēķins!P74</f>
        <v>0.82609999999999995</v>
      </c>
      <c r="D79" s="17">
        <f t="shared" si="2"/>
        <v>0.17390000000000005</v>
      </c>
      <c r="E79" s="16">
        <v>241.73105963002172</v>
      </c>
      <c r="F79" s="15">
        <v>2017</v>
      </c>
      <c r="G79" s="14">
        <v>2021</v>
      </c>
    </row>
    <row r="80" spans="1:7" x14ac:dyDescent="0.25">
      <c r="A80" s="20">
        <v>3</v>
      </c>
      <c r="B80" s="19" t="s">
        <v>17</v>
      </c>
      <c r="C80" s="18">
        <f>[1]Ballu_aprēķins!P76</f>
        <v>0.91439999999999999</v>
      </c>
      <c r="D80" s="17">
        <f t="shared" si="2"/>
        <v>8.5600000000000009E-2</v>
      </c>
      <c r="E80" s="16">
        <v>281.32789750811992</v>
      </c>
      <c r="F80" s="15">
        <v>2017</v>
      </c>
      <c r="G80" s="14">
        <v>2021</v>
      </c>
    </row>
    <row r="81" spans="1:9" x14ac:dyDescent="0.25">
      <c r="A81" s="20">
        <v>3</v>
      </c>
      <c r="B81" s="19" t="s">
        <v>16</v>
      </c>
      <c r="C81" s="18">
        <f>[1]Ballu_aprēķins!P77</f>
        <v>0.60009999999999997</v>
      </c>
      <c r="D81" s="17">
        <f t="shared" si="2"/>
        <v>0.39990000000000003</v>
      </c>
      <c r="E81" s="16">
        <v>231.74120654530159</v>
      </c>
      <c r="F81" s="15">
        <v>2017</v>
      </c>
      <c r="G81" s="14">
        <v>2021</v>
      </c>
    </row>
    <row r="82" spans="1:9" x14ac:dyDescent="0.25">
      <c r="A82" s="20">
        <v>3</v>
      </c>
      <c r="B82" s="19" t="s">
        <v>15</v>
      </c>
      <c r="C82" s="18">
        <f>[1]Ballu_aprēķins!P78</f>
        <v>0.96889999999999998</v>
      </c>
      <c r="D82" s="17">
        <f t="shared" si="2"/>
        <v>3.1100000000000017E-2</v>
      </c>
      <c r="E82" s="16">
        <v>145.32686590977318</v>
      </c>
      <c r="F82" s="15">
        <v>2017</v>
      </c>
      <c r="G82" s="14">
        <v>2021</v>
      </c>
    </row>
    <row r="83" spans="1:9" x14ac:dyDescent="0.25">
      <c r="A83" s="20">
        <v>3</v>
      </c>
      <c r="B83" s="19" t="s">
        <v>14</v>
      </c>
      <c r="C83" s="18">
        <f>[1]Ballu_aprēķins!P79</f>
        <v>0.95020000000000004</v>
      </c>
      <c r="D83" s="17">
        <f t="shared" si="2"/>
        <v>4.9799999999999955E-2</v>
      </c>
      <c r="E83" s="16">
        <v>192.72813961168177</v>
      </c>
      <c r="F83" s="15">
        <v>2017</v>
      </c>
      <c r="G83" s="14">
        <v>2021</v>
      </c>
    </row>
    <row r="84" spans="1:9" x14ac:dyDescent="0.25">
      <c r="A84" s="20">
        <v>3</v>
      </c>
      <c r="B84" s="19" t="s">
        <v>13</v>
      </c>
      <c r="C84" s="24">
        <f>[1]Ballu_aprēķins!P82</f>
        <v>0.71950000000000003</v>
      </c>
      <c r="D84" s="23">
        <f t="shared" si="2"/>
        <v>0.28049999999999997</v>
      </c>
      <c r="E84" s="16">
        <v>0</v>
      </c>
      <c r="F84" s="15">
        <v>2017</v>
      </c>
      <c r="G84" s="14">
        <v>2017</v>
      </c>
    </row>
    <row r="85" spans="1:9" x14ac:dyDescent="0.25">
      <c r="A85" s="20">
        <v>3</v>
      </c>
      <c r="B85" s="22" t="s">
        <v>12</v>
      </c>
      <c r="C85" s="18">
        <f>[1]Ballu_aprēķins!P83</f>
        <v>0.70789999999999997</v>
      </c>
      <c r="D85" s="17">
        <f t="shared" si="2"/>
        <v>0.29210000000000003</v>
      </c>
      <c r="E85" s="16">
        <v>0</v>
      </c>
      <c r="F85" s="15">
        <v>2017</v>
      </c>
      <c r="G85" s="14">
        <v>2017</v>
      </c>
    </row>
    <row r="86" spans="1:9" x14ac:dyDescent="0.25">
      <c r="A86" s="20">
        <v>3</v>
      </c>
      <c r="B86" s="19" t="s">
        <v>11</v>
      </c>
      <c r="C86" s="18">
        <f>[1]Ballu_aprēķins!P84</f>
        <v>0.92</v>
      </c>
      <c r="D86" s="17">
        <f t="shared" si="2"/>
        <v>7.999999999999996E-2</v>
      </c>
      <c r="E86" s="16">
        <v>320.70751431931359</v>
      </c>
      <c r="F86" s="15">
        <v>2017</v>
      </c>
      <c r="G86" s="14">
        <v>2021</v>
      </c>
    </row>
    <row r="87" spans="1:9" x14ac:dyDescent="0.25">
      <c r="A87" s="20">
        <v>3</v>
      </c>
      <c r="B87" s="19" t="s">
        <v>10</v>
      </c>
      <c r="C87" s="18">
        <f>[1]Ballu_aprēķins!P85</f>
        <v>1</v>
      </c>
      <c r="D87" s="21">
        <f t="shared" si="2"/>
        <v>0</v>
      </c>
      <c r="E87" s="16">
        <v>94.250437666805752</v>
      </c>
      <c r="F87" s="15">
        <v>2017</v>
      </c>
      <c r="G87" s="14">
        <v>2017</v>
      </c>
    </row>
    <row r="88" spans="1:9" x14ac:dyDescent="0.25">
      <c r="A88" s="20">
        <v>3</v>
      </c>
      <c r="B88" s="22" t="s">
        <v>9</v>
      </c>
      <c r="C88" s="18">
        <f>[1]Ballu_aprēķins!P87</f>
        <v>1</v>
      </c>
      <c r="D88" s="17">
        <f t="shared" si="2"/>
        <v>0</v>
      </c>
      <c r="E88" s="16">
        <v>0</v>
      </c>
      <c r="F88" s="15">
        <v>2017</v>
      </c>
      <c r="G88" s="14">
        <v>2017</v>
      </c>
    </row>
    <row r="89" spans="1:9" x14ac:dyDescent="0.25">
      <c r="A89" s="20">
        <v>3</v>
      </c>
      <c r="B89" s="22" t="s">
        <v>8</v>
      </c>
      <c r="C89" s="18">
        <f>[1]Ballu_aprēķins!P88</f>
        <v>0.98619999999999997</v>
      </c>
      <c r="D89" s="17">
        <f t="shared" si="2"/>
        <v>1.3800000000000034E-2</v>
      </c>
      <c r="E89" s="16">
        <v>0</v>
      </c>
      <c r="F89" s="15">
        <v>2017</v>
      </c>
      <c r="G89" s="14">
        <v>2017</v>
      </c>
    </row>
    <row r="90" spans="1:9" x14ac:dyDescent="0.25">
      <c r="A90" s="20">
        <v>3</v>
      </c>
      <c r="B90" s="22" t="s">
        <v>7</v>
      </c>
      <c r="C90" s="18">
        <f>[1]Ballu_aprēķins!P89</f>
        <v>0.86960000000000004</v>
      </c>
      <c r="D90" s="17">
        <f t="shared" si="2"/>
        <v>0.13039999999999996</v>
      </c>
      <c r="E90" s="16">
        <v>0</v>
      </c>
      <c r="F90" s="15">
        <v>2017</v>
      </c>
      <c r="G90" s="14">
        <v>2017</v>
      </c>
    </row>
    <row r="91" spans="1:9" x14ac:dyDescent="0.25">
      <c r="A91" s="20">
        <v>3</v>
      </c>
      <c r="B91" s="22" t="s">
        <v>6</v>
      </c>
      <c r="C91" s="18">
        <f>[1]Ballu_aprēķins!P91</f>
        <v>0.9375</v>
      </c>
      <c r="D91" s="17">
        <f t="shared" si="2"/>
        <v>6.25E-2</v>
      </c>
      <c r="E91" s="16">
        <v>0</v>
      </c>
      <c r="F91" s="15">
        <v>2017</v>
      </c>
      <c r="G91" s="14">
        <v>2017</v>
      </c>
    </row>
    <row r="92" spans="1:9" x14ac:dyDescent="0.25">
      <c r="A92" s="20">
        <v>3</v>
      </c>
      <c r="B92" s="19" t="s">
        <v>5</v>
      </c>
      <c r="C92" s="18">
        <f>[1]Ballu_aprēķins!P92</f>
        <v>0.75519999999999998</v>
      </c>
      <c r="D92" s="21">
        <f t="shared" si="2"/>
        <v>0.24480000000000002</v>
      </c>
      <c r="E92" s="16">
        <v>0</v>
      </c>
      <c r="F92" s="15">
        <v>2017</v>
      </c>
      <c r="G92" s="14">
        <v>2017</v>
      </c>
    </row>
    <row r="93" spans="1:9" x14ac:dyDescent="0.25">
      <c r="A93" s="20">
        <v>3</v>
      </c>
      <c r="B93" s="19" t="s">
        <v>4</v>
      </c>
      <c r="C93" s="18">
        <f>[1]Ballu_aprēķins!P93</f>
        <v>1</v>
      </c>
      <c r="D93" s="17">
        <f t="shared" si="2"/>
        <v>0</v>
      </c>
      <c r="E93" s="16">
        <v>122.37981221769691</v>
      </c>
      <c r="F93" s="15">
        <v>2017</v>
      </c>
      <c r="G93" s="14">
        <v>2021</v>
      </c>
    </row>
    <row r="94" spans="1:9" ht="15.75" thickBot="1" x14ac:dyDescent="0.3">
      <c r="A94" s="13">
        <v>3</v>
      </c>
      <c r="B94" s="12" t="s">
        <v>3</v>
      </c>
      <c r="C94" s="11">
        <f>[1]Ballu_aprēķins!P94</f>
        <v>1</v>
      </c>
      <c r="D94" s="10">
        <f t="shared" si="2"/>
        <v>0</v>
      </c>
      <c r="E94" s="9">
        <v>0</v>
      </c>
      <c r="F94" s="8">
        <v>2017</v>
      </c>
      <c r="G94" s="7">
        <v>2017</v>
      </c>
    </row>
    <row r="95" spans="1:9" x14ac:dyDescent="0.25">
      <c r="A95" s="46"/>
      <c r="B95" s="46"/>
      <c r="C95" s="47"/>
      <c r="D95" s="42"/>
      <c r="E95" s="43"/>
      <c r="F95" s="44"/>
      <c r="G95" s="45"/>
    </row>
    <row r="96" spans="1:9" s="50" customFormat="1" x14ac:dyDescent="0.25">
      <c r="A96" s="48"/>
      <c r="B96" s="48" t="s">
        <v>102</v>
      </c>
      <c r="C96" s="48"/>
      <c r="D96" s="48"/>
      <c r="E96" s="48"/>
      <c r="F96" s="48"/>
      <c r="G96" s="49"/>
      <c r="H96" s="48"/>
      <c r="I96" s="48"/>
    </row>
    <row r="97" spans="2:7" x14ac:dyDescent="0.25">
      <c r="B97" s="6"/>
      <c r="C97" s="86" t="s">
        <v>2</v>
      </c>
      <c r="D97" s="86"/>
      <c r="E97" s="86"/>
      <c r="F97" s="86"/>
      <c r="G97" s="86"/>
    </row>
    <row r="98" spans="2:7" ht="30.75" customHeight="1" x14ac:dyDescent="0.25">
      <c r="B98" s="5"/>
      <c r="C98" s="86" t="s">
        <v>1</v>
      </c>
      <c r="D98" s="86"/>
      <c r="E98" s="86"/>
      <c r="F98" s="86"/>
      <c r="G98" s="86"/>
    </row>
    <row r="99" spans="2:7" ht="39" customHeight="1" x14ac:dyDescent="0.25">
      <c r="B99" s="4"/>
      <c r="C99" s="86" t="s">
        <v>0</v>
      </c>
      <c r="D99" s="86"/>
      <c r="E99" s="86"/>
      <c r="F99" s="86"/>
      <c r="G99" s="86"/>
    </row>
  </sheetData>
  <mergeCells count="3">
    <mergeCell ref="C97:G97"/>
    <mergeCell ref="C98:G98"/>
    <mergeCell ref="C99:G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9"/>
  <sheetViews>
    <sheetView workbookViewId="0">
      <selection activeCell="M38" sqref="M38"/>
    </sheetView>
  </sheetViews>
  <sheetFormatPr defaultRowHeight="15" x14ac:dyDescent="0.25"/>
  <cols>
    <col min="1" max="1" width="12.5703125" bestFit="1" customWidth="1"/>
    <col min="11" max="11" width="16" customWidth="1"/>
  </cols>
  <sheetData>
    <row r="1" spans="1:11" ht="36" customHeight="1" x14ac:dyDescent="0.25">
      <c r="A1" s="92" t="s">
        <v>100</v>
      </c>
      <c r="B1" s="94" t="s">
        <v>107</v>
      </c>
      <c r="C1" s="95"/>
      <c r="D1" s="95"/>
      <c r="E1" s="96"/>
      <c r="F1" s="87" t="s">
        <v>108</v>
      </c>
      <c r="G1" s="89" t="s">
        <v>109</v>
      </c>
      <c r="H1" s="90"/>
      <c r="I1" s="90"/>
      <c r="J1" s="91"/>
      <c r="K1" s="87" t="s">
        <v>110</v>
      </c>
    </row>
    <row r="2" spans="1:11" ht="78.75" x14ac:dyDescent="0.25">
      <c r="A2" s="93"/>
      <c r="B2" s="51" t="str">
        <f>'[2]Punktu sadalījums pēc svāra'!I2</f>
        <v xml:space="preserve">Sociālā kritērija  PS1 punkti </v>
      </c>
      <c r="C2" s="51" t="str">
        <f>'[2]Punktu sadalījums pēc svāra'!J2</f>
        <v xml:space="preserve">Sociālā kritērija PS2 punkti </v>
      </c>
      <c r="D2" s="51" t="str">
        <f>'[2]Punktu sadalījums pēc svāra'!K2</f>
        <v>Finanšu kritērija PF punkti</v>
      </c>
      <c r="E2" s="51" t="str">
        <f>'[2]Punktu sadalījums pēc svāra'!L2</f>
        <v>Ekoloģiskā kritērija PE punkti</v>
      </c>
      <c r="F2" s="88"/>
      <c r="G2" s="52" t="s">
        <v>111</v>
      </c>
      <c r="H2" s="52" t="s">
        <v>103</v>
      </c>
      <c r="I2" s="52" t="s">
        <v>104</v>
      </c>
      <c r="J2" s="52" t="s">
        <v>105</v>
      </c>
      <c r="K2" s="88"/>
    </row>
    <row r="3" spans="1:11" x14ac:dyDescent="0.25">
      <c r="A3" s="66" t="s">
        <v>106</v>
      </c>
      <c r="B3" s="65"/>
      <c r="C3" s="65"/>
      <c r="D3" s="65"/>
      <c r="E3" s="65"/>
      <c r="F3" s="64"/>
      <c r="G3" s="63"/>
      <c r="H3" s="63"/>
      <c r="I3" s="63"/>
      <c r="J3" s="63"/>
      <c r="K3" s="62"/>
    </row>
    <row r="4" spans="1:11" x14ac:dyDescent="0.25">
      <c r="A4" s="67" t="s">
        <v>93</v>
      </c>
      <c r="B4" s="68">
        <f>'[2]Punktu sadalījums pēc svāra'!I21</f>
        <v>5.6421008374151373</v>
      </c>
      <c r="C4" s="68">
        <f>'[2]Punktu sadalījums pēc svāra'!J21</f>
        <v>44.331048176005375</v>
      </c>
      <c r="D4" s="68">
        <f>'[2]Punktu sadalījums pēc svāra'!K21</f>
        <v>69.023571186479884</v>
      </c>
      <c r="E4" s="68">
        <f>'[2]Punktu sadalījums pēc svāra'!L21</f>
        <v>30.366492146596858</v>
      </c>
      <c r="F4" s="69">
        <f>SUM(B4:E4)</f>
        <v>149.36321234649725</v>
      </c>
      <c r="G4" s="70">
        <f>'[2]Iekļaušana prioritizācijā'!D25</f>
        <v>1</v>
      </c>
      <c r="H4" s="70">
        <f>IF(B4=0,0,1)</f>
        <v>1</v>
      </c>
      <c r="I4" s="70">
        <f>IF([2]Ballu_aprēķins!B23=0,0,1)</f>
        <v>1</v>
      </c>
      <c r="J4" s="70">
        <v>2008</v>
      </c>
      <c r="K4" s="69">
        <f>IF(OR(G4=0,H4=0,I4=0,J4=2008),0,SUM(B4:E4))</f>
        <v>0</v>
      </c>
    </row>
    <row r="5" spans="1:11" x14ac:dyDescent="0.25">
      <c r="A5" s="56" t="s">
        <v>92</v>
      </c>
      <c r="B5" s="55">
        <f>'[2]Punktu sadalījums pēc svāra'!I66</f>
        <v>8.6494425090661</v>
      </c>
      <c r="C5" s="55">
        <f>'[2]Punktu sadalījums pēc svāra'!J66</f>
        <v>44.729799236312715</v>
      </c>
      <c r="D5" s="55">
        <f>'[2]Punktu sadalījums pēc svāra'!K66</f>
        <v>5.847015250810089</v>
      </c>
      <c r="E5" s="55">
        <f>'[2]Punktu sadalījums pēc svāra'!L66</f>
        <v>41.8848167539267</v>
      </c>
      <c r="F5" s="53">
        <f>SUM(B5:E5)</f>
        <v>101.11107375011559</v>
      </c>
      <c r="G5" s="54">
        <f>'[2]Iekļaušana prioritizācijā'!D70</f>
        <v>1</v>
      </c>
      <c r="H5" s="54">
        <f>IF(B5=0,0,1)</f>
        <v>1</v>
      </c>
      <c r="I5" s="54">
        <f>IF([2]Ballu_aprēķins!B68=0,0,1)</f>
        <v>1</v>
      </c>
      <c r="J5" s="54">
        <v>2008</v>
      </c>
      <c r="K5" s="53">
        <f>IF(OR(G5=0,H5=0,I5=0,J5=2008),0,SUM(B5:E5))</f>
        <v>0</v>
      </c>
    </row>
    <row r="6" spans="1:11" x14ac:dyDescent="0.25">
      <c r="A6" s="66" t="s">
        <v>91</v>
      </c>
      <c r="B6" s="65"/>
      <c r="C6" s="65"/>
      <c r="D6" s="65"/>
      <c r="E6" s="65"/>
      <c r="F6" s="64"/>
      <c r="G6" s="63"/>
      <c r="H6" s="63"/>
      <c r="I6" s="63"/>
      <c r="J6" s="63"/>
      <c r="K6" s="62"/>
    </row>
    <row r="7" spans="1:11" x14ac:dyDescent="0.25">
      <c r="A7" s="67" t="s">
        <v>81</v>
      </c>
      <c r="B7" s="68">
        <f>'[2]Punktu sadalījums pēc svāra'!I44</f>
        <v>52.000708280060103</v>
      </c>
      <c r="C7" s="68">
        <f>'[2]Punktu sadalījums pēc svāra'!J44</f>
        <v>39.461032331622611</v>
      </c>
      <c r="D7" s="68">
        <f>'[2]Punktu sadalījums pēc svāra'!K44</f>
        <v>4.4945143686480833</v>
      </c>
      <c r="E7" s="68">
        <f>'[2]Punktu sadalījums pēc svāra'!L44</f>
        <v>36.64921465968586</v>
      </c>
      <c r="F7" s="69">
        <f t="shared" ref="F7:F30" si="0">SUM(B7:E7)</f>
        <v>132.60546964001665</v>
      </c>
      <c r="G7" s="70">
        <f>'[2]Iekļaušana prioritizācijā'!D48</f>
        <v>1</v>
      </c>
      <c r="H7" s="70">
        <f t="shared" ref="H7:H30" si="1">IF(B7=0,0,1)</f>
        <v>1</v>
      </c>
      <c r="I7" s="70">
        <f>IF([2]Ballu_aprēķins!B46=0,0,1)</f>
        <v>1</v>
      </c>
      <c r="J7" s="70">
        <v>2011</v>
      </c>
      <c r="K7" s="69">
        <f t="shared" ref="K7:K30" si="2">IF(OR(G7=0,H7=0,I7=0,J7=2008),0,SUM(B7:E7))</f>
        <v>132.60546964001665</v>
      </c>
    </row>
    <row r="8" spans="1:11" x14ac:dyDescent="0.25">
      <c r="A8" s="61" t="s">
        <v>84</v>
      </c>
      <c r="B8" s="59">
        <f>'[2]Punktu sadalījums pēc svāra'!I36</f>
        <v>47.307845606321358</v>
      </c>
      <c r="C8" s="59">
        <f>'[2]Punktu sadalījums pēc svāra'!J36</f>
        <v>35.720705564299337</v>
      </c>
      <c r="D8" s="59">
        <f>'[2]Punktu sadalījums pēc svāra'!K36</f>
        <v>4.4277973946962605</v>
      </c>
      <c r="E8" s="59">
        <f>'[2]Punktu sadalījums pēc svāra'!L36</f>
        <v>43.97905759162304</v>
      </c>
      <c r="F8" s="57">
        <f t="shared" si="0"/>
        <v>131.43540615693999</v>
      </c>
      <c r="G8" s="58">
        <f>'[2]Iekļaušana prioritizācijā'!D40</f>
        <v>1</v>
      </c>
      <c r="H8" s="58">
        <f t="shared" si="1"/>
        <v>1</v>
      </c>
      <c r="I8" s="58">
        <f>IF([2]Ballu_aprēķins!B38=0,0,1)</f>
        <v>1</v>
      </c>
      <c r="J8" s="58">
        <v>2011</v>
      </c>
      <c r="K8" s="57">
        <f t="shared" si="2"/>
        <v>131.43540615693999</v>
      </c>
    </row>
    <row r="9" spans="1:11" x14ac:dyDescent="0.25">
      <c r="A9" s="61" t="s">
        <v>86</v>
      </c>
      <c r="B9" s="59">
        <f>'[2]Punktu sadalījums pēc svāra'!I34</f>
        <v>27.823102290475077</v>
      </c>
      <c r="C9" s="59">
        <f>'[2]Punktu sadalījums pēc svāra'!J34</f>
        <v>44.647921792358837</v>
      </c>
      <c r="D9" s="59">
        <f>'[2]Punktu sadalījums pēc svāra'!K34</f>
        <v>5.8775619738213285</v>
      </c>
      <c r="E9" s="59">
        <f>'[2]Punktu sadalījums pēc svāra'!L34</f>
        <v>43.97905759162304</v>
      </c>
      <c r="F9" s="57">
        <f t="shared" si="0"/>
        <v>122.32764364827827</v>
      </c>
      <c r="G9" s="58">
        <f>'[2]Iekļaušana prioritizācijā'!D38</f>
        <v>1</v>
      </c>
      <c r="H9" s="58">
        <f t="shared" si="1"/>
        <v>1</v>
      </c>
      <c r="I9" s="58">
        <f>IF([2]Ballu_aprēķins!B36=0,0,1)</f>
        <v>1</v>
      </c>
      <c r="J9" s="58">
        <v>2011</v>
      </c>
      <c r="K9" s="57">
        <f t="shared" si="2"/>
        <v>122.32764364827827</v>
      </c>
    </row>
    <row r="10" spans="1:11" x14ac:dyDescent="0.25">
      <c r="A10" s="61" t="s">
        <v>88</v>
      </c>
      <c r="B10" s="59">
        <f>'[2]Punktu sadalījums pēc svāra'!I22</f>
        <v>20.429238270457372</v>
      </c>
      <c r="C10" s="59">
        <f>'[2]Punktu sadalījums pēc svāra'!J22</f>
        <v>46.789879897307159</v>
      </c>
      <c r="D10" s="59">
        <f>'[2]Punktu sadalījums pēc svāra'!K22</f>
        <v>0</v>
      </c>
      <c r="E10" s="59">
        <f>'[2]Punktu sadalījums pēc svāra'!L22</f>
        <v>46.073298429319372</v>
      </c>
      <c r="F10" s="57">
        <f t="shared" si="0"/>
        <v>113.2924165970839</v>
      </c>
      <c r="G10" s="58">
        <f>'[2]Iekļaušana prioritizācijā'!D26</f>
        <v>1</v>
      </c>
      <c r="H10" s="58">
        <f t="shared" si="1"/>
        <v>1</v>
      </c>
      <c r="I10" s="58">
        <f>IF([2]Ballu_aprēķins!B24=0,0,1)</f>
        <v>1</v>
      </c>
      <c r="J10" s="58">
        <v>2011</v>
      </c>
      <c r="K10" s="57">
        <f t="shared" si="2"/>
        <v>113.2924165970839</v>
      </c>
    </row>
    <row r="11" spans="1:11" x14ac:dyDescent="0.25">
      <c r="A11" s="61" t="s">
        <v>83</v>
      </c>
      <c r="B11" s="59">
        <f>'[2]Punktu sadalījums pēc svāra'!I41</f>
        <v>9.0787165946664867</v>
      </c>
      <c r="C11" s="59">
        <f>'[2]Punktu sadalījums pēc svāra'!J41</f>
        <v>38.915082463667147</v>
      </c>
      <c r="D11" s="59">
        <f>'[2]Punktu sadalījums pēc svāra'!K41</f>
        <v>36.120941505306313</v>
      </c>
      <c r="E11" s="59">
        <f>'[2]Punktu sadalījums pēc svāra'!L41</f>
        <v>28.272251308900525</v>
      </c>
      <c r="F11" s="57">
        <f t="shared" si="0"/>
        <v>112.38699187254046</v>
      </c>
      <c r="G11" s="58">
        <f>'[2]Iekļaušana prioritizācijā'!D45</f>
        <v>1</v>
      </c>
      <c r="H11" s="58">
        <f t="shared" si="1"/>
        <v>1</v>
      </c>
      <c r="I11" s="58">
        <f>IF([2]Ballu_aprēķins!B43=0,0,1)</f>
        <v>1</v>
      </c>
      <c r="J11" s="58">
        <v>2011</v>
      </c>
      <c r="K11" s="57">
        <f t="shared" si="2"/>
        <v>112.38699187254046</v>
      </c>
    </row>
    <row r="12" spans="1:11" x14ac:dyDescent="0.25">
      <c r="A12" s="61" t="s">
        <v>85</v>
      </c>
      <c r="B12" s="59">
        <f>'[2]Punktu sadalījums pēc svāra'!I35</f>
        <v>19.822993431037592</v>
      </c>
      <c r="C12" s="59">
        <f>'[2]Punktu sadalījums pēc svāra'!J35</f>
        <v>42.852658353667664</v>
      </c>
      <c r="D12" s="59">
        <f>'[2]Punktu sadalījums pēc svāra'!K35</f>
        <v>4.0093224426012082</v>
      </c>
      <c r="E12" s="59">
        <f>'[2]Punktu sadalījums pēc svāra'!L35</f>
        <v>43.97905759162304</v>
      </c>
      <c r="F12" s="57">
        <f t="shared" si="0"/>
        <v>110.66403181892949</v>
      </c>
      <c r="G12" s="58">
        <f>'[2]Iekļaušana prioritizācijā'!D39</f>
        <v>1</v>
      </c>
      <c r="H12" s="58">
        <f t="shared" si="1"/>
        <v>1</v>
      </c>
      <c r="I12" s="58">
        <f>IF([2]Ballu_aprēķins!B37=0,0,1)</f>
        <v>1</v>
      </c>
      <c r="J12" s="58">
        <v>2011</v>
      </c>
      <c r="K12" s="57">
        <f t="shared" si="2"/>
        <v>110.66403181892949</v>
      </c>
    </row>
    <row r="13" spans="1:11" x14ac:dyDescent="0.25">
      <c r="A13" s="61" t="s">
        <v>77</v>
      </c>
      <c r="B13" s="59">
        <f>'[2]Punktu sadalījums pēc svāra'!I57</f>
        <v>30.215216050309675</v>
      </c>
      <c r="C13" s="59">
        <f>'[2]Punktu sadalījums pēc svāra'!J57</f>
        <v>40.578199484182413</v>
      </c>
      <c r="D13" s="59">
        <f>'[2]Punktu sadalījums pēc svāra'!K57</f>
        <v>2.8340955784999493</v>
      </c>
      <c r="E13" s="59">
        <f>'[2]Punktu sadalījums pēc svāra'!L57</f>
        <v>34.554973821989527</v>
      </c>
      <c r="F13" s="57">
        <f t="shared" si="0"/>
        <v>108.18248493498157</v>
      </c>
      <c r="G13" s="58">
        <f>'[2]Iekļaušana prioritizācijā'!D61</f>
        <v>1</v>
      </c>
      <c r="H13" s="58">
        <f t="shared" si="1"/>
        <v>1</v>
      </c>
      <c r="I13" s="58">
        <f>IF([2]Ballu_aprēķins!B59=0,0,1)</f>
        <v>1</v>
      </c>
      <c r="J13" s="58">
        <v>2015</v>
      </c>
      <c r="K13" s="57">
        <f t="shared" si="2"/>
        <v>108.18248493498157</v>
      </c>
    </row>
    <row r="14" spans="1:11" x14ac:dyDescent="0.25">
      <c r="A14" s="61" t="s">
        <v>73</v>
      </c>
      <c r="B14" s="59">
        <f>'[2]Punktu sadalījums pēc svāra'!I70</f>
        <v>5.4746813837211787</v>
      </c>
      <c r="C14" s="59">
        <f>'[2]Punktu sadalījums pēc svāra'!J70</f>
        <v>47.431931406906607</v>
      </c>
      <c r="D14" s="59">
        <f>'[2]Punktu sadalījums pēc svāra'!K70</f>
        <v>5.6729562978797272</v>
      </c>
      <c r="E14" s="59">
        <f>'[2]Punktu sadalījums pēc svāra'!L70</f>
        <v>43.97905759162304</v>
      </c>
      <c r="F14" s="57">
        <f t="shared" si="0"/>
        <v>102.55862668013054</v>
      </c>
      <c r="G14" s="58">
        <f>'[2]Iekļaušana prioritizācijā'!D74</f>
        <v>1</v>
      </c>
      <c r="H14" s="58">
        <f t="shared" si="1"/>
        <v>1</v>
      </c>
      <c r="I14" s="58">
        <f>IF([2]Ballu_aprēķins!B72=0,0,1)</f>
        <v>1</v>
      </c>
      <c r="J14" s="58">
        <v>2011</v>
      </c>
      <c r="K14" s="57">
        <f t="shared" si="2"/>
        <v>102.55862668013054</v>
      </c>
    </row>
    <row r="15" spans="1:11" x14ac:dyDescent="0.25">
      <c r="A15" s="61" t="s">
        <v>82</v>
      </c>
      <c r="B15" s="59">
        <f>'[2]Punktu sadalījums pēc svāra'!I42</f>
        <v>11.778544958543762</v>
      </c>
      <c r="C15" s="59">
        <f>'[2]Punktu sadalījums pēc svāra'!J42</f>
        <v>42.762678816497022</v>
      </c>
      <c r="D15" s="59">
        <f>'[2]Punktu sadalījums pēc svāra'!K42</f>
        <v>2.1231605297067597</v>
      </c>
      <c r="E15" s="59">
        <f>'[2]Punktu sadalījums pēc svāra'!L42</f>
        <v>41.8848167539267</v>
      </c>
      <c r="F15" s="57">
        <f t="shared" si="0"/>
        <v>98.549201058674242</v>
      </c>
      <c r="G15" s="58">
        <f>'[2]Iekļaušana prioritizācijā'!D46</f>
        <v>1</v>
      </c>
      <c r="H15" s="58">
        <f t="shared" si="1"/>
        <v>1</v>
      </c>
      <c r="I15" s="58">
        <f>IF([2]Ballu_aprēķins!B44=0,0,1)</f>
        <v>1</v>
      </c>
      <c r="J15" s="58">
        <v>2011</v>
      </c>
      <c r="K15" s="57">
        <f t="shared" si="2"/>
        <v>98.549201058674242</v>
      </c>
    </row>
    <row r="16" spans="1:11" x14ac:dyDescent="0.25">
      <c r="A16" s="61" t="s">
        <v>89</v>
      </c>
      <c r="B16" s="59">
        <f>'[2]Punktu sadalījums pēc svāra'!I19</f>
        <v>6.8527117728843265</v>
      </c>
      <c r="C16" s="59">
        <f>'[2]Punktu sadalījums pēc svāra'!J19</f>
        <v>46.685059400863679</v>
      </c>
      <c r="D16" s="59">
        <f>'[2]Punktu sadalījums pēc svāra'!K19</f>
        <v>0.14429865993908228</v>
      </c>
      <c r="E16" s="59">
        <f>'[2]Punktu sadalījums pēc svāra'!L19</f>
        <v>43.97905759162304</v>
      </c>
      <c r="F16" s="57">
        <f t="shared" si="0"/>
        <v>97.661127425310127</v>
      </c>
      <c r="G16" s="58">
        <f>'[2]Iekļaušana prioritizācijā'!D23</f>
        <v>1</v>
      </c>
      <c r="H16" s="58">
        <f t="shared" si="1"/>
        <v>1</v>
      </c>
      <c r="I16" s="58">
        <f>IF([2]Ballu_aprēķins!B21=0,0,1)</f>
        <v>1</v>
      </c>
      <c r="J16" s="58">
        <v>2011</v>
      </c>
      <c r="K16" s="57">
        <f t="shared" si="2"/>
        <v>97.661127425310127</v>
      </c>
    </row>
    <row r="17" spans="1:11" x14ac:dyDescent="0.25">
      <c r="A17" s="61" t="s">
        <v>80</v>
      </c>
      <c r="B17" s="59">
        <f>'[2]Punktu sadalījums pēc svāra'!I47</f>
        <v>3.6405577245263441</v>
      </c>
      <c r="C17" s="59">
        <f>'[2]Punktu sadalījums pēc svāra'!J47</f>
        <v>49.063648333443467</v>
      </c>
      <c r="D17" s="59">
        <f>'[2]Punktu sadalījums pēc svāra'!K47</f>
        <v>2.2072544441239779</v>
      </c>
      <c r="E17" s="59">
        <f>'[2]Punktu sadalījums pēc svāra'!L47</f>
        <v>41.8848167539267</v>
      </c>
      <c r="F17" s="57">
        <f t="shared" si="0"/>
        <v>96.796277256020488</v>
      </c>
      <c r="G17" s="58">
        <f>'[2]Iekļaušana prioritizācijā'!D51</f>
        <v>1</v>
      </c>
      <c r="H17" s="58">
        <f t="shared" si="1"/>
        <v>1</v>
      </c>
      <c r="I17" s="58">
        <f>IF([2]Ballu_aprēķins!B49=0,0,1)</f>
        <v>1</v>
      </c>
      <c r="J17" s="58">
        <v>2011</v>
      </c>
      <c r="K17" s="57">
        <f t="shared" si="2"/>
        <v>96.796277256020488</v>
      </c>
    </row>
    <row r="18" spans="1:11" x14ac:dyDescent="0.25">
      <c r="A18" s="61" t="s">
        <v>71</v>
      </c>
      <c r="B18" s="59">
        <f>'[2]Punktu sadalījums pēc svāra'!I73</f>
        <v>13.282036894162799</v>
      </c>
      <c r="C18" s="59">
        <f>'[2]Punktu sadalījums pēc svāra'!J73</f>
        <v>42.580361501207129</v>
      </c>
      <c r="D18" s="59">
        <f>'[2]Punktu sadalījums pēc svāra'!K73</f>
        <v>4.852098310724676</v>
      </c>
      <c r="E18" s="59">
        <f>'[2]Punktu sadalījums pēc svāra'!L73</f>
        <v>34.554973821989527</v>
      </c>
      <c r="F18" s="57">
        <f t="shared" si="0"/>
        <v>95.269470528084128</v>
      </c>
      <c r="G18" s="58">
        <f>'[2]Iekļaušana prioritizācijā'!D77</f>
        <v>1</v>
      </c>
      <c r="H18" s="58">
        <f t="shared" si="1"/>
        <v>1</v>
      </c>
      <c r="I18" s="58">
        <f>IF([2]Ballu_aprēķins!B75=0,0,1)</f>
        <v>1</v>
      </c>
      <c r="J18" s="58">
        <v>2011</v>
      </c>
      <c r="K18" s="57">
        <f t="shared" si="2"/>
        <v>95.269470528084128</v>
      </c>
    </row>
    <row r="19" spans="1:11" x14ac:dyDescent="0.25">
      <c r="A19" s="61" t="s">
        <v>67</v>
      </c>
      <c r="B19" s="59">
        <f>'[2]Punktu sadalījums pēc svāra'!I88</f>
        <v>6.6442120234720292</v>
      </c>
      <c r="C19" s="59">
        <f>'[2]Punktu sadalījums pēc svāra'!J88</f>
        <v>48.276135130121631</v>
      </c>
      <c r="D19" s="59">
        <f>'[2]Punktu sadalījums pēc svāra'!K88</f>
        <v>0.55047509232538905</v>
      </c>
      <c r="E19" s="59">
        <f>'[2]Punktu sadalījums pēc svāra'!L88</f>
        <v>39.790575916230367</v>
      </c>
      <c r="F19" s="57">
        <f t="shared" si="0"/>
        <v>95.261398162149419</v>
      </c>
      <c r="G19" s="58">
        <f>'[2]Iekļaušana prioritizācijā'!D92</f>
        <v>1</v>
      </c>
      <c r="H19" s="58">
        <f t="shared" si="1"/>
        <v>1</v>
      </c>
      <c r="I19" s="58">
        <f>IF([2]Ballu_aprēķins!B90=0,0,1)</f>
        <v>1</v>
      </c>
      <c r="J19" s="58">
        <v>2011</v>
      </c>
      <c r="K19" s="57">
        <f t="shared" si="2"/>
        <v>95.261398162149419</v>
      </c>
    </row>
    <row r="20" spans="1:11" x14ac:dyDescent="0.25">
      <c r="A20" s="61" t="s">
        <v>72</v>
      </c>
      <c r="B20" s="59">
        <f>'[2]Punktu sadalījums pēc svāra'!I71</f>
        <v>22.350518155816452</v>
      </c>
      <c r="C20" s="59">
        <f>'[2]Punktu sadalījums pēc svāra'!J71</f>
        <v>37.00061756982636</v>
      </c>
      <c r="D20" s="59">
        <f>'[2]Punktu sadalījums pēc svāra'!K71</f>
        <v>6.2566400165794578</v>
      </c>
      <c r="E20" s="59">
        <f>'[2]Punktu sadalījums pēc svāra'!L71</f>
        <v>28.272251308900525</v>
      </c>
      <c r="F20" s="57">
        <f t="shared" si="0"/>
        <v>93.880027051122795</v>
      </c>
      <c r="G20" s="58">
        <f>'[2]Iekļaušana prioritizācijā'!D75</f>
        <v>1</v>
      </c>
      <c r="H20" s="58">
        <f t="shared" si="1"/>
        <v>1</v>
      </c>
      <c r="I20" s="58">
        <f>IF([2]Ballu_aprēķins!B73=0,0,1)</f>
        <v>1</v>
      </c>
      <c r="J20" s="58">
        <v>2011</v>
      </c>
      <c r="K20" s="57">
        <f t="shared" si="2"/>
        <v>93.880027051122795</v>
      </c>
    </row>
    <row r="21" spans="1:11" x14ac:dyDescent="0.25">
      <c r="A21" s="61" t="s">
        <v>76</v>
      </c>
      <c r="B21" s="59">
        <f>'[2]Punktu sadalījums pēc svāra'!I58</f>
        <v>3.9397044821091325</v>
      </c>
      <c r="C21" s="59">
        <f>'[2]Punktu sadalījums pēc svāra'!J58</f>
        <v>42.99412033855986</v>
      </c>
      <c r="D21" s="59">
        <f>'[2]Punktu sadalījums pēc svāra'!K58</f>
        <v>0</v>
      </c>
      <c r="E21" s="59">
        <f>'[2]Punktu sadalījums pēc svāra'!L58</f>
        <v>43.97905759162304</v>
      </c>
      <c r="F21" s="57">
        <f t="shared" si="0"/>
        <v>90.912882412292035</v>
      </c>
      <c r="G21" s="58">
        <f>'[2]Iekļaušana prioritizācijā'!D62</f>
        <v>1</v>
      </c>
      <c r="H21" s="58">
        <f t="shared" si="1"/>
        <v>1</v>
      </c>
      <c r="I21" s="58">
        <f>IF([2]Ballu_aprēķins!B60=0,0,1)</f>
        <v>1</v>
      </c>
      <c r="J21" s="58">
        <v>2011</v>
      </c>
      <c r="K21" s="57">
        <f t="shared" si="2"/>
        <v>90.912882412292035</v>
      </c>
    </row>
    <row r="22" spans="1:11" x14ac:dyDescent="0.25">
      <c r="A22" s="61" t="s">
        <v>69</v>
      </c>
      <c r="B22" s="59">
        <f>'[2]Punktu sadalījums pēc svāra'!I79</f>
        <v>4.7158243658051946</v>
      </c>
      <c r="C22" s="59">
        <f>'[2]Punktu sadalījums pēc svāra'!J79</f>
        <v>41.04728463520749</v>
      </c>
      <c r="D22" s="59">
        <f>'[2]Punktu sadalījums pēc svāra'!K79</f>
        <v>0</v>
      </c>
      <c r="E22" s="59">
        <f>'[2]Punktu sadalījums pēc svāra'!L79</f>
        <v>43.97905759162304</v>
      </c>
      <c r="F22" s="57">
        <f t="shared" si="0"/>
        <v>89.742166592635726</v>
      </c>
      <c r="G22" s="58">
        <f>'[2]Iekļaušana prioritizācijā'!D83</f>
        <v>1</v>
      </c>
      <c r="H22" s="58">
        <f t="shared" si="1"/>
        <v>1</v>
      </c>
      <c r="I22" s="58">
        <f>IF([2]Ballu_aprēķins!B81=0,0,1)</f>
        <v>1</v>
      </c>
      <c r="J22" s="58">
        <v>2011</v>
      </c>
      <c r="K22" s="57">
        <f t="shared" si="2"/>
        <v>89.742166592635726</v>
      </c>
    </row>
    <row r="23" spans="1:11" x14ac:dyDescent="0.25">
      <c r="A23" s="61" t="s">
        <v>68</v>
      </c>
      <c r="B23" s="59">
        <f>'[2]Punktu sadalījums pēc svāra'!I84</f>
        <v>3.2302424046782199</v>
      </c>
      <c r="C23" s="59">
        <f>'[2]Punktu sadalījums pēc svāra'!J84</f>
        <v>45.014617187539024</v>
      </c>
      <c r="D23" s="59">
        <f>'[2]Punktu sadalījums pēc svāra'!K84</f>
        <v>3.646555549066484</v>
      </c>
      <c r="E23" s="59">
        <f>'[2]Punktu sadalījums pēc svāra'!L84</f>
        <v>30.366492146596858</v>
      </c>
      <c r="F23" s="57">
        <f t="shared" si="0"/>
        <v>82.257907287880585</v>
      </c>
      <c r="G23" s="58">
        <f>'[2]Iekļaušana prioritizācijā'!D88</f>
        <v>1</v>
      </c>
      <c r="H23" s="58">
        <f t="shared" si="1"/>
        <v>1</v>
      </c>
      <c r="I23" s="58">
        <f>IF([2]Ballu_aprēķins!B86=0,0,1)</f>
        <v>1</v>
      </c>
      <c r="J23" s="58">
        <v>2011</v>
      </c>
      <c r="K23" s="57">
        <f t="shared" si="2"/>
        <v>82.257907287880585</v>
      </c>
    </row>
    <row r="24" spans="1:11" x14ac:dyDescent="0.25">
      <c r="A24" s="61" t="s">
        <v>75</v>
      </c>
      <c r="B24" s="59">
        <f>'[2]Punktu sadalījums pēc svāra'!I59</f>
        <v>0.86493177947536537</v>
      </c>
      <c r="C24" s="59">
        <f>'[2]Punktu sadalījums pēc svāra'!J59</f>
        <v>49.562412830809045</v>
      </c>
      <c r="D24" s="59">
        <f>'[2]Punktu sadalījums pēc svāra'!K59</f>
        <v>0</v>
      </c>
      <c r="E24" s="59">
        <f>'[2]Punktu sadalījums pēc svāra'!L59</f>
        <v>30.366492146596858</v>
      </c>
      <c r="F24" s="57">
        <f t="shared" si="0"/>
        <v>80.793836756881262</v>
      </c>
      <c r="G24" s="58">
        <f>'[2]Iekļaušana prioritizācijā'!D63</f>
        <v>1</v>
      </c>
      <c r="H24" s="58">
        <f t="shared" si="1"/>
        <v>1</v>
      </c>
      <c r="I24" s="58">
        <f>IF([2]Ballu_aprēķins!B61=0,0,1)</f>
        <v>1</v>
      </c>
      <c r="J24" s="58">
        <v>2011</v>
      </c>
      <c r="K24" s="57">
        <f t="shared" si="2"/>
        <v>80.793836756881262</v>
      </c>
    </row>
    <row r="25" spans="1:11" x14ac:dyDescent="0.25">
      <c r="A25" s="71" t="s">
        <v>90</v>
      </c>
      <c r="B25" s="59">
        <f>'[2]Punktu sadalījums pēc svāra'!I15</f>
        <v>0</v>
      </c>
      <c r="C25" s="59">
        <f>'[2]Punktu sadalījums pēc svāra'!J15</f>
        <v>0</v>
      </c>
      <c r="D25" s="59">
        <f>'[2]Punktu sadalījums pēc svāra'!K15</f>
        <v>0</v>
      </c>
      <c r="E25" s="59">
        <f>'[2]Punktu sadalījums pēc svāra'!L15</f>
        <v>41.8848167539267</v>
      </c>
      <c r="F25" s="57">
        <f t="shared" si="0"/>
        <v>41.8848167539267</v>
      </c>
      <c r="G25" s="58">
        <f>'[2]Iekļaušana prioritizācijā'!D19</f>
        <v>1</v>
      </c>
      <c r="H25" s="58">
        <f t="shared" si="1"/>
        <v>0</v>
      </c>
      <c r="I25" s="72">
        <f>IF([2]Ballu_aprēķins!B17=0,0,1)</f>
        <v>0</v>
      </c>
      <c r="J25" s="58">
        <v>2011</v>
      </c>
      <c r="K25" s="57">
        <f t="shared" si="2"/>
        <v>0</v>
      </c>
    </row>
    <row r="26" spans="1:11" x14ac:dyDescent="0.25">
      <c r="A26" s="71" t="s">
        <v>87</v>
      </c>
      <c r="B26" s="59">
        <f>'[2]Punktu sadalījums pēc svāra'!I26</f>
        <v>0</v>
      </c>
      <c r="C26" s="59">
        <f>'[2]Punktu sadalījums pēc svāra'!J26</f>
        <v>0</v>
      </c>
      <c r="D26" s="59">
        <f>'[2]Punktu sadalījums pēc svāra'!K26</f>
        <v>0</v>
      </c>
      <c r="E26" s="59">
        <f>'[2]Punktu sadalījums pēc svāra'!L26</f>
        <v>30.366492146596858</v>
      </c>
      <c r="F26" s="57">
        <f t="shared" si="0"/>
        <v>30.366492146596858</v>
      </c>
      <c r="G26" s="58">
        <f>'[2]Iekļaušana prioritizācijā'!D30</f>
        <v>0</v>
      </c>
      <c r="H26" s="58">
        <f t="shared" si="1"/>
        <v>0</v>
      </c>
      <c r="I26" s="72">
        <f>IF([2]Ballu_aprēķins!B28=0,0,1)</f>
        <v>0</v>
      </c>
      <c r="J26" s="58">
        <v>2011</v>
      </c>
      <c r="K26" s="57">
        <f t="shared" si="2"/>
        <v>0</v>
      </c>
    </row>
    <row r="27" spans="1:11" x14ac:dyDescent="0.25">
      <c r="A27" s="73" t="s">
        <v>79</v>
      </c>
      <c r="B27" s="74">
        <f>'[2]Punktu sadalījums pēc svāra'!I48</f>
        <v>11.264097211375148</v>
      </c>
      <c r="C27" s="74">
        <f>'[2]Punktu sadalījums pēc svāra'!J48</f>
        <v>46.28917676064885</v>
      </c>
      <c r="D27" s="74">
        <f>'[2]Punktu sadalījums pēc svāra'!K48</f>
        <v>0</v>
      </c>
      <c r="E27" s="74">
        <f>'[2]Punktu sadalījums pēc svāra'!L48</f>
        <v>41.8848167539267</v>
      </c>
      <c r="F27" s="74">
        <f t="shared" si="0"/>
        <v>99.438090725950701</v>
      </c>
      <c r="G27" s="75">
        <f>'[2]Iekļaušana prioritizācijā'!D52</f>
        <v>0</v>
      </c>
      <c r="H27" s="75">
        <f t="shared" si="1"/>
        <v>1</v>
      </c>
      <c r="I27" s="75">
        <f>IF([2]Ballu_aprēķins!B50=0,0,1)</f>
        <v>1</v>
      </c>
      <c r="J27" s="75">
        <v>2011</v>
      </c>
      <c r="K27" s="74">
        <f t="shared" si="2"/>
        <v>0</v>
      </c>
    </row>
    <row r="28" spans="1:11" x14ac:dyDescent="0.25">
      <c r="A28" s="73" t="s">
        <v>78</v>
      </c>
      <c r="B28" s="74">
        <f>'[2]Punktu sadalījums pēc svāra'!I53</f>
        <v>0</v>
      </c>
      <c r="C28" s="74">
        <f>'[2]Punktu sadalījums pēc svāra'!J53</f>
        <v>40.169445324106157</v>
      </c>
      <c r="D28" s="74">
        <f>'[2]Punktu sadalījums pēc svāra'!K53</f>
        <v>0</v>
      </c>
      <c r="E28" s="74">
        <f>'[2]Punktu sadalījums pēc svāra'!L53</f>
        <v>41.8848167539267</v>
      </c>
      <c r="F28" s="74">
        <f t="shared" si="0"/>
        <v>82.054262078032849</v>
      </c>
      <c r="G28" s="75">
        <f>'[2]Iekļaušana prioritizācijā'!D57</f>
        <v>0</v>
      </c>
      <c r="H28" s="75">
        <f t="shared" si="1"/>
        <v>0</v>
      </c>
      <c r="I28" s="75">
        <f>IF([2]Ballu_aprēķins!B55=0,0,1)</f>
        <v>1</v>
      </c>
      <c r="J28" s="75">
        <v>2011</v>
      </c>
      <c r="K28" s="74">
        <f t="shared" si="2"/>
        <v>0</v>
      </c>
    </row>
    <row r="29" spans="1:11" x14ac:dyDescent="0.25">
      <c r="A29" s="73" t="s">
        <v>74</v>
      </c>
      <c r="B29" s="74">
        <f>'[2]Punktu sadalījums pēc svāra'!I65</f>
        <v>10.440929053168992</v>
      </c>
      <c r="C29" s="74">
        <f>'[2]Punktu sadalījums pēc svāra'!J65</f>
        <v>48.344882975653306</v>
      </c>
      <c r="D29" s="74">
        <f>'[2]Punktu sadalījums pēc svāra'!K65</f>
        <v>0</v>
      </c>
      <c r="E29" s="74">
        <f>'[2]Punktu sadalījums pēc svāra'!L65</f>
        <v>46.073298429319372</v>
      </c>
      <c r="F29" s="74">
        <f t="shared" si="0"/>
        <v>104.85911045814167</v>
      </c>
      <c r="G29" s="75">
        <f>'[2]Iekļaušana prioritizācijā'!D69</f>
        <v>0</v>
      </c>
      <c r="H29" s="75">
        <f t="shared" si="1"/>
        <v>1</v>
      </c>
      <c r="I29" s="75">
        <f>IF([2]Ballu_aprēķins!B67=0,0,1)</f>
        <v>1</v>
      </c>
      <c r="J29" s="75">
        <v>2011</v>
      </c>
      <c r="K29" s="74">
        <f t="shared" si="2"/>
        <v>0</v>
      </c>
    </row>
    <row r="30" spans="1:11" x14ac:dyDescent="0.25">
      <c r="A30" s="76" t="s">
        <v>70</v>
      </c>
      <c r="B30" s="77">
        <f>'[2]Punktu sadalījums pēc svāra'!I78</f>
        <v>4.3383205907434137</v>
      </c>
      <c r="C30" s="77">
        <f>'[2]Punktu sadalījums pēc svāra'!J78</f>
        <v>42.400072661257312</v>
      </c>
      <c r="D30" s="77">
        <f>'[2]Punktu sadalījums pēc svāra'!K78</f>
        <v>0</v>
      </c>
      <c r="E30" s="77">
        <f>'[2]Punktu sadalījums pēc svāra'!L78</f>
        <v>28.272251308900525</v>
      </c>
      <c r="F30" s="77">
        <f t="shared" si="0"/>
        <v>75.010644560901255</v>
      </c>
      <c r="G30" s="78">
        <f>'[2]Iekļaušana prioritizācijā'!D82</f>
        <v>0</v>
      </c>
      <c r="H30" s="78">
        <f t="shared" si="1"/>
        <v>1</v>
      </c>
      <c r="I30" s="78">
        <f>IF([2]Ballu_aprēķins!B80=0,0,1)</f>
        <v>1</v>
      </c>
      <c r="J30" s="78">
        <v>2011</v>
      </c>
      <c r="K30" s="77">
        <f t="shared" si="2"/>
        <v>0</v>
      </c>
    </row>
    <row r="31" spans="1:11" x14ac:dyDescent="0.25">
      <c r="A31" s="66" t="s">
        <v>66</v>
      </c>
      <c r="B31" s="65"/>
      <c r="C31" s="65"/>
      <c r="D31" s="65"/>
      <c r="E31" s="65"/>
      <c r="F31" s="64"/>
      <c r="G31" s="63"/>
      <c r="H31" s="63"/>
      <c r="I31" s="63"/>
      <c r="J31" s="63"/>
      <c r="K31" s="62"/>
    </row>
    <row r="32" spans="1:11" x14ac:dyDescent="0.25">
      <c r="A32" s="61" t="s">
        <v>11</v>
      </c>
      <c r="B32" s="59">
        <f>'[2]Punktu sadalījums pēc svāra'!I82</f>
        <v>227.1671539897751</v>
      </c>
      <c r="C32" s="59">
        <f>'[2]Punktu sadalījums pēc svāra'!J82</f>
        <v>46.510995622942076</v>
      </c>
      <c r="D32" s="59">
        <f>'[2]Punktu sadalījums pēc svāra'!K82</f>
        <v>18.757113397695907</v>
      </c>
      <c r="E32" s="59">
        <f>'[2]Punktu sadalījums pēc svāra'!L82</f>
        <v>28.272251308900525</v>
      </c>
      <c r="F32" s="57">
        <f t="shared" ref="F32:F63" si="3">SUM(B32:E32)</f>
        <v>320.70751431931359</v>
      </c>
      <c r="G32" s="58">
        <f>'[2]Iekļaušana prioritizācijā'!D86</f>
        <v>1</v>
      </c>
      <c r="H32" s="58">
        <f t="shared" ref="H32:H63" si="4">IF(B32=0,0,1)</f>
        <v>1</v>
      </c>
      <c r="I32" s="58">
        <f>IF([2]Ballu_aprēķins!B84=0,0,1)</f>
        <v>1</v>
      </c>
      <c r="J32" s="58">
        <v>2015</v>
      </c>
      <c r="K32" s="57">
        <f t="shared" ref="K32:K63" si="5">IF(OR(G32=0,H32=0,I32=0,J32=2008),0,SUM(B32:E32))</f>
        <v>320.70751431931359</v>
      </c>
    </row>
    <row r="33" spans="1:11" x14ac:dyDescent="0.25">
      <c r="A33" s="61" t="s">
        <v>17</v>
      </c>
      <c r="B33" s="59">
        <f>'[2]Punktu sadalījums pēc svāra'!I74</f>
        <v>190.96356858233358</v>
      </c>
      <c r="C33" s="59">
        <f>'[2]Punktu sadalījums pēc svāra'!J74</f>
        <v>46.635342958917697</v>
      </c>
      <c r="D33" s="59">
        <f>'[2]Punktu sadalījums pēc svāra'!K74</f>
        <v>9.1740121448791054</v>
      </c>
      <c r="E33" s="59">
        <f>'[2]Punktu sadalījums pēc svāra'!L74</f>
        <v>34.554973821989527</v>
      </c>
      <c r="F33" s="57">
        <f t="shared" si="3"/>
        <v>281.32789750811992</v>
      </c>
      <c r="G33" s="58">
        <f>'[2]Iekļaušana prioritizācijā'!D78</f>
        <v>1</v>
      </c>
      <c r="H33" s="58">
        <f t="shared" si="4"/>
        <v>1</v>
      </c>
      <c r="I33" s="58">
        <f>IF([2]Ballu_aprēķins!B76=0,0,1)</f>
        <v>1</v>
      </c>
      <c r="J33" s="58">
        <v>2015</v>
      </c>
      <c r="K33" s="57">
        <f t="shared" si="5"/>
        <v>281.32789750811992</v>
      </c>
    </row>
    <row r="34" spans="1:11" x14ac:dyDescent="0.25">
      <c r="A34" s="61" t="s">
        <v>23</v>
      </c>
      <c r="B34" s="59">
        <f>'[2]Punktu sadalījums pēc svāra'!I63</f>
        <v>172.72027800099463</v>
      </c>
      <c r="C34" s="59">
        <f>'[2]Punktu sadalījums pēc svāra'!J63</f>
        <v>47.751913731966702</v>
      </c>
      <c r="D34" s="59">
        <f>'[2]Punktu sadalījums pēc svāra'!K63</f>
        <v>8.1790154020049251</v>
      </c>
      <c r="E34" s="59">
        <f>'[2]Punktu sadalījums pēc svāra'!L63</f>
        <v>24.083769633507853</v>
      </c>
      <c r="F34" s="57">
        <f t="shared" si="3"/>
        <v>252.7349767684741</v>
      </c>
      <c r="G34" s="58">
        <f>'[2]Iekļaušana prioritizācijā'!D67</f>
        <v>1</v>
      </c>
      <c r="H34" s="58">
        <f t="shared" si="4"/>
        <v>1</v>
      </c>
      <c r="I34" s="58">
        <f>IF([2]Ballu_aprēķins!B65=0,0,1)</f>
        <v>1</v>
      </c>
      <c r="J34" s="58">
        <v>2015</v>
      </c>
      <c r="K34" s="57">
        <f t="shared" si="5"/>
        <v>252.7349767684741</v>
      </c>
    </row>
    <row r="35" spans="1:11" x14ac:dyDescent="0.25">
      <c r="A35" s="61" t="s">
        <v>18</v>
      </c>
      <c r="B35" s="59">
        <f>'[2]Punktu sadalījums pēc svāra'!I72</f>
        <v>161.86793414477404</v>
      </c>
      <c r="C35" s="59">
        <f>'[2]Punktu sadalījums pēc svāra'!J72</f>
        <v>33.674950969057051</v>
      </c>
      <c r="D35" s="59">
        <f>'[2]Punktu sadalījums pēc svāra'!K72</f>
        <v>2.2091169245675881</v>
      </c>
      <c r="E35" s="59">
        <f>'[2]Punktu sadalījums pēc svāra'!L72</f>
        <v>43.97905759162304</v>
      </c>
      <c r="F35" s="57">
        <f t="shared" si="3"/>
        <v>241.73105963002172</v>
      </c>
      <c r="G35" s="58">
        <f>'[2]Iekļaušana prioritizācijā'!D76</f>
        <v>1</v>
      </c>
      <c r="H35" s="58">
        <f t="shared" si="4"/>
        <v>1</v>
      </c>
      <c r="I35" s="58">
        <f>IF([2]Ballu_aprēķins!B74=0,0,1)</f>
        <v>1</v>
      </c>
      <c r="J35" s="58">
        <v>2015</v>
      </c>
      <c r="K35" s="57">
        <f t="shared" si="5"/>
        <v>241.73105963002172</v>
      </c>
    </row>
    <row r="36" spans="1:11" x14ac:dyDescent="0.25">
      <c r="A36" s="61" t="s">
        <v>20</v>
      </c>
      <c r="B36" s="59">
        <f>'[2]Punktu sadalījums pēc svāra'!I68</f>
        <v>132.89918338877126</v>
      </c>
      <c r="C36" s="59">
        <f>'[2]Punktu sadalījums pēc svāra'!J68</f>
        <v>34.419833829413435</v>
      </c>
      <c r="D36" s="59">
        <f>'[2]Punktu sadalījums pēc svāra'!K68</f>
        <v>27.889845613052</v>
      </c>
      <c r="E36" s="59">
        <f>'[2]Punktu sadalījums pēc svāra'!L68</f>
        <v>36.64921465968586</v>
      </c>
      <c r="F36" s="57">
        <f t="shared" si="3"/>
        <v>231.85807749092254</v>
      </c>
      <c r="G36" s="58">
        <f>'[2]Iekļaušana prioritizācijā'!D72</f>
        <v>1</v>
      </c>
      <c r="H36" s="58">
        <f t="shared" si="4"/>
        <v>1</v>
      </c>
      <c r="I36" s="58">
        <f>IF([2]Ballu_aprēķins!B70=0,0,1)</f>
        <v>1</v>
      </c>
      <c r="J36" s="58">
        <v>2015</v>
      </c>
      <c r="K36" s="57">
        <f t="shared" si="5"/>
        <v>231.85807749092254</v>
      </c>
    </row>
    <row r="37" spans="1:11" x14ac:dyDescent="0.25">
      <c r="A37" s="61" t="s">
        <v>16</v>
      </c>
      <c r="B37" s="59">
        <f>'[2]Punktu sadalījums pēc svāra'!I75</f>
        <v>152.43260070538963</v>
      </c>
      <c r="C37" s="59">
        <f>'[2]Punktu sadalījums pēc svāra'!J75</f>
        <v>38.244680189478295</v>
      </c>
      <c r="D37" s="59">
        <f>'[2]Punktu sadalījums pēc svāra'!K75</f>
        <v>4.4147109907477988</v>
      </c>
      <c r="E37" s="59">
        <f>'[2]Punktu sadalījums pēc svāra'!L75</f>
        <v>36.64921465968586</v>
      </c>
      <c r="F37" s="57">
        <f t="shared" si="3"/>
        <v>231.74120654530159</v>
      </c>
      <c r="G37" s="58">
        <f>'[2]Iekļaušana prioritizācijā'!D79</f>
        <v>1</v>
      </c>
      <c r="H37" s="58">
        <f t="shared" si="4"/>
        <v>1</v>
      </c>
      <c r="I37" s="58">
        <f>IF([2]Ballu_aprēķins!B77=0,0,1)</f>
        <v>1</v>
      </c>
      <c r="J37" s="58">
        <v>2015</v>
      </c>
      <c r="K37" s="57">
        <f t="shared" si="5"/>
        <v>231.74120654530159</v>
      </c>
    </row>
    <row r="38" spans="1:11" x14ac:dyDescent="0.25">
      <c r="A38" s="61" t="s">
        <v>35</v>
      </c>
      <c r="B38" s="59">
        <f>'[2]Punktu sadalījums pēc svāra'!I45</f>
        <v>116.30122453232568</v>
      </c>
      <c r="C38" s="59">
        <f>'[2]Punktu sadalījums pēc svāra'!J45</f>
        <v>39.856040878933975</v>
      </c>
      <c r="D38" s="59">
        <f>'[2]Punktu sadalījums pēc svāra'!K45</f>
        <v>10.341592204785902</v>
      </c>
      <c r="E38" s="59">
        <f>'[2]Punktu sadalījums pēc svāra'!L45</f>
        <v>52.356020942408378</v>
      </c>
      <c r="F38" s="57">
        <f t="shared" si="3"/>
        <v>218.85487855845395</v>
      </c>
      <c r="G38" s="58">
        <f>'[2]Iekļaušana prioritizācijā'!D49</f>
        <v>1</v>
      </c>
      <c r="H38" s="58">
        <f t="shared" si="4"/>
        <v>1</v>
      </c>
      <c r="I38" s="58">
        <f>IF([2]Ballu_aprēķins!B47=0,0,1)</f>
        <v>1</v>
      </c>
      <c r="J38" s="58">
        <v>2015</v>
      </c>
      <c r="K38" s="57">
        <f t="shared" si="5"/>
        <v>218.85487855845395</v>
      </c>
    </row>
    <row r="39" spans="1:11" x14ac:dyDescent="0.25">
      <c r="A39" s="61" t="s">
        <v>46</v>
      </c>
      <c r="B39" s="59">
        <f>'[2]Punktu sadalījums pēc svāra'!I28</f>
        <v>135.35839274975552</v>
      </c>
      <c r="C39" s="59">
        <f>'[2]Punktu sadalījums pēc svāra'!J28</f>
        <v>33.755307298636353</v>
      </c>
      <c r="D39" s="59">
        <f>'[2]Punktu sadalījums pēc svāra'!K28</f>
        <v>7.6577163651553093</v>
      </c>
      <c r="E39" s="59">
        <f>'[2]Punktu sadalījums pēc svāra'!L28</f>
        <v>32.460732984293195</v>
      </c>
      <c r="F39" s="57">
        <f t="shared" si="3"/>
        <v>209.23214939784037</v>
      </c>
      <c r="G39" s="58">
        <f>'[2]Iekļaušana prioritizācijā'!D32</f>
        <v>1</v>
      </c>
      <c r="H39" s="58">
        <f t="shared" si="4"/>
        <v>1</v>
      </c>
      <c r="I39" s="58">
        <f>IF([2]Ballu_aprēķins!B30=0,0,1)</f>
        <v>1</v>
      </c>
      <c r="J39" s="58">
        <v>2015</v>
      </c>
      <c r="K39" s="57">
        <f t="shared" si="5"/>
        <v>209.23214939784037</v>
      </c>
    </row>
    <row r="40" spans="1:11" x14ac:dyDescent="0.25">
      <c r="A40" s="61" t="s">
        <v>14</v>
      </c>
      <c r="B40" s="59">
        <f>'[2]Punktu sadalījums pēc svāra'!I77</f>
        <v>133.59531369075458</v>
      </c>
      <c r="C40" s="59">
        <f>'[2]Punktu sadalījums pēc svāra'!J77</f>
        <v>32.573597101268277</v>
      </c>
      <c r="D40" s="59">
        <f>'[2]Punktu sadalījums pēc svāra'!K77</f>
        <v>6.6639408615437157</v>
      </c>
      <c r="E40" s="59">
        <f>'[2]Punktu sadalījums pēc svāra'!L77</f>
        <v>19.895287958115183</v>
      </c>
      <c r="F40" s="57">
        <f t="shared" si="3"/>
        <v>192.72813961168177</v>
      </c>
      <c r="G40" s="58">
        <f>'[2]Iekļaušana prioritizācijā'!D81</f>
        <v>1</v>
      </c>
      <c r="H40" s="58">
        <f t="shared" si="4"/>
        <v>1</v>
      </c>
      <c r="I40" s="58">
        <f>IF([2]Ballu_aprēķins!B79=0,0,1)</f>
        <v>1</v>
      </c>
      <c r="J40" s="58">
        <v>2015</v>
      </c>
      <c r="K40" s="57">
        <f t="shared" si="5"/>
        <v>192.72813961168177</v>
      </c>
    </row>
    <row r="41" spans="1:11" x14ac:dyDescent="0.25">
      <c r="A41" s="61" t="s">
        <v>62</v>
      </c>
      <c r="B41" s="59">
        <f>'[2]Punktu sadalījums pēc svāra'!I7</f>
        <v>93.069056934779553</v>
      </c>
      <c r="C41" s="59">
        <f>'[2]Punktu sadalījums pēc svāra'!J7</f>
        <v>46.714705478941319</v>
      </c>
      <c r="D41" s="59">
        <f>'[2]Punktu sadalījums pēc svāra'!K7</f>
        <v>21.734374863795619</v>
      </c>
      <c r="E41" s="59">
        <f>'[2]Punktu sadalījums pēc svāra'!L7</f>
        <v>26.178010471204189</v>
      </c>
      <c r="F41" s="57">
        <f t="shared" si="3"/>
        <v>187.69614774872065</v>
      </c>
      <c r="G41" s="58">
        <f>'[2]Iekļaušana prioritizācijā'!D11</f>
        <v>1</v>
      </c>
      <c r="H41" s="58">
        <f t="shared" si="4"/>
        <v>1</v>
      </c>
      <c r="I41" s="58">
        <f>IF([2]Ballu_aprēķins!B9=0,0,1)</f>
        <v>1</v>
      </c>
      <c r="J41" s="58">
        <v>2015</v>
      </c>
      <c r="K41" s="57">
        <f t="shared" si="5"/>
        <v>187.69614774872065</v>
      </c>
    </row>
    <row r="42" spans="1:11" x14ac:dyDescent="0.25">
      <c r="A42" s="61" t="s">
        <v>38</v>
      </c>
      <c r="B42" s="59">
        <f>'[2]Punktu sadalījums pēc svāra'!I39</f>
        <v>104.30523195808763</v>
      </c>
      <c r="C42" s="59">
        <f>'[2]Punktu sadalījums pēc svāra'!J39</f>
        <v>28.714474318045479</v>
      </c>
      <c r="D42" s="59">
        <f>'[2]Punktu sadalījums pēc svāra'!K39</f>
        <v>27.124982091719012</v>
      </c>
      <c r="E42" s="59">
        <f>'[2]Punktu sadalījums pēc svāra'!L39</f>
        <v>24.083769633507853</v>
      </c>
      <c r="F42" s="57">
        <f t="shared" si="3"/>
        <v>184.22845800135997</v>
      </c>
      <c r="G42" s="58">
        <f>'[2]Iekļaušana prioritizācijā'!D43</f>
        <v>1</v>
      </c>
      <c r="H42" s="58">
        <f t="shared" si="4"/>
        <v>1</v>
      </c>
      <c r="I42" s="58">
        <f>IF([2]Ballu_aprēķins!B41=0,0,1)</f>
        <v>1</v>
      </c>
      <c r="J42" s="58">
        <v>2015</v>
      </c>
      <c r="K42" s="57">
        <f t="shared" si="5"/>
        <v>184.22845800135997</v>
      </c>
    </row>
    <row r="43" spans="1:11" x14ac:dyDescent="0.25">
      <c r="A43" s="61" t="s">
        <v>25</v>
      </c>
      <c r="B43" s="59">
        <f>'[2]Punktu sadalījums pēc svāra'!I61</f>
        <v>98.027534615136929</v>
      </c>
      <c r="C43" s="59">
        <f>'[2]Punktu sadalījums pēc svāra'!J61</f>
        <v>35.804944992069935</v>
      </c>
      <c r="D43" s="59">
        <f>'[2]Punktu sadalījums pēc svāra'!K61</f>
        <v>5.7717233283828566</v>
      </c>
      <c r="E43" s="59">
        <f>'[2]Punktu sadalījums pēc svāra'!L61</f>
        <v>39.790575916230367</v>
      </c>
      <c r="F43" s="57">
        <f t="shared" si="3"/>
        <v>179.39477885182009</v>
      </c>
      <c r="G43" s="58">
        <f>'[2]Iekļaušana prioritizācijā'!D65</f>
        <v>1</v>
      </c>
      <c r="H43" s="58">
        <f t="shared" si="4"/>
        <v>1</v>
      </c>
      <c r="I43" s="58">
        <f>IF([2]Ballu_aprēķins!B63=0,0,1)</f>
        <v>1</v>
      </c>
      <c r="J43" s="58">
        <v>2015</v>
      </c>
      <c r="K43" s="57">
        <f t="shared" si="5"/>
        <v>179.39477885182009</v>
      </c>
    </row>
    <row r="44" spans="1:11" x14ac:dyDescent="0.25">
      <c r="A44" s="61" t="s">
        <v>58</v>
      </c>
      <c r="B44" s="59">
        <f>'[2]Punktu sadalījums pēc svāra'!I11</f>
        <v>116.90632328740149</v>
      </c>
      <c r="C44" s="59">
        <f>'[2]Punktu sadalījums pēc svāra'!J11</f>
        <v>28.146555434780446</v>
      </c>
      <c r="D44" s="59">
        <f>'[2]Punktu sadalījums pēc svāra'!K11</f>
        <v>2.8128553611586384</v>
      </c>
      <c r="E44" s="59">
        <f>'[2]Punktu sadalījums pēc svāra'!L11</f>
        <v>24.083769633507853</v>
      </c>
      <c r="F44" s="57">
        <f t="shared" si="3"/>
        <v>171.9495037168484</v>
      </c>
      <c r="G44" s="58">
        <f>'[2]Iekļaušana prioritizācijā'!D15</f>
        <v>1</v>
      </c>
      <c r="H44" s="58">
        <f t="shared" si="4"/>
        <v>1</v>
      </c>
      <c r="I44" s="58">
        <f>IF([2]Ballu_aprēķins!B13=0,0,1)</f>
        <v>1</v>
      </c>
      <c r="J44" s="58">
        <v>2015</v>
      </c>
      <c r="K44" s="57">
        <f t="shared" si="5"/>
        <v>171.9495037168484</v>
      </c>
    </row>
    <row r="45" spans="1:11" x14ac:dyDescent="0.25">
      <c r="A45" s="61" t="s">
        <v>51</v>
      </c>
      <c r="B45" s="59">
        <f>'[2]Punktu sadalījums pēc svāra'!I20</f>
        <v>76.079692415440917</v>
      </c>
      <c r="C45" s="59">
        <f>'[2]Punktu sadalījums pēc svāra'!J20</f>
        <v>36.00360746596639</v>
      </c>
      <c r="D45" s="59">
        <f>'[2]Punktu sadalījums pēc svāra'!K20</f>
        <v>21.570384070519466</v>
      </c>
      <c r="E45" s="59">
        <f>'[2]Punktu sadalījums pēc svāra'!L20</f>
        <v>36.64921465968586</v>
      </c>
      <c r="F45" s="57">
        <f t="shared" si="3"/>
        <v>170.30289861161265</v>
      </c>
      <c r="G45" s="58">
        <f>'[2]Iekļaušana prioritizācijā'!D24</f>
        <v>1</v>
      </c>
      <c r="H45" s="58">
        <f t="shared" si="4"/>
        <v>1</v>
      </c>
      <c r="I45" s="58">
        <f>IF([2]Ballu_aprēķins!B22=0,0,1)</f>
        <v>1</v>
      </c>
      <c r="J45" s="58">
        <v>2015</v>
      </c>
      <c r="K45" s="57">
        <f t="shared" si="5"/>
        <v>170.30289861161265</v>
      </c>
    </row>
    <row r="46" spans="1:11" x14ac:dyDescent="0.25">
      <c r="A46" s="61" t="s">
        <v>61</v>
      </c>
      <c r="B46" s="59">
        <f>'[2]Punktu sadalījums pēc svāra'!I8</f>
        <v>92.023759010260235</v>
      </c>
      <c r="C46" s="59">
        <f>'[2]Punktu sadalījums pēc svāra'!J8</f>
        <v>41.406572744726553</v>
      </c>
      <c r="D46" s="59">
        <f>'[2]Punktu sadalījums pēc svāra'!K8</f>
        <v>2.9500261178478477</v>
      </c>
      <c r="E46" s="59">
        <f>'[2]Punktu sadalījums pēc svāra'!L8</f>
        <v>26.178010471204189</v>
      </c>
      <c r="F46" s="57">
        <f t="shared" si="3"/>
        <v>162.5583683440388</v>
      </c>
      <c r="G46" s="58">
        <f>'[2]Iekļaušana prioritizācijā'!D12</f>
        <v>1</v>
      </c>
      <c r="H46" s="58">
        <f t="shared" si="4"/>
        <v>1</v>
      </c>
      <c r="I46" s="58">
        <f>IF([2]Ballu_aprēķins!B10=0,0,1)</f>
        <v>1</v>
      </c>
      <c r="J46" s="58">
        <v>2015</v>
      </c>
      <c r="K46" s="57">
        <f t="shared" si="5"/>
        <v>162.5583683440388</v>
      </c>
    </row>
    <row r="47" spans="1:11" x14ac:dyDescent="0.25">
      <c r="A47" s="61" t="s">
        <v>28</v>
      </c>
      <c r="B47" s="59">
        <f>'[2]Punktu sadalījums pēc svāra'!I55</f>
        <v>55.358258824306937</v>
      </c>
      <c r="C47" s="59">
        <f>'[2]Punktu sadalījums pēc svāra'!J55</f>
        <v>44.318715871016643</v>
      </c>
      <c r="D47" s="59">
        <f>'[2]Punktu sadalījums pēc svāra'!K55</f>
        <v>14.932118380150513</v>
      </c>
      <c r="E47" s="59">
        <f>'[2]Punktu sadalījums pēc svāra'!L55</f>
        <v>34.554973821989527</v>
      </c>
      <c r="F47" s="57">
        <f t="shared" si="3"/>
        <v>149.16406689746361</v>
      </c>
      <c r="G47" s="58">
        <f>'[2]Iekļaušana prioritizācijā'!D59</f>
        <v>1</v>
      </c>
      <c r="H47" s="58">
        <f t="shared" si="4"/>
        <v>1</v>
      </c>
      <c r="I47" s="58">
        <f>IF([2]Ballu_aprēķins!B57=0,0,1)</f>
        <v>1</v>
      </c>
      <c r="J47" s="58">
        <v>2015</v>
      </c>
      <c r="K47" s="57">
        <f t="shared" si="5"/>
        <v>149.16406689746361</v>
      </c>
    </row>
    <row r="48" spans="1:11" x14ac:dyDescent="0.25">
      <c r="A48" s="61" t="s">
        <v>15</v>
      </c>
      <c r="B48" s="59">
        <f>'[2]Punktu sadalījums pēc svāra'!I76</f>
        <v>53.127990573851214</v>
      </c>
      <c r="C48" s="59">
        <f>'[2]Punktu sadalījums pēc svāra'!J76</f>
        <v>41.071902844253927</v>
      </c>
      <c r="D48" s="59">
        <f>'[2]Punktu sadalījums pēc svāra'!K76</f>
        <v>2.9594332246523134</v>
      </c>
      <c r="E48" s="59">
        <f>'[2]Punktu sadalījums pēc svāra'!L76</f>
        <v>48.167539267015705</v>
      </c>
      <c r="F48" s="57">
        <f t="shared" si="3"/>
        <v>145.32686590977318</v>
      </c>
      <c r="G48" s="58">
        <f>'[2]Iekļaušana prioritizācijā'!D80</f>
        <v>1</v>
      </c>
      <c r="H48" s="58">
        <f t="shared" si="4"/>
        <v>1</v>
      </c>
      <c r="I48" s="58">
        <f>IF([2]Ballu_aprēķins!B78=0,0,1)</f>
        <v>1</v>
      </c>
      <c r="J48" s="58">
        <v>2015</v>
      </c>
      <c r="K48" s="57">
        <f t="shared" si="5"/>
        <v>145.32686590977318</v>
      </c>
    </row>
    <row r="49" spans="1:11" x14ac:dyDescent="0.25">
      <c r="A49" s="61" t="s">
        <v>32</v>
      </c>
      <c r="B49" s="59">
        <f>'[2]Punktu sadalījums pēc svāra'!I50</f>
        <v>50.099593491294804</v>
      </c>
      <c r="C49" s="59">
        <f>'[2]Punktu sadalījums pēc svāra'!J50</f>
        <v>45.899167009542708</v>
      </c>
      <c r="D49" s="59">
        <f>'[2]Punktu sadalījums pēc svāra'!K50</f>
        <v>6.0879221653306104</v>
      </c>
      <c r="E49" s="59">
        <f>'[2]Punktu sadalījums pēc svāra'!L50</f>
        <v>39.790575916230367</v>
      </c>
      <c r="F49" s="57">
        <f t="shared" si="3"/>
        <v>141.8772585823985</v>
      </c>
      <c r="G49" s="58">
        <f>'[2]Iekļaušana prioritizācijā'!D54</f>
        <v>1</v>
      </c>
      <c r="H49" s="58">
        <f t="shared" si="4"/>
        <v>1</v>
      </c>
      <c r="I49" s="58">
        <f>IF([2]Ballu_aprēķins!B52=0,0,1)</f>
        <v>1</v>
      </c>
      <c r="J49" s="58">
        <v>2015</v>
      </c>
      <c r="K49" s="57">
        <f t="shared" si="5"/>
        <v>141.8772585823985</v>
      </c>
    </row>
    <row r="50" spans="1:11" x14ac:dyDescent="0.25">
      <c r="A50" s="61" t="s">
        <v>45</v>
      </c>
      <c r="B50" s="59">
        <f>'[2]Punktu sadalījums pēc svāra'!I29</f>
        <v>66.683213895881551</v>
      </c>
      <c r="C50" s="59">
        <f>'[2]Punktu sadalījums pēc svāra'!J29</f>
        <v>45.799014698451877</v>
      </c>
      <c r="D50" s="59">
        <f>'[2]Punktu sadalījums pēc svāra'!K29</f>
        <v>4.2062959033615499</v>
      </c>
      <c r="E50" s="59">
        <f>'[2]Punktu sadalījums pēc svāra'!L29</f>
        <v>24.083769633507853</v>
      </c>
      <c r="F50" s="57">
        <f t="shared" si="3"/>
        <v>140.77229413120284</v>
      </c>
      <c r="G50" s="58">
        <f>'[2]Iekļaušana prioritizācijā'!D33</f>
        <v>1</v>
      </c>
      <c r="H50" s="58">
        <f t="shared" si="4"/>
        <v>1</v>
      </c>
      <c r="I50" s="58">
        <f>IF([2]Ballu_aprēķins!B31=0,0,1)</f>
        <v>1</v>
      </c>
      <c r="J50" s="58">
        <v>2015</v>
      </c>
      <c r="K50" s="57">
        <f t="shared" si="5"/>
        <v>140.77229413120284</v>
      </c>
    </row>
    <row r="51" spans="1:11" x14ac:dyDescent="0.25">
      <c r="A51" s="61" t="s">
        <v>30</v>
      </c>
      <c r="B51" s="59">
        <f>'[2]Punktu sadalījums pēc svāra'!I52</f>
        <v>47.430021050350931</v>
      </c>
      <c r="C51" s="59">
        <f>'[2]Punktu sadalījums pēc svāra'!J52</f>
        <v>42.271676423225173</v>
      </c>
      <c r="D51" s="59">
        <f>'[2]Punktu sadalījums pēc svāra'!K52</f>
        <v>4.8583841748560186</v>
      </c>
      <c r="E51" s="59">
        <f>'[2]Punktu sadalījums pēc svāra'!L52</f>
        <v>43.97905759162304</v>
      </c>
      <c r="F51" s="57">
        <f t="shared" si="3"/>
        <v>138.53913924005516</v>
      </c>
      <c r="G51" s="58">
        <f>'[2]Iekļaušana prioritizācijā'!D56</f>
        <v>1</v>
      </c>
      <c r="H51" s="58">
        <f t="shared" si="4"/>
        <v>1</v>
      </c>
      <c r="I51" s="58">
        <f>IF([2]Ballu_aprēķins!B54=0,0,1)</f>
        <v>1</v>
      </c>
      <c r="J51" s="58">
        <v>2015</v>
      </c>
      <c r="K51" s="57">
        <f t="shared" si="5"/>
        <v>138.53913924005516</v>
      </c>
    </row>
    <row r="52" spans="1:11" x14ac:dyDescent="0.25">
      <c r="A52" s="61" t="s">
        <v>26</v>
      </c>
      <c r="B52" s="59">
        <f>'[2]Punktu sadalījums pēc svāra'!I60</f>
        <v>82.796382119214869</v>
      </c>
      <c r="C52" s="59">
        <f>'[2]Punktu sadalījums pēc svāra'!J60</f>
        <v>25.070224151005711</v>
      </c>
      <c r="D52" s="59">
        <f>'[2]Punktu sadalījums pēc svāra'!K60</f>
        <v>3.4986845699200986</v>
      </c>
      <c r="E52" s="59">
        <f>'[2]Punktu sadalījums pēc svāra'!L60</f>
        <v>26.178010471204189</v>
      </c>
      <c r="F52" s="57">
        <f t="shared" si="3"/>
        <v>137.54330131134486</v>
      </c>
      <c r="G52" s="58">
        <f>'[2]Iekļaušana prioritizācijā'!D64</f>
        <v>1</v>
      </c>
      <c r="H52" s="58">
        <f t="shared" si="4"/>
        <v>1</v>
      </c>
      <c r="I52" s="58">
        <f>IF([2]Ballu_aprēķins!B62=0,0,1)</f>
        <v>1</v>
      </c>
      <c r="J52" s="58">
        <v>2015</v>
      </c>
      <c r="K52" s="57">
        <f t="shared" si="5"/>
        <v>137.54330131134486</v>
      </c>
    </row>
    <row r="53" spans="1:11" x14ac:dyDescent="0.25">
      <c r="A53" s="61" t="s">
        <v>47</v>
      </c>
      <c r="B53" s="59">
        <f>'[2]Punktu sadalījums pēc svāra'!I27</f>
        <v>46.023990805910231</v>
      </c>
      <c r="C53" s="59">
        <f>'[2]Punktu sadalījums pēc svāra'!J27</f>
        <v>36.404650959801486</v>
      </c>
      <c r="D53" s="59">
        <f>'[2]Punktu sadalījums pēc svāra'!K27</f>
        <v>14.923916638058543</v>
      </c>
      <c r="E53" s="59">
        <f>'[2]Punktu sadalījums pēc svāra'!L27</f>
        <v>34.554973821989527</v>
      </c>
      <c r="F53" s="57">
        <f t="shared" si="3"/>
        <v>131.90753222575978</v>
      </c>
      <c r="G53" s="58">
        <f>'[2]Iekļaušana prioritizācijā'!D31</f>
        <v>1</v>
      </c>
      <c r="H53" s="58">
        <f t="shared" si="4"/>
        <v>1</v>
      </c>
      <c r="I53" s="58">
        <f>IF([2]Ballu_aprēķins!B29=0,0,1)</f>
        <v>1</v>
      </c>
      <c r="J53" s="58">
        <v>2015</v>
      </c>
      <c r="K53" s="57">
        <f t="shared" si="5"/>
        <v>131.90753222575978</v>
      </c>
    </row>
    <row r="54" spans="1:11" x14ac:dyDescent="0.25">
      <c r="A54" s="61" t="s">
        <v>55</v>
      </c>
      <c r="B54" s="59">
        <f>'[2]Punktu sadalījums pēc svāra'!I14</f>
        <v>29.174348920202895</v>
      </c>
      <c r="C54" s="59">
        <f>'[2]Punktu sadalījums pēc svāra'!J14</f>
        <v>48.686836980151327</v>
      </c>
      <c r="D54" s="59">
        <f>'[2]Punktu sadalījums pēc svāra'!K14</f>
        <v>7.4166578154790663</v>
      </c>
      <c r="E54" s="59">
        <f>'[2]Punktu sadalījums pēc svāra'!L14</f>
        <v>46.073298429319372</v>
      </c>
      <c r="F54" s="57">
        <f t="shared" si="3"/>
        <v>131.35114214515266</v>
      </c>
      <c r="G54" s="58">
        <f>'[2]Iekļaušana prioritizācijā'!D18</f>
        <v>1</v>
      </c>
      <c r="H54" s="58">
        <f t="shared" si="4"/>
        <v>1</v>
      </c>
      <c r="I54" s="58">
        <f>IF([2]Ballu_aprēķins!B16=0,0,1)</f>
        <v>1</v>
      </c>
      <c r="J54" s="58">
        <v>2015</v>
      </c>
      <c r="K54" s="57">
        <f t="shared" si="5"/>
        <v>131.35114214515266</v>
      </c>
    </row>
    <row r="55" spans="1:11" x14ac:dyDescent="0.25">
      <c r="A55" s="61" t="s">
        <v>37</v>
      </c>
      <c r="B55" s="59">
        <f>'[2]Punktu sadalījums pēc svāra'!I40</f>
        <v>41.591402619460453</v>
      </c>
      <c r="C55" s="59">
        <f>'[2]Punktu sadalījums pēc svāra'!J40</f>
        <v>46.529296420590271</v>
      </c>
      <c r="D55" s="59">
        <f>'[2]Punktu sadalījums pēc svāra'!K40</f>
        <v>9.0114755501262092E-2</v>
      </c>
      <c r="E55" s="59">
        <f>'[2]Punktu sadalījums pēc svāra'!L40</f>
        <v>39.790575916230367</v>
      </c>
      <c r="F55" s="57">
        <f t="shared" si="3"/>
        <v>128.00138971178234</v>
      </c>
      <c r="G55" s="58">
        <f>'[2]Iekļaušana prioritizācijā'!D44</f>
        <v>1</v>
      </c>
      <c r="H55" s="58">
        <f t="shared" si="4"/>
        <v>1</v>
      </c>
      <c r="I55" s="58">
        <f>IF([2]Ballu_aprēķins!B42=0,0,1)</f>
        <v>1</v>
      </c>
      <c r="J55" s="58">
        <v>2015</v>
      </c>
      <c r="K55" s="57">
        <f t="shared" si="5"/>
        <v>128.00138971178234</v>
      </c>
    </row>
    <row r="56" spans="1:11" x14ac:dyDescent="0.25">
      <c r="A56" s="61" t="s">
        <v>21</v>
      </c>
      <c r="B56" s="59">
        <f>'[2]Punktu sadalījums pēc svāra'!I67</f>
        <v>25.239172541636623</v>
      </c>
      <c r="C56" s="59">
        <f>'[2]Punktu sadalījums pēc svāra'!J67</f>
        <v>47.226566467746075</v>
      </c>
      <c r="D56" s="59">
        <f>'[2]Punktu sadalījums pēc svāra'!K67</f>
        <v>14.16929950292265</v>
      </c>
      <c r="E56" s="59">
        <f>'[2]Punktu sadalījums pēc svāra'!L67</f>
        <v>36.64921465968586</v>
      </c>
      <c r="F56" s="57">
        <f t="shared" si="3"/>
        <v>123.28425317199122</v>
      </c>
      <c r="G56" s="58">
        <f>'[2]Iekļaušana prioritizācijā'!D71</f>
        <v>1</v>
      </c>
      <c r="H56" s="58">
        <f t="shared" si="4"/>
        <v>1</v>
      </c>
      <c r="I56" s="58">
        <f>IF([2]Ballu_aprēķins!B69=0,0,1)</f>
        <v>1</v>
      </c>
      <c r="J56" s="58">
        <v>2015</v>
      </c>
      <c r="K56" s="57">
        <f t="shared" si="5"/>
        <v>123.28425317199122</v>
      </c>
    </row>
    <row r="57" spans="1:11" x14ac:dyDescent="0.25">
      <c r="A57" s="61" t="s">
        <v>4</v>
      </c>
      <c r="B57" s="59">
        <f>'[2]Punktu sadalījums pēc svāra'!I91</f>
        <v>55.086832597509208</v>
      </c>
      <c r="C57" s="59">
        <f>'[2]Punktu sadalījums pēc svāra'!J91</f>
        <v>43.209209986679852</v>
      </c>
      <c r="D57" s="59">
        <f>'[2]Punktu sadalījums pēc svāra'!K91</f>
        <v>0</v>
      </c>
      <c r="E57" s="59">
        <f>'[2]Punktu sadalījums pēc svāra'!L91</f>
        <v>24.083769633507853</v>
      </c>
      <c r="F57" s="57">
        <f t="shared" si="3"/>
        <v>122.37981221769691</v>
      </c>
      <c r="G57" s="58">
        <f>'[2]Iekļaušana prioritizācijā'!D95</f>
        <v>1</v>
      </c>
      <c r="H57" s="58">
        <f t="shared" si="4"/>
        <v>1</v>
      </c>
      <c r="I57" s="58">
        <f>IF([2]Ballu_aprēķins!B93=0,0,1)</f>
        <v>1</v>
      </c>
      <c r="J57" s="58">
        <v>2015</v>
      </c>
      <c r="K57" s="57">
        <f t="shared" si="5"/>
        <v>122.37981221769691</v>
      </c>
    </row>
    <row r="58" spans="1:11" x14ac:dyDescent="0.25">
      <c r="A58" s="61" t="s">
        <v>42</v>
      </c>
      <c r="B58" s="59">
        <f>'[2]Punktu sadalījums pēc svāra'!I32</f>
        <v>35.983302476853368</v>
      </c>
      <c r="C58" s="59">
        <f>'[2]Punktu sadalījums pēc svāra'!J32</f>
        <v>44.591867821081443</v>
      </c>
      <c r="D58" s="59">
        <f>'[2]Punktu sadalījums pēc svāra'!K32</f>
        <v>0</v>
      </c>
      <c r="E58" s="59">
        <f>'[2]Punktu sadalījums pēc svāra'!L32</f>
        <v>26.178010471204189</v>
      </c>
      <c r="F58" s="57">
        <f t="shared" si="3"/>
        <v>106.75318076913901</v>
      </c>
      <c r="G58" s="58">
        <f>'[2]Iekļaušana prioritizācijā'!D36</f>
        <v>1</v>
      </c>
      <c r="H58" s="58">
        <f t="shared" si="4"/>
        <v>1</v>
      </c>
      <c r="I58" s="58">
        <f>IF([2]Ballu_aprēķins!B34=0,0,1)</f>
        <v>1</v>
      </c>
      <c r="J58" s="58">
        <v>2015</v>
      </c>
      <c r="K58" s="57">
        <f t="shared" si="5"/>
        <v>106.75318076913901</v>
      </c>
    </row>
    <row r="59" spans="1:11" x14ac:dyDescent="0.25">
      <c r="A59" s="61" t="s">
        <v>31</v>
      </c>
      <c r="B59" s="59">
        <f>'[2]Punktu sadalījums pēc svāra'!I51</f>
        <v>34.334016800593645</v>
      </c>
      <c r="C59" s="59">
        <f>'[2]Punktu sadalījums pēc svāra'!J51</f>
        <v>32.047875965786297</v>
      </c>
      <c r="D59" s="59">
        <f>'[2]Punktu sadalījums pēc svāra'!K51</f>
        <v>2.1960316904763597</v>
      </c>
      <c r="E59" s="59">
        <f>'[2]Punktu sadalījums pēc svāra'!L51</f>
        <v>32.460732984293195</v>
      </c>
      <c r="F59" s="57">
        <f t="shared" si="3"/>
        <v>101.0386574411495</v>
      </c>
      <c r="G59" s="58">
        <f>'[2]Iekļaušana prioritizācijā'!D55</f>
        <v>1</v>
      </c>
      <c r="H59" s="58">
        <f t="shared" si="4"/>
        <v>1</v>
      </c>
      <c r="I59" s="58">
        <f>IF([2]Ballu_aprēķins!B53=0,0,1)</f>
        <v>1</v>
      </c>
      <c r="J59" s="58">
        <v>2015</v>
      </c>
      <c r="K59" s="57">
        <f t="shared" si="5"/>
        <v>101.0386574411495</v>
      </c>
    </row>
    <row r="60" spans="1:11" x14ac:dyDescent="0.25">
      <c r="A60" s="61" t="s">
        <v>39</v>
      </c>
      <c r="B60" s="59">
        <f>'[2]Punktu sadalījums pēc svāra'!I38</f>
        <v>42.818469682903228</v>
      </c>
      <c r="C60" s="59">
        <f>'[2]Punktu sadalījums pēc svāra'!J38</f>
        <v>35.145540038713307</v>
      </c>
      <c r="D60" s="59">
        <f>'[2]Punktu sadalījums pēc svāra'!K38</f>
        <v>0.359146643422464</v>
      </c>
      <c r="E60" s="59">
        <f>'[2]Punktu sadalījums pēc svāra'!L38</f>
        <v>19.895287958115183</v>
      </c>
      <c r="F60" s="57">
        <f t="shared" si="3"/>
        <v>98.218444323154188</v>
      </c>
      <c r="G60" s="58">
        <f>'[2]Iekļaušana prioritizācijā'!D42</f>
        <v>1</v>
      </c>
      <c r="H60" s="58">
        <f t="shared" si="4"/>
        <v>1</v>
      </c>
      <c r="I60" s="58">
        <f>IF([2]Ballu_aprēķins!B40=0,0,1)</f>
        <v>1</v>
      </c>
      <c r="J60" s="58">
        <v>2015</v>
      </c>
      <c r="K60" s="57">
        <f t="shared" si="5"/>
        <v>98.218444323154188</v>
      </c>
    </row>
    <row r="61" spans="1:11" x14ac:dyDescent="0.25">
      <c r="A61" s="61" t="s">
        <v>63</v>
      </c>
      <c r="B61" s="59">
        <f>'[2]Punktu sadalījums pēc svāra'!I6</f>
        <v>23.578144253494095</v>
      </c>
      <c r="C61" s="59">
        <f>'[2]Punktu sadalījums pēc svāra'!J6</f>
        <v>35.894540393766562</v>
      </c>
      <c r="D61" s="59">
        <f>'[2]Punktu sadalījums pēc svāra'!K6</f>
        <v>9.4529342382395765</v>
      </c>
      <c r="E61" s="59">
        <f>'[2]Punktu sadalījums pēc svāra'!L6</f>
        <v>28.272251308900525</v>
      </c>
      <c r="F61" s="57">
        <f t="shared" si="3"/>
        <v>97.19787019440075</v>
      </c>
      <c r="G61" s="58">
        <f>'[2]Iekļaušana prioritizācijā'!D10</f>
        <v>1</v>
      </c>
      <c r="H61" s="58">
        <f t="shared" si="4"/>
        <v>1</v>
      </c>
      <c r="I61" s="58">
        <f>IF([2]Ballu_aprēķins!B8=0,0,1)</f>
        <v>1</v>
      </c>
      <c r="J61" s="58">
        <v>2015</v>
      </c>
      <c r="K61" s="57">
        <f t="shared" si="5"/>
        <v>97.19787019440075</v>
      </c>
    </row>
    <row r="62" spans="1:11" x14ac:dyDescent="0.25">
      <c r="A62" s="61" t="s">
        <v>10</v>
      </c>
      <c r="B62" s="59">
        <f>'[2]Punktu sadalījums pēc svāra'!I83</f>
        <v>18.943150561402469</v>
      </c>
      <c r="C62" s="59">
        <f>'[2]Punktu sadalījums pēc svāra'!J83</f>
        <v>40.170918283339006</v>
      </c>
      <c r="D62" s="59">
        <f>'[2]Punktu sadalījums pēc svāra'!K83</f>
        <v>8.9583583508600952</v>
      </c>
      <c r="E62" s="59">
        <f>'[2]Punktu sadalījums pēc svāra'!L83</f>
        <v>26.178010471204189</v>
      </c>
      <c r="F62" s="57">
        <f t="shared" si="3"/>
        <v>94.250437666805752</v>
      </c>
      <c r="G62" s="58">
        <f>'[2]Iekļaušana prioritizācijā'!D87</f>
        <v>1</v>
      </c>
      <c r="H62" s="58">
        <f t="shared" si="4"/>
        <v>1</v>
      </c>
      <c r="I62" s="58">
        <f>IF([2]Ballu_aprēķins!B85=0,0,1)</f>
        <v>1</v>
      </c>
      <c r="J62" s="58">
        <v>2015</v>
      </c>
      <c r="K62" s="57">
        <f t="shared" si="5"/>
        <v>94.250437666805752</v>
      </c>
    </row>
    <row r="63" spans="1:11" x14ac:dyDescent="0.25">
      <c r="A63" s="61" t="s">
        <v>60</v>
      </c>
      <c r="B63" s="59">
        <f>'[2]Punktu sadalījums pēc svāra'!I9</f>
        <v>31.789213430731106</v>
      </c>
      <c r="C63" s="59">
        <f>'[2]Punktu sadalījums pēc svāra'!J9</f>
        <v>31.714877298380234</v>
      </c>
      <c r="D63" s="59">
        <f>'[2]Punktu sadalījums pēc svāra'!K9</f>
        <v>1.7153122606250466</v>
      </c>
      <c r="E63" s="59">
        <f>'[2]Punktu sadalījums pēc svāra'!L9</f>
        <v>26.178010471204189</v>
      </c>
      <c r="F63" s="57">
        <f t="shared" si="3"/>
        <v>91.39741346094057</v>
      </c>
      <c r="G63" s="58">
        <f>'[2]Iekļaušana prioritizācijā'!D13</f>
        <v>1</v>
      </c>
      <c r="H63" s="58">
        <f t="shared" si="4"/>
        <v>1</v>
      </c>
      <c r="I63" s="58">
        <f>IF([2]Ballu_aprēķins!B11=0,0,1)</f>
        <v>1</v>
      </c>
      <c r="J63" s="58">
        <v>2015</v>
      </c>
      <c r="K63" s="57">
        <f t="shared" si="5"/>
        <v>91.39741346094057</v>
      </c>
    </row>
    <row r="64" spans="1:11" x14ac:dyDescent="0.25">
      <c r="A64" s="61" t="s">
        <v>57</v>
      </c>
      <c r="B64" s="59">
        <f>'[2]Punktu sadalījums pēc svāra'!I12</f>
        <v>1.5329123752117524</v>
      </c>
      <c r="C64" s="59">
        <f>'[2]Punktu sadalījums pēc svāra'!J12</f>
        <v>44.913046538113989</v>
      </c>
      <c r="D64" s="59">
        <f>'[2]Punktu sadalījums pēc svāra'!K12</f>
        <v>1.7104710517547552</v>
      </c>
      <c r="E64" s="59">
        <f>'[2]Punktu sadalījums pēc svāra'!L12</f>
        <v>34.554973821989527</v>
      </c>
      <c r="F64" s="57">
        <f t="shared" ref="F64:F95" si="6">SUM(B64:E64)</f>
        <v>82.711403787070026</v>
      </c>
      <c r="G64" s="58">
        <f>'[2]Iekļaušana prioritizācijā'!D16</f>
        <v>1</v>
      </c>
      <c r="H64" s="58">
        <f t="shared" ref="H64:H94" si="7">IF(B64=0,0,1)</f>
        <v>1</v>
      </c>
      <c r="I64" s="58">
        <f>IF([2]Ballu_aprēķins!B14=0,0,1)</f>
        <v>1</v>
      </c>
      <c r="J64" s="58">
        <v>2015</v>
      </c>
      <c r="K64" s="57">
        <f t="shared" ref="K64:K95" si="8">IF(OR(G64=0,H64=0,I64=0,J64=2008),0,SUM(B64:E64))</f>
        <v>82.711403787070026</v>
      </c>
    </row>
    <row r="65" spans="1:11" x14ac:dyDescent="0.25">
      <c r="A65" s="61" t="s">
        <v>59</v>
      </c>
      <c r="B65" s="59">
        <f>'[2]Punktu sadalījums pēc svāra'!I10</f>
        <v>2.6113606944057088</v>
      </c>
      <c r="C65" s="59">
        <f>'[2]Punktu sadalījums pēc svāra'!J10</f>
        <v>42.973539194888623</v>
      </c>
      <c r="D65" s="59">
        <f>'[2]Punktu sadalījums pēc svāra'!K10</f>
        <v>0</v>
      </c>
      <c r="E65" s="59">
        <f>'[2]Punktu sadalījums pēc svāra'!L10</f>
        <v>34.554973821989527</v>
      </c>
      <c r="F65" s="57">
        <f t="shared" si="6"/>
        <v>80.139873711283855</v>
      </c>
      <c r="G65" s="58">
        <f>'[2]Iekļaušana prioritizācijā'!D14</f>
        <v>1</v>
      </c>
      <c r="H65" s="58">
        <f t="shared" si="7"/>
        <v>1</v>
      </c>
      <c r="I65" s="58">
        <f>IF([2]Ballu_aprēķins!B12=0,0,1)</f>
        <v>1</v>
      </c>
      <c r="J65" s="58">
        <v>2015</v>
      </c>
      <c r="K65" s="57">
        <f t="shared" si="8"/>
        <v>80.139873711283855</v>
      </c>
    </row>
    <row r="66" spans="1:11" x14ac:dyDescent="0.25">
      <c r="A66" s="61" t="s">
        <v>64</v>
      </c>
      <c r="B66" s="59">
        <f>'[2]Punktu sadalījums pēc svāra'!I5</f>
        <v>2.0795150549027079</v>
      </c>
      <c r="C66" s="59">
        <f>'[2]Punktu sadalījums pēc svāra'!J5</f>
        <v>47.664368621711809</v>
      </c>
      <c r="D66" s="59">
        <f>'[2]Punktu sadalījums pēc svāra'!K5</f>
        <v>4.0829573734397773</v>
      </c>
      <c r="E66" s="59">
        <f>'[2]Punktu sadalījums pēc svāra'!L5</f>
        <v>26.178010471204189</v>
      </c>
      <c r="F66" s="57">
        <f t="shared" si="6"/>
        <v>80.004851521258473</v>
      </c>
      <c r="G66" s="58">
        <f>'[2]Iekļaušana prioritizācijā'!D9</f>
        <v>1</v>
      </c>
      <c r="H66" s="58">
        <f t="shared" si="7"/>
        <v>1</v>
      </c>
      <c r="I66" s="58">
        <f>IF([2]Ballu_aprēķins!B7=0,0,1)</f>
        <v>1</v>
      </c>
      <c r="J66" s="58">
        <v>2015</v>
      </c>
      <c r="K66" s="57">
        <f t="shared" si="8"/>
        <v>80.004851521258473</v>
      </c>
    </row>
    <row r="67" spans="1:11" x14ac:dyDescent="0.25">
      <c r="A67" s="61" t="s">
        <v>56</v>
      </c>
      <c r="B67" s="59">
        <f>'[2]Punktu sadalījums pēc svāra'!I13</f>
        <v>31.422094627319403</v>
      </c>
      <c r="C67" s="59">
        <f>'[2]Punktu sadalījums pēc svāra'!J13</f>
        <v>12.379705579551249</v>
      </c>
      <c r="D67" s="59">
        <f>'[2]Punktu sadalījums pēc svāra'!K13</f>
        <v>2.037255532945482</v>
      </c>
      <c r="E67" s="59">
        <f>'[2]Punktu sadalījums pēc svāra'!L13</f>
        <v>32.460732984293195</v>
      </c>
      <c r="F67" s="57">
        <f t="shared" si="6"/>
        <v>78.299788724109334</v>
      </c>
      <c r="G67" s="58">
        <f>'[2]Iekļaušana prioritizācijā'!D17</f>
        <v>1</v>
      </c>
      <c r="H67" s="58">
        <f t="shared" si="7"/>
        <v>1</v>
      </c>
      <c r="I67" s="58">
        <f>IF([2]Ballu_aprēķins!B15=0,0,1)</f>
        <v>1</v>
      </c>
      <c r="J67" s="58">
        <v>2015</v>
      </c>
      <c r="K67" s="57">
        <f t="shared" si="8"/>
        <v>78.299788724109334</v>
      </c>
    </row>
    <row r="68" spans="1:11" x14ac:dyDescent="0.25">
      <c r="A68" s="61" t="s">
        <v>53</v>
      </c>
      <c r="B68" s="59">
        <f>'[2]Punktu sadalījums pēc svāra'!I17</f>
        <v>13.959884588070231</v>
      </c>
      <c r="C68" s="59">
        <f>'[2]Punktu sadalījums pēc svāra'!J17</f>
        <v>36.84492617275086</v>
      </c>
      <c r="D68" s="59">
        <f>'[2]Punktu sadalījums pēc svāra'!K17</f>
        <v>0</v>
      </c>
      <c r="E68" s="59">
        <f>'[2]Punktu sadalījums pēc svāra'!L17</f>
        <v>24.083769633507853</v>
      </c>
      <c r="F68" s="57">
        <f t="shared" si="6"/>
        <v>74.88858039432894</v>
      </c>
      <c r="G68" s="58">
        <f>'[2]Iekļaušana prioritizācijā'!D21</f>
        <v>1</v>
      </c>
      <c r="H68" s="58">
        <f t="shared" si="7"/>
        <v>1</v>
      </c>
      <c r="I68" s="58">
        <f>IF([2]Ballu_aprēķins!B19=0,0,1)</f>
        <v>1</v>
      </c>
      <c r="J68" s="58">
        <v>2015</v>
      </c>
      <c r="K68" s="57">
        <f t="shared" si="8"/>
        <v>74.88858039432894</v>
      </c>
    </row>
    <row r="69" spans="1:11" x14ac:dyDescent="0.25">
      <c r="A69" s="73" t="s">
        <v>65</v>
      </c>
      <c r="B69" s="74">
        <f>'[2]Punktu sadalījums pēc svāra'!I4</f>
        <v>0</v>
      </c>
      <c r="C69" s="74">
        <f>'[2]Punktu sadalījums pēc svāra'!J4</f>
        <v>48.124008420577361</v>
      </c>
      <c r="D69" s="74">
        <f>'[2]Punktu sadalījums pēc svāra'!K4</f>
        <v>0</v>
      </c>
      <c r="E69" s="74">
        <f>'[2]Punktu sadalījums pēc svāra'!L4</f>
        <v>41.8848167539267</v>
      </c>
      <c r="F69" s="74">
        <f t="shared" si="6"/>
        <v>90.008825174504068</v>
      </c>
      <c r="G69" s="75">
        <f>'[2]Iekļaušana prioritizācijā'!D8</f>
        <v>0</v>
      </c>
      <c r="H69" s="75">
        <f t="shared" si="7"/>
        <v>0</v>
      </c>
      <c r="I69" s="75">
        <f>IF([2]Ballu_aprēķins!B6=0,0,1)</f>
        <v>1</v>
      </c>
      <c r="J69" s="75">
        <v>2015</v>
      </c>
      <c r="K69" s="74">
        <f t="shared" si="8"/>
        <v>0</v>
      </c>
    </row>
    <row r="70" spans="1:11" x14ac:dyDescent="0.25">
      <c r="A70" s="73" t="s">
        <v>54</v>
      </c>
      <c r="B70" s="74">
        <f>'[2]Punktu sadalījums pēc svāra'!I16</f>
        <v>27.031189435128688</v>
      </c>
      <c r="C70" s="74">
        <f>'[2]Punktu sadalījums pēc svāra'!J16</f>
        <v>49.562412830809045</v>
      </c>
      <c r="D70" s="74">
        <f>'[2]Punktu sadalījums pēc svāra'!K16</f>
        <v>0</v>
      </c>
      <c r="E70" s="74">
        <f>'[2]Punktu sadalījums pēc svāra'!L16</f>
        <v>24.083769633507853</v>
      </c>
      <c r="F70" s="74">
        <f t="shared" si="6"/>
        <v>100.67737189944559</v>
      </c>
      <c r="G70" s="75">
        <f>'[2]Iekļaušana prioritizācijā'!D20</f>
        <v>0</v>
      </c>
      <c r="H70" s="75">
        <f t="shared" si="7"/>
        <v>1</v>
      </c>
      <c r="I70" s="75">
        <f>IF([2]Ballu_aprēķins!B18=0,0,1)</f>
        <v>1</v>
      </c>
      <c r="J70" s="75">
        <v>2015</v>
      </c>
      <c r="K70" s="74">
        <f t="shared" si="8"/>
        <v>0</v>
      </c>
    </row>
    <row r="71" spans="1:11" x14ac:dyDescent="0.25">
      <c r="A71" s="73" t="s">
        <v>52</v>
      </c>
      <c r="B71" s="74">
        <f>'[2]Punktu sadalījums pēc svāra'!I18</f>
        <v>0</v>
      </c>
      <c r="C71" s="74">
        <f>'[2]Punktu sadalījums pēc svāra'!J18</f>
        <v>45.779022538380879</v>
      </c>
      <c r="D71" s="74">
        <f>'[2]Punktu sadalījums pēc svāra'!K18</f>
        <v>0</v>
      </c>
      <c r="E71" s="74">
        <f>'[2]Punktu sadalījums pēc svāra'!L18</f>
        <v>36.64921465968586</v>
      </c>
      <c r="F71" s="74">
        <f t="shared" si="6"/>
        <v>82.428237198066739</v>
      </c>
      <c r="G71" s="75">
        <f>'[2]Iekļaušana prioritizācijā'!D22</f>
        <v>0</v>
      </c>
      <c r="H71" s="75">
        <f t="shared" si="7"/>
        <v>0</v>
      </c>
      <c r="I71" s="75">
        <f>IF([2]Ballu_aprēķins!B20=0,0,1)</f>
        <v>1</v>
      </c>
      <c r="J71" s="75">
        <v>2015</v>
      </c>
      <c r="K71" s="74">
        <f t="shared" si="8"/>
        <v>0</v>
      </c>
    </row>
    <row r="72" spans="1:11" x14ac:dyDescent="0.25">
      <c r="A72" s="71" t="s">
        <v>50</v>
      </c>
      <c r="B72" s="59">
        <f>'[2]Punktu sadalījums pēc svāra'!I23</f>
        <v>0</v>
      </c>
      <c r="C72" s="59">
        <f>'[2]Punktu sadalījums pēc svāra'!J23</f>
        <v>0</v>
      </c>
      <c r="D72" s="59">
        <f>'[2]Punktu sadalījums pēc svāra'!K23</f>
        <v>2.5493375732294936</v>
      </c>
      <c r="E72" s="59">
        <f>'[2]Punktu sadalījums pēc svāra'!L23</f>
        <v>24.083769633507853</v>
      </c>
      <c r="F72" s="57">
        <f t="shared" si="6"/>
        <v>26.633107206737346</v>
      </c>
      <c r="G72" s="58">
        <f>'[2]Iekļaušana prioritizācijā'!D27</f>
        <v>1</v>
      </c>
      <c r="H72" s="58">
        <f t="shared" si="7"/>
        <v>0</v>
      </c>
      <c r="I72" s="72">
        <f>IF([2]Ballu_aprēķins!B25=0,0,1)</f>
        <v>0</v>
      </c>
      <c r="J72" s="58">
        <v>2015</v>
      </c>
      <c r="K72" s="57">
        <f t="shared" si="8"/>
        <v>0</v>
      </c>
    </row>
    <row r="73" spans="1:11" x14ac:dyDescent="0.25">
      <c r="A73" s="73" t="s">
        <v>49</v>
      </c>
      <c r="B73" s="74">
        <f>'[2]Punktu sadalījums pēc svāra'!I24</f>
        <v>34.386419146137897</v>
      </c>
      <c r="C73" s="74">
        <f>'[2]Punktu sadalījums pēc svāra'!J24</f>
        <v>44.322870724540365</v>
      </c>
      <c r="D73" s="74">
        <f>'[2]Punktu sadalījums pēc svāra'!K24</f>
        <v>0</v>
      </c>
      <c r="E73" s="74">
        <f>'[2]Punktu sadalījums pēc svāra'!L24</f>
        <v>21.98952879581152</v>
      </c>
      <c r="F73" s="74">
        <f t="shared" si="6"/>
        <v>100.69881866648979</v>
      </c>
      <c r="G73" s="75">
        <f>'[2]Iekļaušana prioritizācijā'!D28</f>
        <v>0</v>
      </c>
      <c r="H73" s="75">
        <f t="shared" si="7"/>
        <v>1</v>
      </c>
      <c r="I73" s="75">
        <f>IF([2]Ballu_aprēķins!B26=0,0,1)</f>
        <v>1</v>
      </c>
      <c r="J73" s="75">
        <v>2015</v>
      </c>
      <c r="K73" s="74">
        <f t="shared" si="8"/>
        <v>0</v>
      </c>
    </row>
    <row r="74" spans="1:11" x14ac:dyDescent="0.25">
      <c r="A74" s="73" t="s">
        <v>48</v>
      </c>
      <c r="B74" s="74">
        <f>'[2]Punktu sadalījums pēc svāra'!I25</f>
        <v>0</v>
      </c>
      <c r="C74" s="74">
        <f>'[2]Punktu sadalījums pēc svāra'!J25</f>
        <v>46.929872622964282</v>
      </c>
      <c r="D74" s="74">
        <f>'[2]Punktu sadalījums pēc svāra'!K25</f>
        <v>0</v>
      </c>
      <c r="E74" s="74">
        <f>'[2]Punktu sadalījums pēc svāra'!L25</f>
        <v>41.8848167539267</v>
      </c>
      <c r="F74" s="74">
        <f t="shared" si="6"/>
        <v>88.814689376890982</v>
      </c>
      <c r="G74" s="75">
        <f>'[2]Iekļaušana prioritizācijā'!D29</f>
        <v>0</v>
      </c>
      <c r="H74" s="75">
        <f t="shared" si="7"/>
        <v>0</v>
      </c>
      <c r="I74" s="75">
        <f>IF([2]Ballu_aprēķins!B27=0,0,1)</f>
        <v>1</v>
      </c>
      <c r="J74" s="75">
        <v>2015</v>
      </c>
      <c r="K74" s="74">
        <f t="shared" si="8"/>
        <v>0</v>
      </c>
    </row>
    <row r="75" spans="1:11" x14ac:dyDescent="0.25">
      <c r="A75" s="73" t="s">
        <v>44</v>
      </c>
      <c r="B75" s="74">
        <f>'[2]Punktu sadalījums pēc svāra'!I30</f>
        <v>53.477104295444043</v>
      </c>
      <c r="C75" s="74">
        <f>'[2]Punktu sadalījums pēc svāra'!J30</f>
        <v>48.73192356733648</v>
      </c>
      <c r="D75" s="74">
        <f>'[2]Punktu sadalījums pēc svāra'!K30</f>
        <v>0</v>
      </c>
      <c r="E75" s="74">
        <f>'[2]Punktu sadalījums pēc svāra'!L30</f>
        <v>32.460732984293195</v>
      </c>
      <c r="F75" s="74">
        <f t="shared" si="6"/>
        <v>134.66976084707372</v>
      </c>
      <c r="G75" s="75">
        <f>'[2]Iekļaušana prioritizācijā'!D34</f>
        <v>0</v>
      </c>
      <c r="H75" s="75">
        <f t="shared" si="7"/>
        <v>1</v>
      </c>
      <c r="I75" s="75">
        <f>IF([2]Ballu_aprēķins!B32=0,0,1)</f>
        <v>1</v>
      </c>
      <c r="J75" s="75">
        <v>2015</v>
      </c>
      <c r="K75" s="74">
        <f t="shared" si="8"/>
        <v>0</v>
      </c>
    </row>
    <row r="76" spans="1:11" x14ac:dyDescent="0.25">
      <c r="A76" s="71" t="s">
        <v>43</v>
      </c>
      <c r="B76" s="59">
        <f>'[2]Punktu sadalījums pēc svāra'!I31</f>
        <v>0</v>
      </c>
      <c r="C76" s="59">
        <f>'[2]Punktu sadalījums pēc svāra'!J31</f>
        <v>0</v>
      </c>
      <c r="D76" s="59">
        <f>'[2]Punktu sadalījums pēc svāra'!K31</f>
        <v>0</v>
      </c>
      <c r="E76" s="59">
        <f>'[2]Punktu sadalījums pēc svāra'!L31</f>
        <v>36.64921465968586</v>
      </c>
      <c r="F76" s="57">
        <f t="shared" si="6"/>
        <v>36.64921465968586</v>
      </c>
      <c r="G76" s="75">
        <f>'[2]Iekļaušana prioritizācijā'!D35</f>
        <v>0</v>
      </c>
      <c r="H76" s="58">
        <f t="shared" si="7"/>
        <v>0</v>
      </c>
      <c r="I76" s="72">
        <f>IF([2]Ballu_aprēķins!B33=0,0,1)</f>
        <v>0</v>
      </c>
      <c r="J76" s="58">
        <v>2015</v>
      </c>
      <c r="K76" s="57">
        <f t="shared" si="8"/>
        <v>0</v>
      </c>
    </row>
    <row r="77" spans="1:11" x14ac:dyDescent="0.25">
      <c r="A77" s="71" t="s">
        <v>41</v>
      </c>
      <c r="B77" s="59">
        <f>'[2]Punktu sadalījums pēc svāra'!I33</f>
        <v>0</v>
      </c>
      <c r="C77" s="59">
        <f>'[2]Punktu sadalījums pēc svāra'!J33</f>
        <v>0</v>
      </c>
      <c r="D77" s="59">
        <f>'[2]Punktu sadalījums pēc svāra'!K33</f>
        <v>7.5830074615609639</v>
      </c>
      <c r="E77" s="59">
        <f>'[2]Punktu sadalījums pēc svāra'!L33</f>
        <v>17.801047120418851</v>
      </c>
      <c r="F77" s="57">
        <f t="shared" si="6"/>
        <v>25.384054581979814</v>
      </c>
      <c r="G77" s="58">
        <f>'[2]Iekļaušana prioritizācijā'!D37</f>
        <v>1</v>
      </c>
      <c r="H77" s="58">
        <f t="shared" si="7"/>
        <v>0</v>
      </c>
      <c r="I77" s="72">
        <f>IF([2]Ballu_aprēķins!B35=0,0,1)</f>
        <v>0</v>
      </c>
      <c r="J77" s="58">
        <v>2015</v>
      </c>
      <c r="K77" s="57">
        <f t="shared" si="8"/>
        <v>0</v>
      </c>
    </row>
    <row r="78" spans="1:11" x14ac:dyDescent="0.25">
      <c r="A78" s="73" t="s">
        <v>40</v>
      </c>
      <c r="B78" s="74">
        <f>'[2]Punktu sadalījums pēc svāra'!I37</f>
        <v>0</v>
      </c>
      <c r="C78" s="74">
        <f>'[2]Punktu sadalījums pēc svāra'!J37</f>
        <v>49.562412830809045</v>
      </c>
      <c r="D78" s="74">
        <f>'[2]Punktu sadalījums pēc svāra'!K37</f>
        <v>0</v>
      </c>
      <c r="E78" s="74">
        <f>'[2]Punktu sadalījums pēc svāra'!L37</f>
        <v>36.64921465968586</v>
      </c>
      <c r="F78" s="74">
        <f t="shared" si="6"/>
        <v>86.211627490494905</v>
      </c>
      <c r="G78" s="75">
        <f>'[2]Iekļaušana prioritizācijā'!D41</f>
        <v>0</v>
      </c>
      <c r="H78" s="75">
        <f t="shared" si="7"/>
        <v>0</v>
      </c>
      <c r="I78" s="75">
        <f>IF([2]Ballu_aprēķins!B39=0,0,1)</f>
        <v>1</v>
      </c>
      <c r="J78" s="75">
        <v>2015</v>
      </c>
      <c r="K78" s="74">
        <f t="shared" si="8"/>
        <v>0</v>
      </c>
    </row>
    <row r="79" spans="1:11" x14ac:dyDescent="0.25">
      <c r="A79" s="71" t="s">
        <v>36</v>
      </c>
      <c r="B79" s="59">
        <f>'[2]Punktu sadalījums pēc svāra'!I43</f>
        <v>0</v>
      </c>
      <c r="C79" s="59">
        <f>'[2]Punktu sadalījums pēc svāra'!J43</f>
        <v>0</v>
      </c>
      <c r="D79" s="59">
        <f>'[2]Punktu sadalījums pēc svāra'!K43</f>
        <v>4.8931484221275792</v>
      </c>
      <c r="E79" s="59">
        <f>'[2]Punktu sadalījums pēc svāra'!L43</f>
        <v>39.790575916230367</v>
      </c>
      <c r="F79" s="57">
        <f t="shared" si="6"/>
        <v>44.683724338357948</v>
      </c>
      <c r="G79" s="58">
        <f>'[2]Iekļaušana prioritizācijā'!D47</f>
        <v>1</v>
      </c>
      <c r="H79" s="58">
        <f t="shared" si="7"/>
        <v>0</v>
      </c>
      <c r="I79" s="72">
        <f>IF([2]Ballu_aprēķins!B45=0,0,1)</f>
        <v>0</v>
      </c>
      <c r="J79" s="58">
        <v>2015</v>
      </c>
      <c r="K79" s="57">
        <f t="shared" si="8"/>
        <v>0</v>
      </c>
    </row>
    <row r="80" spans="1:11" x14ac:dyDescent="0.25">
      <c r="A80" s="71" t="s">
        <v>34</v>
      </c>
      <c r="B80" s="60">
        <f>'[2]Punktu sadalījums pēc svāra'!I46</f>
        <v>0</v>
      </c>
      <c r="C80" s="60">
        <f>'[2]Punktu sadalījums pēc svāra'!J46</f>
        <v>0</v>
      </c>
      <c r="D80" s="60">
        <f>'[2]Punktu sadalījums pēc svāra'!K46</f>
        <v>0</v>
      </c>
      <c r="E80" s="60">
        <f>'[2]Punktu sadalījums pēc svāra'!L46</f>
        <v>24.083769633507853</v>
      </c>
      <c r="F80" s="57">
        <f t="shared" si="6"/>
        <v>24.083769633507853</v>
      </c>
      <c r="G80" s="75">
        <f>'[2]Iekļaušana prioritizācijā'!D50</f>
        <v>0</v>
      </c>
      <c r="H80" s="79">
        <f t="shared" si="7"/>
        <v>0</v>
      </c>
      <c r="I80" s="72">
        <f>IF([2]Ballu_aprēķins!B48=0,0,1)</f>
        <v>0</v>
      </c>
      <c r="J80" s="79">
        <v>2015</v>
      </c>
      <c r="K80" s="57">
        <f t="shared" si="8"/>
        <v>0</v>
      </c>
    </row>
    <row r="81" spans="1:11" x14ac:dyDescent="0.25">
      <c r="A81" s="71" t="s">
        <v>33</v>
      </c>
      <c r="B81" s="60">
        <f>'[2]Punktu sadalījums pēc svāra'!I49</f>
        <v>0</v>
      </c>
      <c r="C81" s="60">
        <f>'[2]Punktu sadalījums pēc svāra'!J49</f>
        <v>0</v>
      </c>
      <c r="D81" s="60">
        <f>'[2]Punktu sadalījums pēc svāra'!K49</f>
        <v>0</v>
      </c>
      <c r="E81" s="60">
        <f>'[2]Punktu sadalījums pēc svāra'!L49</f>
        <v>41.8848167539267</v>
      </c>
      <c r="F81" s="57">
        <f t="shared" si="6"/>
        <v>41.8848167539267</v>
      </c>
      <c r="G81" s="75">
        <f>'[2]Iekļaušana prioritizācijā'!D53</f>
        <v>0</v>
      </c>
      <c r="H81" s="79">
        <f t="shared" si="7"/>
        <v>0</v>
      </c>
      <c r="I81" s="72">
        <f>IF([2]Ballu_aprēķins!B51=0,0,1)</f>
        <v>0</v>
      </c>
      <c r="J81" s="79">
        <v>2015</v>
      </c>
      <c r="K81" s="57">
        <f t="shared" si="8"/>
        <v>0</v>
      </c>
    </row>
    <row r="82" spans="1:11" x14ac:dyDescent="0.25">
      <c r="A82" s="71" t="s">
        <v>29</v>
      </c>
      <c r="B82" s="59">
        <f>'[2]Punktu sadalījums pēc svāra'!I54</f>
        <v>0</v>
      </c>
      <c r="C82" s="59">
        <f>'[2]Punktu sadalījums pēc svāra'!J54</f>
        <v>0</v>
      </c>
      <c r="D82" s="59">
        <f>'[2]Punktu sadalījums pēc svāra'!K54</f>
        <v>16.535099618765219</v>
      </c>
      <c r="E82" s="59">
        <f>'[2]Punktu sadalījums pēc svāra'!L54</f>
        <v>17.801047120418851</v>
      </c>
      <c r="F82" s="57">
        <f t="shared" si="6"/>
        <v>34.336146739184073</v>
      </c>
      <c r="G82" s="58">
        <f>'[2]Iekļaušana prioritizācijā'!D58</f>
        <v>1</v>
      </c>
      <c r="H82" s="58">
        <f t="shared" si="7"/>
        <v>0</v>
      </c>
      <c r="I82" s="72">
        <f>IF([2]Ballu_aprēķins!B56=0,0,1)</f>
        <v>0</v>
      </c>
      <c r="J82" s="58">
        <v>2015</v>
      </c>
      <c r="K82" s="57">
        <f t="shared" si="8"/>
        <v>0</v>
      </c>
    </row>
    <row r="83" spans="1:11" x14ac:dyDescent="0.25">
      <c r="A83" s="73" t="s">
        <v>27</v>
      </c>
      <c r="B83" s="74">
        <f>'[2]Punktu sadalījums pēc svāra'!I56</f>
        <v>56.267696236682326</v>
      </c>
      <c r="C83" s="74">
        <f>'[2]Punktu sadalījums pēc svāra'!J56</f>
        <v>49.562412830809045</v>
      </c>
      <c r="D83" s="74">
        <f>'[2]Punktu sadalījums pēc svāra'!K56</f>
        <v>0</v>
      </c>
      <c r="E83" s="74">
        <f>'[2]Punktu sadalījums pēc svāra'!L56</f>
        <v>21.98952879581152</v>
      </c>
      <c r="F83" s="74">
        <f t="shared" si="6"/>
        <v>127.8196378633029</v>
      </c>
      <c r="G83" s="75">
        <f>'[2]Iekļaušana prioritizācijā'!D60</f>
        <v>0</v>
      </c>
      <c r="H83" s="75">
        <f t="shared" si="7"/>
        <v>1</v>
      </c>
      <c r="I83" s="75">
        <f>IF([2]Ballu_aprēķins!B58=0,0,1)</f>
        <v>1</v>
      </c>
      <c r="J83" s="75">
        <v>2015</v>
      </c>
      <c r="K83" s="74">
        <f t="shared" si="8"/>
        <v>0</v>
      </c>
    </row>
    <row r="84" spans="1:11" x14ac:dyDescent="0.25">
      <c r="A84" s="61" t="s">
        <v>24</v>
      </c>
      <c r="B84" s="59">
        <f>'[2]Punktu sadalījums pēc svāra'!I62</f>
        <v>0</v>
      </c>
      <c r="C84" s="59">
        <f>'[2]Punktu sadalījums pēc svāra'!J62</f>
        <v>37.228718447860324</v>
      </c>
      <c r="D84" s="59">
        <f>'[2]Punktu sadalījums pēc svāra'!K62</f>
        <v>0</v>
      </c>
      <c r="E84" s="59">
        <f>'[2]Punktu sadalījums pēc svāra'!L62</f>
        <v>48.167539267015705</v>
      </c>
      <c r="F84" s="57">
        <f t="shared" si="6"/>
        <v>85.396257714876029</v>
      </c>
      <c r="G84" s="58">
        <f>'[2]Iekļaušana prioritizācijā'!D66</f>
        <v>1</v>
      </c>
      <c r="H84" s="58">
        <f t="shared" si="7"/>
        <v>0</v>
      </c>
      <c r="I84" s="58">
        <f>IF([2]Ballu_aprēķins!B64=0,0,1)</f>
        <v>1</v>
      </c>
      <c r="J84" s="58">
        <v>2015</v>
      </c>
      <c r="K84" s="57">
        <f t="shared" si="8"/>
        <v>0</v>
      </c>
    </row>
    <row r="85" spans="1:11" x14ac:dyDescent="0.25">
      <c r="A85" s="71" t="s">
        <v>22</v>
      </c>
      <c r="B85" s="60">
        <f>'[2]Punktu sadalījums pēc svāra'!I64</f>
        <v>0</v>
      </c>
      <c r="C85" s="60">
        <f>'[2]Punktu sadalījums pēc svāra'!J64</f>
        <v>0</v>
      </c>
      <c r="D85" s="60">
        <f>'[2]Punktu sadalījums pēc svāra'!K64</f>
        <v>0</v>
      </c>
      <c r="E85" s="60">
        <f>'[2]Punktu sadalījums pēc svāra'!L64</f>
        <v>32.460732984293195</v>
      </c>
      <c r="F85" s="57">
        <f t="shared" si="6"/>
        <v>32.460732984293195</v>
      </c>
      <c r="G85" s="75">
        <f>'[2]Iekļaušana prioritizācijā'!D68</f>
        <v>0</v>
      </c>
      <c r="H85" s="79">
        <f t="shared" si="7"/>
        <v>0</v>
      </c>
      <c r="I85" s="72">
        <f>IF([2]Ballu_aprēķins!B66=0,0,1)</f>
        <v>0</v>
      </c>
      <c r="J85" s="79">
        <v>2015</v>
      </c>
      <c r="K85" s="57">
        <f t="shared" si="8"/>
        <v>0</v>
      </c>
    </row>
    <row r="86" spans="1:11" x14ac:dyDescent="0.25">
      <c r="A86" s="73" t="s">
        <v>19</v>
      </c>
      <c r="B86" s="74">
        <f>'[2]Punktu sadalījums pēc svāra'!I69</f>
        <v>72.986846502401164</v>
      </c>
      <c r="C86" s="74">
        <f>'[2]Punktu sadalījums pēc svāra'!J69</f>
        <v>33.183941636873996</v>
      </c>
      <c r="D86" s="74">
        <f>'[2]Punktu sadalījums pēc svāra'!K69</f>
        <v>0</v>
      </c>
      <c r="E86" s="74">
        <f>'[2]Punktu sadalījums pēc svāra'!L69</f>
        <v>41.8848167539267</v>
      </c>
      <c r="F86" s="74">
        <f t="shared" si="6"/>
        <v>148.05560489320186</v>
      </c>
      <c r="G86" s="75">
        <f>'[2]Iekļaušana prioritizācijā'!D73</f>
        <v>0</v>
      </c>
      <c r="H86" s="75">
        <f t="shared" si="7"/>
        <v>1</v>
      </c>
      <c r="I86" s="75">
        <f>IF([2]Ballu_aprēķins!B71=0,0,1)</f>
        <v>1</v>
      </c>
      <c r="J86" s="75">
        <v>2015</v>
      </c>
      <c r="K86" s="74">
        <f t="shared" si="8"/>
        <v>0</v>
      </c>
    </row>
    <row r="87" spans="1:11" x14ac:dyDescent="0.25">
      <c r="A87" s="73" t="s">
        <v>13</v>
      </c>
      <c r="B87" s="74">
        <f>'[2]Punktu sadalījums pēc svāra'!I80</f>
        <v>50.46450343609942</v>
      </c>
      <c r="C87" s="74">
        <f>'[2]Punktu sadalījums pēc svāra'!J80</f>
        <v>34.274692193735433</v>
      </c>
      <c r="D87" s="74">
        <f>'[2]Punktu sadalījums pēc svāra'!K80</f>
        <v>0</v>
      </c>
      <c r="E87" s="74">
        <f>'[2]Punktu sadalījums pēc svāra'!L80</f>
        <v>24.083769633507853</v>
      </c>
      <c r="F87" s="74">
        <f t="shared" si="6"/>
        <v>108.82296526334271</v>
      </c>
      <c r="G87" s="75">
        <f>'[2]Iekļaušana prioritizācijā'!D84</f>
        <v>0</v>
      </c>
      <c r="H87" s="75">
        <f t="shared" si="7"/>
        <v>1</v>
      </c>
      <c r="I87" s="75">
        <f>IF([2]Ballu_aprēķins!B82=0,0,1)</f>
        <v>1</v>
      </c>
      <c r="J87" s="75">
        <v>2015</v>
      </c>
      <c r="K87" s="74">
        <f t="shared" si="8"/>
        <v>0</v>
      </c>
    </row>
    <row r="88" spans="1:11" x14ac:dyDescent="0.25">
      <c r="A88" s="71" t="s">
        <v>12</v>
      </c>
      <c r="B88" s="60">
        <f>'[2]Punktu sadalījums pēc svāra'!I81</f>
        <v>0</v>
      </c>
      <c r="C88" s="60">
        <f>'[2]Punktu sadalījums pēc svāra'!J81</f>
        <v>0</v>
      </c>
      <c r="D88" s="60">
        <f>'[2]Punktu sadalījums pēc svāra'!K81</f>
        <v>0</v>
      </c>
      <c r="E88" s="60">
        <f>'[2]Punktu sadalījums pēc svāra'!L81</f>
        <v>24.083769633507853</v>
      </c>
      <c r="F88" s="57">
        <f t="shared" si="6"/>
        <v>24.083769633507853</v>
      </c>
      <c r="G88" s="75">
        <f>'[2]Iekļaušana prioritizācijā'!D85</f>
        <v>0</v>
      </c>
      <c r="H88" s="79">
        <f t="shared" si="7"/>
        <v>0</v>
      </c>
      <c r="I88" s="72">
        <f>IF([2]Ballu_aprēķins!B83=0,0,1)</f>
        <v>0</v>
      </c>
      <c r="J88" s="79">
        <v>2015</v>
      </c>
      <c r="K88" s="57">
        <f t="shared" si="8"/>
        <v>0</v>
      </c>
    </row>
    <row r="89" spans="1:11" x14ac:dyDescent="0.25">
      <c r="A89" s="71" t="s">
        <v>9</v>
      </c>
      <c r="B89" s="60">
        <f>'[2]Punktu sadalījums pēc svāra'!I85</f>
        <v>0</v>
      </c>
      <c r="C89" s="60">
        <f>'[2]Punktu sadalījums pēc svāra'!J85</f>
        <v>0</v>
      </c>
      <c r="D89" s="60">
        <f>'[2]Punktu sadalījums pēc svāra'!K85</f>
        <v>0</v>
      </c>
      <c r="E89" s="60">
        <f>'[2]Punktu sadalījums pēc svāra'!L85</f>
        <v>24.083769633507853</v>
      </c>
      <c r="F89" s="57">
        <f t="shared" si="6"/>
        <v>24.083769633507853</v>
      </c>
      <c r="G89" s="75">
        <f>'[2]Iekļaušana prioritizācijā'!D89</f>
        <v>0</v>
      </c>
      <c r="H89" s="79">
        <f t="shared" si="7"/>
        <v>0</v>
      </c>
      <c r="I89" s="72">
        <f>IF([2]Ballu_aprēķins!B87=0,0,1)</f>
        <v>0</v>
      </c>
      <c r="J89" s="79">
        <v>2015</v>
      </c>
      <c r="K89" s="57">
        <f t="shared" si="8"/>
        <v>0</v>
      </c>
    </row>
    <row r="90" spans="1:11" x14ac:dyDescent="0.25">
      <c r="A90" s="71" t="s">
        <v>8</v>
      </c>
      <c r="B90" s="60">
        <f>'[2]Punktu sadalījums pēc svāra'!I86</f>
        <v>0</v>
      </c>
      <c r="C90" s="60">
        <f>'[2]Punktu sadalījums pēc svāra'!J86</f>
        <v>0</v>
      </c>
      <c r="D90" s="60">
        <f>'[2]Punktu sadalījums pēc svāra'!K86</f>
        <v>0</v>
      </c>
      <c r="E90" s="60">
        <f>'[2]Punktu sadalījums pēc svāra'!L86</f>
        <v>30.366492146596858</v>
      </c>
      <c r="F90" s="57">
        <f t="shared" si="6"/>
        <v>30.366492146596858</v>
      </c>
      <c r="G90" s="75">
        <f>'[2]Iekļaušana prioritizācijā'!D90</f>
        <v>0</v>
      </c>
      <c r="H90" s="79">
        <f t="shared" si="7"/>
        <v>0</v>
      </c>
      <c r="I90" s="72">
        <f>IF([2]Ballu_aprēķins!B88=0,0,1)</f>
        <v>0</v>
      </c>
      <c r="J90" s="79">
        <v>2015</v>
      </c>
      <c r="K90" s="57">
        <f t="shared" si="8"/>
        <v>0</v>
      </c>
    </row>
    <row r="91" spans="1:11" x14ac:dyDescent="0.25">
      <c r="A91" s="61" t="s">
        <v>7</v>
      </c>
      <c r="B91" s="59">
        <f>'[2]Punktu sadalījums pēc svāra'!I87</f>
        <v>0</v>
      </c>
      <c r="C91" s="59">
        <f>'[2]Punktu sadalījums pēc svāra'!J87</f>
        <v>0</v>
      </c>
      <c r="D91" s="59">
        <f>'[2]Punktu sadalījums pēc svāra'!K87</f>
        <v>7.3759229486776237</v>
      </c>
      <c r="E91" s="59">
        <f>'[2]Punktu sadalījums pēc svāra'!L87</f>
        <v>26.178010471204189</v>
      </c>
      <c r="F91" s="57">
        <f t="shared" si="6"/>
        <v>33.553933419881815</v>
      </c>
      <c r="G91" s="58">
        <f>'[2]Iekļaušana prioritizācijā'!D91</f>
        <v>1</v>
      </c>
      <c r="H91" s="58">
        <f t="shared" si="7"/>
        <v>0</v>
      </c>
      <c r="I91" s="72">
        <f>IF([2]Ballu_aprēķins!B89=0,0,1)</f>
        <v>0</v>
      </c>
      <c r="J91" s="58">
        <v>2015</v>
      </c>
      <c r="K91" s="57">
        <f t="shared" si="8"/>
        <v>0</v>
      </c>
    </row>
    <row r="92" spans="1:11" x14ac:dyDescent="0.25">
      <c r="A92" s="61" t="s">
        <v>6</v>
      </c>
      <c r="B92" s="60">
        <f>'[2]Punktu sadalījums pēc svāra'!I89</f>
        <v>0</v>
      </c>
      <c r="C92" s="59">
        <f>'[2]Punktu sadalījums pēc svāra'!J89</f>
        <v>0</v>
      </c>
      <c r="D92" s="59">
        <f>'[2]Punktu sadalījums pēc svāra'!K89</f>
        <v>8.2246290851598047</v>
      </c>
      <c r="E92" s="59">
        <f>'[2]Punktu sadalījums pēc svāra'!L89</f>
        <v>26.178010471204189</v>
      </c>
      <c r="F92" s="57">
        <f t="shared" si="6"/>
        <v>34.402639556363994</v>
      </c>
      <c r="G92" s="58">
        <f>'[2]Iekļaušana prioritizācijā'!D93</f>
        <v>1</v>
      </c>
      <c r="H92" s="58">
        <f t="shared" si="7"/>
        <v>0</v>
      </c>
      <c r="I92" s="72">
        <f>IF([2]Ballu_aprēķins!B91=0,0,1)</f>
        <v>0</v>
      </c>
      <c r="J92" s="58">
        <v>2015</v>
      </c>
      <c r="K92" s="57">
        <f t="shared" si="8"/>
        <v>0</v>
      </c>
    </row>
    <row r="93" spans="1:11" x14ac:dyDescent="0.25">
      <c r="A93" s="73" t="s">
        <v>5</v>
      </c>
      <c r="B93" s="74">
        <f>'[2]Punktu sadalījums pēc svāra'!I90</f>
        <v>80.219044286327005</v>
      </c>
      <c r="C93" s="74">
        <f>'[2]Punktu sadalījums pēc svāra'!J90</f>
        <v>24.046948447540686</v>
      </c>
      <c r="D93" s="74">
        <f>'[2]Punktu sadalījums pēc svāra'!K90</f>
        <v>0</v>
      </c>
      <c r="E93" s="74">
        <f>'[2]Punktu sadalījums pēc svāra'!L90</f>
        <v>32.460732984293195</v>
      </c>
      <c r="F93" s="74">
        <f t="shared" si="6"/>
        <v>136.72672571816088</v>
      </c>
      <c r="G93" s="75">
        <f>'[2]Iekļaušana prioritizācijā'!D94</f>
        <v>0</v>
      </c>
      <c r="H93" s="75">
        <f t="shared" si="7"/>
        <v>1</v>
      </c>
      <c r="I93" s="75">
        <f>IF([2]Ballu_aprēķins!B92=0,0,1)</f>
        <v>1</v>
      </c>
      <c r="J93" s="75">
        <v>2015</v>
      </c>
      <c r="K93" s="74">
        <f t="shared" si="8"/>
        <v>0</v>
      </c>
    </row>
    <row r="94" spans="1:11" x14ac:dyDescent="0.25">
      <c r="A94" s="80" t="s">
        <v>3</v>
      </c>
      <c r="B94" s="55">
        <f>'[2]Punktu sadalījums pēc svāra'!I92</f>
        <v>0</v>
      </c>
      <c r="C94" s="55">
        <f>'[2]Punktu sadalījums pēc svāra'!J92</f>
        <v>0</v>
      </c>
      <c r="D94" s="55">
        <f>'[2]Punktu sadalījums pēc svāra'!K92</f>
        <v>13.843892279418899</v>
      </c>
      <c r="E94" s="55">
        <f>'[2]Punktu sadalījums pēc svāra'!L92</f>
        <v>32.460732984293195</v>
      </c>
      <c r="F94" s="53">
        <f t="shared" si="6"/>
        <v>46.304625263712097</v>
      </c>
      <c r="G94" s="54">
        <f>'[2]Iekļaušana prioritizācijā'!D96</f>
        <v>1</v>
      </c>
      <c r="H94" s="54">
        <f t="shared" si="7"/>
        <v>0</v>
      </c>
      <c r="I94" s="81">
        <f>IF([2]Ballu_aprēķins!B94=0,0,1)</f>
        <v>0</v>
      </c>
      <c r="J94" s="54">
        <v>2015</v>
      </c>
      <c r="K94" s="53">
        <f t="shared" si="8"/>
        <v>0</v>
      </c>
    </row>
    <row r="95" spans="1:11" x14ac:dyDescent="0.25">
      <c r="G95" s="82"/>
      <c r="H95" s="82"/>
      <c r="I95" s="82"/>
      <c r="J95" s="82"/>
    </row>
    <row r="96" spans="1:11" s="50" customFormat="1" x14ac:dyDescent="0.25">
      <c r="A96" s="50" t="s">
        <v>102</v>
      </c>
      <c r="G96" s="84"/>
      <c r="H96" s="84"/>
      <c r="I96" s="84"/>
      <c r="J96" s="84"/>
    </row>
    <row r="97" spans="1:10" x14ac:dyDescent="0.25">
      <c r="A97" s="6">
        <f>COUNTIF(I4:I94,0)</f>
        <v>16</v>
      </c>
      <c r="B97" t="s">
        <v>2</v>
      </c>
      <c r="G97" s="82"/>
      <c r="H97" s="82"/>
      <c r="I97" s="82"/>
      <c r="J97" s="82"/>
    </row>
    <row r="98" spans="1:10" x14ac:dyDescent="0.25">
      <c r="A98" s="83">
        <f>COUNTIF(G4:G94,0)</f>
        <v>23</v>
      </c>
      <c r="B98" t="s">
        <v>112</v>
      </c>
      <c r="G98" s="82"/>
      <c r="H98" s="82"/>
      <c r="I98" s="82"/>
      <c r="J98" s="82"/>
    </row>
    <row r="99" spans="1:10" x14ac:dyDescent="0.25">
      <c r="G99" s="82"/>
      <c r="H99" s="82"/>
      <c r="I99" s="82"/>
      <c r="J99" s="82"/>
    </row>
  </sheetData>
  <mergeCells count="5">
    <mergeCell ref="F1:F2"/>
    <mergeCell ref="G1:J1"/>
    <mergeCell ref="K1:K2"/>
    <mergeCell ref="A1:A2"/>
    <mergeCell ref="B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Direktīvas ieviešana</vt:lpstr>
      <vt:lpstr>Prioritārā aglomerāciju grupa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Opermane</dc:creator>
  <cp:lastModifiedBy>Ilze Opermane</cp:lastModifiedBy>
  <cp:lastPrinted>2016-02-24T12:52:36Z</cp:lastPrinted>
  <dcterms:created xsi:type="dcterms:W3CDTF">2016-02-24T11:59:02Z</dcterms:created>
  <dcterms:modified xsi:type="dcterms:W3CDTF">2016-02-24T13:24:01Z</dcterms:modified>
</cp:coreProperties>
</file>