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5"/>
  </bookViews>
  <sheets>
    <sheet name="Lielupe" sheetId="1" r:id="rId1"/>
    <sheet name="Gauja" sheetId="2" r:id="rId2"/>
    <sheet name="Piekraste" sheetId="4" r:id="rId3"/>
    <sheet name="Venta" sheetId="5" r:id="rId4"/>
    <sheet name="Daugava" sheetId="6" r:id="rId5"/>
    <sheet name="Prioritizācija" sheetId="7" r:id="rId6"/>
  </sheets>
  <calcPr calcId="145621"/>
</workbook>
</file>

<file path=xl/calcChain.xml><?xml version="1.0" encoding="utf-8"?>
<calcChain xmlns="http://schemas.openxmlformats.org/spreadsheetml/2006/main">
  <c r="BF87" i="1" l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E87" i="1"/>
  <c r="J87" i="1"/>
  <c r="K87" i="1"/>
  <c r="I87" i="1"/>
  <c r="D87" i="1"/>
  <c r="E87" i="1"/>
  <c r="F87" i="1"/>
  <c r="C87" i="1"/>
  <c r="BS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E34" i="2"/>
  <c r="J34" i="2"/>
  <c r="K34" i="2"/>
  <c r="I34" i="2"/>
  <c r="D34" i="2"/>
  <c r="E34" i="2"/>
  <c r="F34" i="2"/>
  <c r="C34" i="2"/>
  <c r="BO18" i="4"/>
  <c r="BP18" i="4"/>
  <c r="BQ18" i="4"/>
  <c r="BR18" i="4"/>
  <c r="BS18" i="4"/>
  <c r="BF18" i="4"/>
  <c r="BG18" i="4"/>
  <c r="BH18" i="4"/>
  <c r="BI18" i="4"/>
  <c r="BJ18" i="4"/>
  <c r="BK18" i="4"/>
  <c r="BL18" i="4"/>
  <c r="BM18" i="4"/>
  <c r="BN18" i="4"/>
  <c r="BE18" i="4"/>
  <c r="J18" i="4"/>
  <c r="K18" i="4"/>
  <c r="I18" i="4"/>
  <c r="D18" i="4"/>
  <c r="E18" i="4"/>
  <c r="F18" i="4"/>
  <c r="C18" i="4"/>
  <c r="BR41" i="6"/>
  <c r="BS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E41" i="6"/>
  <c r="J41" i="6"/>
  <c r="K41" i="6"/>
  <c r="I41" i="6"/>
  <c r="D41" i="6"/>
  <c r="E41" i="6"/>
  <c r="F41" i="6"/>
  <c r="C41" i="6"/>
  <c r="BM31" i="5"/>
  <c r="BN31" i="5"/>
  <c r="BO31" i="5"/>
  <c r="BP31" i="5"/>
  <c r="BQ31" i="5"/>
  <c r="BR31" i="5"/>
  <c r="BS31" i="5"/>
  <c r="BF31" i="5"/>
  <c r="BG31" i="5"/>
  <c r="BH31" i="5"/>
  <c r="BI31" i="5"/>
  <c r="BJ31" i="5"/>
  <c r="BK31" i="5"/>
  <c r="BL31" i="5"/>
  <c r="BE31" i="5"/>
  <c r="J31" i="5"/>
  <c r="K31" i="5"/>
  <c r="I31" i="5"/>
  <c r="E31" i="5"/>
  <c r="F31" i="5"/>
  <c r="D31" i="5"/>
  <c r="C31" i="5"/>
  <c r="AO40" i="6"/>
  <c r="AN40" i="6"/>
  <c r="AM40" i="6"/>
  <c r="AL40" i="6"/>
  <c r="AV40" i="6" s="1"/>
  <c r="BP40" i="6" s="1"/>
  <c r="AK40" i="6"/>
  <c r="AE40" i="6"/>
  <c r="AD40" i="6"/>
  <c r="BR40" i="6" s="1"/>
  <c r="AC40" i="6"/>
  <c r="AB40" i="6"/>
  <c r="AA40" i="6"/>
  <c r="Z40" i="6"/>
  <c r="AY40" i="6" s="1"/>
  <c r="BD40" i="6" s="1"/>
  <c r="Y40" i="6"/>
  <c r="AX40" i="6" s="1"/>
  <c r="X40" i="6"/>
  <c r="AW40" i="6" s="1"/>
  <c r="W40" i="6"/>
  <c r="V40" i="6"/>
  <c r="AU40" i="6" s="1"/>
  <c r="AZ40" i="6" s="1"/>
  <c r="U40" i="6"/>
  <c r="BI40" i="6" s="1"/>
  <c r="T40" i="6"/>
  <c r="BH40" i="6" s="1"/>
  <c r="S40" i="6"/>
  <c r="R40" i="6"/>
  <c r="BF40" i="6" s="1"/>
  <c r="Q40" i="6"/>
  <c r="BE40" i="6" s="1"/>
  <c r="AO39" i="6"/>
  <c r="AN39" i="6"/>
  <c r="AM39" i="6"/>
  <c r="AL39" i="6"/>
  <c r="AK39" i="6"/>
  <c r="AE39" i="6"/>
  <c r="AD39" i="6"/>
  <c r="AC39" i="6"/>
  <c r="BQ39" i="6" s="1"/>
  <c r="AB39" i="6"/>
  <c r="AA39" i="6"/>
  <c r="Z39" i="6"/>
  <c r="Y39" i="6"/>
  <c r="X39" i="6"/>
  <c r="AW39" i="6" s="1"/>
  <c r="W39" i="6"/>
  <c r="AV39" i="6" s="1"/>
  <c r="V39" i="6"/>
  <c r="U39" i="6"/>
  <c r="T39" i="6"/>
  <c r="BH39" i="6" s="1"/>
  <c r="S39" i="6"/>
  <c r="BG39" i="6" s="1"/>
  <c r="R39" i="6"/>
  <c r="AG39" i="6" s="1"/>
  <c r="Q39" i="6"/>
  <c r="AO38" i="6"/>
  <c r="AN38" i="6"/>
  <c r="AM38" i="6"/>
  <c r="AL38" i="6"/>
  <c r="AK38" i="6"/>
  <c r="AE38" i="6"/>
  <c r="AD38" i="6"/>
  <c r="AC38" i="6"/>
  <c r="AB38" i="6"/>
  <c r="AA38" i="6"/>
  <c r="Z38" i="6"/>
  <c r="Y38" i="6"/>
  <c r="AX38" i="6" s="1"/>
  <c r="X38" i="6"/>
  <c r="AW38" i="6" s="1"/>
  <c r="W38" i="6"/>
  <c r="AV38" i="6" s="1"/>
  <c r="BP38" i="6" s="1"/>
  <c r="V38" i="6"/>
  <c r="U38" i="6"/>
  <c r="BI38" i="6" s="1"/>
  <c r="T38" i="6"/>
  <c r="BH38" i="6" s="1"/>
  <c r="S38" i="6"/>
  <c r="R38" i="6"/>
  <c r="BF38" i="6" s="1"/>
  <c r="Q38" i="6"/>
  <c r="BE38" i="6" s="1"/>
  <c r="AO37" i="6"/>
  <c r="AN37" i="6"/>
  <c r="AM37" i="6"/>
  <c r="AL37" i="6"/>
  <c r="AK37" i="6"/>
  <c r="AE37" i="6"/>
  <c r="AD37" i="6"/>
  <c r="AC37" i="6"/>
  <c r="AB37" i="6"/>
  <c r="AG37" i="6" s="1"/>
  <c r="AA37" i="6"/>
  <c r="Z37" i="6"/>
  <c r="Y37" i="6"/>
  <c r="X37" i="6"/>
  <c r="AW37" i="6" s="1"/>
  <c r="W37" i="6"/>
  <c r="AV37" i="6" s="1"/>
  <c r="V37" i="6"/>
  <c r="U37" i="6"/>
  <c r="T37" i="6"/>
  <c r="BH37" i="6" s="1"/>
  <c r="S37" i="6"/>
  <c r="BG37" i="6" s="1"/>
  <c r="R37" i="6"/>
  <c r="BF37" i="6" s="1"/>
  <c r="Q37" i="6"/>
  <c r="BH36" i="6"/>
  <c r="AO36" i="6"/>
  <c r="AN36" i="6"/>
  <c r="AM36" i="6"/>
  <c r="AL36" i="6"/>
  <c r="AK36" i="6"/>
  <c r="AE36" i="6"/>
  <c r="AD36" i="6"/>
  <c r="AC36" i="6"/>
  <c r="AB36" i="6"/>
  <c r="AA36" i="6"/>
  <c r="Z36" i="6"/>
  <c r="AY36" i="6" s="1"/>
  <c r="BD36" i="6" s="1"/>
  <c r="Y36" i="6"/>
  <c r="AX36" i="6" s="1"/>
  <c r="X36" i="6"/>
  <c r="W36" i="6"/>
  <c r="AV36" i="6" s="1"/>
  <c r="BP36" i="6" s="1"/>
  <c r="V36" i="6"/>
  <c r="AU36" i="6" s="1"/>
  <c r="AZ36" i="6" s="1"/>
  <c r="U36" i="6"/>
  <c r="BI36" i="6" s="1"/>
  <c r="T36" i="6"/>
  <c r="AI36" i="6" s="1"/>
  <c r="S36" i="6"/>
  <c r="R36" i="6"/>
  <c r="BF36" i="6" s="1"/>
  <c r="Q36" i="6"/>
  <c r="BE36" i="6" s="1"/>
  <c r="BB35" i="6"/>
  <c r="AO35" i="6"/>
  <c r="AN35" i="6"/>
  <c r="AM35" i="6"/>
  <c r="AL35" i="6"/>
  <c r="AK35" i="6"/>
  <c r="AE35" i="6"/>
  <c r="AD35" i="6"/>
  <c r="AC35" i="6"/>
  <c r="BQ35" i="6" s="1"/>
  <c r="AB35" i="6"/>
  <c r="AA35" i="6"/>
  <c r="Z35" i="6"/>
  <c r="Y35" i="6"/>
  <c r="AX35" i="6" s="1"/>
  <c r="X35" i="6"/>
  <c r="AW35" i="6" s="1"/>
  <c r="W35" i="6"/>
  <c r="V35" i="6"/>
  <c r="U35" i="6"/>
  <c r="T35" i="6"/>
  <c r="BH35" i="6" s="1"/>
  <c r="S35" i="6"/>
  <c r="BG35" i="6" s="1"/>
  <c r="R35" i="6"/>
  <c r="BF35" i="6" s="1"/>
  <c r="Q35" i="6"/>
  <c r="AO34" i="6"/>
  <c r="AN34" i="6"/>
  <c r="AM34" i="6"/>
  <c r="AL34" i="6"/>
  <c r="AV34" i="6" s="1"/>
  <c r="BP34" i="6" s="1"/>
  <c r="AK34" i="6"/>
  <c r="AE34" i="6"/>
  <c r="AD34" i="6"/>
  <c r="BR34" i="6" s="1"/>
  <c r="AC34" i="6"/>
  <c r="AB34" i="6"/>
  <c r="AA34" i="6"/>
  <c r="Z34" i="6"/>
  <c r="AY34" i="6" s="1"/>
  <c r="Y34" i="6"/>
  <c r="AX34" i="6" s="1"/>
  <c r="X34" i="6"/>
  <c r="AW34" i="6" s="1"/>
  <c r="W34" i="6"/>
  <c r="V34" i="6"/>
  <c r="AU34" i="6" s="1"/>
  <c r="AZ34" i="6" s="1"/>
  <c r="U34" i="6"/>
  <c r="BI34" i="6" s="1"/>
  <c r="T34" i="6"/>
  <c r="BH34" i="6" s="1"/>
  <c r="S34" i="6"/>
  <c r="R34" i="6"/>
  <c r="BF34" i="6" s="1"/>
  <c r="Q34" i="6"/>
  <c r="BE34" i="6" s="1"/>
  <c r="AO33" i="6"/>
  <c r="AN33" i="6"/>
  <c r="AM33" i="6"/>
  <c r="AL33" i="6"/>
  <c r="AK33" i="6"/>
  <c r="AE33" i="6"/>
  <c r="AD33" i="6"/>
  <c r="AC33" i="6"/>
  <c r="BQ33" i="6" s="1"/>
  <c r="AB33" i="6"/>
  <c r="AG33" i="6" s="1"/>
  <c r="AA33" i="6"/>
  <c r="Z33" i="6"/>
  <c r="Y33" i="6"/>
  <c r="AX33" i="6" s="1"/>
  <c r="BR33" i="6" s="1"/>
  <c r="X33" i="6"/>
  <c r="AW33" i="6" s="1"/>
  <c r="W33" i="6"/>
  <c r="AV33" i="6" s="1"/>
  <c r="V33" i="6"/>
  <c r="U33" i="6"/>
  <c r="T33" i="6"/>
  <c r="BH33" i="6" s="1"/>
  <c r="S33" i="6"/>
  <c r="BG33" i="6" s="1"/>
  <c r="R33" i="6"/>
  <c r="BF33" i="6" s="1"/>
  <c r="Q33" i="6"/>
  <c r="AO32" i="6"/>
  <c r="AN32" i="6"/>
  <c r="AM32" i="6"/>
  <c r="AL32" i="6"/>
  <c r="AK32" i="6"/>
  <c r="AE32" i="6"/>
  <c r="AD32" i="6"/>
  <c r="AC32" i="6"/>
  <c r="AB32" i="6"/>
  <c r="AA32" i="6"/>
  <c r="Z32" i="6"/>
  <c r="AY32" i="6" s="1"/>
  <c r="BD32" i="6" s="1"/>
  <c r="Y32" i="6"/>
  <c r="X32" i="6"/>
  <c r="AW32" i="6" s="1"/>
  <c r="W32" i="6"/>
  <c r="AV32" i="6" s="1"/>
  <c r="BP32" i="6" s="1"/>
  <c r="V32" i="6"/>
  <c r="AU32" i="6" s="1"/>
  <c r="AZ32" i="6" s="1"/>
  <c r="U32" i="6"/>
  <c r="BI32" i="6" s="1"/>
  <c r="T32" i="6"/>
  <c r="AI32" i="6" s="1"/>
  <c r="S32" i="6"/>
  <c r="R32" i="6"/>
  <c r="BF32" i="6" s="1"/>
  <c r="Q32" i="6"/>
  <c r="BE32" i="6" s="1"/>
  <c r="BF31" i="6"/>
  <c r="AO31" i="6"/>
  <c r="AN31" i="6"/>
  <c r="AM31" i="6"/>
  <c r="AL31" i="6"/>
  <c r="AK31" i="6"/>
  <c r="AE31" i="6"/>
  <c r="AD31" i="6"/>
  <c r="AC31" i="6"/>
  <c r="AB31" i="6"/>
  <c r="AA31" i="6"/>
  <c r="Z31" i="6"/>
  <c r="Y31" i="6"/>
  <c r="AX31" i="6" s="1"/>
  <c r="BR31" i="6" s="1"/>
  <c r="X31" i="6"/>
  <c r="W31" i="6"/>
  <c r="AV31" i="6" s="1"/>
  <c r="V31" i="6"/>
  <c r="U31" i="6"/>
  <c r="T31" i="6"/>
  <c r="BH31" i="6" s="1"/>
  <c r="S31" i="6"/>
  <c r="BG31" i="6" s="1"/>
  <c r="R31" i="6"/>
  <c r="AG31" i="6" s="1"/>
  <c r="Q31" i="6"/>
  <c r="AO30" i="6"/>
  <c r="AN30" i="6"/>
  <c r="AM30" i="6"/>
  <c r="AL30" i="6"/>
  <c r="AK30" i="6"/>
  <c r="AE30" i="6"/>
  <c r="AD30" i="6"/>
  <c r="AC30" i="6"/>
  <c r="AB30" i="6"/>
  <c r="AA30" i="6"/>
  <c r="Z30" i="6"/>
  <c r="Y30" i="6"/>
  <c r="AX30" i="6" s="1"/>
  <c r="X30" i="6"/>
  <c r="W30" i="6"/>
  <c r="AV30" i="6" s="1"/>
  <c r="BP30" i="6" s="1"/>
  <c r="V30" i="6"/>
  <c r="U30" i="6"/>
  <c r="BI30" i="6" s="1"/>
  <c r="T30" i="6"/>
  <c r="BH30" i="6" s="1"/>
  <c r="S30" i="6"/>
  <c r="R30" i="6"/>
  <c r="BF30" i="6" s="1"/>
  <c r="Q30" i="6"/>
  <c r="BE30" i="6" s="1"/>
  <c r="AO29" i="6"/>
  <c r="AN29" i="6"/>
  <c r="AM29" i="6"/>
  <c r="AL29" i="6"/>
  <c r="AK29" i="6"/>
  <c r="AE29" i="6"/>
  <c r="AD29" i="6"/>
  <c r="AC29" i="6"/>
  <c r="AB29" i="6"/>
  <c r="AA29" i="6"/>
  <c r="Z29" i="6"/>
  <c r="Y29" i="6"/>
  <c r="X29" i="6"/>
  <c r="AW29" i="6" s="1"/>
  <c r="W29" i="6"/>
  <c r="V29" i="6"/>
  <c r="U29" i="6"/>
  <c r="T29" i="6"/>
  <c r="BH29" i="6" s="1"/>
  <c r="S29" i="6"/>
  <c r="BG29" i="6" s="1"/>
  <c r="R29" i="6"/>
  <c r="BF29" i="6" s="1"/>
  <c r="Q29" i="6"/>
  <c r="BH28" i="6"/>
  <c r="AO28" i="6"/>
  <c r="AN28" i="6"/>
  <c r="AM28" i="6"/>
  <c r="AL28" i="6"/>
  <c r="AK28" i="6"/>
  <c r="AE28" i="6"/>
  <c r="AD28" i="6"/>
  <c r="AC28" i="6"/>
  <c r="AB28" i="6"/>
  <c r="AA28" i="6"/>
  <c r="Z28" i="6"/>
  <c r="Y28" i="6"/>
  <c r="AX28" i="6" s="1"/>
  <c r="X28" i="6"/>
  <c r="W28" i="6"/>
  <c r="AV28" i="6" s="1"/>
  <c r="BP28" i="6" s="1"/>
  <c r="V28" i="6"/>
  <c r="U28" i="6"/>
  <c r="BI28" i="6" s="1"/>
  <c r="T28" i="6"/>
  <c r="AI28" i="6" s="1"/>
  <c r="S28" i="6"/>
  <c r="R28" i="6"/>
  <c r="BF28" i="6" s="1"/>
  <c r="Q28" i="6"/>
  <c r="BE28" i="6" s="1"/>
  <c r="AO27" i="6"/>
  <c r="AN27" i="6"/>
  <c r="AM27" i="6"/>
  <c r="AL27" i="6"/>
  <c r="AK27" i="6"/>
  <c r="AE27" i="6"/>
  <c r="AD27" i="6"/>
  <c r="AC27" i="6"/>
  <c r="AB27" i="6"/>
  <c r="AA27" i="6"/>
  <c r="Z27" i="6"/>
  <c r="Y27" i="6"/>
  <c r="X27" i="6"/>
  <c r="AW27" i="6" s="1"/>
  <c r="W27" i="6"/>
  <c r="V27" i="6"/>
  <c r="U27" i="6"/>
  <c r="T27" i="6"/>
  <c r="BH27" i="6" s="1"/>
  <c r="S27" i="6"/>
  <c r="BG27" i="6" s="1"/>
  <c r="R27" i="6"/>
  <c r="AG27" i="6" s="1"/>
  <c r="Q27" i="6"/>
  <c r="AO26" i="6"/>
  <c r="AN26" i="6"/>
  <c r="AM26" i="6"/>
  <c r="AL26" i="6"/>
  <c r="AV26" i="6" s="1"/>
  <c r="BP26" i="6" s="1"/>
  <c r="AK26" i="6"/>
  <c r="AE26" i="6"/>
  <c r="AD26" i="6"/>
  <c r="AC26" i="6"/>
  <c r="AB26" i="6"/>
  <c r="AA26" i="6"/>
  <c r="Z26" i="6"/>
  <c r="AY26" i="6" s="1"/>
  <c r="Y26" i="6"/>
  <c r="X26" i="6"/>
  <c r="AW26" i="6" s="1"/>
  <c r="W26" i="6"/>
  <c r="V26" i="6"/>
  <c r="AU26" i="6" s="1"/>
  <c r="AZ26" i="6" s="1"/>
  <c r="U26" i="6"/>
  <c r="BI26" i="6" s="1"/>
  <c r="T26" i="6"/>
  <c r="BH26" i="6" s="1"/>
  <c r="S26" i="6"/>
  <c r="R26" i="6"/>
  <c r="BF26" i="6" s="1"/>
  <c r="Q26" i="6"/>
  <c r="BE26" i="6" s="1"/>
  <c r="BF25" i="6"/>
  <c r="AO25" i="6"/>
  <c r="AN25" i="6"/>
  <c r="AM25" i="6"/>
  <c r="AL25" i="6"/>
  <c r="AK25" i="6"/>
  <c r="AE25" i="6"/>
  <c r="AD25" i="6"/>
  <c r="AC25" i="6"/>
  <c r="AB25" i="6"/>
  <c r="AA25" i="6"/>
  <c r="Z25" i="6"/>
  <c r="Y25" i="6"/>
  <c r="AX25" i="6" s="1"/>
  <c r="BR25" i="6" s="1"/>
  <c r="X25" i="6"/>
  <c r="W25" i="6"/>
  <c r="AV25" i="6" s="1"/>
  <c r="V25" i="6"/>
  <c r="U25" i="6"/>
  <c r="T25" i="6"/>
  <c r="BH25" i="6" s="1"/>
  <c r="S25" i="6"/>
  <c r="BG25" i="6" s="1"/>
  <c r="R25" i="6"/>
  <c r="AG25" i="6" s="1"/>
  <c r="Q25" i="6"/>
  <c r="AO24" i="6"/>
  <c r="AN24" i="6"/>
  <c r="AM24" i="6"/>
  <c r="AL24" i="6"/>
  <c r="AV24" i="6" s="1"/>
  <c r="BP24" i="6" s="1"/>
  <c r="AK24" i="6"/>
  <c r="AE24" i="6"/>
  <c r="AD24" i="6"/>
  <c r="AC24" i="6"/>
  <c r="AB24" i="6"/>
  <c r="AA24" i="6"/>
  <c r="Z24" i="6"/>
  <c r="AY24" i="6" s="1"/>
  <c r="BD24" i="6" s="1"/>
  <c r="Y24" i="6"/>
  <c r="X24" i="6"/>
  <c r="AW24" i="6" s="1"/>
  <c r="W24" i="6"/>
  <c r="V24" i="6"/>
  <c r="AU24" i="6" s="1"/>
  <c r="AZ24" i="6" s="1"/>
  <c r="U24" i="6"/>
  <c r="BI24" i="6" s="1"/>
  <c r="T24" i="6"/>
  <c r="BH24" i="6" s="1"/>
  <c r="S24" i="6"/>
  <c r="R24" i="6"/>
  <c r="BF24" i="6" s="1"/>
  <c r="Q24" i="6"/>
  <c r="BE24" i="6" s="1"/>
  <c r="BF23" i="6"/>
  <c r="AO23" i="6"/>
  <c r="AN23" i="6"/>
  <c r="AM23" i="6"/>
  <c r="AL23" i="6"/>
  <c r="AK23" i="6"/>
  <c r="AE23" i="6"/>
  <c r="AD23" i="6"/>
  <c r="AC23" i="6"/>
  <c r="AB23" i="6"/>
  <c r="AA23" i="6"/>
  <c r="Z23" i="6"/>
  <c r="Y23" i="6"/>
  <c r="AX23" i="6" s="1"/>
  <c r="BR23" i="6" s="1"/>
  <c r="X23" i="6"/>
  <c r="W23" i="6"/>
  <c r="AV23" i="6" s="1"/>
  <c r="V23" i="6"/>
  <c r="U23" i="6"/>
  <c r="T23" i="6"/>
  <c r="BH23" i="6" s="1"/>
  <c r="S23" i="6"/>
  <c r="BG23" i="6" s="1"/>
  <c r="R23" i="6"/>
  <c r="AG23" i="6" s="1"/>
  <c r="Q23" i="6"/>
  <c r="AO22" i="6"/>
  <c r="AN22" i="6"/>
  <c r="AM22" i="6"/>
  <c r="AL22" i="6"/>
  <c r="AK22" i="6"/>
  <c r="AE22" i="6"/>
  <c r="AD22" i="6"/>
  <c r="AC22" i="6"/>
  <c r="AB22" i="6"/>
  <c r="AA22" i="6"/>
  <c r="Z22" i="6"/>
  <c r="Y22" i="6"/>
  <c r="AX22" i="6" s="1"/>
  <c r="X22" i="6"/>
  <c r="W22" i="6"/>
  <c r="AV22" i="6" s="1"/>
  <c r="BP22" i="6" s="1"/>
  <c r="V22" i="6"/>
  <c r="U22" i="6"/>
  <c r="BI22" i="6" s="1"/>
  <c r="T22" i="6"/>
  <c r="BH22" i="6" s="1"/>
  <c r="S22" i="6"/>
  <c r="R22" i="6"/>
  <c r="BF22" i="6" s="1"/>
  <c r="Q22" i="6"/>
  <c r="BE22" i="6" s="1"/>
  <c r="AO21" i="6"/>
  <c r="AN21" i="6"/>
  <c r="AM21" i="6"/>
  <c r="AL21" i="6"/>
  <c r="AK21" i="6"/>
  <c r="AE21" i="6"/>
  <c r="AD21" i="6"/>
  <c r="AC21" i="6"/>
  <c r="AB21" i="6"/>
  <c r="AG21" i="6" s="1"/>
  <c r="AA21" i="6"/>
  <c r="Z21" i="6"/>
  <c r="Y21" i="6"/>
  <c r="X21" i="6"/>
  <c r="AW21" i="6" s="1"/>
  <c r="W21" i="6"/>
  <c r="V21" i="6"/>
  <c r="U21" i="6"/>
  <c r="T21" i="6"/>
  <c r="BH21" i="6" s="1"/>
  <c r="S21" i="6"/>
  <c r="BG21" i="6" s="1"/>
  <c r="R21" i="6"/>
  <c r="BF21" i="6" s="1"/>
  <c r="Q21" i="6"/>
  <c r="BH20" i="6"/>
  <c r="AO20" i="6"/>
  <c r="AN20" i="6"/>
  <c r="AM20" i="6"/>
  <c r="AL20" i="6"/>
  <c r="AK20" i="6"/>
  <c r="AE20" i="6"/>
  <c r="AD20" i="6"/>
  <c r="AC20" i="6"/>
  <c r="AB20" i="6"/>
  <c r="AA20" i="6"/>
  <c r="Z20" i="6"/>
  <c r="Y20" i="6"/>
  <c r="AX20" i="6" s="1"/>
  <c r="X20" i="6"/>
  <c r="W20" i="6"/>
  <c r="AV20" i="6" s="1"/>
  <c r="BP20" i="6" s="1"/>
  <c r="V20" i="6"/>
  <c r="U20" i="6"/>
  <c r="BI20" i="6" s="1"/>
  <c r="T20" i="6"/>
  <c r="AI20" i="6" s="1"/>
  <c r="S20" i="6"/>
  <c r="R20" i="6"/>
  <c r="BF20" i="6" s="1"/>
  <c r="Q20" i="6"/>
  <c r="BE20" i="6" s="1"/>
  <c r="BB19" i="6"/>
  <c r="AO19" i="6"/>
  <c r="AN19" i="6"/>
  <c r="AM19" i="6"/>
  <c r="AL19" i="6"/>
  <c r="AK19" i="6"/>
  <c r="AE19" i="6"/>
  <c r="AD19" i="6"/>
  <c r="AC19" i="6"/>
  <c r="AB19" i="6"/>
  <c r="AA19" i="6"/>
  <c r="Z19" i="6"/>
  <c r="Y19" i="6"/>
  <c r="X19" i="6"/>
  <c r="AW19" i="6" s="1"/>
  <c r="W19" i="6"/>
  <c r="V19" i="6"/>
  <c r="U19" i="6"/>
  <c r="T19" i="6"/>
  <c r="BH19" i="6" s="1"/>
  <c r="S19" i="6"/>
  <c r="BG19" i="6" s="1"/>
  <c r="R19" i="6"/>
  <c r="BF19" i="6" s="1"/>
  <c r="Q19" i="6"/>
  <c r="AO18" i="6"/>
  <c r="AN18" i="6"/>
  <c r="AM18" i="6"/>
  <c r="AL18" i="6"/>
  <c r="AV18" i="6" s="1"/>
  <c r="BP18" i="6" s="1"/>
  <c r="AK18" i="6"/>
  <c r="AE18" i="6"/>
  <c r="AD18" i="6"/>
  <c r="AC18" i="6"/>
  <c r="AB18" i="6"/>
  <c r="AA18" i="6"/>
  <c r="Z18" i="6"/>
  <c r="AY18" i="6" s="1"/>
  <c r="Y18" i="6"/>
  <c r="X18" i="6"/>
  <c r="AW18" i="6" s="1"/>
  <c r="W18" i="6"/>
  <c r="V18" i="6"/>
  <c r="AU18" i="6" s="1"/>
  <c r="AZ18" i="6" s="1"/>
  <c r="U18" i="6"/>
  <c r="BI18" i="6" s="1"/>
  <c r="T18" i="6"/>
  <c r="BH18" i="6" s="1"/>
  <c r="S18" i="6"/>
  <c r="R18" i="6"/>
  <c r="BF18" i="6" s="1"/>
  <c r="Q18" i="6"/>
  <c r="BE18" i="6" s="1"/>
  <c r="BF17" i="6"/>
  <c r="AO17" i="6"/>
  <c r="AN17" i="6"/>
  <c r="AM17" i="6"/>
  <c r="AL17" i="6"/>
  <c r="AK17" i="6"/>
  <c r="AE17" i="6"/>
  <c r="AD17" i="6"/>
  <c r="AC17" i="6"/>
  <c r="AB17" i="6"/>
  <c r="AA17" i="6"/>
  <c r="Z17" i="6"/>
  <c r="Y17" i="6"/>
  <c r="AX17" i="6" s="1"/>
  <c r="BR17" i="6" s="1"/>
  <c r="X17" i="6"/>
  <c r="W17" i="6"/>
  <c r="AV17" i="6" s="1"/>
  <c r="V17" i="6"/>
  <c r="U17" i="6"/>
  <c r="T17" i="6"/>
  <c r="BH17" i="6" s="1"/>
  <c r="S17" i="6"/>
  <c r="BG17" i="6" s="1"/>
  <c r="R17" i="6"/>
  <c r="AG17" i="6" s="1"/>
  <c r="Q17" i="6"/>
  <c r="AO16" i="6"/>
  <c r="AN16" i="6"/>
  <c r="AM16" i="6"/>
  <c r="AL16" i="6"/>
  <c r="AV16" i="6" s="1"/>
  <c r="BP16" i="6" s="1"/>
  <c r="AK16" i="6"/>
  <c r="AE16" i="6"/>
  <c r="AD16" i="6"/>
  <c r="AC16" i="6"/>
  <c r="AB16" i="6"/>
  <c r="AA16" i="6"/>
  <c r="Z16" i="6"/>
  <c r="AY16" i="6" s="1"/>
  <c r="BD16" i="6" s="1"/>
  <c r="Y16" i="6"/>
  <c r="X16" i="6"/>
  <c r="AW16" i="6" s="1"/>
  <c r="W16" i="6"/>
  <c r="V16" i="6"/>
  <c r="AU16" i="6" s="1"/>
  <c r="AZ16" i="6" s="1"/>
  <c r="U16" i="6"/>
  <c r="BI16" i="6" s="1"/>
  <c r="T16" i="6"/>
  <c r="AI16" i="6" s="1"/>
  <c r="S16" i="6"/>
  <c r="R16" i="6"/>
  <c r="BF16" i="6" s="1"/>
  <c r="Q16" i="6"/>
  <c r="BE16" i="6" s="1"/>
  <c r="BF15" i="6"/>
  <c r="AO15" i="6"/>
  <c r="AN15" i="6"/>
  <c r="AM15" i="6"/>
  <c r="AL15" i="6"/>
  <c r="AK15" i="6"/>
  <c r="AE15" i="6"/>
  <c r="AD15" i="6"/>
  <c r="AC15" i="6"/>
  <c r="AB15" i="6"/>
  <c r="AA15" i="6"/>
  <c r="Z15" i="6"/>
  <c r="Y15" i="6"/>
  <c r="AX15" i="6" s="1"/>
  <c r="BR15" i="6" s="1"/>
  <c r="X15" i="6"/>
  <c r="W15" i="6"/>
  <c r="AV15" i="6" s="1"/>
  <c r="V15" i="6"/>
  <c r="U15" i="6"/>
  <c r="T15" i="6"/>
  <c r="BH15" i="6" s="1"/>
  <c r="S15" i="6"/>
  <c r="BG15" i="6" s="1"/>
  <c r="R15" i="6"/>
  <c r="AG15" i="6" s="1"/>
  <c r="Q15" i="6"/>
  <c r="AO14" i="6"/>
  <c r="AN14" i="6"/>
  <c r="AM14" i="6"/>
  <c r="AL14" i="6"/>
  <c r="AK14" i="6"/>
  <c r="AE14" i="6"/>
  <c r="AD14" i="6"/>
  <c r="AC14" i="6"/>
  <c r="AB14" i="6"/>
  <c r="AA14" i="6"/>
  <c r="Z14" i="6"/>
  <c r="Y14" i="6"/>
  <c r="AX14" i="6" s="1"/>
  <c r="X14" i="6"/>
  <c r="W14" i="6"/>
  <c r="AV14" i="6" s="1"/>
  <c r="BP14" i="6" s="1"/>
  <c r="V14" i="6"/>
  <c r="U14" i="6"/>
  <c r="BI14" i="6" s="1"/>
  <c r="T14" i="6"/>
  <c r="BH14" i="6" s="1"/>
  <c r="S14" i="6"/>
  <c r="R14" i="6"/>
  <c r="BF14" i="6" s="1"/>
  <c r="Q14" i="6"/>
  <c r="BE14" i="6" s="1"/>
  <c r="AO13" i="6"/>
  <c r="AN13" i="6"/>
  <c r="AM13" i="6"/>
  <c r="AL13" i="6"/>
  <c r="AK13" i="6"/>
  <c r="AE13" i="6"/>
  <c r="AD13" i="6"/>
  <c r="AC13" i="6"/>
  <c r="AB13" i="6"/>
  <c r="AA13" i="6"/>
  <c r="Z13" i="6"/>
  <c r="Y13" i="6"/>
  <c r="X13" i="6"/>
  <c r="AW13" i="6" s="1"/>
  <c r="W13" i="6"/>
  <c r="V13" i="6"/>
  <c r="U13" i="6"/>
  <c r="T13" i="6"/>
  <c r="BH13" i="6" s="1"/>
  <c r="S13" i="6"/>
  <c r="BG13" i="6" s="1"/>
  <c r="R13" i="6"/>
  <c r="BF13" i="6" s="1"/>
  <c r="Q13" i="6"/>
  <c r="AO12" i="6"/>
  <c r="AN12" i="6"/>
  <c r="AM12" i="6"/>
  <c r="AL12" i="6"/>
  <c r="AK12" i="6"/>
  <c r="AE12" i="6"/>
  <c r="AD12" i="6"/>
  <c r="AC12" i="6"/>
  <c r="AB12" i="6"/>
  <c r="AA12" i="6"/>
  <c r="Z12" i="6"/>
  <c r="Y12" i="6"/>
  <c r="AX12" i="6" s="1"/>
  <c r="BC12" i="6" s="1"/>
  <c r="X12" i="6"/>
  <c r="AW12" i="6" s="1"/>
  <c r="W12" i="6"/>
  <c r="V12" i="6"/>
  <c r="AU12" i="6" s="1"/>
  <c r="AZ12" i="6" s="1"/>
  <c r="U12" i="6"/>
  <c r="T12" i="6"/>
  <c r="BH12" i="6" s="1"/>
  <c r="S12" i="6"/>
  <c r="BG12" i="6" s="1"/>
  <c r="R12" i="6"/>
  <c r="AG12" i="6" s="1"/>
  <c r="Q12" i="6"/>
  <c r="AO11" i="6"/>
  <c r="AN11" i="6"/>
  <c r="AM11" i="6"/>
  <c r="AL11" i="6"/>
  <c r="AK11" i="6"/>
  <c r="BE11" i="6" s="1"/>
  <c r="AE11" i="6"/>
  <c r="AD11" i="6"/>
  <c r="AC11" i="6"/>
  <c r="AB11" i="6"/>
  <c r="AA11" i="6"/>
  <c r="Z11" i="6"/>
  <c r="AY11" i="6" s="1"/>
  <c r="Y11" i="6"/>
  <c r="AX11" i="6" s="1"/>
  <c r="X11" i="6"/>
  <c r="W11" i="6"/>
  <c r="V11" i="6"/>
  <c r="AU11" i="6" s="1"/>
  <c r="U11" i="6"/>
  <c r="T11" i="6"/>
  <c r="AI11" i="6" s="1"/>
  <c r="S11" i="6"/>
  <c r="R11" i="6"/>
  <c r="BF11" i="6" s="1"/>
  <c r="Q11" i="6"/>
  <c r="AO10" i="6"/>
  <c r="AN10" i="6"/>
  <c r="AM10" i="6"/>
  <c r="AL10" i="6"/>
  <c r="AK10" i="6"/>
  <c r="AE10" i="6"/>
  <c r="AD10" i="6"/>
  <c r="AI10" i="6" s="1"/>
  <c r="AC10" i="6"/>
  <c r="AB10" i="6"/>
  <c r="AA10" i="6"/>
  <c r="Z10" i="6"/>
  <c r="Y10" i="6"/>
  <c r="AX10" i="6" s="1"/>
  <c r="BC10" i="6" s="1"/>
  <c r="X10" i="6"/>
  <c r="AW10" i="6" s="1"/>
  <c r="W10" i="6"/>
  <c r="V10" i="6"/>
  <c r="AU10" i="6" s="1"/>
  <c r="AZ10" i="6" s="1"/>
  <c r="U10" i="6"/>
  <c r="T10" i="6"/>
  <c r="BH10" i="6" s="1"/>
  <c r="S10" i="6"/>
  <c r="BG10" i="6" s="1"/>
  <c r="R10" i="6"/>
  <c r="AG10" i="6" s="1"/>
  <c r="Q10" i="6"/>
  <c r="AO9" i="6"/>
  <c r="AN9" i="6"/>
  <c r="BH9" i="6" s="1"/>
  <c r="AM9" i="6"/>
  <c r="AL9" i="6"/>
  <c r="AK9" i="6"/>
  <c r="AE9" i="6"/>
  <c r="AD9" i="6"/>
  <c r="AC9" i="6"/>
  <c r="AB9" i="6"/>
  <c r="AA9" i="6"/>
  <c r="Z9" i="6"/>
  <c r="AY9" i="6" s="1"/>
  <c r="Y9" i="6"/>
  <c r="X9" i="6"/>
  <c r="W9" i="6"/>
  <c r="V9" i="6"/>
  <c r="AU9" i="6" s="1"/>
  <c r="U9" i="6"/>
  <c r="BI9" i="6" s="1"/>
  <c r="T9" i="6"/>
  <c r="S9" i="6"/>
  <c r="R9" i="6"/>
  <c r="Q9" i="6"/>
  <c r="AO8" i="6"/>
  <c r="AN8" i="6"/>
  <c r="AM8" i="6"/>
  <c r="BG8" i="6" s="1"/>
  <c r="AL8" i="6"/>
  <c r="AK8" i="6"/>
  <c r="AE8" i="6"/>
  <c r="AD8" i="6"/>
  <c r="AC8" i="6"/>
  <c r="AB8" i="6"/>
  <c r="AA8" i="6"/>
  <c r="Z8" i="6"/>
  <c r="AY8" i="6" s="1"/>
  <c r="BS8" i="6" s="1"/>
  <c r="Y8" i="6"/>
  <c r="AX8" i="6" s="1"/>
  <c r="X8" i="6"/>
  <c r="AH8" i="6" s="1"/>
  <c r="W8" i="6"/>
  <c r="AV8" i="6" s="1"/>
  <c r="BA8" i="6" s="1"/>
  <c r="V8" i="6"/>
  <c r="AU8" i="6" s="1"/>
  <c r="BO8" i="6" s="1"/>
  <c r="U8" i="6"/>
  <c r="BI8" i="6" s="1"/>
  <c r="T8" i="6"/>
  <c r="BH8" i="6" s="1"/>
  <c r="S8" i="6"/>
  <c r="R8" i="6"/>
  <c r="BF8" i="6" s="1"/>
  <c r="Q8" i="6"/>
  <c r="BE8" i="6" s="1"/>
  <c r="BI7" i="6"/>
  <c r="BE7" i="6"/>
  <c r="AO7" i="6"/>
  <c r="AN7" i="6"/>
  <c r="AM7" i="6"/>
  <c r="AL7" i="6"/>
  <c r="AK7" i="6"/>
  <c r="AE7" i="6"/>
  <c r="AD7" i="6"/>
  <c r="AC7" i="6"/>
  <c r="AB7" i="6"/>
  <c r="AA7" i="6"/>
  <c r="Z7" i="6"/>
  <c r="AJ7" i="6" s="1"/>
  <c r="Y7" i="6"/>
  <c r="X7" i="6"/>
  <c r="AW7" i="6" s="1"/>
  <c r="BQ7" i="6" s="1"/>
  <c r="W7" i="6"/>
  <c r="V7" i="6"/>
  <c r="AF7" i="6" s="1"/>
  <c r="U7" i="6"/>
  <c r="T7" i="6"/>
  <c r="BH7" i="6" s="1"/>
  <c r="S7" i="6"/>
  <c r="BG7" i="6" s="1"/>
  <c r="R7" i="6"/>
  <c r="BF7" i="6" s="1"/>
  <c r="Q7" i="6"/>
  <c r="AO6" i="6"/>
  <c r="BI6" i="6" s="1"/>
  <c r="AN6" i="6"/>
  <c r="AM6" i="6"/>
  <c r="AL6" i="6"/>
  <c r="AK6" i="6"/>
  <c r="AE6" i="6"/>
  <c r="AD6" i="6"/>
  <c r="AC6" i="6"/>
  <c r="AB6" i="6"/>
  <c r="AA6" i="6"/>
  <c r="Z6" i="6"/>
  <c r="AY6" i="6" s="1"/>
  <c r="BS6" i="6" s="1"/>
  <c r="Y6" i="6"/>
  <c r="AX6" i="6" s="1"/>
  <c r="X6" i="6"/>
  <c r="AH6" i="6" s="1"/>
  <c r="W6" i="6"/>
  <c r="AV6" i="6" s="1"/>
  <c r="BA6" i="6" s="1"/>
  <c r="V6" i="6"/>
  <c r="AU6" i="6" s="1"/>
  <c r="BO6" i="6" s="1"/>
  <c r="U6" i="6"/>
  <c r="AJ6" i="6" s="1"/>
  <c r="T6" i="6"/>
  <c r="BH6" i="6" s="1"/>
  <c r="S6" i="6"/>
  <c r="R6" i="6"/>
  <c r="BF6" i="6" s="1"/>
  <c r="Q6" i="6"/>
  <c r="BE6" i="6" s="1"/>
  <c r="BG5" i="6"/>
  <c r="AO5" i="6"/>
  <c r="AN5" i="6"/>
  <c r="AM5" i="6"/>
  <c r="AL5" i="6"/>
  <c r="AK5" i="6"/>
  <c r="AE5" i="6"/>
  <c r="AD5" i="6"/>
  <c r="AC5" i="6"/>
  <c r="AB5" i="6"/>
  <c r="AA5" i="6"/>
  <c r="Z5" i="6"/>
  <c r="AY5" i="6" s="1"/>
  <c r="BS5" i="6" s="1"/>
  <c r="Y5" i="6"/>
  <c r="X5" i="6"/>
  <c r="AW5" i="6" s="1"/>
  <c r="W5" i="6"/>
  <c r="V5" i="6"/>
  <c r="AU5" i="6" s="1"/>
  <c r="BO5" i="6" s="1"/>
  <c r="U5" i="6"/>
  <c r="BI5" i="6" s="1"/>
  <c r="T5" i="6"/>
  <c r="BH5" i="6" s="1"/>
  <c r="S5" i="6"/>
  <c r="R5" i="6"/>
  <c r="BF5" i="6" s="1"/>
  <c r="Q5" i="6"/>
  <c r="BE5" i="6" s="1"/>
  <c r="AO4" i="6"/>
  <c r="BI4" i="6" s="1"/>
  <c r="AN4" i="6"/>
  <c r="AM4" i="6"/>
  <c r="AL4" i="6"/>
  <c r="AK4" i="6"/>
  <c r="AE4" i="6"/>
  <c r="AD4" i="6"/>
  <c r="AC4" i="6"/>
  <c r="AB4" i="6"/>
  <c r="AA4" i="6"/>
  <c r="Z4" i="6"/>
  <c r="AY4" i="6" s="1"/>
  <c r="Y4" i="6"/>
  <c r="X4" i="6"/>
  <c r="W4" i="6"/>
  <c r="AV4" i="6" s="1"/>
  <c r="BA4" i="6" s="1"/>
  <c r="V4" i="6"/>
  <c r="AU4" i="6" s="1"/>
  <c r="U4" i="6"/>
  <c r="AJ4" i="6" s="1"/>
  <c r="T4" i="6"/>
  <c r="BH4" i="6" s="1"/>
  <c r="S4" i="6"/>
  <c r="R4" i="6"/>
  <c r="BF4" i="6" s="1"/>
  <c r="Q4" i="6"/>
  <c r="BE4" i="6" s="1"/>
  <c r="AO30" i="5"/>
  <c r="AN30" i="5"/>
  <c r="AM30" i="5"/>
  <c r="AL30" i="5"/>
  <c r="AK30" i="5"/>
  <c r="AE30" i="5"/>
  <c r="AD30" i="5"/>
  <c r="AC30" i="5"/>
  <c r="AB30" i="5"/>
  <c r="AA30" i="5"/>
  <c r="Z30" i="5"/>
  <c r="AY30" i="5" s="1"/>
  <c r="BD30" i="5" s="1"/>
  <c r="Y30" i="5"/>
  <c r="X30" i="5"/>
  <c r="AW30" i="5" s="1"/>
  <c r="W30" i="5"/>
  <c r="V30" i="5"/>
  <c r="AU30" i="5" s="1"/>
  <c r="AZ30" i="5" s="1"/>
  <c r="U30" i="5"/>
  <c r="BI30" i="5" s="1"/>
  <c r="T30" i="5"/>
  <c r="AI30" i="5" s="1"/>
  <c r="S30" i="5"/>
  <c r="BG30" i="5" s="1"/>
  <c r="R30" i="5"/>
  <c r="BF30" i="5" s="1"/>
  <c r="Q30" i="5"/>
  <c r="BE30" i="5" s="1"/>
  <c r="AO29" i="5"/>
  <c r="AN29" i="5"/>
  <c r="AM29" i="5"/>
  <c r="AL29" i="5"/>
  <c r="AK29" i="5"/>
  <c r="AE29" i="5"/>
  <c r="AD29" i="5"/>
  <c r="AC29" i="5"/>
  <c r="AB29" i="5"/>
  <c r="AA29" i="5"/>
  <c r="Z29" i="5"/>
  <c r="AY29" i="5" s="1"/>
  <c r="Y29" i="5"/>
  <c r="X29" i="5"/>
  <c r="AW29" i="5" s="1"/>
  <c r="BB29" i="5" s="1"/>
  <c r="W29" i="5"/>
  <c r="V29" i="5"/>
  <c r="AU29" i="5" s="1"/>
  <c r="U29" i="5"/>
  <c r="BI29" i="5" s="1"/>
  <c r="T29" i="5"/>
  <c r="BH29" i="5" s="1"/>
  <c r="S29" i="5"/>
  <c r="BG29" i="5" s="1"/>
  <c r="R29" i="5"/>
  <c r="BF29" i="5" s="1"/>
  <c r="Q29" i="5"/>
  <c r="BE29" i="5" s="1"/>
  <c r="AO28" i="5"/>
  <c r="AN28" i="5"/>
  <c r="AM28" i="5"/>
  <c r="AL28" i="5"/>
  <c r="AK28" i="5"/>
  <c r="AE28" i="5"/>
  <c r="AD28" i="5"/>
  <c r="AC28" i="5"/>
  <c r="AB28" i="5"/>
  <c r="AA28" i="5"/>
  <c r="Z28" i="5"/>
  <c r="AY28" i="5" s="1"/>
  <c r="BD28" i="5" s="1"/>
  <c r="Y28" i="5"/>
  <c r="X28" i="5"/>
  <c r="AW28" i="5" s="1"/>
  <c r="W28" i="5"/>
  <c r="V28" i="5"/>
  <c r="AU28" i="5" s="1"/>
  <c r="AZ28" i="5" s="1"/>
  <c r="U28" i="5"/>
  <c r="BI28" i="5" s="1"/>
  <c r="T28" i="5"/>
  <c r="AI28" i="5" s="1"/>
  <c r="S28" i="5"/>
  <c r="BG28" i="5" s="1"/>
  <c r="R28" i="5"/>
  <c r="BF28" i="5" s="1"/>
  <c r="Q28" i="5"/>
  <c r="BE28" i="5" s="1"/>
  <c r="AO27" i="5"/>
  <c r="AN27" i="5"/>
  <c r="AM27" i="5"/>
  <c r="AL27" i="5"/>
  <c r="AK27" i="5"/>
  <c r="AE27" i="5"/>
  <c r="AD27" i="5"/>
  <c r="AC27" i="5"/>
  <c r="AB27" i="5"/>
  <c r="AA27" i="5"/>
  <c r="Z27" i="5"/>
  <c r="AY27" i="5" s="1"/>
  <c r="Y27" i="5"/>
  <c r="X27" i="5"/>
  <c r="AW27" i="5" s="1"/>
  <c r="BB27" i="5" s="1"/>
  <c r="W27" i="5"/>
  <c r="V27" i="5"/>
  <c r="AU27" i="5" s="1"/>
  <c r="U27" i="5"/>
  <c r="BI27" i="5" s="1"/>
  <c r="T27" i="5"/>
  <c r="BH27" i="5" s="1"/>
  <c r="S27" i="5"/>
  <c r="BG27" i="5" s="1"/>
  <c r="R27" i="5"/>
  <c r="BF27" i="5" s="1"/>
  <c r="Q27" i="5"/>
  <c r="BE27" i="5" s="1"/>
  <c r="BH26" i="5"/>
  <c r="AO26" i="5"/>
  <c r="AN26" i="5"/>
  <c r="AM26" i="5"/>
  <c r="AL26" i="5"/>
  <c r="AK26" i="5"/>
  <c r="AE26" i="5"/>
  <c r="AD26" i="5"/>
  <c r="AC26" i="5"/>
  <c r="AB26" i="5"/>
  <c r="AA26" i="5"/>
  <c r="Z26" i="5"/>
  <c r="AY26" i="5" s="1"/>
  <c r="BD26" i="5" s="1"/>
  <c r="Y26" i="5"/>
  <c r="X26" i="5"/>
  <c r="AW26" i="5" s="1"/>
  <c r="W26" i="5"/>
  <c r="V26" i="5"/>
  <c r="AU26" i="5" s="1"/>
  <c r="AZ26" i="5" s="1"/>
  <c r="U26" i="5"/>
  <c r="BI26" i="5" s="1"/>
  <c r="T26" i="5"/>
  <c r="AI26" i="5" s="1"/>
  <c r="S26" i="5"/>
  <c r="BG26" i="5" s="1"/>
  <c r="R26" i="5"/>
  <c r="BF26" i="5" s="1"/>
  <c r="Q26" i="5"/>
  <c r="BE26" i="5" s="1"/>
  <c r="AO25" i="5"/>
  <c r="AN25" i="5"/>
  <c r="AM25" i="5"/>
  <c r="AL25" i="5"/>
  <c r="AK25" i="5"/>
  <c r="AE25" i="5"/>
  <c r="AD25" i="5"/>
  <c r="AC25" i="5"/>
  <c r="AB25" i="5"/>
  <c r="AA25" i="5"/>
  <c r="Z25" i="5"/>
  <c r="AY25" i="5" s="1"/>
  <c r="Y25" i="5"/>
  <c r="X25" i="5"/>
  <c r="AW25" i="5" s="1"/>
  <c r="BB25" i="5" s="1"/>
  <c r="W25" i="5"/>
  <c r="V25" i="5"/>
  <c r="AU25" i="5" s="1"/>
  <c r="U25" i="5"/>
  <c r="BI25" i="5" s="1"/>
  <c r="T25" i="5"/>
  <c r="BH25" i="5" s="1"/>
  <c r="S25" i="5"/>
  <c r="BG25" i="5" s="1"/>
  <c r="R25" i="5"/>
  <c r="BF25" i="5" s="1"/>
  <c r="Q25" i="5"/>
  <c r="BE25" i="5" s="1"/>
  <c r="BH24" i="5"/>
  <c r="AO24" i="5"/>
  <c r="AN24" i="5"/>
  <c r="AM24" i="5"/>
  <c r="AL24" i="5"/>
  <c r="AK24" i="5"/>
  <c r="AE24" i="5"/>
  <c r="AD24" i="5"/>
  <c r="AC24" i="5"/>
  <c r="AB24" i="5"/>
  <c r="AA24" i="5"/>
  <c r="Z24" i="5"/>
  <c r="AY24" i="5" s="1"/>
  <c r="BD24" i="5" s="1"/>
  <c r="Y24" i="5"/>
  <c r="X24" i="5"/>
  <c r="AW24" i="5" s="1"/>
  <c r="W24" i="5"/>
  <c r="V24" i="5"/>
  <c r="AU24" i="5" s="1"/>
  <c r="AZ24" i="5" s="1"/>
  <c r="U24" i="5"/>
  <c r="BI24" i="5" s="1"/>
  <c r="T24" i="5"/>
  <c r="AI24" i="5" s="1"/>
  <c r="S24" i="5"/>
  <c r="BG24" i="5" s="1"/>
  <c r="R24" i="5"/>
  <c r="BF24" i="5" s="1"/>
  <c r="Q24" i="5"/>
  <c r="BE24" i="5" s="1"/>
  <c r="AO23" i="5"/>
  <c r="AN23" i="5"/>
  <c r="AM23" i="5"/>
  <c r="AL23" i="5"/>
  <c r="AK23" i="5"/>
  <c r="AE23" i="5"/>
  <c r="AD23" i="5"/>
  <c r="AC23" i="5"/>
  <c r="AB23" i="5"/>
  <c r="AA23" i="5"/>
  <c r="Z23" i="5"/>
  <c r="AY23" i="5" s="1"/>
  <c r="Y23" i="5"/>
  <c r="X23" i="5"/>
  <c r="AW23" i="5" s="1"/>
  <c r="BB23" i="5" s="1"/>
  <c r="W23" i="5"/>
  <c r="V23" i="5"/>
  <c r="AU23" i="5" s="1"/>
  <c r="U23" i="5"/>
  <c r="BI23" i="5" s="1"/>
  <c r="T23" i="5"/>
  <c r="BH23" i="5" s="1"/>
  <c r="S23" i="5"/>
  <c r="BG23" i="5" s="1"/>
  <c r="R23" i="5"/>
  <c r="BF23" i="5" s="1"/>
  <c r="Q23" i="5"/>
  <c r="BE23" i="5" s="1"/>
  <c r="BH22" i="5"/>
  <c r="AO22" i="5"/>
  <c r="AN22" i="5"/>
  <c r="AM22" i="5"/>
  <c r="AL22" i="5"/>
  <c r="AK22" i="5"/>
  <c r="AE22" i="5"/>
  <c r="AD22" i="5"/>
  <c r="AC22" i="5"/>
  <c r="AB22" i="5"/>
  <c r="AA22" i="5"/>
  <c r="Z22" i="5"/>
  <c r="AY22" i="5" s="1"/>
  <c r="BD22" i="5" s="1"/>
  <c r="Y22" i="5"/>
  <c r="X22" i="5"/>
  <c r="AW22" i="5" s="1"/>
  <c r="W22" i="5"/>
  <c r="V22" i="5"/>
  <c r="AU22" i="5" s="1"/>
  <c r="AZ22" i="5" s="1"/>
  <c r="U22" i="5"/>
  <c r="BI22" i="5" s="1"/>
  <c r="T22" i="5"/>
  <c r="AI22" i="5" s="1"/>
  <c r="S22" i="5"/>
  <c r="BG22" i="5" s="1"/>
  <c r="R22" i="5"/>
  <c r="BF22" i="5" s="1"/>
  <c r="Q22" i="5"/>
  <c r="BE22" i="5" s="1"/>
  <c r="AO21" i="5"/>
  <c r="AN21" i="5"/>
  <c r="AM21" i="5"/>
  <c r="AL21" i="5"/>
  <c r="AK21" i="5"/>
  <c r="AE21" i="5"/>
  <c r="AD21" i="5"/>
  <c r="AC21" i="5"/>
  <c r="AB21" i="5"/>
  <c r="AA21" i="5"/>
  <c r="Z21" i="5"/>
  <c r="AY21" i="5" s="1"/>
  <c r="Y21" i="5"/>
  <c r="X21" i="5"/>
  <c r="AW21" i="5" s="1"/>
  <c r="BB21" i="5" s="1"/>
  <c r="W21" i="5"/>
  <c r="V21" i="5"/>
  <c r="AU21" i="5" s="1"/>
  <c r="U21" i="5"/>
  <c r="BI21" i="5" s="1"/>
  <c r="T21" i="5"/>
  <c r="BH21" i="5" s="1"/>
  <c r="S21" i="5"/>
  <c r="BG21" i="5" s="1"/>
  <c r="R21" i="5"/>
  <c r="BF21" i="5" s="1"/>
  <c r="Q21" i="5"/>
  <c r="BE21" i="5" s="1"/>
  <c r="BH20" i="5"/>
  <c r="AO20" i="5"/>
  <c r="AN20" i="5"/>
  <c r="AM20" i="5"/>
  <c r="AL20" i="5"/>
  <c r="AK20" i="5"/>
  <c r="AE20" i="5"/>
  <c r="AD20" i="5"/>
  <c r="AC20" i="5"/>
  <c r="AB20" i="5"/>
  <c r="AA20" i="5"/>
  <c r="Z20" i="5"/>
  <c r="AY20" i="5" s="1"/>
  <c r="BD20" i="5" s="1"/>
  <c r="Y20" i="5"/>
  <c r="X20" i="5"/>
  <c r="AW20" i="5" s="1"/>
  <c r="W20" i="5"/>
  <c r="V20" i="5"/>
  <c r="AU20" i="5" s="1"/>
  <c r="AZ20" i="5" s="1"/>
  <c r="U20" i="5"/>
  <c r="BI20" i="5" s="1"/>
  <c r="T20" i="5"/>
  <c r="S20" i="5"/>
  <c r="BG20" i="5" s="1"/>
  <c r="R20" i="5"/>
  <c r="BF20" i="5" s="1"/>
  <c r="Q20" i="5"/>
  <c r="BE20" i="5" s="1"/>
  <c r="AO19" i="5"/>
  <c r="AN19" i="5"/>
  <c r="AM19" i="5"/>
  <c r="AL19" i="5"/>
  <c r="AK19" i="5"/>
  <c r="AE19" i="5"/>
  <c r="AD19" i="5"/>
  <c r="AC19" i="5"/>
  <c r="AB19" i="5"/>
  <c r="AA19" i="5"/>
  <c r="Z19" i="5"/>
  <c r="AY19" i="5" s="1"/>
  <c r="Y19" i="5"/>
  <c r="X19" i="5"/>
  <c r="AW19" i="5" s="1"/>
  <c r="BB19" i="5" s="1"/>
  <c r="W19" i="5"/>
  <c r="V19" i="5"/>
  <c r="AU19" i="5" s="1"/>
  <c r="U19" i="5"/>
  <c r="BI19" i="5" s="1"/>
  <c r="T19" i="5"/>
  <c r="BH19" i="5" s="1"/>
  <c r="S19" i="5"/>
  <c r="BG19" i="5" s="1"/>
  <c r="R19" i="5"/>
  <c r="BF19" i="5" s="1"/>
  <c r="Q19" i="5"/>
  <c r="BE19" i="5" s="1"/>
  <c r="AO18" i="5"/>
  <c r="AN18" i="5"/>
  <c r="AM18" i="5"/>
  <c r="AL18" i="5"/>
  <c r="AK18" i="5"/>
  <c r="AE18" i="5"/>
  <c r="AD18" i="5"/>
  <c r="AC18" i="5"/>
  <c r="AB18" i="5"/>
  <c r="AA18" i="5"/>
  <c r="Z18" i="5"/>
  <c r="AY18" i="5" s="1"/>
  <c r="BD18" i="5" s="1"/>
  <c r="Y18" i="5"/>
  <c r="X18" i="5"/>
  <c r="AW18" i="5" s="1"/>
  <c r="W18" i="5"/>
  <c r="V18" i="5"/>
  <c r="AU18" i="5" s="1"/>
  <c r="AZ18" i="5" s="1"/>
  <c r="U18" i="5"/>
  <c r="BI18" i="5" s="1"/>
  <c r="T18" i="5"/>
  <c r="AI18" i="5" s="1"/>
  <c r="S18" i="5"/>
  <c r="BG18" i="5" s="1"/>
  <c r="R18" i="5"/>
  <c r="BF18" i="5" s="1"/>
  <c r="Q18" i="5"/>
  <c r="BE18" i="5" s="1"/>
  <c r="AO17" i="5"/>
  <c r="AN17" i="5"/>
  <c r="AM17" i="5"/>
  <c r="AL17" i="5"/>
  <c r="AK17" i="5"/>
  <c r="AE17" i="5"/>
  <c r="AD17" i="5"/>
  <c r="AC17" i="5"/>
  <c r="AB17" i="5"/>
  <c r="AA17" i="5"/>
  <c r="Z17" i="5"/>
  <c r="AY17" i="5" s="1"/>
  <c r="Y17" i="5"/>
  <c r="X17" i="5"/>
  <c r="AW17" i="5" s="1"/>
  <c r="BB17" i="5" s="1"/>
  <c r="W17" i="5"/>
  <c r="V17" i="5"/>
  <c r="AU17" i="5" s="1"/>
  <c r="U17" i="5"/>
  <c r="BI17" i="5" s="1"/>
  <c r="T17" i="5"/>
  <c r="BH17" i="5" s="1"/>
  <c r="S17" i="5"/>
  <c r="BG17" i="5" s="1"/>
  <c r="R17" i="5"/>
  <c r="BF17" i="5" s="1"/>
  <c r="Q17" i="5"/>
  <c r="BE17" i="5" s="1"/>
  <c r="BH16" i="5"/>
  <c r="AO16" i="5"/>
  <c r="AN16" i="5"/>
  <c r="AM16" i="5"/>
  <c r="AL16" i="5"/>
  <c r="AK16" i="5"/>
  <c r="AE16" i="5"/>
  <c r="AD16" i="5"/>
  <c r="AC16" i="5"/>
  <c r="AB16" i="5"/>
  <c r="AA16" i="5"/>
  <c r="Z16" i="5"/>
  <c r="AY16" i="5" s="1"/>
  <c r="BD16" i="5" s="1"/>
  <c r="Y16" i="5"/>
  <c r="AX16" i="5" s="1"/>
  <c r="X16" i="5"/>
  <c r="W16" i="5"/>
  <c r="V16" i="5"/>
  <c r="AU16" i="5" s="1"/>
  <c r="AZ16" i="5" s="1"/>
  <c r="U16" i="5"/>
  <c r="BI16" i="5" s="1"/>
  <c r="T16" i="5"/>
  <c r="AI16" i="5" s="1"/>
  <c r="S16" i="5"/>
  <c r="BG16" i="5" s="1"/>
  <c r="R16" i="5"/>
  <c r="BF16" i="5" s="1"/>
  <c r="Q16" i="5"/>
  <c r="BE16" i="5" s="1"/>
  <c r="AO15" i="5"/>
  <c r="AN15" i="5"/>
  <c r="AM15" i="5"/>
  <c r="AL15" i="5"/>
  <c r="AK15" i="5"/>
  <c r="AE15" i="5"/>
  <c r="AD15" i="5"/>
  <c r="AC15" i="5"/>
  <c r="AB15" i="5"/>
  <c r="AA15" i="5"/>
  <c r="Z15" i="5"/>
  <c r="Y15" i="5"/>
  <c r="X15" i="5"/>
  <c r="AW15" i="5" s="1"/>
  <c r="BB15" i="5" s="1"/>
  <c r="W15" i="5"/>
  <c r="V15" i="5"/>
  <c r="U15" i="5"/>
  <c r="T15" i="5"/>
  <c r="BH15" i="5" s="1"/>
  <c r="S15" i="5"/>
  <c r="BG15" i="5" s="1"/>
  <c r="R15" i="5"/>
  <c r="AG15" i="5" s="1"/>
  <c r="Q15" i="5"/>
  <c r="AO14" i="5"/>
  <c r="AN14" i="5"/>
  <c r="AM14" i="5"/>
  <c r="AL14" i="5"/>
  <c r="AK14" i="5"/>
  <c r="AE14" i="5"/>
  <c r="AD14" i="5"/>
  <c r="AC14" i="5"/>
  <c r="AB14" i="5"/>
  <c r="AA14" i="5"/>
  <c r="Z14" i="5"/>
  <c r="Y14" i="5"/>
  <c r="X14" i="5"/>
  <c r="AW14" i="5" s="1"/>
  <c r="W14" i="5"/>
  <c r="V14" i="5"/>
  <c r="U14" i="5"/>
  <c r="BI14" i="5" s="1"/>
  <c r="T14" i="5"/>
  <c r="BH14" i="5" s="1"/>
  <c r="S14" i="5"/>
  <c r="BG14" i="5" s="1"/>
  <c r="R14" i="5"/>
  <c r="BF14" i="5" s="1"/>
  <c r="Q14" i="5"/>
  <c r="BE14" i="5" s="1"/>
  <c r="BH13" i="5"/>
  <c r="AO13" i="5"/>
  <c r="AN13" i="5"/>
  <c r="AM13" i="5"/>
  <c r="AL13" i="5"/>
  <c r="AK13" i="5"/>
  <c r="AE13" i="5"/>
  <c r="AD13" i="5"/>
  <c r="AC13" i="5"/>
  <c r="AB13" i="5"/>
  <c r="AA13" i="5"/>
  <c r="Z13" i="5"/>
  <c r="AY13" i="5" s="1"/>
  <c r="Y13" i="5"/>
  <c r="X13" i="5"/>
  <c r="W13" i="5"/>
  <c r="AV13" i="5" s="1"/>
  <c r="BP13" i="5" s="1"/>
  <c r="V13" i="5"/>
  <c r="AU13" i="5" s="1"/>
  <c r="U13" i="5"/>
  <c r="BI13" i="5" s="1"/>
  <c r="T13" i="5"/>
  <c r="S13" i="5"/>
  <c r="R13" i="5"/>
  <c r="BF13" i="5" s="1"/>
  <c r="Q13" i="5"/>
  <c r="BE13" i="5" s="1"/>
  <c r="AO12" i="5"/>
  <c r="AN12" i="5"/>
  <c r="AM12" i="5"/>
  <c r="AL12" i="5"/>
  <c r="AK12" i="5"/>
  <c r="AE12" i="5"/>
  <c r="AD12" i="5"/>
  <c r="AC12" i="5"/>
  <c r="AB12" i="5"/>
  <c r="AA12" i="5"/>
  <c r="Z12" i="5"/>
  <c r="Y12" i="5"/>
  <c r="AX12" i="5" s="1"/>
  <c r="X12" i="5"/>
  <c r="W12" i="5"/>
  <c r="V12" i="5"/>
  <c r="U12" i="5"/>
  <c r="BI12" i="5" s="1"/>
  <c r="T12" i="5"/>
  <c r="S12" i="5"/>
  <c r="R12" i="5"/>
  <c r="BF12" i="5" s="1"/>
  <c r="Q12" i="5"/>
  <c r="BE12" i="5" s="1"/>
  <c r="BF11" i="5"/>
  <c r="AO11" i="5"/>
  <c r="AN11" i="5"/>
  <c r="AM11" i="5"/>
  <c r="AL11" i="5"/>
  <c r="AK11" i="5"/>
  <c r="AE11" i="5"/>
  <c r="AD11" i="5"/>
  <c r="AC11" i="5"/>
  <c r="AB11" i="5"/>
  <c r="AG11" i="5" s="1"/>
  <c r="AA11" i="5"/>
  <c r="Z11" i="5"/>
  <c r="Y11" i="5"/>
  <c r="X11" i="5"/>
  <c r="W11" i="5"/>
  <c r="AV11" i="5" s="1"/>
  <c r="V11" i="5"/>
  <c r="U11" i="5"/>
  <c r="T11" i="5"/>
  <c r="BH11" i="5" s="1"/>
  <c r="S11" i="5"/>
  <c r="BG11" i="5" s="1"/>
  <c r="R11" i="5"/>
  <c r="Q11" i="5"/>
  <c r="BH10" i="5"/>
  <c r="AO10" i="5"/>
  <c r="AN10" i="5"/>
  <c r="AM10" i="5"/>
  <c r="AL10" i="5"/>
  <c r="AK10" i="5"/>
  <c r="AE10" i="5"/>
  <c r="AD10" i="5"/>
  <c r="AC10" i="5"/>
  <c r="AB10" i="5"/>
  <c r="AA10" i="5"/>
  <c r="Z10" i="5"/>
  <c r="Y10" i="5"/>
  <c r="X10" i="5"/>
  <c r="AW10" i="5" s="1"/>
  <c r="W10" i="5"/>
  <c r="AV10" i="5" s="1"/>
  <c r="BP10" i="5" s="1"/>
  <c r="V10" i="5"/>
  <c r="U10" i="5"/>
  <c r="BI10" i="5" s="1"/>
  <c r="T10" i="5"/>
  <c r="AI10" i="5" s="1"/>
  <c r="S10" i="5"/>
  <c r="R10" i="5"/>
  <c r="BF10" i="5" s="1"/>
  <c r="Q10" i="5"/>
  <c r="BE10" i="5" s="1"/>
  <c r="BF9" i="5"/>
  <c r="AO9" i="5"/>
  <c r="AN9" i="5"/>
  <c r="AM9" i="5"/>
  <c r="AL9" i="5"/>
  <c r="AK9" i="5"/>
  <c r="AE9" i="5"/>
  <c r="AD9" i="5"/>
  <c r="AC9" i="5"/>
  <c r="AB9" i="5"/>
  <c r="AA9" i="5"/>
  <c r="Z9" i="5"/>
  <c r="Y9" i="5"/>
  <c r="X9" i="5"/>
  <c r="W9" i="5"/>
  <c r="AV9" i="5" s="1"/>
  <c r="V9" i="5"/>
  <c r="U9" i="5"/>
  <c r="T9" i="5"/>
  <c r="BH9" i="5" s="1"/>
  <c r="S9" i="5"/>
  <c r="R9" i="5"/>
  <c r="AG9" i="5" s="1"/>
  <c r="Q9" i="5"/>
  <c r="BH8" i="5"/>
  <c r="AO8" i="5"/>
  <c r="AN8" i="5"/>
  <c r="AM8" i="5"/>
  <c r="AL8" i="5"/>
  <c r="AV8" i="5" s="1"/>
  <c r="BP8" i="5" s="1"/>
  <c r="AK8" i="5"/>
  <c r="AE8" i="5"/>
  <c r="AD8" i="5"/>
  <c r="BR8" i="5" s="1"/>
  <c r="AC8" i="5"/>
  <c r="AB8" i="5"/>
  <c r="AA8" i="5"/>
  <c r="Z8" i="5"/>
  <c r="AY8" i="5" s="1"/>
  <c r="BD8" i="5" s="1"/>
  <c r="Y8" i="5"/>
  <c r="AX8" i="5" s="1"/>
  <c r="X8" i="5"/>
  <c r="W8" i="5"/>
  <c r="V8" i="5"/>
  <c r="AU8" i="5" s="1"/>
  <c r="AZ8" i="5" s="1"/>
  <c r="U8" i="5"/>
  <c r="BI8" i="5" s="1"/>
  <c r="T8" i="5"/>
  <c r="AI8" i="5" s="1"/>
  <c r="S8" i="5"/>
  <c r="R8" i="5"/>
  <c r="Q8" i="5"/>
  <c r="BE8" i="5" s="1"/>
  <c r="AO7" i="5"/>
  <c r="AN7" i="5"/>
  <c r="AM7" i="5"/>
  <c r="AL7" i="5"/>
  <c r="AK7" i="5"/>
  <c r="AE7" i="5"/>
  <c r="AD7" i="5"/>
  <c r="AC7" i="5"/>
  <c r="BQ7" i="5" s="1"/>
  <c r="AB7" i="5"/>
  <c r="AA7" i="5"/>
  <c r="Z7" i="5"/>
  <c r="Y7" i="5"/>
  <c r="X7" i="5"/>
  <c r="AW7" i="5" s="1"/>
  <c r="W7" i="5"/>
  <c r="V7" i="5"/>
  <c r="U7" i="5"/>
  <c r="T7" i="5"/>
  <c r="BH7" i="5" s="1"/>
  <c r="S7" i="5"/>
  <c r="BG7" i="5" s="1"/>
  <c r="R7" i="5"/>
  <c r="AG7" i="5" s="1"/>
  <c r="Q7" i="5"/>
  <c r="AO6" i="5"/>
  <c r="AN6" i="5"/>
  <c r="AM6" i="5"/>
  <c r="AL6" i="5"/>
  <c r="AV6" i="5" s="1"/>
  <c r="BP6" i="5" s="1"/>
  <c r="AK6" i="5"/>
  <c r="AE6" i="5"/>
  <c r="AD6" i="5"/>
  <c r="AC6" i="5"/>
  <c r="AB6" i="5"/>
  <c r="AA6" i="5"/>
  <c r="Z6" i="5"/>
  <c r="Y6" i="5"/>
  <c r="AX6" i="5" s="1"/>
  <c r="X6" i="5"/>
  <c r="AW6" i="5" s="1"/>
  <c r="W6" i="5"/>
  <c r="V6" i="5"/>
  <c r="U6" i="5"/>
  <c r="T6" i="5"/>
  <c r="BH6" i="5" s="1"/>
  <c r="S6" i="5"/>
  <c r="R6" i="5"/>
  <c r="BF6" i="5" s="1"/>
  <c r="Q6" i="5"/>
  <c r="BF5" i="5"/>
  <c r="AO5" i="5"/>
  <c r="AN5" i="5"/>
  <c r="AM5" i="5"/>
  <c r="AL5" i="5"/>
  <c r="AK5" i="5"/>
  <c r="AE5" i="5"/>
  <c r="AD5" i="5"/>
  <c r="AC5" i="5"/>
  <c r="AB5" i="5"/>
  <c r="AG5" i="5" s="1"/>
  <c r="AA5" i="5"/>
  <c r="Z5" i="5"/>
  <c r="Y5" i="5"/>
  <c r="X5" i="5"/>
  <c r="W5" i="5"/>
  <c r="AV5" i="5" s="1"/>
  <c r="V5" i="5"/>
  <c r="U5" i="5"/>
  <c r="T5" i="5"/>
  <c r="BH5" i="5" s="1"/>
  <c r="S5" i="5"/>
  <c r="BG5" i="5" s="1"/>
  <c r="R5" i="5"/>
  <c r="Q5" i="5"/>
  <c r="BH4" i="5"/>
  <c r="AO4" i="5"/>
  <c r="AN4" i="5"/>
  <c r="AM4" i="5"/>
  <c r="AL4" i="5"/>
  <c r="AK4" i="5"/>
  <c r="AE4" i="5"/>
  <c r="AD4" i="5"/>
  <c r="AC4" i="5"/>
  <c r="AB4" i="5"/>
  <c r="AA4" i="5"/>
  <c r="Z4" i="5"/>
  <c r="AY4" i="5" s="1"/>
  <c r="BD4" i="5" s="1"/>
  <c r="Y4" i="5"/>
  <c r="X4" i="5"/>
  <c r="W4" i="5"/>
  <c r="AV4" i="5" s="1"/>
  <c r="BP4" i="5" s="1"/>
  <c r="V4" i="5"/>
  <c r="AU4" i="5" s="1"/>
  <c r="AZ4" i="5" s="1"/>
  <c r="U4" i="5"/>
  <c r="BI4" i="5" s="1"/>
  <c r="T4" i="5"/>
  <c r="AI4" i="5" s="1"/>
  <c r="S4" i="5"/>
  <c r="R4" i="5"/>
  <c r="BF4" i="5" s="1"/>
  <c r="Q4" i="5"/>
  <c r="BE4" i="5" s="1"/>
  <c r="BE17" i="4"/>
  <c r="AO17" i="4"/>
  <c r="BI17" i="4" s="1"/>
  <c r="AN17" i="4"/>
  <c r="AM17" i="4"/>
  <c r="AL17" i="4"/>
  <c r="AK17" i="4"/>
  <c r="AE17" i="4"/>
  <c r="BS17" i="4" s="1"/>
  <c r="AD17" i="4"/>
  <c r="BR17" i="4" s="1"/>
  <c r="AC17" i="4"/>
  <c r="AB17" i="4"/>
  <c r="AA17" i="4"/>
  <c r="BO17" i="4" s="1"/>
  <c r="Z17" i="4"/>
  <c r="AY17" i="4" s="1"/>
  <c r="BD17" i="4" s="1"/>
  <c r="Y17" i="4"/>
  <c r="AX17" i="4" s="1"/>
  <c r="X17" i="4"/>
  <c r="W17" i="4"/>
  <c r="V17" i="4"/>
  <c r="AU17" i="4" s="1"/>
  <c r="AZ17" i="4" s="1"/>
  <c r="U17" i="4"/>
  <c r="AJ17" i="4" s="1"/>
  <c r="T17" i="4"/>
  <c r="BH17" i="4" s="1"/>
  <c r="S17" i="4"/>
  <c r="BG17" i="4" s="1"/>
  <c r="R17" i="4"/>
  <c r="Q17" i="4"/>
  <c r="BG16" i="4"/>
  <c r="AO16" i="4"/>
  <c r="AN16" i="4"/>
  <c r="AM16" i="4"/>
  <c r="AL16" i="4"/>
  <c r="AK16" i="4"/>
  <c r="AE16" i="4"/>
  <c r="AD16" i="4"/>
  <c r="AC16" i="4"/>
  <c r="BQ16" i="4" s="1"/>
  <c r="AB16" i="4"/>
  <c r="AA16" i="4"/>
  <c r="Z16" i="4"/>
  <c r="Y16" i="4"/>
  <c r="AX16" i="4" s="1"/>
  <c r="BC16" i="4" s="1"/>
  <c r="X16" i="4"/>
  <c r="AW16" i="4" s="1"/>
  <c r="BB16" i="4" s="1"/>
  <c r="W16" i="4"/>
  <c r="V16" i="4"/>
  <c r="U16" i="4"/>
  <c r="BI16" i="4" s="1"/>
  <c r="T16" i="4"/>
  <c r="BH16" i="4" s="1"/>
  <c r="S16" i="4"/>
  <c r="R16" i="4"/>
  <c r="BF16" i="4" s="1"/>
  <c r="Q16" i="4"/>
  <c r="BE16" i="4" s="1"/>
  <c r="AO15" i="4"/>
  <c r="AN15" i="4"/>
  <c r="AM15" i="4"/>
  <c r="AL15" i="4"/>
  <c r="AK15" i="4"/>
  <c r="AJ15" i="4"/>
  <c r="BN15" i="4" s="1"/>
  <c r="AE15" i="4"/>
  <c r="AD15" i="4"/>
  <c r="AC15" i="4"/>
  <c r="AB15" i="4"/>
  <c r="BP15" i="4" s="1"/>
  <c r="AA15" i="4"/>
  <c r="Z15" i="4"/>
  <c r="AY15" i="4" s="1"/>
  <c r="BD15" i="4" s="1"/>
  <c r="Y15" i="4"/>
  <c r="X15" i="4"/>
  <c r="W15" i="4"/>
  <c r="AV15" i="4" s="1"/>
  <c r="BA15" i="4" s="1"/>
  <c r="V15" i="4"/>
  <c r="AU15" i="4" s="1"/>
  <c r="AZ15" i="4" s="1"/>
  <c r="U15" i="4"/>
  <c r="BI15" i="4" s="1"/>
  <c r="T15" i="4"/>
  <c r="S15" i="4"/>
  <c r="R15" i="4"/>
  <c r="BF15" i="4" s="1"/>
  <c r="Q15" i="4"/>
  <c r="AO14" i="4"/>
  <c r="AN14" i="4"/>
  <c r="AM14" i="4"/>
  <c r="AL14" i="4"/>
  <c r="AK14" i="4"/>
  <c r="AE14" i="4"/>
  <c r="AD14" i="4"/>
  <c r="AC14" i="4"/>
  <c r="AB14" i="4"/>
  <c r="AA14" i="4"/>
  <c r="Z14" i="4"/>
  <c r="Y14" i="4"/>
  <c r="X14" i="4"/>
  <c r="W14" i="4"/>
  <c r="AV14" i="4" s="1"/>
  <c r="V14" i="4"/>
  <c r="U14" i="4"/>
  <c r="BI14" i="4" s="1"/>
  <c r="T14" i="4"/>
  <c r="BH14" i="4" s="1"/>
  <c r="S14" i="4"/>
  <c r="R14" i="4"/>
  <c r="BF14" i="4" s="1"/>
  <c r="Q14" i="4"/>
  <c r="BE14" i="4" s="1"/>
  <c r="BE13" i="4"/>
  <c r="AO13" i="4"/>
  <c r="BI13" i="4" s="1"/>
  <c r="AN13" i="4"/>
  <c r="AM13" i="4"/>
  <c r="AL13" i="4"/>
  <c r="AK13" i="4"/>
  <c r="AE13" i="4"/>
  <c r="BS13" i="4" s="1"/>
  <c r="AD13" i="4"/>
  <c r="BR13" i="4" s="1"/>
  <c r="AC13" i="4"/>
  <c r="AB13" i="4"/>
  <c r="AA13" i="4"/>
  <c r="BO13" i="4" s="1"/>
  <c r="Z13" i="4"/>
  <c r="AY13" i="4" s="1"/>
  <c r="BD13" i="4" s="1"/>
  <c r="Y13" i="4"/>
  <c r="AX13" i="4" s="1"/>
  <c r="X13" i="4"/>
  <c r="W13" i="4"/>
  <c r="AV13" i="4" s="1"/>
  <c r="BA13" i="4" s="1"/>
  <c r="V13" i="4"/>
  <c r="AU13" i="4" s="1"/>
  <c r="AZ13" i="4" s="1"/>
  <c r="U13" i="4"/>
  <c r="T13" i="4"/>
  <c r="BH13" i="4" s="1"/>
  <c r="S13" i="4"/>
  <c r="BG13" i="4" s="1"/>
  <c r="R13" i="4"/>
  <c r="Q13" i="4"/>
  <c r="BG12" i="4"/>
  <c r="AO12" i="4"/>
  <c r="AN12" i="4"/>
  <c r="AM12" i="4"/>
  <c r="AL12" i="4"/>
  <c r="AK12" i="4"/>
  <c r="AE12" i="4"/>
  <c r="AD12" i="4"/>
  <c r="AC12" i="4"/>
  <c r="BQ12" i="4" s="1"/>
  <c r="AB12" i="4"/>
  <c r="AA12" i="4"/>
  <c r="Z12" i="4"/>
  <c r="Y12" i="4"/>
  <c r="AX12" i="4" s="1"/>
  <c r="BC12" i="4" s="1"/>
  <c r="X12" i="4"/>
  <c r="AW12" i="4" s="1"/>
  <c r="BB12" i="4" s="1"/>
  <c r="W12" i="4"/>
  <c r="V12" i="4"/>
  <c r="U12" i="4"/>
  <c r="T12" i="4"/>
  <c r="BH12" i="4" s="1"/>
  <c r="S12" i="4"/>
  <c r="R12" i="4"/>
  <c r="BF12" i="4" s="1"/>
  <c r="Q12" i="4"/>
  <c r="AO11" i="4"/>
  <c r="AN11" i="4"/>
  <c r="AM11" i="4"/>
  <c r="AL11" i="4"/>
  <c r="AK11" i="4"/>
  <c r="AE11" i="4"/>
  <c r="AD11" i="4"/>
  <c r="AC11" i="4"/>
  <c r="AB11" i="4"/>
  <c r="BP11" i="4" s="1"/>
  <c r="AA11" i="4"/>
  <c r="Z11" i="4"/>
  <c r="AY11" i="4" s="1"/>
  <c r="BD11" i="4" s="1"/>
  <c r="Y11" i="4"/>
  <c r="AX11" i="4" s="1"/>
  <c r="X11" i="4"/>
  <c r="W11" i="4"/>
  <c r="AV11" i="4" s="1"/>
  <c r="BA11" i="4" s="1"/>
  <c r="V11" i="4"/>
  <c r="AU11" i="4" s="1"/>
  <c r="AZ11" i="4" s="1"/>
  <c r="U11" i="4"/>
  <c r="BI11" i="4" s="1"/>
  <c r="T11" i="4"/>
  <c r="S11" i="4"/>
  <c r="R11" i="4"/>
  <c r="BF11" i="4" s="1"/>
  <c r="Q11" i="4"/>
  <c r="AO10" i="4"/>
  <c r="AN10" i="4"/>
  <c r="AM10" i="4"/>
  <c r="AL10" i="4"/>
  <c r="AK10" i="4"/>
  <c r="AE10" i="4"/>
  <c r="AD10" i="4"/>
  <c r="AC10" i="4"/>
  <c r="AB10" i="4"/>
  <c r="AA10" i="4"/>
  <c r="Z10" i="4"/>
  <c r="Y10" i="4"/>
  <c r="X10" i="4"/>
  <c r="W10" i="4"/>
  <c r="AV10" i="4" s="1"/>
  <c r="V10" i="4"/>
  <c r="U10" i="4"/>
  <c r="BI10" i="4" s="1"/>
  <c r="T10" i="4"/>
  <c r="BH10" i="4" s="1"/>
  <c r="S10" i="4"/>
  <c r="R10" i="4"/>
  <c r="BF10" i="4" s="1"/>
  <c r="Q10" i="4"/>
  <c r="BE10" i="4" s="1"/>
  <c r="BE9" i="4"/>
  <c r="AO9" i="4"/>
  <c r="BI9" i="4" s="1"/>
  <c r="AN9" i="4"/>
  <c r="AM9" i="4"/>
  <c r="AL9" i="4"/>
  <c r="AK9" i="4"/>
  <c r="AE9" i="4"/>
  <c r="BS9" i="4" s="1"/>
  <c r="AD9" i="4"/>
  <c r="BR9" i="4" s="1"/>
  <c r="AC9" i="4"/>
  <c r="AB9" i="4"/>
  <c r="AA9" i="4"/>
  <c r="BO9" i="4" s="1"/>
  <c r="Z9" i="4"/>
  <c r="AY9" i="4" s="1"/>
  <c r="BD9" i="4" s="1"/>
  <c r="Y9" i="4"/>
  <c r="AX9" i="4" s="1"/>
  <c r="X9" i="4"/>
  <c r="W9" i="4"/>
  <c r="AV9" i="4" s="1"/>
  <c r="BA9" i="4" s="1"/>
  <c r="V9" i="4"/>
  <c r="AU9" i="4" s="1"/>
  <c r="AZ9" i="4" s="1"/>
  <c r="U9" i="4"/>
  <c r="T9" i="4"/>
  <c r="BH9" i="4" s="1"/>
  <c r="S9" i="4"/>
  <c r="BG9" i="4" s="1"/>
  <c r="R9" i="4"/>
  <c r="Q9" i="4"/>
  <c r="BG8" i="4"/>
  <c r="AO8" i="4"/>
  <c r="AN8" i="4"/>
  <c r="AM8" i="4"/>
  <c r="AL8" i="4"/>
  <c r="AK8" i="4"/>
  <c r="AE8" i="4"/>
  <c r="AD8" i="4"/>
  <c r="AC8" i="4"/>
  <c r="BQ8" i="4" s="1"/>
  <c r="AB8" i="4"/>
  <c r="AA8" i="4"/>
  <c r="Z8" i="4"/>
  <c r="Y8" i="4"/>
  <c r="AX8" i="4" s="1"/>
  <c r="BC8" i="4" s="1"/>
  <c r="X8" i="4"/>
  <c r="AW8" i="4" s="1"/>
  <c r="BB8" i="4" s="1"/>
  <c r="W8" i="4"/>
  <c r="V8" i="4"/>
  <c r="U8" i="4"/>
  <c r="T8" i="4"/>
  <c r="BH8" i="4" s="1"/>
  <c r="S8" i="4"/>
  <c r="R8" i="4"/>
  <c r="BF8" i="4" s="1"/>
  <c r="Q8" i="4"/>
  <c r="AO7" i="4"/>
  <c r="AN7" i="4"/>
  <c r="AM7" i="4"/>
  <c r="AL7" i="4"/>
  <c r="AK7" i="4"/>
  <c r="AJ7" i="4"/>
  <c r="BN7" i="4" s="1"/>
  <c r="AE7" i="4"/>
  <c r="AD7" i="4"/>
  <c r="AC7" i="4"/>
  <c r="AB7" i="4"/>
  <c r="BP7" i="4" s="1"/>
  <c r="AA7" i="4"/>
  <c r="Z7" i="4"/>
  <c r="AY7" i="4" s="1"/>
  <c r="BD7" i="4" s="1"/>
  <c r="Y7" i="4"/>
  <c r="X7" i="4"/>
  <c r="W7" i="4"/>
  <c r="AV7" i="4" s="1"/>
  <c r="BA7" i="4" s="1"/>
  <c r="V7" i="4"/>
  <c r="AU7" i="4" s="1"/>
  <c r="AZ7" i="4" s="1"/>
  <c r="U7" i="4"/>
  <c r="BI7" i="4" s="1"/>
  <c r="T7" i="4"/>
  <c r="S7" i="4"/>
  <c r="R7" i="4"/>
  <c r="BF7" i="4" s="1"/>
  <c r="Q7" i="4"/>
  <c r="AO6" i="4"/>
  <c r="AN6" i="4"/>
  <c r="AM6" i="4"/>
  <c r="AL6" i="4"/>
  <c r="AK6" i="4"/>
  <c r="AE6" i="4"/>
  <c r="AD6" i="4"/>
  <c r="AC6" i="4"/>
  <c r="AB6" i="4"/>
  <c r="AA6" i="4"/>
  <c r="Z6" i="4"/>
  <c r="Y6" i="4"/>
  <c r="X6" i="4"/>
  <c r="W6" i="4"/>
  <c r="AV6" i="4" s="1"/>
  <c r="V6" i="4"/>
  <c r="U6" i="4"/>
  <c r="BI6" i="4" s="1"/>
  <c r="T6" i="4"/>
  <c r="BH6" i="4" s="1"/>
  <c r="S6" i="4"/>
  <c r="R6" i="4"/>
  <c r="Q6" i="4"/>
  <c r="BE6" i="4" s="1"/>
  <c r="BE5" i="4"/>
  <c r="AO5" i="4"/>
  <c r="AN5" i="4"/>
  <c r="AM5" i="4"/>
  <c r="AL5" i="4"/>
  <c r="AK5" i="4"/>
  <c r="AF5" i="4"/>
  <c r="AE5" i="4"/>
  <c r="BS5" i="4" s="1"/>
  <c r="AD5" i="4"/>
  <c r="AC5" i="4"/>
  <c r="AB5" i="4"/>
  <c r="AA5" i="4"/>
  <c r="BO5" i="4" s="1"/>
  <c r="Z5" i="4"/>
  <c r="AY5" i="4" s="1"/>
  <c r="BD5" i="4" s="1"/>
  <c r="Y5" i="4"/>
  <c r="AX5" i="4" s="1"/>
  <c r="X5" i="4"/>
  <c r="W5" i="4"/>
  <c r="AV5" i="4" s="1"/>
  <c r="BA5" i="4" s="1"/>
  <c r="V5" i="4"/>
  <c r="AU5" i="4" s="1"/>
  <c r="AZ5" i="4" s="1"/>
  <c r="U5" i="4"/>
  <c r="BI5" i="4" s="1"/>
  <c r="T5" i="4"/>
  <c r="S5" i="4"/>
  <c r="R5" i="4"/>
  <c r="Q5" i="4"/>
  <c r="AO4" i="4"/>
  <c r="AN4" i="4"/>
  <c r="AM4" i="4"/>
  <c r="AL4" i="4"/>
  <c r="AK4" i="4"/>
  <c r="AE4" i="4"/>
  <c r="AD4" i="4"/>
  <c r="AC4" i="4"/>
  <c r="AB4" i="4"/>
  <c r="AA4" i="4"/>
  <c r="Z4" i="4"/>
  <c r="AY4" i="4" s="1"/>
  <c r="Y4" i="4"/>
  <c r="X4" i="4"/>
  <c r="W4" i="4"/>
  <c r="AV4" i="4" s="1"/>
  <c r="V4" i="4"/>
  <c r="U4" i="4"/>
  <c r="BI4" i="4" s="1"/>
  <c r="T4" i="4"/>
  <c r="BH4" i="4" s="1"/>
  <c r="S4" i="4"/>
  <c r="AH4" i="4" s="1"/>
  <c r="R4" i="4"/>
  <c r="Q4" i="4"/>
  <c r="BE4" i="4" s="1"/>
  <c r="BH33" i="2"/>
  <c r="AU33" i="2"/>
  <c r="AO33" i="2"/>
  <c r="AN33" i="2"/>
  <c r="AM33" i="2"/>
  <c r="AL33" i="2"/>
  <c r="AK33" i="2"/>
  <c r="AE33" i="2"/>
  <c r="AD33" i="2"/>
  <c r="AC33" i="2"/>
  <c r="AB33" i="2"/>
  <c r="AA33" i="2"/>
  <c r="Z33" i="2"/>
  <c r="AY33" i="2" s="1"/>
  <c r="BD33" i="2" s="1"/>
  <c r="Y33" i="2"/>
  <c r="AX33" i="2" s="1"/>
  <c r="BC33" i="2" s="1"/>
  <c r="X33" i="2"/>
  <c r="W33" i="2"/>
  <c r="V33" i="2"/>
  <c r="U33" i="2"/>
  <c r="T33" i="2"/>
  <c r="AI33" i="2" s="1"/>
  <c r="S33" i="2"/>
  <c r="R33" i="2"/>
  <c r="Q33" i="2"/>
  <c r="BE32" i="2"/>
  <c r="AO32" i="2"/>
  <c r="BI32" i="2" s="1"/>
  <c r="AN32" i="2"/>
  <c r="AM32" i="2"/>
  <c r="AL32" i="2"/>
  <c r="AK32" i="2"/>
  <c r="AE32" i="2"/>
  <c r="AD32" i="2"/>
  <c r="AC32" i="2"/>
  <c r="AB32" i="2"/>
  <c r="AA32" i="2"/>
  <c r="Z32" i="2"/>
  <c r="Y32" i="2"/>
  <c r="X32" i="2"/>
  <c r="AW32" i="2" s="1"/>
  <c r="BQ32" i="2" s="1"/>
  <c r="W32" i="2"/>
  <c r="AV32" i="2" s="1"/>
  <c r="BA32" i="2" s="1"/>
  <c r="V32" i="2"/>
  <c r="AF32" i="2" s="1"/>
  <c r="U32" i="2"/>
  <c r="T32" i="2"/>
  <c r="S32" i="2"/>
  <c r="BG32" i="2" s="1"/>
  <c r="R32" i="2"/>
  <c r="BF32" i="2" s="1"/>
  <c r="Q32" i="2"/>
  <c r="BC31" i="2"/>
  <c r="AO31" i="2"/>
  <c r="AN31" i="2"/>
  <c r="BH31" i="2" s="1"/>
  <c r="AM31" i="2"/>
  <c r="AL31" i="2"/>
  <c r="AK31" i="2"/>
  <c r="AE31" i="2"/>
  <c r="AD31" i="2"/>
  <c r="BR31" i="2" s="1"/>
  <c r="AC31" i="2"/>
  <c r="AB31" i="2"/>
  <c r="AA31" i="2"/>
  <c r="Z31" i="2"/>
  <c r="AY31" i="2" s="1"/>
  <c r="Y31" i="2"/>
  <c r="AX31" i="2" s="1"/>
  <c r="X31" i="2"/>
  <c r="W31" i="2"/>
  <c r="V31" i="2"/>
  <c r="U31" i="2"/>
  <c r="BI31" i="2" s="1"/>
  <c r="T31" i="2"/>
  <c r="S31" i="2"/>
  <c r="R31" i="2"/>
  <c r="Q31" i="2"/>
  <c r="BE31" i="2" s="1"/>
  <c r="AO30" i="2"/>
  <c r="AN30" i="2"/>
  <c r="AM30" i="2"/>
  <c r="AL30" i="2"/>
  <c r="AK30" i="2"/>
  <c r="AE30" i="2"/>
  <c r="AD30" i="2"/>
  <c r="AC30" i="2"/>
  <c r="AB30" i="2"/>
  <c r="AA30" i="2"/>
  <c r="Z30" i="2"/>
  <c r="Y30" i="2"/>
  <c r="AX30" i="2" s="1"/>
  <c r="X30" i="2"/>
  <c r="AW30" i="2" s="1"/>
  <c r="BQ30" i="2" s="1"/>
  <c r="W30" i="2"/>
  <c r="V30" i="2"/>
  <c r="U30" i="2"/>
  <c r="BI30" i="2" s="1"/>
  <c r="T30" i="2"/>
  <c r="S30" i="2"/>
  <c r="BG30" i="2" s="1"/>
  <c r="R30" i="2"/>
  <c r="Q30" i="2"/>
  <c r="BH29" i="2"/>
  <c r="AU29" i="2"/>
  <c r="AO29" i="2"/>
  <c r="AN29" i="2"/>
  <c r="AM29" i="2"/>
  <c r="AL29" i="2"/>
  <c r="AK29" i="2"/>
  <c r="AE29" i="2"/>
  <c r="AD29" i="2"/>
  <c r="AC29" i="2"/>
  <c r="AB29" i="2"/>
  <c r="AA29" i="2"/>
  <c r="BO29" i="2" s="1"/>
  <c r="Z29" i="2"/>
  <c r="AY29" i="2" s="1"/>
  <c r="BD29" i="2" s="1"/>
  <c r="Y29" i="2"/>
  <c r="AX29" i="2" s="1"/>
  <c r="BC29" i="2" s="1"/>
  <c r="X29" i="2"/>
  <c r="W29" i="2"/>
  <c r="AV29" i="2" s="1"/>
  <c r="BP29" i="2" s="1"/>
  <c r="V29" i="2"/>
  <c r="U29" i="2"/>
  <c r="T29" i="2"/>
  <c r="AI29" i="2" s="1"/>
  <c r="S29" i="2"/>
  <c r="R29" i="2"/>
  <c r="Q29" i="2"/>
  <c r="BE28" i="2"/>
  <c r="AO28" i="2"/>
  <c r="BI28" i="2" s="1"/>
  <c r="AN28" i="2"/>
  <c r="AM28" i="2"/>
  <c r="AL28" i="2"/>
  <c r="AK28" i="2"/>
  <c r="AE28" i="2"/>
  <c r="AD28" i="2"/>
  <c r="AC28" i="2"/>
  <c r="AB28" i="2"/>
  <c r="AA28" i="2"/>
  <c r="Z28" i="2"/>
  <c r="Y28" i="2"/>
  <c r="X28" i="2"/>
  <c r="AW28" i="2" s="1"/>
  <c r="BQ28" i="2" s="1"/>
  <c r="W28" i="2"/>
  <c r="AV28" i="2" s="1"/>
  <c r="BA28" i="2" s="1"/>
  <c r="V28" i="2"/>
  <c r="U28" i="2"/>
  <c r="T28" i="2"/>
  <c r="S28" i="2"/>
  <c r="BG28" i="2" s="1"/>
  <c r="R28" i="2"/>
  <c r="Q28" i="2"/>
  <c r="AO27" i="2"/>
  <c r="AN27" i="2"/>
  <c r="AM27" i="2"/>
  <c r="AL27" i="2"/>
  <c r="AK27" i="2"/>
  <c r="AE27" i="2"/>
  <c r="AD27" i="2"/>
  <c r="AC27" i="2"/>
  <c r="AB27" i="2"/>
  <c r="AA27" i="2"/>
  <c r="Z27" i="2"/>
  <c r="Y27" i="2"/>
  <c r="AX27" i="2" s="1"/>
  <c r="X27" i="2"/>
  <c r="W27" i="2"/>
  <c r="V27" i="2"/>
  <c r="AU27" i="2" s="1"/>
  <c r="U27" i="2"/>
  <c r="BI27" i="2" s="1"/>
  <c r="T27" i="2"/>
  <c r="BH27" i="2" s="1"/>
  <c r="S27" i="2"/>
  <c r="R27" i="2"/>
  <c r="Q27" i="2"/>
  <c r="BE27" i="2" s="1"/>
  <c r="AX26" i="2"/>
  <c r="BR26" i="2" s="1"/>
  <c r="AO26" i="2"/>
  <c r="AN26" i="2"/>
  <c r="AM26" i="2"/>
  <c r="AL26" i="2"/>
  <c r="AK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BG26" i="2" s="1"/>
  <c r="R26" i="2"/>
  <c r="Q26" i="2"/>
  <c r="AY25" i="2"/>
  <c r="BD25" i="2" s="1"/>
  <c r="AV25" i="2"/>
  <c r="AO25" i="2"/>
  <c r="AN25" i="2"/>
  <c r="AM25" i="2"/>
  <c r="BG25" i="2" s="1"/>
  <c r="AL25" i="2"/>
  <c r="AK25" i="2"/>
  <c r="AI25" i="2"/>
  <c r="AE25" i="2"/>
  <c r="AD25" i="2"/>
  <c r="AC25" i="2"/>
  <c r="AB25" i="2"/>
  <c r="AA25" i="2"/>
  <c r="Z25" i="2"/>
  <c r="Y25" i="2"/>
  <c r="X25" i="2"/>
  <c r="AH25" i="2" s="1"/>
  <c r="W25" i="2"/>
  <c r="V25" i="2"/>
  <c r="U25" i="2"/>
  <c r="BI25" i="2" s="1"/>
  <c r="T25" i="2"/>
  <c r="BH25" i="2" s="1"/>
  <c r="S25" i="2"/>
  <c r="R25" i="2"/>
  <c r="Q25" i="2"/>
  <c r="BE25" i="2" s="1"/>
  <c r="AO24" i="2"/>
  <c r="AN24" i="2"/>
  <c r="AM24" i="2"/>
  <c r="AL24" i="2"/>
  <c r="BF24" i="2" s="1"/>
  <c r="AK24" i="2"/>
  <c r="AF24" i="2"/>
  <c r="AE24" i="2"/>
  <c r="AD24" i="2"/>
  <c r="AC24" i="2"/>
  <c r="AB24" i="2"/>
  <c r="AA24" i="2"/>
  <c r="Z24" i="2"/>
  <c r="Y24" i="2"/>
  <c r="X24" i="2"/>
  <c r="W24" i="2"/>
  <c r="AV24" i="2" s="1"/>
  <c r="BA24" i="2" s="1"/>
  <c r="V24" i="2"/>
  <c r="U24" i="2"/>
  <c r="AJ24" i="2" s="1"/>
  <c r="T24" i="2"/>
  <c r="S24" i="2"/>
  <c r="R24" i="2"/>
  <c r="Q24" i="2"/>
  <c r="AO23" i="2"/>
  <c r="AN23" i="2"/>
  <c r="AM23" i="2"/>
  <c r="AL23" i="2"/>
  <c r="AK23" i="2"/>
  <c r="AE23" i="2"/>
  <c r="AD23" i="2"/>
  <c r="AC23" i="2"/>
  <c r="AB23" i="2"/>
  <c r="AA23" i="2"/>
  <c r="Z23" i="2"/>
  <c r="Y23" i="2"/>
  <c r="X23" i="2"/>
  <c r="W23" i="2"/>
  <c r="V23" i="2"/>
  <c r="AU23" i="2" s="1"/>
  <c r="U23" i="2"/>
  <c r="T23" i="2"/>
  <c r="S23" i="2"/>
  <c r="R23" i="2"/>
  <c r="Q23" i="2"/>
  <c r="AO22" i="2"/>
  <c r="AN22" i="2"/>
  <c r="AM22" i="2"/>
  <c r="AL22" i="2"/>
  <c r="AK22" i="2"/>
  <c r="AE22" i="2"/>
  <c r="AD22" i="2"/>
  <c r="AC22" i="2"/>
  <c r="AB22" i="2"/>
  <c r="AA22" i="2"/>
  <c r="Z22" i="2"/>
  <c r="Y22" i="2"/>
  <c r="X22" i="2"/>
  <c r="W22" i="2"/>
  <c r="V22" i="2"/>
  <c r="U22" i="2"/>
  <c r="AJ22" i="2" s="1"/>
  <c r="T22" i="2"/>
  <c r="S22" i="2"/>
  <c r="BG22" i="2" s="1"/>
  <c r="R22" i="2"/>
  <c r="Q22" i="2"/>
  <c r="BD21" i="2"/>
  <c r="AO21" i="2"/>
  <c r="AN21" i="2"/>
  <c r="AM21" i="2"/>
  <c r="AL21" i="2"/>
  <c r="AK21" i="2"/>
  <c r="AE21" i="2"/>
  <c r="BS21" i="2" s="1"/>
  <c r="AD21" i="2"/>
  <c r="AC21" i="2"/>
  <c r="AB21" i="2"/>
  <c r="AA21" i="2"/>
  <c r="Z21" i="2"/>
  <c r="AY21" i="2" s="1"/>
  <c r="Y21" i="2"/>
  <c r="AX21" i="2" s="1"/>
  <c r="BC21" i="2" s="1"/>
  <c r="X21" i="2"/>
  <c r="W21" i="2"/>
  <c r="AV21" i="2" s="1"/>
  <c r="BP21" i="2" s="1"/>
  <c r="V21" i="2"/>
  <c r="U21" i="2"/>
  <c r="T21" i="2"/>
  <c r="S21" i="2"/>
  <c r="BG21" i="2" s="1"/>
  <c r="R21" i="2"/>
  <c r="Q21" i="2"/>
  <c r="AO20" i="2"/>
  <c r="AN20" i="2"/>
  <c r="AM20" i="2"/>
  <c r="AL20" i="2"/>
  <c r="AK20" i="2"/>
  <c r="AE20" i="2"/>
  <c r="AD20" i="2"/>
  <c r="AC20" i="2"/>
  <c r="AB20" i="2"/>
  <c r="AA20" i="2"/>
  <c r="Z20" i="2"/>
  <c r="Y20" i="2"/>
  <c r="X20" i="2"/>
  <c r="W20" i="2"/>
  <c r="V20" i="2"/>
  <c r="U20" i="2"/>
  <c r="AJ20" i="2" s="1"/>
  <c r="T20" i="2"/>
  <c r="S20" i="2"/>
  <c r="BG20" i="2" s="1"/>
  <c r="R20" i="2"/>
  <c r="BF20" i="2" s="1"/>
  <c r="Q20" i="2"/>
  <c r="AF20" i="2" s="1"/>
  <c r="AO19" i="2"/>
  <c r="AN19" i="2"/>
  <c r="AM19" i="2"/>
  <c r="AL19" i="2"/>
  <c r="AK19" i="2"/>
  <c r="AE19" i="2"/>
  <c r="AD19" i="2"/>
  <c r="AC19" i="2"/>
  <c r="AB19" i="2"/>
  <c r="AA19" i="2"/>
  <c r="Z19" i="2"/>
  <c r="Y19" i="2"/>
  <c r="X19" i="2"/>
  <c r="W19" i="2"/>
  <c r="V19" i="2"/>
  <c r="U19" i="2"/>
  <c r="T19" i="2"/>
  <c r="BH19" i="2" s="1"/>
  <c r="S19" i="2"/>
  <c r="R19" i="2"/>
  <c r="Q19" i="2"/>
  <c r="BF18" i="2"/>
  <c r="AO18" i="2"/>
  <c r="AN18" i="2"/>
  <c r="AM18" i="2"/>
  <c r="AL18" i="2"/>
  <c r="AK18" i="2"/>
  <c r="AE18" i="2"/>
  <c r="AD18" i="2"/>
  <c r="AC18" i="2"/>
  <c r="AB18" i="2"/>
  <c r="BP18" i="2" s="1"/>
  <c r="AA18" i="2"/>
  <c r="Z18" i="2"/>
  <c r="Y18" i="2"/>
  <c r="AX18" i="2" s="1"/>
  <c r="BR18" i="2" s="1"/>
  <c r="X18" i="2"/>
  <c r="AW18" i="2" s="1"/>
  <c r="W18" i="2"/>
  <c r="AV18" i="2" s="1"/>
  <c r="V18" i="2"/>
  <c r="U18" i="2"/>
  <c r="AJ18" i="2" s="1"/>
  <c r="T18" i="2"/>
  <c r="S18" i="2"/>
  <c r="BG18" i="2" s="1"/>
  <c r="R18" i="2"/>
  <c r="Q18" i="2"/>
  <c r="AU17" i="2"/>
  <c r="AO17" i="2"/>
  <c r="AN17" i="2"/>
  <c r="AM17" i="2"/>
  <c r="AL17" i="2"/>
  <c r="AK17" i="2"/>
  <c r="AE17" i="2"/>
  <c r="AD17" i="2"/>
  <c r="AC17" i="2"/>
  <c r="AB17" i="2"/>
  <c r="AA17" i="2"/>
  <c r="BO17" i="2" s="1"/>
  <c r="Z17" i="2"/>
  <c r="AY17" i="2" s="1"/>
  <c r="BD17" i="2" s="1"/>
  <c r="Y17" i="2"/>
  <c r="AX17" i="2" s="1"/>
  <c r="BC17" i="2" s="1"/>
  <c r="X17" i="2"/>
  <c r="W17" i="2"/>
  <c r="AV17" i="2" s="1"/>
  <c r="BP17" i="2" s="1"/>
  <c r="V17" i="2"/>
  <c r="U17" i="2"/>
  <c r="BI17" i="2" s="1"/>
  <c r="T17" i="2"/>
  <c r="BH17" i="2" s="1"/>
  <c r="S17" i="2"/>
  <c r="AH17" i="2" s="1"/>
  <c r="R17" i="2"/>
  <c r="Q17" i="2"/>
  <c r="BE17" i="2" s="1"/>
  <c r="AO16" i="2"/>
  <c r="BI16" i="2" s="1"/>
  <c r="AN16" i="2"/>
  <c r="AM16" i="2"/>
  <c r="AL16" i="2"/>
  <c r="AK16" i="2"/>
  <c r="BE16" i="2" s="1"/>
  <c r="AE16" i="2"/>
  <c r="AD16" i="2"/>
  <c r="AC16" i="2"/>
  <c r="AB16" i="2"/>
  <c r="AA16" i="2"/>
  <c r="Z16" i="2"/>
  <c r="Y16" i="2"/>
  <c r="X16" i="2"/>
  <c r="W16" i="2"/>
  <c r="AV16" i="2" s="1"/>
  <c r="BA16" i="2" s="1"/>
  <c r="V16" i="2"/>
  <c r="U16" i="2"/>
  <c r="AJ16" i="2" s="1"/>
  <c r="T16" i="2"/>
  <c r="S16" i="2"/>
  <c r="BG16" i="2" s="1"/>
  <c r="R16" i="2"/>
  <c r="BF16" i="2" s="1"/>
  <c r="Q16" i="2"/>
  <c r="AF16" i="2" s="1"/>
  <c r="AU15" i="2"/>
  <c r="AO15" i="2"/>
  <c r="AN15" i="2"/>
  <c r="AM15" i="2"/>
  <c r="AL15" i="2"/>
  <c r="AK15" i="2"/>
  <c r="AE15" i="2"/>
  <c r="AD15" i="2"/>
  <c r="AC15" i="2"/>
  <c r="AB15" i="2"/>
  <c r="AA15" i="2"/>
  <c r="Z15" i="2"/>
  <c r="Y15" i="2"/>
  <c r="AX15" i="2" s="1"/>
  <c r="X15" i="2"/>
  <c r="W15" i="2"/>
  <c r="V15" i="2"/>
  <c r="U15" i="2"/>
  <c r="T15" i="2"/>
  <c r="BH15" i="2" s="1"/>
  <c r="S15" i="2"/>
  <c r="R15" i="2"/>
  <c r="Q15" i="2"/>
  <c r="AO14" i="2"/>
  <c r="AN14" i="2"/>
  <c r="AM14" i="2"/>
  <c r="AL14" i="2"/>
  <c r="AK14" i="2"/>
  <c r="AE14" i="2"/>
  <c r="AD14" i="2"/>
  <c r="AC14" i="2"/>
  <c r="AB14" i="2"/>
  <c r="AA14" i="2"/>
  <c r="Z14" i="2"/>
  <c r="Y14" i="2"/>
  <c r="X14" i="2"/>
  <c r="AW14" i="2" s="1"/>
  <c r="W14" i="2"/>
  <c r="AV14" i="2" s="1"/>
  <c r="BA14" i="2" s="1"/>
  <c r="V14" i="2"/>
  <c r="U14" i="2"/>
  <c r="AJ14" i="2" s="1"/>
  <c r="T14" i="2"/>
  <c r="S14" i="2"/>
  <c r="BG14" i="2" s="1"/>
  <c r="R14" i="2"/>
  <c r="BF14" i="2" s="1"/>
  <c r="Q14" i="2"/>
  <c r="AF14" i="2" s="1"/>
  <c r="AO13" i="2"/>
  <c r="AN13" i="2"/>
  <c r="AM13" i="2"/>
  <c r="AL13" i="2"/>
  <c r="AK13" i="2"/>
  <c r="AU13" i="2" s="1"/>
  <c r="AE13" i="2"/>
  <c r="AD13" i="2"/>
  <c r="AC13" i="2"/>
  <c r="AB13" i="2"/>
  <c r="AA13" i="2"/>
  <c r="Z13" i="2"/>
  <c r="Y13" i="2"/>
  <c r="AX13" i="2" s="1"/>
  <c r="X13" i="2"/>
  <c r="AW13" i="2" s="1"/>
  <c r="W13" i="2"/>
  <c r="V13" i="2"/>
  <c r="U13" i="2"/>
  <c r="T13" i="2"/>
  <c r="BH13" i="2" s="1"/>
  <c r="S13" i="2"/>
  <c r="BG13" i="2" s="1"/>
  <c r="R13" i="2"/>
  <c r="Q13" i="2"/>
  <c r="AO12" i="2"/>
  <c r="AN12" i="2"/>
  <c r="AM12" i="2"/>
  <c r="AL12" i="2"/>
  <c r="AK12" i="2"/>
  <c r="AE12" i="2"/>
  <c r="AD12" i="2"/>
  <c r="AC12" i="2"/>
  <c r="AB12" i="2"/>
  <c r="AA12" i="2"/>
  <c r="Z12" i="2"/>
  <c r="AY12" i="2" s="1"/>
  <c r="Y12" i="2"/>
  <c r="AX12" i="2" s="1"/>
  <c r="BR12" i="2" s="1"/>
  <c r="X12" i="2"/>
  <c r="AW12" i="2" s="1"/>
  <c r="W12" i="2"/>
  <c r="AV12" i="2" s="1"/>
  <c r="V12" i="2"/>
  <c r="AU12" i="2" s="1"/>
  <c r="U12" i="2"/>
  <c r="BI12" i="2" s="1"/>
  <c r="T12" i="2"/>
  <c r="S12" i="2"/>
  <c r="BG12" i="2" s="1"/>
  <c r="R12" i="2"/>
  <c r="BF12" i="2" s="1"/>
  <c r="Q12" i="2"/>
  <c r="BE12" i="2" s="1"/>
  <c r="BG11" i="2"/>
  <c r="AY11" i="2"/>
  <c r="BD11" i="2" s="1"/>
  <c r="AO11" i="2"/>
  <c r="AN11" i="2"/>
  <c r="AM11" i="2"/>
  <c r="AL11" i="2"/>
  <c r="AK11" i="2"/>
  <c r="AE11" i="2"/>
  <c r="AD11" i="2"/>
  <c r="AC11" i="2"/>
  <c r="BQ11" i="2" s="1"/>
  <c r="AB11" i="2"/>
  <c r="AA11" i="2"/>
  <c r="Z11" i="2"/>
  <c r="Y11" i="2"/>
  <c r="AX11" i="2" s="1"/>
  <c r="BC11" i="2" s="1"/>
  <c r="X11" i="2"/>
  <c r="AW11" i="2" s="1"/>
  <c r="W11" i="2"/>
  <c r="AV11" i="2" s="1"/>
  <c r="BP11" i="2" s="1"/>
  <c r="V11" i="2"/>
  <c r="U11" i="2"/>
  <c r="BI11" i="2" s="1"/>
  <c r="T11" i="2"/>
  <c r="BH11" i="2" s="1"/>
  <c r="S11" i="2"/>
  <c r="AH11" i="2" s="1"/>
  <c r="R11" i="2"/>
  <c r="Q11" i="2"/>
  <c r="BE11" i="2" s="1"/>
  <c r="AO10" i="2"/>
  <c r="AN10" i="2"/>
  <c r="AM10" i="2"/>
  <c r="AL10" i="2"/>
  <c r="AK10" i="2"/>
  <c r="AE10" i="2"/>
  <c r="AD10" i="2"/>
  <c r="AC10" i="2"/>
  <c r="AB10" i="2"/>
  <c r="AA10" i="2"/>
  <c r="Z10" i="2"/>
  <c r="Y10" i="2"/>
  <c r="X10" i="2"/>
  <c r="W10" i="2"/>
  <c r="AV10" i="2" s="1"/>
  <c r="BA10" i="2" s="1"/>
  <c r="V10" i="2"/>
  <c r="U10" i="2"/>
  <c r="AJ10" i="2" s="1"/>
  <c r="T10" i="2"/>
  <c r="S10" i="2"/>
  <c r="BG10" i="2" s="1"/>
  <c r="R10" i="2"/>
  <c r="BF10" i="2" s="1"/>
  <c r="Q10" i="2"/>
  <c r="AF10" i="2" s="1"/>
  <c r="AO9" i="2"/>
  <c r="AN9" i="2"/>
  <c r="AM9" i="2"/>
  <c r="AL9" i="2"/>
  <c r="AK9" i="2"/>
  <c r="AU9" i="2" s="1"/>
  <c r="AE9" i="2"/>
  <c r="AD9" i="2"/>
  <c r="AC9" i="2"/>
  <c r="AB9" i="2"/>
  <c r="AA9" i="2"/>
  <c r="Z9" i="2"/>
  <c r="Y9" i="2"/>
  <c r="AX9" i="2" s="1"/>
  <c r="X9" i="2"/>
  <c r="AW9" i="2" s="1"/>
  <c r="W9" i="2"/>
  <c r="V9" i="2"/>
  <c r="U9" i="2"/>
  <c r="T9" i="2"/>
  <c r="BH9" i="2" s="1"/>
  <c r="S9" i="2"/>
  <c r="BG9" i="2" s="1"/>
  <c r="R9" i="2"/>
  <c r="Q9" i="2"/>
  <c r="AO8" i="2"/>
  <c r="AN8" i="2"/>
  <c r="AM8" i="2"/>
  <c r="AL8" i="2"/>
  <c r="AK8" i="2"/>
  <c r="AE8" i="2"/>
  <c r="AD8" i="2"/>
  <c r="AC8" i="2"/>
  <c r="AB8" i="2"/>
  <c r="AA8" i="2"/>
  <c r="Z8" i="2"/>
  <c r="AY8" i="2" s="1"/>
  <c r="Y8" i="2"/>
  <c r="X8" i="2"/>
  <c r="AW8" i="2" s="1"/>
  <c r="W8" i="2"/>
  <c r="AV8" i="2" s="1"/>
  <c r="V8" i="2"/>
  <c r="AU8" i="2" s="1"/>
  <c r="U8" i="2"/>
  <c r="BI8" i="2" s="1"/>
  <c r="T8" i="2"/>
  <c r="S8" i="2"/>
  <c r="BG8" i="2" s="1"/>
  <c r="R8" i="2"/>
  <c r="BF8" i="2" s="1"/>
  <c r="Q8" i="2"/>
  <c r="BE8" i="2" s="1"/>
  <c r="BG7" i="2"/>
  <c r="AY7" i="2"/>
  <c r="BD7" i="2" s="1"/>
  <c r="AO7" i="2"/>
  <c r="AN7" i="2"/>
  <c r="AM7" i="2"/>
  <c r="AL7" i="2"/>
  <c r="AK7" i="2"/>
  <c r="AE7" i="2"/>
  <c r="AD7" i="2"/>
  <c r="AC7" i="2"/>
  <c r="BQ7" i="2" s="1"/>
  <c r="AB7" i="2"/>
  <c r="AA7" i="2"/>
  <c r="Z7" i="2"/>
  <c r="Y7" i="2"/>
  <c r="AX7" i="2" s="1"/>
  <c r="BC7" i="2" s="1"/>
  <c r="X7" i="2"/>
  <c r="AW7" i="2" s="1"/>
  <c r="W7" i="2"/>
  <c r="AV7" i="2" s="1"/>
  <c r="BP7" i="2" s="1"/>
  <c r="V7" i="2"/>
  <c r="U7" i="2"/>
  <c r="BI7" i="2" s="1"/>
  <c r="T7" i="2"/>
  <c r="BH7" i="2" s="1"/>
  <c r="S7" i="2"/>
  <c r="AH7" i="2" s="1"/>
  <c r="R7" i="2"/>
  <c r="Q7" i="2"/>
  <c r="BE7" i="2" s="1"/>
  <c r="AO6" i="2"/>
  <c r="AN6" i="2"/>
  <c r="AM6" i="2"/>
  <c r="AL6" i="2"/>
  <c r="AK6" i="2"/>
  <c r="AE6" i="2"/>
  <c r="AD6" i="2"/>
  <c r="AC6" i="2"/>
  <c r="AB6" i="2"/>
  <c r="AA6" i="2"/>
  <c r="Z6" i="2"/>
  <c r="Y6" i="2"/>
  <c r="X6" i="2"/>
  <c r="W6" i="2"/>
  <c r="AV6" i="2" s="1"/>
  <c r="BA6" i="2" s="1"/>
  <c r="V6" i="2"/>
  <c r="U6" i="2"/>
  <c r="AJ6" i="2" s="1"/>
  <c r="T6" i="2"/>
  <c r="S6" i="2"/>
  <c r="BG6" i="2" s="1"/>
  <c r="R6" i="2"/>
  <c r="BF6" i="2" s="1"/>
  <c r="Q6" i="2"/>
  <c r="AF6" i="2" s="1"/>
  <c r="AO5" i="2"/>
  <c r="AN5" i="2"/>
  <c r="AM5" i="2"/>
  <c r="AL5" i="2"/>
  <c r="AK5" i="2"/>
  <c r="AU5" i="2" s="1"/>
  <c r="AE5" i="2"/>
  <c r="AD5" i="2"/>
  <c r="AC5" i="2"/>
  <c r="AB5" i="2"/>
  <c r="AA5" i="2"/>
  <c r="Z5" i="2"/>
  <c r="Y5" i="2"/>
  <c r="AX5" i="2" s="1"/>
  <c r="X5" i="2"/>
  <c r="AW5" i="2" s="1"/>
  <c r="W5" i="2"/>
  <c r="V5" i="2"/>
  <c r="U5" i="2"/>
  <c r="T5" i="2"/>
  <c r="BH5" i="2" s="1"/>
  <c r="S5" i="2"/>
  <c r="BG5" i="2" s="1"/>
  <c r="R5" i="2"/>
  <c r="Q5" i="2"/>
  <c r="AO4" i="2"/>
  <c r="AN4" i="2"/>
  <c r="AM4" i="2"/>
  <c r="AL4" i="2"/>
  <c r="AK4" i="2"/>
  <c r="AE4" i="2"/>
  <c r="AD4" i="2"/>
  <c r="AC4" i="2"/>
  <c r="AB4" i="2"/>
  <c r="AA4" i="2"/>
  <c r="Z4" i="2"/>
  <c r="AY4" i="2" s="1"/>
  <c r="Y4" i="2"/>
  <c r="AX4" i="2" s="1"/>
  <c r="BR4" i="2" s="1"/>
  <c r="X4" i="2"/>
  <c r="AW4" i="2" s="1"/>
  <c r="W4" i="2"/>
  <c r="AV4" i="2" s="1"/>
  <c r="V4" i="2"/>
  <c r="AU4" i="2" s="1"/>
  <c r="U4" i="2"/>
  <c r="BI4" i="2" s="1"/>
  <c r="T4" i="2"/>
  <c r="S4" i="2"/>
  <c r="BG4" i="2" s="1"/>
  <c r="R4" i="2"/>
  <c r="BF4" i="2" s="1"/>
  <c r="Q4" i="2"/>
  <c r="BE4" i="2" s="1"/>
  <c r="AO86" i="1"/>
  <c r="AN86" i="1"/>
  <c r="AM86" i="1"/>
  <c r="AL86" i="1"/>
  <c r="AK86" i="1"/>
  <c r="AE86" i="1"/>
  <c r="AD86" i="1"/>
  <c r="AC86" i="1"/>
  <c r="AB86" i="1"/>
  <c r="AA86" i="1"/>
  <c r="Z86" i="1"/>
  <c r="Y86" i="1"/>
  <c r="X86" i="1"/>
  <c r="W86" i="1"/>
  <c r="AV86" i="1" s="1"/>
  <c r="V86" i="1"/>
  <c r="U86" i="1"/>
  <c r="BI86" i="1" s="1"/>
  <c r="T86" i="1"/>
  <c r="BH86" i="1" s="1"/>
  <c r="S86" i="1"/>
  <c r="BG86" i="1" s="1"/>
  <c r="R86" i="1"/>
  <c r="BF86" i="1" s="1"/>
  <c r="Q86" i="1"/>
  <c r="BE86" i="1" s="1"/>
  <c r="BG85" i="1"/>
  <c r="AO85" i="1"/>
  <c r="AN85" i="1"/>
  <c r="AM85" i="1"/>
  <c r="AL85" i="1"/>
  <c r="AK85" i="1"/>
  <c r="AE85" i="1"/>
  <c r="AD85" i="1"/>
  <c r="AC85" i="1"/>
  <c r="BQ85" i="1" s="1"/>
  <c r="AB85" i="1"/>
  <c r="AA85" i="1"/>
  <c r="Z85" i="1"/>
  <c r="Y85" i="1"/>
  <c r="AX85" i="1" s="1"/>
  <c r="BC85" i="1" s="1"/>
  <c r="X85" i="1"/>
  <c r="AW85" i="1" s="1"/>
  <c r="BB85" i="1" s="1"/>
  <c r="W85" i="1"/>
  <c r="V85" i="1"/>
  <c r="U85" i="1"/>
  <c r="BI85" i="1" s="1"/>
  <c r="T85" i="1"/>
  <c r="BH85" i="1" s="1"/>
  <c r="S85" i="1"/>
  <c r="AH85" i="1" s="1"/>
  <c r="BL85" i="1" s="1"/>
  <c r="R85" i="1"/>
  <c r="BF85" i="1" s="1"/>
  <c r="Q85" i="1"/>
  <c r="BE85" i="1" s="1"/>
  <c r="AO84" i="1"/>
  <c r="AN84" i="1"/>
  <c r="AM84" i="1"/>
  <c r="AL84" i="1"/>
  <c r="AK84" i="1"/>
  <c r="AE84" i="1"/>
  <c r="BS84" i="1" s="1"/>
  <c r="AD84" i="1"/>
  <c r="AC84" i="1"/>
  <c r="AB84" i="1"/>
  <c r="AA84" i="1"/>
  <c r="BO84" i="1" s="1"/>
  <c r="Z84" i="1"/>
  <c r="AY84" i="1" s="1"/>
  <c r="Y84" i="1"/>
  <c r="X84" i="1"/>
  <c r="W84" i="1"/>
  <c r="AV84" i="1" s="1"/>
  <c r="BA84" i="1" s="1"/>
  <c r="V84" i="1"/>
  <c r="AU84" i="1" s="1"/>
  <c r="U84" i="1"/>
  <c r="BI84" i="1" s="1"/>
  <c r="T84" i="1"/>
  <c r="BH84" i="1" s="1"/>
  <c r="S84" i="1"/>
  <c r="BG84" i="1" s="1"/>
  <c r="R84" i="1"/>
  <c r="BF84" i="1" s="1"/>
  <c r="Q84" i="1"/>
  <c r="BE84" i="1" s="1"/>
  <c r="BH83" i="1"/>
  <c r="BG83" i="1"/>
  <c r="AO83" i="1"/>
  <c r="AN83" i="1"/>
  <c r="AM83" i="1"/>
  <c r="AL83" i="1"/>
  <c r="AK83" i="1"/>
  <c r="AE83" i="1"/>
  <c r="AD83" i="1"/>
  <c r="AC83" i="1"/>
  <c r="AB83" i="1"/>
  <c r="AA83" i="1"/>
  <c r="Z83" i="1"/>
  <c r="Y83" i="1"/>
  <c r="X83" i="1"/>
  <c r="W83" i="1"/>
  <c r="V83" i="1"/>
  <c r="U83" i="1"/>
  <c r="BI83" i="1" s="1"/>
  <c r="T83" i="1"/>
  <c r="S83" i="1"/>
  <c r="AH83" i="1" s="1"/>
  <c r="R83" i="1"/>
  <c r="BF83" i="1" s="1"/>
  <c r="Q83" i="1"/>
  <c r="BE83" i="1" s="1"/>
  <c r="AO82" i="1"/>
  <c r="AN82" i="1"/>
  <c r="AM82" i="1"/>
  <c r="AL82" i="1"/>
  <c r="AK82" i="1"/>
  <c r="AE82" i="1"/>
  <c r="AD82" i="1"/>
  <c r="AC82" i="1"/>
  <c r="AB82" i="1"/>
  <c r="BP82" i="1" s="1"/>
  <c r="AA82" i="1"/>
  <c r="Z82" i="1"/>
  <c r="Y82" i="1"/>
  <c r="X82" i="1"/>
  <c r="AW82" i="1" s="1"/>
  <c r="BB82" i="1" s="1"/>
  <c r="W82" i="1"/>
  <c r="AV82" i="1" s="1"/>
  <c r="V82" i="1"/>
  <c r="U82" i="1"/>
  <c r="BI82" i="1" s="1"/>
  <c r="T82" i="1"/>
  <c r="BH82" i="1" s="1"/>
  <c r="S82" i="1"/>
  <c r="BG82" i="1" s="1"/>
  <c r="R82" i="1"/>
  <c r="Q82" i="1"/>
  <c r="BE82" i="1" s="1"/>
  <c r="AO81" i="1"/>
  <c r="AN81" i="1"/>
  <c r="AM81" i="1"/>
  <c r="AL81" i="1"/>
  <c r="AK81" i="1"/>
  <c r="AE81" i="1"/>
  <c r="AD81" i="1"/>
  <c r="AC81" i="1"/>
  <c r="AB81" i="1"/>
  <c r="AA81" i="1"/>
  <c r="Z81" i="1"/>
  <c r="AY81" i="1" s="1"/>
  <c r="Y81" i="1"/>
  <c r="X81" i="1"/>
  <c r="W81" i="1"/>
  <c r="V81" i="1"/>
  <c r="AU81" i="1" s="1"/>
  <c r="U81" i="1"/>
  <c r="BI81" i="1" s="1"/>
  <c r="T81" i="1"/>
  <c r="BH81" i="1" s="1"/>
  <c r="S81" i="1"/>
  <c r="BG81" i="1" s="1"/>
  <c r="R81" i="1"/>
  <c r="BF81" i="1" s="1"/>
  <c r="Q81" i="1"/>
  <c r="BE81" i="1" s="1"/>
  <c r="BG80" i="1"/>
  <c r="AO80" i="1"/>
  <c r="AN80" i="1"/>
  <c r="AM80" i="1"/>
  <c r="AL80" i="1"/>
  <c r="AK80" i="1"/>
  <c r="AE80" i="1"/>
  <c r="AD80" i="1"/>
  <c r="AC80" i="1"/>
  <c r="AB80" i="1"/>
  <c r="AA80" i="1"/>
  <c r="Z80" i="1"/>
  <c r="Y80" i="1"/>
  <c r="AI80" i="1" s="1"/>
  <c r="X80" i="1"/>
  <c r="AW80" i="1" s="1"/>
  <c r="BB80" i="1" s="1"/>
  <c r="W80" i="1"/>
  <c r="V80" i="1"/>
  <c r="U80" i="1"/>
  <c r="BI80" i="1" s="1"/>
  <c r="T80" i="1"/>
  <c r="BH80" i="1" s="1"/>
  <c r="S80" i="1"/>
  <c r="AH80" i="1" s="1"/>
  <c r="R80" i="1"/>
  <c r="BF80" i="1" s="1"/>
  <c r="Q80" i="1"/>
  <c r="BE80" i="1" s="1"/>
  <c r="AO79" i="1"/>
  <c r="AN79" i="1"/>
  <c r="AM79" i="1"/>
  <c r="AL79" i="1"/>
  <c r="AK79" i="1"/>
  <c r="AE79" i="1"/>
  <c r="BS79" i="1" s="1"/>
  <c r="AD79" i="1"/>
  <c r="AC79" i="1"/>
  <c r="AB79" i="1"/>
  <c r="AA79" i="1"/>
  <c r="BO79" i="1" s="1"/>
  <c r="Z79" i="1"/>
  <c r="AY79" i="1" s="1"/>
  <c r="Y79" i="1"/>
  <c r="X79" i="1"/>
  <c r="W79" i="1"/>
  <c r="AV79" i="1" s="1"/>
  <c r="BA79" i="1" s="1"/>
  <c r="V79" i="1"/>
  <c r="AU79" i="1" s="1"/>
  <c r="U79" i="1"/>
  <c r="BI79" i="1" s="1"/>
  <c r="T79" i="1"/>
  <c r="BH79" i="1" s="1"/>
  <c r="S79" i="1"/>
  <c r="BG79" i="1" s="1"/>
  <c r="R79" i="1"/>
  <c r="BF79" i="1" s="1"/>
  <c r="Q79" i="1"/>
  <c r="BE79" i="1" s="1"/>
  <c r="AO78" i="1"/>
  <c r="AN78" i="1"/>
  <c r="AM78" i="1"/>
  <c r="AL78" i="1"/>
  <c r="AK78" i="1"/>
  <c r="AE78" i="1"/>
  <c r="AD78" i="1"/>
  <c r="AC78" i="1"/>
  <c r="BQ78" i="1" s="1"/>
  <c r="AB78" i="1"/>
  <c r="AA78" i="1"/>
  <c r="Z78" i="1"/>
  <c r="Y78" i="1"/>
  <c r="AX78" i="1" s="1"/>
  <c r="BR78" i="1" s="1"/>
  <c r="X78" i="1"/>
  <c r="AW78" i="1" s="1"/>
  <c r="BB78" i="1" s="1"/>
  <c r="W78" i="1"/>
  <c r="V78" i="1"/>
  <c r="U78" i="1"/>
  <c r="BI78" i="1" s="1"/>
  <c r="T78" i="1"/>
  <c r="BH78" i="1" s="1"/>
  <c r="S78" i="1"/>
  <c r="BG78" i="1" s="1"/>
  <c r="R78" i="1"/>
  <c r="AG78" i="1" s="1"/>
  <c r="Q78" i="1"/>
  <c r="BE78" i="1" s="1"/>
  <c r="AO77" i="1"/>
  <c r="AN77" i="1"/>
  <c r="AM77" i="1"/>
  <c r="AL77" i="1"/>
  <c r="AK77" i="1"/>
  <c r="AE77" i="1"/>
  <c r="BS77" i="1" s="1"/>
  <c r="AD77" i="1"/>
  <c r="AC77" i="1"/>
  <c r="AB77" i="1"/>
  <c r="AA77" i="1"/>
  <c r="BO77" i="1" s="1"/>
  <c r="Z77" i="1"/>
  <c r="AY77" i="1" s="1"/>
  <c r="Y77" i="1"/>
  <c r="X77" i="1"/>
  <c r="W77" i="1"/>
  <c r="V77" i="1"/>
  <c r="AU77" i="1" s="1"/>
  <c r="U77" i="1"/>
  <c r="BI77" i="1" s="1"/>
  <c r="T77" i="1"/>
  <c r="BH77" i="1" s="1"/>
  <c r="S77" i="1"/>
  <c r="BG77" i="1" s="1"/>
  <c r="R77" i="1"/>
  <c r="BF77" i="1" s="1"/>
  <c r="Q77" i="1"/>
  <c r="BE77" i="1" s="1"/>
  <c r="AO76" i="1"/>
  <c r="AN76" i="1"/>
  <c r="AM76" i="1"/>
  <c r="AL76" i="1"/>
  <c r="AK76" i="1"/>
  <c r="AE76" i="1"/>
  <c r="AD76" i="1"/>
  <c r="AC76" i="1"/>
  <c r="BQ76" i="1" s="1"/>
  <c r="AB76" i="1"/>
  <c r="AA76" i="1"/>
  <c r="Z76" i="1"/>
  <c r="Y76" i="1"/>
  <c r="X76" i="1"/>
  <c r="AW76" i="1" s="1"/>
  <c r="BB76" i="1" s="1"/>
  <c r="W76" i="1"/>
  <c r="V76" i="1"/>
  <c r="U76" i="1"/>
  <c r="BI76" i="1" s="1"/>
  <c r="T76" i="1"/>
  <c r="BH76" i="1" s="1"/>
  <c r="S76" i="1"/>
  <c r="BG76" i="1" s="1"/>
  <c r="R76" i="1"/>
  <c r="AG76" i="1" s="1"/>
  <c r="Q76" i="1"/>
  <c r="BE76" i="1" s="1"/>
  <c r="AO75" i="1"/>
  <c r="AN75" i="1"/>
  <c r="AM75" i="1"/>
  <c r="AL75" i="1"/>
  <c r="AK75" i="1"/>
  <c r="AE75" i="1"/>
  <c r="BS75" i="1" s="1"/>
  <c r="AD75" i="1"/>
  <c r="AC75" i="1"/>
  <c r="AB75" i="1"/>
  <c r="AA75" i="1"/>
  <c r="BO75" i="1" s="1"/>
  <c r="Z75" i="1"/>
  <c r="AY75" i="1" s="1"/>
  <c r="Y75" i="1"/>
  <c r="X75" i="1"/>
  <c r="W75" i="1"/>
  <c r="V75" i="1"/>
  <c r="AU75" i="1" s="1"/>
  <c r="U75" i="1"/>
  <c r="BI75" i="1" s="1"/>
  <c r="T75" i="1"/>
  <c r="BH75" i="1" s="1"/>
  <c r="S75" i="1"/>
  <c r="BG75" i="1" s="1"/>
  <c r="R75" i="1"/>
  <c r="BF75" i="1" s="1"/>
  <c r="Q75" i="1"/>
  <c r="BE75" i="1" s="1"/>
  <c r="AO74" i="1"/>
  <c r="AN74" i="1"/>
  <c r="AM74" i="1"/>
  <c r="AL74" i="1"/>
  <c r="AK74" i="1"/>
  <c r="AE74" i="1"/>
  <c r="AD74" i="1"/>
  <c r="AC74" i="1"/>
  <c r="BQ74" i="1" s="1"/>
  <c r="AB74" i="1"/>
  <c r="AA74" i="1"/>
  <c r="Z74" i="1"/>
  <c r="Y74" i="1"/>
  <c r="X74" i="1"/>
  <c r="AW74" i="1" s="1"/>
  <c r="BB74" i="1" s="1"/>
  <c r="W74" i="1"/>
  <c r="V74" i="1"/>
  <c r="U74" i="1"/>
  <c r="BI74" i="1" s="1"/>
  <c r="T74" i="1"/>
  <c r="BH74" i="1" s="1"/>
  <c r="S74" i="1"/>
  <c r="BG74" i="1" s="1"/>
  <c r="R74" i="1"/>
  <c r="AG74" i="1" s="1"/>
  <c r="Q74" i="1"/>
  <c r="BE74" i="1" s="1"/>
  <c r="AO73" i="1"/>
  <c r="AN73" i="1"/>
  <c r="AM73" i="1"/>
  <c r="AL73" i="1"/>
  <c r="AK73" i="1"/>
  <c r="AE73" i="1"/>
  <c r="AD73" i="1"/>
  <c r="AC73" i="1"/>
  <c r="AB73" i="1"/>
  <c r="AA73" i="1"/>
  <c r="Z73" i="1"/>
  <c r="Y73" i="1"/>
  <c r="X73" i="1"/>
  <c r="AW73" i="1" s="1"/>
  <c r="BB73" i="1" s="1"/>
  <c r="W73" i="1"/>
  <c r="AV73" i="1" s="1"/>
  <c r="V73" i="1"/>
  <c r="U73" i="1"/>
  <c r="BI73" i="1" s="1"/>
  <c r="T73" i="1"/>
  <c r="BH73" i="1" s="1"/>
  <c r="S73" i="1"/>
  <c r="BG73" i="1" s="1"/>
  <c r="R73" i="1"/>
  <c r="BF73" i="1" s="1"/>
  <c r="Q73" i="1"/>
  <c r="BE73" i="1" s="1"/>
  <c r="BH72" i="1"/>
  <c r="AO72" i="1"/>
  <c r="AN72" i="1"/>
  <c r="AM72" i="1"/>
  <c r="AL72" i="1"/>
  <c r="AK72" i="1"/>
  <c r="AE72" i="1"/>
  <c r="BS72" i="1" s="1"/>
  <c r="AD72" i="1"/>
  <c r="AC72" i="1"/>
  <c r="AB72" i="1"/>
  <c r="AA72" i="1"/>
  <c r="BO72" i="1" s="1"/>
  <c r="Z72" i="1"/>
  <c r="AY72" i="1" s="1"/>
  <c r="Y72" i="1"/>
  <c r="X72" i="1"/>
  <c r="W72" i="1"/>
  <c r="V72" i="1"/>
  <c r="AU72" i="1" s="1"/>
  <c r="U72" i="1"/>
  <c r="BI72" i="1" s="1"/>
  <c r="T72" i="1"/>
  <c r="S72" i="1"/>
  <c r="BG72" i="1" s="1"/>
  <c r="R72" i="1"/>
  <c r="BF72" i="1" s="1"/>
  <c r="Q72" i="1"/>
  <c r="BE72" i="1" s="1"/>
  <c r="AO71" i="1"/>
  <c r="AN71" i="1"/>
  <c r="AM71" i="1"/>
  <c r="AL71" i="1"/>
  <c r="AK71" i="1"/>
  <c r="AE71" i="1"/>
  <c r="AD71" i="1"/>
  <c r="AC71" i="1"/>
  <c r="BQ71" i="1" s="1"/>
  <c r="AB71" i="1"/>
  <c r="AA71" i="1"/>
  <c r="Z71" i="1"/>
  <c r="Y71" i="1"/>
  <c r="AX71" i="1" s="1"/>
  <c r="BR71" i="1" s="1"/>
  <c r="X71" i="1"/>
  <c r="AW71" i="1" s="1"/>
  <c r="BB71" i="1" s="1"/>
  <c r="W71" i="1"/>
  <c r="V71" i="1"/>
  <c r="U71" i="1"/>
  <c r="BI71" i="1" s="1"/>
  <c r="T71" i="1"/>
  <c r="BH71" i="1" s="1"/>
  <c r="S71" i="1"/>
  <c r="BG71" i="1" s="1"/>
  <c r="R71" i="1"/>
  <c r="AG71" i="1" s="1"/>
  <c r="Q71" i="1"/>
  <c r="BE71" i="1" s="1"/>
  <c r="AO70" i="1"/>
  <c r="AN70" i="1"/>
  <c r="AM70" i="1"/>
  <c r="AL70" i="1"/>
  <c r="AK70" i="1"/>
  <c r="AE70" i="1"/>
  <c r="BS70" i="1" s="1"/>
  <c r="AD70" i="1"/>
  <c r="AC70" i="1"/>
  <c r="AB70" i="1"/>
  <c r="AA70" i="1"/>
  <c r="BO70" i="1" s="1"/>
  <c r="Z70" i="1"/>
  <c r="AY70" i="1" s="1"/>
  <c r="Y70" i="1"/>
  <c r="X70" i="1"/>
  <c r="W70" i="1"/>
  <c r="V70" i="1"/>
  <c r="AU70" i="1" s="1"/>
  <c r="U70" i="1"/>
  <c r="BI70" i="1" s="1"/>
  <c r="T70" i="1"/>
  <c r="BH70" i="1" s="1"/>
  <c r="S70" i="1"/>
  <c r="BG70" i="1" s="1"/>
  <c r="R70" i="1"/>
  <c r="BF70" i="1" s="1"/>
  <c r="Q70" i="1"/>
  <c r="BE70" i="1" s="1"/>
  <c r="AO69" i="1"/>
  <c r="AN69" i="1"/>
  <c r="AM69" i="1"/>
  <c r="AL69" i="1"/>
  <c r="AK69" i="1"/>
  <c r="AE69" i="1"/>
  <c r="AD69" i="1"/>
  <c r="AC69" i="1"/>
  <c r="BQ69" i="1" s="1"/>
  <c r="AB69" i="1"/>
  <c r="AA69" i="1"/>
  <c r="Z69" i="1"/>
  <c r="Y69" i="1"/>
  <c r="X69" i="1"/>
  <c r="AW69" i="1" s="1"/>
  <c r="BB69" i="1" s="1"/>
  <c r="W69" i="1"/>
  <c r="V69" i="1"/>
  <c r="U69" i="1"/>
  <c r="BI69" i="1" s="1"/>
  <c r="T69" i="1"/>
  <c r="BH69" i="1" s="1"/>
  <c r="S69" i="1"/>
  <c r="BG69" i="1" s="1"/>
  <c r="R69" i="1"/>
  <c r="AG69" i="1" s="1"/>
  <c r="Q69" i="1"/>
  <c r="BE69" i="1" s="1"/>
  <c r="AO68" i="1"/>
  <c r="AN68" i="1"/>
  <c r="AM68" i="1"/>
  <c r="AL68" i="1"/>
  <c r="AK68" i="1"/>
  <c r="AE68" i="1"/>
  <c r="AD68" i="1"/>
  <c r="AC68" i="1"/>
  <c r="AB68" i="1"/>
  <c r="AA68" i="1"/>
  <c r="Z68" i="1"/>
  <c r="Y68" i="1"/>
  <c r="X68" i="1"/>
  <c r="AW68" i="1" s="1"/>
  <c r="BB68" i="1" s="1"/>
  <c r="W68" i="1"/>
  <c r="AV68" i="1" s="1"/>
  <c r="V68" i="1"/>
  <c r="U68" i="1"/>
  <c r="BI68" i="1" s="1"/>
  <c r="T68" i="1"/>
  <c r="BH68" i="1" s="1"/>
  <c r="S68" i="1"/>
  <c r="BG68" i="1" s="1"/>
  <c r="R68" i="1"/>
  <c r="BF68" i="1" s="1"/>
  <c r="Q68" i="1"/>
  <c r="BE68" i="1" s="1"/>
  <c r="AO67" i="1"/>
  <c r="AN67" i="1"/>
  <c r="AM67" i="1"/>
  <c r="AL67" i="1"/>
  <c r="BF67" i="1" s="1"/>
  <c r="AK67" i="1"/>
  <c r="AE67" i="1"/>
  <c r="AD67" i="1"/>
  <c r="AC67" i="1"/>
  <c r="AB67" i="1"/>
  <c r="AA67" i="1"/>
  <c r="Z67" i="1"/>
  <c r="AY67" i="1" s="1"/>
  <c r="Y67" i="1"/>
  <c r="X67" i="1"/>
  <c r="W67" i="1"/>
  <c r="AV67" i="1" s="1"/>
  <c r="BA67" i="1" s="1"/>
  <c r="V67" i="1"/>
  <c r="AU67" i="1" s="1"/>
  <c r="U67" i="1"/>
  <c r="BI67" i="1" s="1"/>
  <c r="T67" i="1"/>
  <c r="BH67" i="1" s="1"/>
  <c r="S67" i="1"/>
  <c r="BG67" i="1" s="1"/>
  <c r="R67" i="1"/>
  <c r="AG67" i="1" s="1"/>
  <c r="Q67" i="1"/>
  <c r="BE67" i="1" s="1"/>
  <c r="AO66" i="1"/>
  <c r="AN66" i="1"/>
  <c r="AM66" i="1"/>
  <c r="AL66" i="1"/>
  <c r="AK66" i="1"/>
  <c r="AE66" i="1"/>
  <c r="AD66" i="1"/>
  <c r="AC66" i="1"/>
  <c r="AB66" i="1"/>
  <c r="AA66" i="1"/>
  <c r="Z66" i="1"/>
  <c r="Y66" i="1"/>
  <c r="X66" i="1"/>
  <c r="AW66" i="1" s="1"/>
  <c r="BB66" i="1" s="1"/>
  <c r="W66" i="1"/>
  <c r="AV66" i="1" s="1"/>
  <c r="V66" i="1"/>
  <c r="U66" i="1"/>
  <c r="T66" i="1"/>
  <c r="BH66" i="1" s="1"/>
  <c r="S66" i="1"/>
  <c r="BG66" i="1" s="1"/>
  <c r="R66" i="1"/>
  <c r="BF66" i="1" s="1"/>
  <c r="Q66" i="1"/>
  <c r="BG65" i="1"/>
  <c r="AO65" i="1"/>
  <c r="AN65" i="1"/>
  <c r="AM65" i="1"/>
  <c r="AL65" i="1"/>
  <c r="AK65" i="1"/>
  <c r="AE65" i="1"/>
  <c r="AD65" i="1"/>
  <c r="AC65" i="1"/>
  <c r="AB65" i="1"/>
  <c r="AA65" i="1"/>
  <c r="Z65" i="1"/>
  <c r="Y65" i="1"/>
  <c r="X65" i="1"/>
  <c r="AW65" i="1" s="1"/>
  <c r="BB65" i="1" s="1"/>
  <c r="W65" i="1"/>
  <c r="V65" i="1"/>
  <c r="U65" i="1"/>
  <c r="BI65" i="1" s="1"/>
  <c r="T65" i="1"/>
  <c r="BH65" i="1" s="1"/>
  <c r="S65" i="1"/>
  <c r="R65" i="1"/>
  <c r="BF65" i="1" s="1"/>
  <c r="Q65" i="1"/>
  <c r="BE65" i="1" s="1"/>
  <c r="BH64" i="1"/>
  <c r="AO64" i="1"/>
  <c r="AN64" i="1"/>
  <c r="AM64" i="1"/>
  <c r="AL64" i="1"/>
  <c r="AK64" i="1"/>
  <c r="AE64" i="1"/>
  <c r="AD64" i="1"/>
  <c r="AC64" i="1"/>
  <c r="AB64" i="1"/>
  <c r="AA64" i="1"/>
  <c r="Z64" i="1"/>
  <c r="Y64" i="1"/>
  <c r="AX64" i="1" s="1"/>
  <c r="BC64" i="1" s="1"/>
  <c r="X64" i="1"/>
  <c r="W64" i="1"/>
  <c r="AV64" i="1" s="1"/>
  <c r="BP64" i="1" s="1"/>
  <c r="V64" i="1"/>
  <c r="U64" i="1"/>
  <c r="BI64" i="1" s="1"/>
  <c r="T64" i="1"/>
  <c r="S64" i="1"/>
  <c r="AH64" i="1" s="1"/>
  <c r="R64" i="1"/>
  <c r="BF64" i="1" s="1"/>
  <c r="Q64" i="1"/>
  <c r="BE64" i="1" s="1"/>
  <c r="AO63" i="1"/>
  <c r="AN63" i="1"/>
  <c r="AM63" i="1"/>
  <c r="AL63" i="1"/>
  <c r="AK63" i="1"/>
  <c r="AE63" i="1"/>
  <c r="AD63" i="1"/>
  <c r="AC63" i="1"/>
  <c r="AB63" i="1"/>
  <c r="AG63" i="1" s="1"/>
  <c r="AA63" i="1"/>
  <c r="Z63" i="1"/>
  <c r="AY63" i="1" s="1"/>
  <c r="Y63" i="1"/>
  <c r="X63" i="1"/>
  <c r="AW63" i="1" s="1"/>
  <c r="BB63" i="1" s="1"/>
  <c r="W63" i="1"/>
  <c r="V63" i="1"/>
  <c r="AU63" i="1" s="1"/>
  <c r="U63" i="1"/>
  <c r="BI63" i="1" s="1"/>
  <c r="T63" i="1"/>
  <c r="BH63" i="1" s="1"/>
  <c r="S63" i="1"/>
  <c r="BG63" i="1" s="1"/>
  <c r="R63" i="1"/>
  <c r="BF63" i="1" s="1"/>
  <c r="Q63" i="1"/>
  <c r="BE63" i="1" s="1"/>
  <c r="BH62" i="1"/>
  <c r="AO62" i="1"/>
  <c r="AN62" i="1"/>
  <c r="AM62" i="1"/>
  <c r="AL62" i="1"/>
  <c r="AK62" i="1"/>
  <c r="AE62" i="1"/>
  <c r="AD62" i="1"/>
  <c r="AC62" i="1"/>
  <c r="AB62" i="1"/>
  <c r="AA62" i="1"/>
  <c r="Z62" i="1"/>
  <c r="Y62" i="1"/>
  <c r="AI62" i="1" s="1"/>
  <c r="X62" i="1"/>
  <c r="W62" i="1"/>
  <c r="AV62" i="1" s="1"/>
  <c r="BP62" i="1" s="1"/>
  <c r="V62" i="1"/>
  <c r="U62" i="1"/>
  <c r="BI62" i="1" s="1"/>
  <c r="T62" i="1"/>
  <c r="S62" i="1"/>
  <c r="BG62" i="1" s="1"/>
  <c r="R62" i="1"/>
  <c r="BF62" i="1" s="1"/>
  <c r="Q62" i="1"/>
  <c r="BE62" i="1" s="1"/>
  <c r="AO61" i="1"/>
  <c r="AN61" i="1"/>
  <c r="AM61" i="1"/>
  <c r="AL61" i="1"/>
  <c r="AK61" i="1"/>
  <c r="AE61" i="1"/>
  <c r="AD61" i="1"/>
  <c r="AC61" i="1"/>
  <c r="AB61" i="1"/>
  <c r="AA61" i="1"/>
  <c r="Z61" i="1"/>
  <c r="Y61" i="1"/>
  <c r="AX61" i="1" s="1"/>
  <c r="BC61" i="1" s="1"/>
  <c r="X61" i="1"/>
  <c r="W61" i="1"/>
  <c r="AV61" i="1" s="1"/>
  <c r="V61" i="1"/>
  <c r="U61" i="1"/>
  <c r="BI61" i="1" s="1"/>
  <c r="T61" i="1"/>
  <c r="BH61" i="1" s="1"/>
  <c r="S61" i="1"/>
  <c r="AH61" i="1" s="1"/>
  <c r="R61" i="1"/>
  <c r="BF61" i="1" s="1"/>
  <c r="Q61" i="1"/>
  <c r="BE61" i="1" s="1"/>
  <c r="AO60" i="1"/>
  <c r="AN60" i="1"/>
  <c r="AM60" i="1"/>
  <c r="AL60" i="1"/>
  <c r="AK60" i="1"/>
  <c r="AE60" i="1"/>
  <c r="AD60" i="1"/>
  <c r="AC60" i="1"/>
  <c r="AB60" i="1"/>
  <c r="AA60" i="1"/>
  <c r="Z60" i="1"/>
  <c r="Y60" i="1"/>
  <c r="X60" i="1"/>
  <c r="W60" i="1"/>
  <c r="AV60" i="1" s="1"/>
  <c r="BA60" i="1" s="1"/>
  <c r="V60" i="1"/>
  <c r="U60" i="1"/>
  <c r="BI60" i="1" s="1"/>
  <c r="T60" i="1"/>
  <c r="BH60" i="1" s="1"/>
  <c r="S60" i="1"/>
  <c r="BG60" i="1" s="1"/>
  <c r="R60" i="1"/>
  <c r="BF60" i="1" s="1"/>
  <c r="Q60" i="1"/>
  <c r="BE60" i="1" s="1"/>
  <c r="AO59" i="1"/>
  <c r="AN59" i="1"/>
  <c r="AM59" i="1"/>
  <c r="AL59" i="1"/>
  <c r="AK59" i="1"/>
  <c r="AE59" i="1"/>
  <c r="AD59" i="1"/>
  <c r="AC59" i="1"/>
  <c r="AB59" i="1"/>
  <c r="AA59" i="1"/>
  <c r="Z59" i="1"/>
  <c r="Y59" i="1"/>
  <c r="X59" i="1"/>
  <c r="W59" i="1"/>
  <c r="AV59" i="1" s="1"/>
  <c r="BA59" i="1" s="1"/>
  <c r="V59" i="1"/>
  <c r="U59" i="1"/>
  <c r="BI59" i="1" s="1"/>
  <c r="T59" i="1"/>
  <c r="BH59" i="1" s="1"/>
  <c r="S59" i="1"/>
  <c r="BG59" i="1" s="1"/>
  <c r="R59" i="1"/>
  <c r="AG59" i="1" s="1"/>
  <c r="Q59" i="1"/>
  <c r="BE59" i="1" s="1"/>
  <c r="AO58" i="1"/>
  <c r="AN58" i="1"/>
  <c r="AM58" i="1"/>
  <c r="AL58" i="1"/>
  <c r="AK58" i="1"/>
  <c r="AE58" i="1"/>
  <c r="AD58" i="1"/>
  <c r="AC58" i="1"/>
  <c r="AB58" i="1"/>
  <c r="AA58" i="1"/>
  <c r="Z58" i="1"/>
  <c r="Y58" i="1"/>
  <c r="AX58" i="1" s="1"/>
  <c r="BC58" i="1" s="1"/>
  <c r="X58" i="1"/>
  <c r="W58" i="1"/>
  <c r="V58" i="1"/>
  <c r="U58" i="1"/>
  <c r="BI58" i="1" s="1"/>
  <c r="T58" i="1"/>
  <c r="BH58" i="1" s="1"/>
  <c r="S58" i="1"/>
  <c r="BG58" i="1" s="1"/>
  <c r="R58" i="1"/>
  <c r="BF58" i="1" s="1"/>
  <c r="Q58" i="1"/>
  <c r="BE58" i="1" s="1"/>
  <c r="AO57" i="1"/>
  <c r="AN57" i="1"/>
  <c r="AM57" i="1"/>
  <c r="AL57" i="1"/>
  <c r="AK57" i="1"/>
  <c r="AE57" i="1"/>
  <c r="AD57" i="1"/>
  <c r="AC57" i="1"/>
  <c r="AB57" i="1"/>
  <c r="AA57" i="1"/>
  <c r="Z57" i="1"/>
  <c r="Y57" i="1"/>
  <c r="X57" i="1"/>
  <c r="W57" i="1"/>
  <c r="AV57" i="1" s="1"/>
  <c r="BA57" i="1" s="1"/>
  <c r="V57" i="1"/>
  <c r="U57" i="1"/>
  <c r="BI57" i="1" s="1"/>
  <c r="T57" i="1"/>
  <c r="BH57" i="1" s="1"/>
  <c r="S57" i="1"/>
  <c r="BG57" i="1" s="1"/>
  <c r="R57" i="1"/>
  <c r="AG57" i="1" s="1"/>
  <c r="BK57" i="1" s="1"/>
  <c r="Q57" i="1"/>
  <c r="BE57" i="1" s="1"/>
  <c r="AO56" i="1"/>
  <c r="AN56" i="1"/>
  <c r="AM56" i="1"/>
  <c r="AL56" i="1"/>
  <c r="AK56" i="1"/>
  <c r="AE56" i="1"/>
  <c r="AD56" i="1"/>
  <c r="AC56" i="1"/>
  <c r="AB56" i="1"/>
  <c r="AA56" i="1"/>
  <c r="Z56" i="1"/>
  <c r="Y56" i="1"/>
  <c r="X56" i="1"/>
  <c r="W56" i="1"/>
  <c r="AV56" i="1" s="1"/>
  <c r="BA56" i="1" s="1"/>
  <c r="V56" i="1"/>
  <c r="U56" i="1"/>
  <c r="BI56" i="1" s="1"/>
  <c r="T56" i="1"/>
  <c r="BH56" i="1" s="1"/>
  <c r="S56" i="1"/>
  <c r="BG56" i="1" s="1"/>
  <c r="R56" i="1"/>
  <c r="BF56" i="1" s="1"/>
  <c r="Q56" i="1"/>
  <c r="BE56" i="1" s="1"/>
  <c r="AO55" i="1"/>
  <c r="AN55" i="1"/>
  <c r="AM55" i="1"/>
  <c r="AL55" i="1"/>
  <c r="AK55" i="1"/>
  <c r="AE55" i="1"/>
  <c r="AD55" i="1"/>
  <c r="AC55" i="1"/>
  <c r="AB55" i="1"/>
  <c r="AA55" i="1"/>
  <c r="Z55" i="1"/>
  <c r="Y55" i="1"/>
  <c r="AX55" i="1" s="1"/>
  <c r="BR55" i="1" s="1"/>
  <c r="X55" i="1"/>
  <c r="W55" i="1"/>
  <c r="AV55" i="1" s="1"/>
  <c r="BA55" i="1" s="1"/>
  <c r="V55" i="1"/>
  <c r="U55" i="1"/>
  <c r="BI55" i="1" s="1"/>
  <c r="T55" i="1"/>
  <c r="BH55" i="1" s="1"/>
  <c r="S55" i="1"/>
  <c r="BG55" i="1" s="1"/>
  <c r="R55" i="1"/>
  <c r="AG55" i="1" s="1"/>
  <c r="BK55" i="1" s="1"/>
  <c r="Q55" i="1"/>
  <c r="BE55" i="1" s="1"/>
  <c r="AO54" i="1"/>
  <c r="AN54" i="1"/>
  <c r="AM54" i="1"/>
  <c r="AL54" i="1"/>
  <c r="AK54" i="1"/>
  <c r="AE54" i="1"/>
  <c r="AD54" i="1"/>
  <c r="AC54" i="1"/>
  <c r="AB54" i="1"/>
  <c r="AG54" i="1" s="1"/>
  <c r="AA54" i="1"/>
  <c r="Z54" i="1"/>
  <c r="AY54" i="1" s="1"/>
  <c r="Y54" i="1"/>
  <c r="X54" i="1"/>
  <c r="AW54" i="1" s="1"/>
  <c r="BB54" i="1" s="1"/>
  <c r="W54" i="1"/>
  <c r="V54" i="1"/>
  <c r="AU54" i="1" s="1"/>
  <c r="U54" i="1"/>
  <c r="BI54" i="1" s="1"/>
  <c r="T54" i="1"/>
  <c r="BH54" i="1" s="1"/>
  <c r="S54" i="1"/>
  <c r="BG54" i="1" s="1"/>
  <c r="R54" i="1"/>
  <c r="BF54" i="1" s="1"/>
  <c r="Q54" i="1"/>
  <c r="BE54" i="1" s="1"/>
  <c r="AO53" i="1"/>
  <c r="AN53" i="1"/>
  <c r="AM53" i="1"/>
  <c r="AL53" i="1"/>
  <c r="AK53" i="1"/>
  <c r="AE53" i="1"/>
  <c r="AD53" i="1"/>
  <c r="AC53" i="1"/>
  <c r="AB53" i="1"/>
  <c r="AA53" i="1"/>
  <c r="Z53" i="1"/>
  <c r="AY53" i="1" s="1"/>
  <c r="Y53" i="1"/>
  <c r="X53" i="1"/>
  <c r="AW53" i="1" s="1"/>
  <c r="BB53" i="1" s="1"/>
  <c r="W53" i="1"/>
  <c r="V53" i="1"/>
  <c r="AU53" i="1" s="1"/>
  <c r="U53" i="1"/>
  <c r="BI53" i="1" s="1"/>
  <c r="T53" i="1"/>
  <c r="BH53" i="1" s="1"/>
  <c r="S53" i="1"/>
  <c r="BG53" i="1" s="1"/>
  <c r="R53" i="1"/>
  <c r="BF53" i="1" s="1"/>
  <c r="Q53" i="1"/>
  <c r="BE53" i="1" s="1"/>
  <c r="BG52" i="1"/>
  <c r="AO52" i="1"/>
  <c r="AN52" i="1"/>
  <c r="AM52" i="1"/>
  <c r="AL52" i="1"/>
  <c r="AK52" i="1"/>
  <c r="AE52" i="1"/>
  <c r="AD52" i="1"/>
  <c r="AC52" i="1"/>
  <c r="AB52" i="1"/>
  <c r="AA52" i="1"/>
  <c r="Z52" i="1"/>
  <c r="Y52" i="1"/>
  <c r="X52" i="1"/>
  <c r="AW52" i="1" s="1"/>
  <c r="BB52" i="1" s="1"/>
  <c r="W52" i="1"/>
  <c r="V52" i="1"/>
  <c r="U52" i="1"/>
  <c r="BI52" i="1" s="1"/>
  <c r="T52" i="1"/>
  <c r="BH52" i="1" s="1"/>
  <c r="S52" i="1"/>
  <c r="R52" i="1"/>
  <c r="BF52" i="1" s="1"/>
  <c r="Q52" i="1"/>
  <c r="BE52" i="1" s="1"/>
  <c r="AO51" i="1"/>
  <c r="AN51" i="1"/>
  <c r="AM51" i="1"/>
  <c r="AL51" i="1"/>
  <c r="AK51" i="1"/>
  <c r="AE51" i="1"/>
  <c r="AD51" i="1"/>
  <c r="AC51" i="1"/>
  <c r="AB51" i="1"/>
  <c r="AA51" i="1"/>
  <c r="Z51" i="1"/>
  <c r="AY51" i="1" s="1"/>
  <c r="Y51" i="1"/>
  <c r="X51" i="1"/>
  <c r="AW51" i="1" s="1"/>
  <c r="BB51" i="1" s="1"/>
  <c r="W51" i="1"/>
  <c r="V51" i="1"/>
  <c r="AU51" i="1" s="1"/>
  <c r="U51" i="1"/>
  <c r="BI51" i="1" s="1"/>
  <c r="T51" i="1"/>
  <c r="BH51" i="1" s="1"/>
  <c r="S51" i="1"/>
  <c r="BG51" i="1" s="1"/>
  <c r="R51" i="1"/>
  <c r="BF51" i="1" s="1"/>
  <c r="Q51" i="1"/>
  <c r="BE51" i="1" s="1"/>
  <c r="BH50" i="1"/>
  <c r="AO50" i="1"/>
  <c r="AN50" i="1"/>
  <c r="AM50" i="1"/>
  <c r="AL50" i="1"/>
  <c r="AK50" i="1"/>
  <c r="AE50" i="1"/>
  <c r="AD50" i="1"/>
  <c r="AC50" i="1"/>
  <c r="AB50" i="1"/>
  <c r="AA50" i="1"/>
  <c r="Z50" i="1"/>
  <c r="Y50" i="1"/>
  <c r="AI50" i="1" s="1"/>
  <c r="X50" i="1"/>
  <c r="W50" i="1"/>
  <c r="AV50" i="1" s="1"/>
  <c r="BP50" i="1" s="1"/>
  <c r="V50" i="1"/>
  <c r="U50" i="1"/>
  <c r="BI50" i="1" s="1"/>
  <c r="T50" i="1"/>
  <c r="S50" i="1"/>
  <c r="BG50" i="1" s="1"/>
  <c r="R50" i="1"/>
  <c r="AG50" i="1" s="1"/>
  <c r="Q50" i="1"/>
  <c r="BE50" i="1" s="1"/>
  <c r="AO49" i="1"/>
  <c r="AN49" i="1"/>
  <c r="AM49" i="1"/>
  <c r="AL49" i="1"/>
  <c r="AK49" i="1"/>
  <c r="AE49" i="1"/>
  <c r="AD49" i="1"/>
  <c r="AC49" i="1"/>
  <c r="AB49" i="1"/>
  <c r="AA49" i="1"/>
  <c r="Z49" i="1"/>
  <c r="Y49" i="1"/>
  <c r="X49" i="1"/>
  <c r="W49" i="1"/>
  <c r="AV49" i="1" s="1"/>
  <c r="BA49" i="1" s="1"/>
  <c r="V49" i="1"/>
  <c r="U49" i="1"/>
  <c r="BI49" i="1" s="1"/>
  <c r="T49" i="1"/>
  <c r="BH49" i="1" s="1"/>
  <c r="S49" i="1"/>
  <c r="BG49" i="1" s="1"/>
  <c r="R49" i="1"/>
  <c r="BF49" i="1" s="1"/>
  <c r="Q49" i="1"/>
  <c r="BE49" i="1" s="1"/>
  <c r="AO48" i="1"/>
  <c r="AN48" i="1"/>
  <c r="AM48" i="1"/>
  <c r="AL48" i="1"/>
  <c r="AK48" i="1"/>
  <c r="AE48" i="1"/>
  <c r="AD48" i="1"/>
  <c r="AC48" i="1"/>
  <c r="AB48" i="1"/>
  <c r="AA48" i="1"/>
  <c r="Z48" i="1"/>
  <c r="Y48" i="1"/>
  <c r="X48" i="1"/>
  <c r="W48" i="1"/>
  <c r="AV48" i="1" s="1"/>
  <c r="BA48" i="1" s="1"/>
  <c r="V48" i="1"/>
  <c r="U48" i="1"/>
  <c r="BI48" i="1" s="1"/>
  <c r="T48" i="1"/>
  <c r="BH48" i="1" s="1"/>
  <c r="S48" i="1"/>
  <c r="BG48" i="1" s="1"/>
  <c r="R48" i="1"/>
  <c r="AG48" i="1" s="1"/>
  <c r="Q48" i="1"/>
  <c r="BE48" i="1" s="1"/>
  <c r="AO47" i="1"/>
  <c r="AN47" i="1"/>
  <c r="AM47" i="1"/>
  <c r="AL47" i="1"/>
  <c r="AK47" i="1"/>
  <c r="AE47" i="1"/>
  <c r="AD47" i="1"/>
  <c r="AC47" i="1"/>
  <c r="AB47" i="1"/>
  <c r="AA47" i="1"/>
  <c r="Z47" i="1"/>
  <c r="Y47" i="1"/>
  <c r="X47" i="1"/>
  <c r="W47" i="1"/>
  <c r="AV47" i="1" s="1"/>
  <c r="BA47" i="1" s="1"/>
  <c r="V47" i="1"/>
  <c r="U47" i="1"/>
  <c r="BI47" i="1" s="1"/>
  <c r="T47" i="1"/>
  <c r="BH47" i="1" s="1"/>
  <c r="S47" i="1"/>
  <c r="BG47" i="1" s="1"/>
  <c r="R47" i="1"/>
  <c r="BF47" i="1" s="1"/>
  <c r="Q47" i="1"/>
  <c r="BE47" i="1" s="1"/>
  <c r="AO46" i="1"/>
  <c r="AN46" i="1"/>
  <c r="AM46" i="1"/>
  <c r="AL46" i="1"/>
  <c r="AK46" i="1"/>
  <c r="AE46" i="1"/>
  <c r="AD46" i="1"/>
  <c r="AC46" i="1"/>
  <c r="AB46" i="1"/>
  <c r="AA46" i="1"/>
  <c r="Z46" i="1"/>
  <c r="AY46" i="1" s="1"/>
  <c r="Y46" i="1"/>
  <c r="X46" i="1"/>
  <c r="AW46" i="1" s="1"/>
  <c r="BB46" i="1" s="1"/>
  <c r="W46" i="1"/>
  <c r="V46" i="1"/>
  <c r="AU46" i="1" s="1"/>
  <c r="U46" i="1"/>
  <c r="BI46" i="1" s="1"/>
  <c r="T46" i="1"/>
  <c r="BH46" i="1" s="1"/>
  <c r="S46" i="1"/>
  <c r="BG46" i="1" s="1"/>
  <c r="R46" i="1"/>
  <c r="BF46" i="1" s="1"/>
  <c r="Q46" i="1"/>
  <c r="BE46" i="1" s="1"/>
  <c r="AO45" i="1"/>
  <c r="AN45" i="1"/>
  <c r="AM45" i="1"/>
  <c r="AL45" i="1"/>
  <c r="AK45" i="1"/>
  <c r="AE45" i="1"/>
  <c r="AD45" i="1"/>
  <c r="AC45" i="1"/>
  <c r="AB45" i="1"/>
  <c r="AG45" i="1" s="1"/>
  <c r="AA45" i="1"/>
  <c r="Z45" i="1"/>
  <c r="Y45" i="1"/>
  <c r="X45" i="1"/>
  <c r="AW45" i="1" s="1"/>
  <c r="BB45" i="1" s="1"/>
  <c r="W45" i="1"/>
  <c r="V45" i="1"/>
  <c r="U45" i="1"/>
  <c r="BI45" i="1" s="1"/>
  <c r="T45" i="1"/>
  <c r="BH45" i="1" s="1"/>
  <c r="S45" i="1"/>
  <c r="BG45" i="1" s="1"/>
  <c r="R45" i="1"/>
  <c r="BF45" i="1" s="1"/>
  <c r="Q45" i="1"/>
  <c r="BE45" i="1" s="1"/>
  <c r="BH44" i="1"/>
  <c r="AO44" i="1"/>
  <c r="AN44" i="1"/>
  <c r="AM44" i="1"/>
  <c r="AL44" i="1"/>
  <c r="AK44" i="1"/>
  <c r="AE44" i="1"/>
  <c r="AD44" i="1"/>
  <c r="AC44" i="1"/>
  <c r="AB44" i="1"/>
  <c r="AA44" i="1"/>
  <c r="Z44" i="1"/>
  <c r="Y44" i="1"/>
  <c r="AI44" i="1" s="1"/>
  <c r="X44" i="1"/>
  <c r="W44" i="1"/>
  <c r="AV44" i="1" s="1"/>
  <c r="BP44" i="1" s="1"/>
  <c r="V44" i="1"/>
  <c r="U44" i="1"/>
  <c r="BI44" i="1" s="1"/>
  <c r="T44" i="1"/>
  <c r="S44" i="1"/>
  <c r="BG44" i="1" s="1"/>
  <c r="R44" i="1"/>
  <c r="BF44" i="1" s="1"/>
  <c r="Q44" i="1"/>
  <c r="BE44" i="1" s="1"/>
  <c r="AO43" i="1"/>
  <c r="AN43" i="1"/>
  <c r="AM43" i="1"/>
  <c r="AL43" i="1"/>
  <c r="AK43" i="1"/>
  <c r="AE43" i="1"/>
  <c r="AD43" i="1"/>
  <c r="AC43" i="1"/>
  <c r="AB43" i="1"/>
  <c r="AA43" i="1"/>
  <c r="Z43" i="1"/>
  <c r="Y43" i="1"/>
  <c r="AI43" i="1" s="1"/>
  <c r="X43" i="1"/>
  <c r="W43" i="1"/>
  <c r="AV43" i="1" s="1"/>
  <c r="V43" i="1"/>
  <c r="U43" i="1"/>
  <c r="BI43" i="1" s="1"/>
  <c r="T43" i="1"/>
  <c r="BH43" i="1" s="1"/>
  <c r="S43" i="1"/>
  <c r="AH43" i="1" s="1"/>
  <c r="R43" i="1"/>
  <c r="BF43" i="1" s="1"/>
  <c r="Q43" i="1"/>
  <c r="BE43" i="1" s="1"/>
  <c r="AO42" i="1"/>
  <c r="AN42" i="1"/>
  <c r="AM42" i="1"/>
  <c r="AL42" i="1"/>
  <c r="AK42" i="1"/>
  <c r="AE42" i="1"/>
  <c r="AD42" i="1"/>
  <c r="AC42" i="1"/>
  <c r="AB42" i="1"/>
  <c r="AA42" i="1"/>
  <c r="Z42" i="1"/>
  <c r="Y42" i="1"/>
  <c r="AX42" i="1" s="1"/>
  <c r="BC42" i="1" s="1"/>
  <c r="X42" i="1"/>
  <c r="W42" i="1"/>
  <c r="AV42" i="1" s="1"/>
  <c r="V42" i="1"/>
  <c r="U42" i="1"/>
  <c r="BI42" i="1" s="1"/>
  <c r="T42" i="1"/>
  <c r="BH42" i="1" s="1"/>
  <c r="S42" i="1"/>
  <c r="AH42" i="1" s="1"/>
  <c r="R42" i="1"/>
  <c r="BF42" i="1" s="1"/>
  <c r="Q42" i="1"/>
  <c r="BE42" i="1" s="1"/>
  <c r="AO41" i="1"/>
  <c r="AN41" i="1"/>
  <c r="AM41" i="1"/>
  <c r="AL41" i="1"/>
  <c r="AK41" i="1"/>
  <c r="AE41" i="1"/>
  <c r="AD41" i="1"/>
  <c r="AC41" i="1"/>
  <c r="AB41" i="1"/>
  <c r="AA41" i="1"/>
  <c r="Z41" i="1"/>
  <c r="Y41" i="1"/>
  <c r="X41" i="1"/>
  <c r="W41" i="1"/>
  <c r="AV41" i="1" s="1"/>
  <c r="BA41" i="1" s="1"/>
  <c r="V41" i="1"/>
  <c r="U41" i="1"/>
  <c r="BI41" i="1" s="1"/>
  <c r="T41" i="1"/>
  <c r="BH41" i="1" s="1"/>
  <c r="S41" i="1"/>
  <c r="BG41" i="1" s="1"/>
  <c r="R41" i="1"/>
  <c r="BF41" i="1" s="1"/>
  <c r="Q41" i="1"/>
  <c r="BE41" i="1" s="1"/>
  <c r="AO40" i="1"/>
  <c r="AN40" i="1"/>
  <c r="AM40" i="1"/>
  <c r="AL40" i="1"/>
  <c r="AK40" i="1"/>
  <c r="AE40" i="1"/>
  <c r="AD40" i="1"/>
  <c r="AC40" i="1"/>
  <c r="AB40" i="1"/>
  <c r="AA40" i="1"/>
  <c r="Z40" i="1"/>
  <c r="AY40" i="1" s="1"/>
  <c r="Y40" i="1"/>
  <c r="X40" i="1"/>
  <c r="AW40" i="1" s="1"/>
  <c r="BB40" i="1" s="1"/>
  <c r="W40" i="1"/>
  <c r="V40" i="1"/>
  <c r="AU40" i="1" s="1"/>
  <c r="U40" i="1"/>
  <c r="BI40" i="1" s="1"/>
  <c r="T40" i="1"/>
  <c r="BH40" i="1" s="1"/>
  <c r="S40" i="1"/>
  <c r="BG40" i="1" s="1"/>
  <c r="R40" i="1"/>
  <c r="AG40" i="1" s="1"/>
  <c r="Q40" i="1"/>
  <c r="BE40" i="1" s="1"/>
  <c r="AO39" i="1"/>
  <c r="AN39" i="1"/>
  <c r="AM39" i="1"/>
  <c r="AL39" i="1"/>
  <c r="AK39" i="1"/>
  <c r="AE39" i="1"/>
  <c r="AD39" i="1"/>
  <c r="AC39" i="1"/>
  <c r="AB39" i="1"/>
  <c r="AG39" i="1" s="1"/>
  <c r="AA39" i="1"/>
  <c r="Z39" i="1"/>
  <c r="AY39" i="1" s="1"/>
  <c r="Y39" i="1"/>
  <c r="X39" i="1"/>
  <c r="AW39" i="1" s="1"/>
  <c r="BB39" i="1" s="1"/>
  <c r="W39" i="1"/>
  <c r="V39" i="1"/>
  <c r="AU39" i="1" s="1"/>
  <c r="U39" i="1"/>
  <c r="BI39" i="1" s="1"/>
  <c r="T39" i="1"/>
  <c r="BH39" i="1" s="1"/>
  <c r="S39" i="1"/>
  <c r="BG39" i="1" s="1"/>
  <c r="R39" i="1"/>
  <c r="BF39" i="1" s="1"/>
  <c r="Q39" i="1"/>
  <c r="BE39" i="1" s="1"/>
  <c r="BH38" i="1"/>
  <c r="AO38" i="1"/>
  <c r="AN38" i="1"/>
  <c r="AM38" i="1"/>
  <c r="AL38" i="1"/>
  <c r="AK38" i="1"/>
  <c r="AE38" i="1"/>
  <c r="AD38" i="1"/>
  <c r="AC38" i="1"/>
  <c r="AB38" i="1"/>
  <c r="AA38" i="1"/>
  <c r="Z38" i="1"/>
  <c r="Y38" i="1"/>
  <c r="AI38" i="1" s="1"/>
  <c r="X38" i="1"/>
  <c r="W38" i="1"/>
  <c r="AV38" i="1" s="1"/>
  <c r="BP38" i="1" s="1"/>
  <c r="V38" i="1"/>
  <c r="U38" i="1"/>
  <c r="BI38" i="1" s="1"/>
  <c r="T38" i="1"/>
  <c r="S38" i="1"/>
  <c r="R38" i="1"/>
  <c r="BF38" i="1" s="1"/>
  <c r="Q38" i="1"/>
  <c r="BE38" i="1" s="1"/>
  <c r="BG37" i="1"/>
  <c r="AO37" i="1"/>
  <c r="AN37" i="1"/>
  <c r="AM37" i="1"/>
  <c r="AL37" i="1"/>
  <c r="AK37" i="1"/>
  <c r="AE37" i="1"/>
  <c r="AD37" i="1"/>
  <c r="AC37" i="1"/>
  <c r="AB37" i="1"/>
  <c r="AA37" i="1"/>
  <c r="Z37" i="1"/>
  <c r="Y37" i="1"/>
  <c r="X37" i="1"/>
  <c r="AW37" i="1" s="1"/>
  <c r="BB37" i="1" s="1"/>
  <c r="W37" i="1"/>
  <c r="V37" i="1"/>
  <c r="U37" i="1"/>
  <c r="BI37" i="1" s="1"/>
  <c r="T37" i="1"/>
  <c r="BH37" i="1" s="1"/>
  <c r="S37" i="1"/>
  <c r="R37" i="1"/>
  <c r="Q37" i="1"/>
  <c r="BE37" i="1" s="1"/>
  <c r="AO36" i="1"/>
  <c r="AN36" i="1"/>
  <c r="AM36" i="1"/>
  <c r="AL36" i="1"/>
  <c r="AK36" i="1"/>
  <c r="AE36" i="1"/>
  <c r="AD36" i="1"/>
  <c r="AC36" i="1"/>
  <c r="AB36" i="1"/>
  <c r="AA36" i="1"/>
  <c r="Z36" i="1"/>
  <c r="AY36" i="1" s="1"/>
  <c r="BD36" i="1" s="1"/>
  <c r="Y36" i="1"/>
  <c r="X36" i="1"/>
  <c r="AW36" i="1" s="1"/>
  <c r="W36" i="1"/>
  <c r="V36" i="1"/>
  <c r="AU36" i="1" s="1"/>
  <c r="AZ36" i="1" s="1"/>
  <c r="U36" i="1"/>
  <c r="BI36" i="1" s="1"/>
  <c r="T36" i="1"/>
  <c r="BH36" i="1" s="1"/>
  <c r="S36" i="1"/>
  <c r="BG36" i="1" s="1"/>
  <c r="R36" i="1"/>
  <c r="BF36" i="1" s="1"/>
  <c r="Q36" i="1"/>
  <c r="BE36" i="1" s="1"/>
  <c r="BG35" i="1"/>
  <c r="AO35" i="1"/>
  <c r="AN35" i="1"/>
  <c r="AM35" i="1"/>
  <c r="AL35" i="1"/>
  <c r="AK35" i="1"/>
  <c r="AE35" i="1"/>
  <c r="AD35" i="1"/>
  <c r="AC35" i="1"/>
  <c r="AB35" i="1"/>
  <c r="AA35" i="1"/>
  <c r="Z35" i="1"/>
  <c r="Y35" i="1"/>
  <c r="X35" i="1"/>
  <c r="AW35" i="1" s="1"/>
  <c r="BB35" i="1" s="1"/>
  <c r="W35" i="1"/>
  <c r="V35" i="1"/>
  <c r="U35" i="1"/>
  <c r="BI35" i="1" s="1"/>
  <c r="T35" i="1"/>
  <c r="BH35" i="1" s="1"/>
  <c r="S35" i="1"/>
  <c r="R35" i="1"/>
  <c r="BF35" i="1" s="1"/>
  <c r="Q35" i="1"/>
  <c r="BE35" i="1" s="1"/>
  <c r="BH34" i="1"/>
  <c r="AO34" i="1"/>
  <c r="AN34" i="1"/>
  <c r="AM34" i="1"/>
  <c r="AL34" i="1"/>
  <c r="AK34" i="1"/>
  <c r="AE34" i="1"/>
  <c r="AD34" i="1"/>
  <c r="AC34" i="1"/>
  <c r="AB34" i="1"/>
  <c r="AA34" i="1"/>
  <c r="Z34" i="1"/>
  <c r="Y34" i="1"/>
  <c r="AI34" i="1" s="1"/>
  <c r="X34" i="1"/>
  <c r="W34" i="1"/>
  <c r="AV34" i="1" s="1"/>
  <c r="BP34" i="1" s="1"/>
  <c r="V34" i="1"/>
  <c r="U34" i="1"/>
  <c r="BI34" i="1" s="1"/>
  <c r="T34" i="1"/>
  <c r="S34" i="1"/>
  <c r="BG34" i="1" s="1"/>
  <c r="R34" i="1"/>
  <c r="Q34" i="1"/>
  <c r="BE34" i="1" s="1"/>
  <c r="AO33" i="1"/>
  <c r="AN33" i="1"/>
  <c r="AM33" i="1"/>
  <c r="AL33" i="1"/>
  <c r="AK33" i="1"/>
  <c r="AE33" i="1"/>
  <c r="AD33" i="1"/>
  <c r="AC33" i="1"/>
  <c r="AB33" i="1"/>
  <c r="AA33" i="1"/>
  <c r="Z33" i="1"/>
  <c r="AY33" i="1" s="1"/>
  <c r="Y33" i="1"/>
  <c r="X33" i="1"/>
  <c r="AW33" i="1" s="1"/>
  <c r="BB33" i="1" s="1"/>
  <c r="W33" i="1"/>
  <c r="V33" i="1"/>
  <c r="AU33" i="1" s="1"/>
  <c r="U33" i="1"/>
  <c r="BI33" i="1" s="1"/>
  <c r="T33" i="1"/>
  <c r="BH33" i="1" s="1"/>
  <c r="S33" i="1"/>
  <c r="BG33" i="1" s="1"/>
  <c r="R33" i="1"/>
  <c r="AG33" i="1" s="1"/>
  <c r="Q33" i="1"/>
  <c r="BE33" i="1" s="1"/>
  <c r="AO32" i="1"/>
  <c r="AN32" i="1"/>
  <c r="AM32" i="1"/>
  <c r="AL32" i="1"/>
  <c r="AK32" i="1"/>
  <c r="AE32" i="1"/>
  <c r="AD32" i="1"/>
  <c r="AC32" i="1"/>
  <c r="AB32" i="1"/>
  <c r="AA32" i="1"/>
  <c r="Z32" i="1"/>
  <c r="AY32" i="1" s="1"/>
  <c r="Y32" i="1"/>
  <c r="X32" i="1"/>
  <c r="AW32" i="1" s="1"/>
  <c r="BB32" i="1" s="1"/>
  <c r="W32" i="1"/>
  <c r="V32" i="1"/>
  <c r="AU32" i="1" s="1"/>
  <c r="U32" i="1"/>
  <c r="BI32" i="1" s="1"/>
  <c r="T32" i="1"/>
  <c r="BH32" i="1" s="1"/>
  <c r="S32" i="1"/>
  <c r="BG32" i="1" s="1"/>
  <c r="R32" i="1"/>
  <c r="BF32" i="1" s="1"/>
  <c r="Q32" i="1"/>
  <c r="BE32" i="1" s="1"/>
  <c r="AO31" i="1"/>
  <c r="AN31" i="1"/>
  <c r="AM31" i="1"/>
  <c r="AL31" i="1"/>
  <c r="AK31" i="1"/>
  <c r="AE31" i="1"/>
  <c r="AD31" i="1"/>
  <c r="AC31" i="1"/>
  <c r="AB31" i="1"/>
  <c r="AA31" i="1"/>
  <c r="Z31" i="1"/>
  <c r="AY31" i="1" s="1"/>
  <c r="Y31" i="1"/>
  <c r="X31" i="1"/>
  <c r="AW31" i="1" s="1"/>
  <c r="BB31" i="1" s="1"/>
  <c r="W31" i="1"/>
  <c r="V31" i="1"/>
  <c r="AU31" i="1" s="1"/>
  <c r="U31" i="1"/>
  <c r="BI31" i="1" s="1"/>
  <c r="T31" i="1"/>
  <c r="BH31" i="1" s="1"/>
  <c r="S31" i="1"/>
  <c r="BG31" i="1" s="1"/>
  <c r="R31" i="1"/>
  <c r="AG31" i="1" s="1"/>
  <c r="Q31" i="1"/>
  <c r="BE31" i="1" s="1"/>
  <c r="BH30" i="1"/>
  <c r="AO30" i="1"/>
  <c r="AN30" i="1"/>
  <c r="AM30" i="1"/>
  <c r="AL30" i="1"/>
  <c r="AK30" i="1"/>
  <c r="AE30" i="1"/>
  <c r="AD30" i="1"/>
  <c r="AC30" i="1"/>
  <c r="AB30" i="1"/>
  <c r="AA30" i="1"/>
  <c r="Z30" i="1"/>
  <c r="Y30" i="1"/>
  <c r="AI30" i="1" s="1"/>
  <c r="X30" i="1"/>
  <c r="W30" i="1"/>
  <c r="AV30" i="1" s="1"/>
  <c r="BP30" i="1" s="1"/>
  <c r="V30" i="1"/>
  <c r="U30" i="1"/>
  <c r="BI30" i="1" s="1"/>
  <c r="T30" i="1"/>
  <c r="S30" i="1"/>
  <c r="R30" i="1"/>
  <c r="BF30" i="1" s="1"/>
  <c r="Q30" i="1"/>
  <c r="BE30" i="1" s="1"/>
  <c r="AO29" i="1"/>
  <c r="AN29" i="1"/>
  <c r="AM29" i="1"/>
  <c r="AL29" i="1"/>
  <c r="AK29" i="1"/>
  <c r="AE29" i="1"/>
  <c r="AD29" i="1"/>
  <c r="AC29" i="1"/>
  <c r="AB29" i="1"/>
  <c r="AA29" i="1"/>
  <c r="Z29" i="1"/>
  <c r="Y29" i="1"/>
  <c r="AI29" i="1" s="1"/>
  <c r="X29" i="1"/>
  <c r="W29" i="1"/>
  <c r="AV29" i="1" s="1"/>
  <c r="BP29" i="1" s="1"/>
  <c r="V29" i="1"/>
  <c r="U29" i="1"/>
  <c r="BI29" i="1" s="1"/>
  <c r="T29" i="1"/>
  <c r="BH29" i="1" s="1"/>
  <c r="S29" i="1"/>
  <c r="BG29" i="1" s="1"/>
  <c r="R29" i="1"/>
  <c r="BF29" i="1" s="1"/>
  <c r="Q29" i="1"/>
  <c r="BE29" i="1" s="1"/>
  <c r="AO28" i="1"/>
  <c r="AN28" i="1"/>
  <c r="AM28" i="1"/>
  <c r="AL28" i="1"/>
  <c r="AK28" i="1"/>
  <c r="AE28" i="1"/>
  <c r="AD28" i="1"/>
  <c r="AC28" i="1"/>
  <c r="BQ28" i="1" s="1"/>
  <c r="AB28" i="1"/>
  <c r="AA28" i="1"/>
  <c r="Z28" i="1"/>
  <c r="Y28" i="1"/>
  <c r="X28" i="1"/>
  <c r="AW28" i="1" s="1"/>
  <c r="BB28" i="1" s="1"/>
  <c r="W28" i="1"/>
  <c r="AV28" i="1" s="1"/>
  <c r="BA28" i="1" s="1"/>
  <c r="V28" i="1"/>
  <c r="U28" i="1"/>
  <c r="BI28" i="1" s="1"/>
  <c r="T28" i="1"/>
  <c r="BH28" i="1" s="1"/>
  <c r="S28" i="1"/>
  <c r="BG28" i="1" s="1"/>
  <c r="R28" i="1"/>
  <c r="AG28" i="1" s="1"/>
  <c r="BK28" i="1" s="1"/>
  <c r="Q28" i="1"/>
  <c r="BE28" i="1" s="1"/>
  <c r="AO27" i="1"/>
  <c r="AN27" i="1"/>
  <c r="AM27" i="1"/>
  <c r="AL27" i="1"/>
  <c r="AK27" i="1"/>
  <c r="AE27" i="1"/>
  <c r="AD27" i="1"/>
  <c r="AC27" i="1"/>
  <c r="AB27" i="1"/>
  <c r="AA27" i="1"/>
  <c r="Z27" i="1"/>
  <c r="Y27" i="1"/>
  <c r="X27" i="1"/>
  <c r="AW27" i="1" s="1"/>
  <c r="BB27" i="1" s="1"/>
  <c r="W27" i="1"/>
  <c r="AV27" i="1" s="1"/>
  <c r="V27" i="1"/>
  <c r="U27" i="1"/>
  <c r="BI27" i="1" s="1"/>
  <c r="T27" i="1"/>
  <c r="BH27" i="1" s="1"/>
  <c r="S27" i="1"/>
  <c r="AH27" i="1" s="1"/>
  <c r="R27" i="1"/>
  <c r="AG27" i="1" s="1"/>
  <c r="Q27" i="1"/>
  <c r="BE27" i="1" s="1"/>
  <c r="AO26" i="1"/>
  <c r="AN26" i="1"/>
  <c r="AM26" i="1"/>
  <c r="AL26" i="1"/>
  <c r="AK26" i="1"/>
  <c r="AE26" i="1"/>
  <c r="AD26" i="1"/>
  <c r="AC26" i="1"/>
  <c r="AB26" i="1"/>
  <c r="AA26" i="1"/>
  <c r="Z26" i="1"/>
  <c r="AY26" i="1" s="1"/>
  <c r="Y26" i="1"/>
  <c r="X26" i="1"/>
  <c r="AW26" i="1" s="1"/>
  <c r="BB26" i="1" s="1"/>
  <c r="W26" i="1"/>
  <c r="V26" i="1"/>
  <c r="AU26" i="1" s="1"/>
  <c r="U26" i="1"/>
  <c r="BI26" i="1" s="1"/>
  <c r="T26" i="1"/>
  <c r="BH26" i="1" s="1"/>
  <c r="S26" i="1"/>
  <c r="BG26" i="1" s="1"/>
  <c r="R26" i="1"/>
  <c r="BF26" i="1" s="1"/>
  <c r="Q26" i="1"/>
  <c r="BE26" i="1" s="1"/>
  <c r="AO25" i="1"/>
  <c r="AN25" i="1"/>
  <c r="AM25" i="1"/>
  <c r="AL25" i="1"/>
  <c r="AK25" i="1"/>
  <c r="AE25" i="1"/>
  <c r="AD25" i="1"/>
  <c r="AC25" i="1"/>
  <c r="AB25" i="1"/>
  <c r="AA25" i="1"/>
  <c r="Z25" i="1"/>
  <c r="AY25" i="1" s="1"/>
  <c r="Y25" i="1"/>
  <c r="X25" i="1"/>
  <c r="AW25" i="1" s="1"/>
  <c r="BB25" i="1" s="1"/>
  <c r="W25" i="1"/>
  <c r="AV25" i="1" s="1"/>
  <c r="BA25" i="1" s="1"/>
  <c r="V25" i="1"/>
  <c r="AU25" i="1" s="1"/>
  <c r="U25" i="1"/>
  <c r="BI25" i="1" s="1"/>
  <c r="T25" i="1"/>
  <c r="BH25" i="1" s="1"/>
  <c r="S25" i="1"/>
  <c r="BG25" i="1" s="1"/>
  <c r="R25" i="1"/>
  <c r="AG25" i="1" s="1"/>
  <c r="BK25" i="1" s="1"/>
  <c r="Q25" i="1"/>
  <c r="BE25" i="1" s="1"/>
  <c r="AO24" i="1"/>
  <c r="AN24" i="1"/>
  <c r="AM24" i="1"/>
  <c r="AL24" i="1"/>
  <c r="AK24" i="1"/>
  <c r="AE24" i="1"/>
  <c r="AD24" i="1"/>
  <c r="AC24" i="1"/>
  <c r="AB24" i="1"/>
  <c r="AA24" i="1"/>
  <c r="Z24" i="1"/>
  <c r="AY24" i="1" s="1"/>
  <c r="Y24" i="1"/>
  <c r="X24" i="1"/>
  <c r="AW24" i="1" s="1"/>
  <c r="BB24" i="1" s="1"/>
  <c r="W24" i="1"/>
  <c r="V24" i="1"/>
  <c r="AU24" i="1" s="1"/>
  <c r="U24" i="1"/>
  <c r="BI24" i="1" s="1"/>
  <c r="T24" i="1"/>
  <c r="BH24" i="1" s="1"/>
  <c r="S24" i="1"/>
  <c r="BG24" i="1" s="1"/>
  <c r="R24" i="1"/>
  <c r="BF24" i="1" s="1"/>
  <c r="Q24" i="1"/>
  <c r="BE24" i="1" s="1"/>
  <c r="AO23" i="1"/>
  <c r="AN23" i="1"/>
  <c r="AM23" i="1"/>
  <c r="AL23" i="1"/>
  <c r="AK23" i="1"/>
  <c r="AE23" i="1"/>
  <c r="AD23" i="1"/>
  <c r="AC23" i="1"/>
  <c r="AB23" i="1"/>
  <c r="AA23" i="1"/>
  <c r="Z23" i="1"/>
  <c r="AY23" i="1" s="1"/>
  <c r="Y23" i="1"/>
  <c r="X23" i="1"/>
  <c r="AW23" i="1" s="1"/>
  <c r="BB23" i="1" s="1"/>
  <c r="W23" i="1"/>
  <c r="AV23" i="1" s="1"/>
  <c r="BA23" i="1" s="1"/>
  <c r="V23" i="1"/>
  <c r="AU23" i="1" s="1"/>
  <c r="U23" i="1"/>
  <c r="BI23" i="1" s="1"/>
  <c r="T23" i="1"/>
  <c r="BH23" i="1" s="1"/>
  <c r="S23" i="1"/>
  <c r="BG23" i="1" s="1"/>
  <c r="R23" i="1"/>
  <c r="AG23" i="1" s="1"/>
  <c r="Q23" i="1"/>
  <c r="BE23" i="1" s="1"/>
  <c r="AO22" i="1"/>
  <c r="AN22" i="1"/>
  <c r="AM22" i="1"/>
  <c r="AL22" i="1"/>
  <c r="AK22" i="1"/>
  <c r="AE22" i="1"/>
  <c r="AD22" i="1"/>
  <c r="AC22" i="1"/>
  <c r="AB22" i="1"/>
  <c r="AA22" i="1"/>
  <c r="Z22" i="1"/>
  <c r="AY22" i="1" s="1"/>
  <c r="Y22" i="1"/>
  <c r="AI22" i="1" s="1"/>
  <c r="X22" i="1"/>
  <c r="W22" i="1"/>
  <c r="AV22" i="1" s="1"/>
  <c r="BP22" i="1" s="1"/>
  <c r="V22" i="1"/>
  <c r="AU22" i="1" s="1"/>
  <c r="U22" i="1"/>
  <c r="BI22" i="1" s="1"/>
  <c r="T22" i="1"/>
  <c r="BH22" i="1" s="1"/>
  <c r="S22" i="1"/>
  <c r="BG22" i="1" s="1"/>
  <c r="R22" i="1"/>
  <c r="BF22" i="1" s="1"/>
  <c r="Q22" i="1"/>
  <c r="BE22" i="1" s="1"/>
  <c r="AO21" i="1"/>
  <c r="AN21" i="1"/>
  <c r="AM21" i="1"/>
  <c r="AL21" i="1"/>
  <c r="AK21" i="1"/>
  <c r="AE21" i="1"/>
  <c r="AD21" i="1"/>
  <c r="AC21" i="1"/>
  <c r="BQ21" i="1" s="1"/>
  <c r="AB21" i="1"/>
  <c r="AA21" i="1"/>
  <c r="Z21" i="1"/>
  <c r="Y21" i="1"/>
  <c r="AX21" i="1" s="1"/>
  <c r="BC21" i="1" s="1"/>
  <c r="X21" i="1"/>
  <c r="AW21" i="1" s="1"/>
  <c r="BB21" i="1" s="1"/>
  <c r="W21" i="1"/>
  <c r="AV21" i="1" s="1"/>
  <c r="V21" i="1"/>
  <c r="U21" i="1"/>
  <c r="BI21" i="1" s="1"/>
  <c r="T21" i="1"/>
  <c r="BH21" i="1" s="1"/>
  <c r="S21" i="1"/>
  <c r="AH21" i="1" s="1"/>
  <c r="R21" i="1"/>
  <c r="BF21" i="1" s="1"/>
  <c r="Q21" i="1"/>
  <c r="BE21" i="1" s="1"/>
  <c r="AO20" i="1"/>
  <c r="AN20" i="1"/>
  <c r="AM20" i="1"/>
  <c r="AL20" i="1"/>
  <c r="AK20" i="1"/>
  <c r="AE20" i="1"/>
  <c r="BS20" i="1" s="1"/>
  <c r="AD20" i="1"/>
  <c r="AC20" i="1"/>
  <c r="AB20" i="1"/>
  <c r="AA20" i="1"/>
  <c r="BO20" i="1" s="1"/>
  <c r="Z20" i="1"/>
  <c r="AY20" i="1" s="1"/>
  <c r="Y20" i="1"/>
  <c r="X20" i="1"/>
  <c r="W20" i="1"/>
  <c r="AV20" i="1" s="1"/>
  <c r="BA20" i="1" s="1"/>
  <c r="V20" i="1"/>
  <c r="AU20" i="1" s="1"/>
  <c r="U20" i="1"/>
  <c r="BI20" i="1" s="1"/>
  <c r="T20" i="1"/>
  <c r="BH20" i="1" s="1"/>
  <c r="S20" i="1"/>
  <c r="BG20" i="1" s="1"/>
  <c r="R20" i="1"/>
  <c r="BF20" i="1" s="1"/>
  <c r="Q20" i="1"/>
  <c r="BE20" i="1" s="1"/>
  <c r="AO19" i="1"/>
  <c r="AN19" i="1"/>
  <c r="AM19" i="1"/>
  <c r="AL19" i="1"/>
  <c r="AK19" i="1"/>
  <c r="AE19" i="1"/>
  <c r="AD19" i="1"/>
  <c r="AC19" i="1"/>
  <c r="BQ19" i="1" s="1"/>
  <c r="AB19" i="1"/>
  <c r="AA19" i="1"/>
  <c r="Z19" i="1"/>
  <c r="Y19" i="1"/>
  <c r="AX19" i="1" s="1"/>
  <c r="BC19" i="1" s="1"/>
  <c r="X19" i="1"/>
  <c r="AW19" i="1" s="1"/>
  <c r="W19" i="1"/>
  <c r="V19" i="1"/>
  <c r="U19" i="1"/>
  <c r="BI19" i="1" s="1"/>
  <c r="T19" i="1"/>
  <c r="AI19" i="1" s="1"/>
  <c r="S19" i="1"/>
  <c r="BG19" i="1" s="1"/>
  <c r="R19" i="1"/>
  <c r="BF19" i="1" s="1"/>
  <c r="Q19" i="1"/>
  <c r="BE19" i="1" s="1"/>
  <c r="AO18" i="1"/>
  <c r="AN18" i="1"/>
  <c r="AM18" i="1"/>
  <c r="AL18" i="1"/>
  <c r="AK18" i="1"/>
  <c r="AE18" i="1"/>
  <c r="AD18" i="1"/>
  <c r="AC18" i="1"/>
  <c r="AB18" i="1"/>
  <c r="AA18" i="1"/>
  <c r="Z18" i="1"/>
  <c r="Y18" i="1"/>
  <c r="AX18" i="1" s="1"/>
  <c r="BC18" i="1" s="1"/>
  <c r="X18" i="1"/>
  <c r="W18" i="1"/>
  <c r="AV18" i="1" s="1"/>
  <c r="V18" i="1"/>
  <c r="U18" i="1"/>
  <c r="BI18" i="1" s="1"/>
  <c r="T18" i="1"/>
  <c r="BH18" i="1" s="1"/>
  <c r="S18" i="1"/>
  <c r="BG18" i="1" s="1"/>
  <c r="R18" i="1"/>
  <c r="BF18" i="1" s="1"/>
  <c r="Q18" i="1"/>
  <c r="BE18" i="1" s="1"/>
  <c r="AO17" i="1"/>
  <c r="AN17" i="1"/>
  <c r="AM17" i="1"/>
  <c r="AL17" i="1"/>
  <c r="AK17" i="1"/>
  <c r="AE17" i="1"/>
  <c r="AD17" i="1"/>
  <c r="AC17" i="1"/>
  <c r="AB17" i="1"/>
  <c r="AA17" i="1"/>
  <c r="Z17" i="1"/>
  <c r="Y17" i="1"/>
  <c r="AX17" i="1" s="1"/>
  <c r="BR17" i="1" s="1"/>
  <c r="X17" i="1"/>
  <c r="W17" i="1"/>
  <c r="AV17" i="1" s="1"/>
  <c r="BA17" i="1" s="1"/>
  <c r="V17" i="1"/>
  <c r="U17" i="1"/>
  <c r="BI17" i="1" s="1"/>
  <c r="T17" i="1"/>
  <c r="BH17" i="1" s="1"/>
  <c r="S17" i="1"/>
  <c r="BG17" i="1" s="1"/>
  <c r="R17" i="1"/>
  <c r="AG17" i="1" s="1"/>
  <c r="BK17" i="1" s="1"/>
  <c r="Q17" i="1"/>
  <c r="BE17" i="1" s="1"/>
  <c r="AO16" i="1"/>
  <c r="AN16" i="1"/>
  <c r="AM16" i="1"/>
  <c r="AL16" i="1"/>
  <c r="AK16" i="1"/>
  <c r="AE16" i="1"/>
  <c r="AD16" i="1"/>
  <c r="AC16" i="1"/>
  <c r="AB16" i="1"/>
  <c r="AA16" i="1"/>
  <c r="Z16" i="1"/>
  <c r="Y16" i="1"/>
  <c r="X16" i="1"/>
  <c r="AW16" i="1" s="1"/>
  <c r="BB16" i="1" s="1"/>
  <c r="W16" i="1"/>
  <c r="V16" i="1"/>
  <c r="U16" i="1"/>
  <c r="BI16" i="1" s="1"/>
  <c r="T16" i="1"/>
  <c r="BH16" i="1" s="1"/>
  <c r="S16" i="1"/>
  <c r="BG16" i="1" s="1"/>
  <c r="R16" i="1"/>
  <c r="AG16" i="1" s="1"/>
  <c r="Q16" i="1"/>
  <c r="BE16" i="1" s="1"/>
  <c r="AO15" i="1"/>
  <c r="AN15" i="1"/>
  <c r="AM15" i="1"/>
  <c r="AL15" i="1"/>
  <c r="AK15" i="1"/>
  <c r="AE15" i="1"/>
  <c r="AD15" i="1"/>
  <c r="AC15" i="1"/>
  <c r="AB15" i="1"/>
  <c r="AA15" i="1"/>
  <c r="Z15" i="1"/>
  <c r="AY15" i="1" s="1"/>
  <c r="Y15" i="1"/>
  <c r="X15" i="1"/>
  <c r="AW15" i="1" s="1"/>
  <c r="BB15" i="1" s="1"/>
  <c r="W15" i="1"/>
  <c r="V15" i="1"/>
  <c r="AU15" i="1" s="1"/>
  <c r="U15" i="1"/>
  <c r="BI15" i="1" s="1"/>
  <c r="T15" i="1"/>
  <c r="BH15" i="1" s="1"/>
  <c r="S15" i="1"/>
  <c r="BG15" i="1" s="1"/>
  <c r="R15" i="1"/>
  <c r="BF15" i="1" s="1"/>
  <c r="Q15" i="1"/>
  <c r="BE15" i="1" s="1"/>
  <c r="AO14" i="1"/>
  <c r="AN14" i="1"/>
  <c r="AM14" i="1"/>
  <c r="AL14" i="1"/>
  <c r="AK14" i="1"/>
  <c r="AE14" i="1"/>
  <c r="AD14" i="1"/>
  <c r="AC14" i="1"/>
  <c r="AB14" i="1"/>
  <c r="AA14" i="1"/>
  <c r="Z14" i="1"/>
  <c r="AY14" i="1" s="1"/>
  <c r="Y14" i="1"/>
  <c r="X14" i="1"/>
  <c r="AW14" i="1" s="1"/>
  <c r="BB14" i="1" s="1"/>
  <c r="W14" i="1"/>
  <c r="V14" i="1"/>
  <c r="AU14" i="1" s="1"/>
  <c r="U14" i="1"/>
  <c r="BI14" i="1" s="1"/>
  <c r="T14" i="1"/>
  <c r="BH14" i="1" s="1"/>
  <c r="S14" i="1"/>
  <c r="BG14" i="1" s="1"/>
  <c r="R14" i="1"/>
  <c r="AG14" i="1" s="1"/>
  <c r="Q14" i="1"/>
  <c r="BE14" i="1" s="1"/>
  <c r="AO13" i="1"/>
  <c r="AN13" i="1"/>
  <c r="AM13" i="1"/>
  <c r="AL13" i="1"/>
  <c r="AK13" i="1"/>
  <c r="AE13" i="1"/>
  <c r="AD13" i="1"/>
  <c r="AC13" i="1"/>
  <c r="AB13" i="1"/>
  <c r="AA13" i="1"/>
  <c r="Z13" i="1"/>
  <c r="AY13" i="1" s="1"/>
  <c r="Y13" i="1"/>
  <c r="X13" i="1"/>
  <c r="AW13" i="1" s="1"/>
  <c r="BB13" i="1" s="1"/>
  <c r="W13" i="1"/>
  <c r="V13" i="1"/>
  <c r="AU13" i="1" s="1"/>
  <c r="U13" i="1"/>
  <c r="BI13" i="1" s="1"/>
  <c r="T13" i="1"/>
  <c r="BH13" i="1" s="1"/>
  <c r="S13" i="1"/>
  <c r="BG13" i="1" s="1"/>
  <c r="R13" i="1"/>
  <c r="BF13" i="1" s="1"/>
  <c r="Q13" i="1"/>
  <c r="BE13" i="1" s="1"/>
  <c r="BH12" i="1"/>
  <c r="AO12" i="1"/>
  <c r="AN12" i="1"/>
  <c r="AM12" i="1"/>
  <c r="AL12" i="1"/>
  <c r="AK12" i="1"/>
  <c r="AE12" i="1"/>
  <c r="AD12" i="1"/>
  <c r="AC12" i="1"/>
  <c r="AB12" i="1"/>
  <c r="AA12" i="1"/>
  <c r="Z12" i="1"/>
  <c r="Y12" i="1"/>
  <c r="AI12" i="1" s="1"/>
  <c r="X12" i="1"/>
  <c r="W12" i="1"/>
  <c r="AV12" i="1" s="1"/>
  <c r="BP12" i="1" s="1"/>
  <c r="V12" i="1"/>
  <c r="U12" i="1"/>
  <c r="BI12" i="1" s="1"/>
  <c r="T12" i="1"/>
  <c r="S12" i="1"/>
  <c r="BG12" i="1" s="1"/>
  <c r="R12" i="1"/>
  <c r="AG12" i="1" s="1"/>
  <c r="Q12" i="1"/>
  <c r="BE12" i="1" s="1"/>
  <c r="AO11" i="1"/>
  <c r="AN11" i="1"/>
  <c r="AM11" i="1"/>
  <c r="AL11" i="1"/>
  <c r="AK11" i="1"/>
  <c r="AE11" i="1"/>
  <c r="AD11" i="1"/>
  <c r="AC11" i="1"/>
  <c r="AB11" i="1"/>
  <c r="AA11" i="1"/>
  <c r="Z11" i="1"/>
  <c r="Y11" i="1"/>
  <c r="AX11" i="1" s="1"/>
  <c r="BR11" i="1" s="1"/>
  <c r="X11" i="1"/>
  <c r="W11" i="1"/>
  <c r="AV11" i="1" s="1"/>
  <c r="BA11" i="1" s="1"/>
  <c r="V11" i="1"/>
  <c r="U11" i="1"/>
  <c r="BI11" i="1" s="1"/>
  <c r="T11" i="1"/>
  <c r="BH11" i="1" s="1"/>
  <c r="S11" i="1"/>
  <c r="BG11" i="1" s="1"/>
  <c r="R11" i="1"/>
  <c r="BF11" i="1" s="1"/>
  <c r="Q11" i="1"/>
  <c r="BE11" i="1" s="1"/>
  <c r="AO10" i="1"/>
  <c r="AN10" i="1"/>
  <c r="AM10" i="1"/>
  <c r="AL10" i="1"/>
  <c r="AK10" i="1"/>
  <c r="AE10" i="1"/>
  <c r="AD10" i="1"/>
  <c r="AC10" i="1"/>
  <c r="AB10" i="1"/>
  <c r="AA10" i="1"/>
  <c r="Z10" i="1"/>
  <c r="Y10" i="1"/>
  <c r="X10" i="1"/>
  <c r="W10" i="1"/>
  <c r="AV10" i="1" s="1"/>
  <c r="BA10" i="1" s="1"/>
  <c r="V10" i="1"/>
  <c r="U10" i="1"/>
  <c r="BI10" i="1" s="1"/>
  <c r="T10" i="1"/>
  <c r="BH10" i="1" s="1"/>
  <c r="S10" i="1"/>
  <c r="BG10" i="1" s="1"/>
  <c r="R10" i="1"/>
  <c r="AG10" i="1" s="1"/>
  <c r="BK10" i="1" s="1"/>
  <c r="Q10" i="1"/>
  <c r="BE10" i="1" s="1"/>
  <c r="AO9" i="1"/>
  <c r="AN9" i="1"/>
  <c r="AM9" i="1"/>
  <c r="AL9" i="1"/>
  <c r="AK9" i="1"/>
  <c r="AE9" i="1"/>
  <c r="AD9" i="1"/>
  <c r="AC9" i="1"/>
  <c r="AB9" i="1"/>
  <c r="AA9" i="1"/>
  <c r="Z9" i="1"/>
  <c r="Y9" i="1"/>
  <c r="AX9" i="1" s="1"/>
  <c r="BR9" i="1" s="1"/>
  <c r="X9" i="1"/>
  <c r="W9" i="1"/>
  <c r="AV9" i="1" s="1"/>
  <c r="BA9" i="1" s="1"/>
  <c r="V9" i="1"/>
  <c r="U9" i="1"/>
  <c r="BI9" i="1" s="1"/>
  <c r="T9" i="1"/>
  <c r="BH9" i="1" s="1"/>
  <c r="S9" i="1"/>
  <c r="BG9" i="1" s="1"/>
  <c r="R9" i="1"/>
  <c r="BF9" i="1" s="1"/>
  <c r="Q9" i="1"/>
  <c r="BE9" i="1" s="1"/>
  <c r="AO8" i="1"/>
  <c r="AN8" i="1"/>
  <c r="AM8" i="1"/>
  <c r="AL8" i="1"/>
  <c r="AK8" i="1"/>
  <c r="AE8" i="1"/>
  <c r="AD8" i="1"/>
  <c r="AC8" i="1"/>
  <c r="AB8" i="1"/>
  <c r="AA8" i="1"/>
  <c r="Z8" i="1"/>
  <c r="Y8" i="1"/>
  <c r="AX8" i="1" s="1"/>
  <c r="BR8" i="1" s="1"/>
  <c r="X8" i="1"/>
  <c r="W8" i="1"/>
  <c r="AV8" i="1" s="1"/>
  <c r="BA8" i="1" s="1"/>
  <c r="V8" i="1"/>
  <c r="U8" i="1"/>
  <c r="BI8" i="1" s="1"/>
  <c r="T8" i="1"/>
  <c r="BH8" i="1" s="1"/>
  <c r="S8" i="1"/>
  <c r="BG8" i="1" s="1"/>
  <c r="R8" i="1"/>
  <c r="AG8" i="1" s="1"/>
  <c r="BK8" i="1" s="1"/>
  <c r="Q8" i="1"/>
  <c r="BE8" i="1" s="1"/>
  <c r="AO7" i="1"/>
  <c r="AN7" i="1"/>
  <c r="AM7" i="1"/>
  <c r="AL7" i="1"/>
  <c r="AK7" i="1"/>
  <c r="AE7" i="1"/>
  <c r="AD7" i="1"/>
  <c r="AC7" i="1"/>
  <c r="AB7" i="1"/>
  <c r="AA7" i="1"/>
  <c r="Z7" i="1"/>
  <c r="Y7" i="1"/>
  <c r="AX7" i="1" s="1"/>
  <c r="BR7" i="1" s="1"/>
  <c r="X7" i="1"/>
  <c r="W7" i="1"/>
  <c r="AV7" i="1" s="1"/>
  <c r="BA7" i="1" s="1"/>
  <c r="V7" i="1"/>
  <c r="U7" i="1"/>
  <c r="BI7" i="1" s="1"/>
  <c r="T7" i="1"/>
  <c r="BH7" i="1" s="1"/>
  <c r="S7" i="1"/>
  <c r="BG7" i="1" s="1"/>
  <c r="R7" i="1"/>
  <c r="BF7" i="1" s="1"/>
  <c r="Q7" i="1"/>
  <c r="BE7" i="1" s="1"/>
  <c r="AO6" i="1"/>
  <c r="AN6" i="1"/>
  <c r="AM6" i="1"/>
  <c r="AL6" i="1"/>
  <c r="AK6" i="1"/>
  <c r="AE6" i="1"/>
  <c r="AD6" i="1"/>
  <c r="AC6" i="1"/>
  <c r="AB6" i="1"/>
  <c r="AA6" i="1"/>
  <c r="Z6" i="1"/>
  <c r="Y6" i="1"/>
  <c r="AX6" i="1" s="1"/>
  <c r="BC6" i="1" s="1"/>
  <c r="X6" i="1"/>
  <c r="W6" i="1"/>
  <c r="AV6" i="1" s="1"/>
  <c r="V6" i="1"/>
  <c r="U6" i="1"/>
  <c r="BI6" i="1" s="1"/>
  <c r="T6" i="1"/>
  <c r="BH6" i="1" s="1"/>
  <c r="S6" i="1"/>
  <c r="AH6" i="1" s="1"/>
  <c r="R6" i="1"/>
  <c r="BF6" i="1" s="1"/>
  <c r="Q6" i="1"/>
  <c r="BE6" i="1" s="1"/>
  <c r="AO5" i="1"/>
  <c r="AN5" i="1"/>
  <c r="AM5" i="1"/>
  <c r="AL5" i="1"/>
  <c r="AK5" i="1"/>
  <c r="AE5" i="1"/>
  <c r="AD5" i="1"/>
  <c r="AC5" i="1"/>
  <c r="AB5" i="1"/>
  <c r="AA5" i="1"/>
  <c r="Z5" i="1"/>
  <c r="Y5" i="1"/>
  <c r="X5" i="1"/>
  <c r="W5" i="1"/>
  <c r="AV5" i="1" s="1"/>
  <c r="V5" i="1"/>
  <c r="U5" i="1"/>
  <c r="BI5" i="1" s="1"/>
  <c r="T5" i="1"/>
  <c r="S5" i="1"/>
  <c r="BG5" i="1" s="1"/>
  <c r="R5" i="1"/>
  <c r="BF5" i="1" s="1"/>
  <c r="Q5" i="1"/>
  <c r="BE5" i="1" s="1"/>
  <c r="AN4" i="1"/>
  <c r="AX4" i="1" s="1"/>
  <c r="AO4" i="1"/>
  <c r="AE4" i="1"/>
  <c r="AD4" i="1"/>
  <c r="AC4" i="1"/>
  <c r="AB4" i="1"/>
  <c r="AA4" i="1"/>
  <c r="Z4" i="1"/>
  <c r="Y4" i="1"/>
  <c r="BC4" i="1" s="1"/>
  <c r="X4" i="1"/>
  <c r="AW4" i="1" s="1"/>
  <c r="W4" i="1"/>
  <c r="V4" i="1"/>
  <c r="AM4" i="1"/>
  <c r="AL4" i="1"/>
  <c r="BF4" i="1" s="1"/>
  <c r="AK4" i="1"/>
  <c r="U4" i="1"/>
  <c r="BI4" i="1" s="1"/>
  <c r="T4" i="1"/>
  <c r="AI4" i="1" s="1"/>
  <c r="BM4" i="1" s="1"/>
  <c r="S4" i="1"/>
  <c r="AH4" i="1" s="1"/>
  <c r="R4" i="1"/>
  <c r="AG4" i="1" s="1"/>
  <c r="Q4" i="1"/>
  <c r="BE4" i="1" s="1"/>
  <c r="N169" i="7"/>
  <c r="N188" i="7"/>
  <c r="N187" i="7"/>
  <c r="N121" i="7"/>
  <c r="N148" i="7"/>
  <c r="N92" i="7"/>
  <c r="N168" i="7"/>
  <c r="N6" i="7"/>
  <c r="N8" i="7"/>
  <c r="BR4" i="1" l="1"/>
  <c r="BP4" i="1"/>
  <c r="BS4" i="1"/>
  <c r="BQ4" i="1"/>
  <c r="BB4" i="1"/>
  <c r="BL4" i="1" s="1"/>
  <c r="AU4" i="1"/>
  <c r="AZ4" i="1" s="1"/>
  <c r="AY4" i="1"/>
  <c r="BD4" i="1" s="1"/>
  <c r="BG4" i="1"/>
  <c r="AI5" i="1"/>
  <c r="AW5" i="1"/>
  <c r="BB5" i="1" s="1"/>
  <c r="AG5" i="1"/>
  <c r="BG6" i="1"/>
  <c r="AW7" i="1"/>
  <c r="BB7" i="1" s="1"/>
  <c r="AG7" i="1"/>
  <c r="AU8" i="1"/>
  <c r="AY8" i="1"/>
  <c r="BD8" i="1" s="1"/>
  <c r="BF8" i="1"/>
  <c r="AW9" i="1"/>
  <c r="BB9" i="1" s="1"/>
  <c r="BP9" i="1"/>
  <c r="AG9" i="1"/>
  <c r="BK9" i="1" s="1"/>
  <c r="AU10" i="1"/>
  <c r="AY10" i="1"/>
  <c r="BF10" i="1"/>
  <c r="AW11" i="1"/>
  <c r="BB11" i="1" s="1"/>
  <c r="BP11" i="1"/>
  <c r="AG11" i="1"/>
  <c r="BK11" i="1" s="1"/>
  <c r="AU12" i="1"/>
  <c r="AY12" i="1"/>
  <c r="BD12" i="1" s="1"/>
  <c r="BF12" i="1"/>
  <c r="AV13" i="1"/>
  <c r="BA13" i="1" s="1"/>
  <c r="BO13" i="1"/>
  <c r="BS13" i="1"/>
  <c r="AX14" i="1"/>
  <c r="BR14" i="1" s="1"/>
  <c r="BQ14" i="1"/>
  <c r="AV15" i="1"/>
  <c r="BA15" i="1" s="1"/>
  <c r="AX16" i="1"/>
  <c r="BR16" i="1" s="1"/>
  <c r="AU17" i="1"/>
  <c r="AY17" i="1"/>
  <c r="BF17" i="1"/>
  <c r="AW18" i="1"/>
  <c r="BB18" i="1" s="1"/>
  <c r="BP18" i="1"/>
  <c r="AH18" i="1"/>
  <c r="AU19" i="1"/>
  <c r="AZ19" i="1" s="1"/>
  <c r="AY19" i="1"/>
  <c r="BD19" i="1" s="1"/>
  <c r="BR19" i="1"/>
  <c r="BH19" i="1"/>
  <c r="AW20" i="1"/>
  <c r="BB20" i="1" s="1"/>
  <c r="BP20" i="1"/>
  <c r="AG20" i="1"/>
  <c r="BK20" i="1" s="1"/>
  <c r="BG21" i="1"/>
  <c r="AW22" i="1"/>
  <c r="BB22" i="1" s="1"/>
  <c r="AG22" i="1"/>
  <c r="BQ23" i="1"/>
  <c r="AV24" i="1"/>
  <c r="BA24" i="1" s="1"/>
  <c r="BO24" i="1"/>
  <c r="BS24" i="1"/>
  <c r="BQ25" i="1"/>
  <c r="AZ25" i="1"/>
  <c r="BD25" i="1"/>
  <c r="AV26" i="1"/>
  <c r="BA26" i="1" s="1"/>
  <c r="BO26" i="1"/>
  <c r="BS26" i="1"/>
  <c r="AI27" i="1"/>
  <c r="BQ27" i="1"/>
  <c r="AU28" i="1"/>
  <c r="AY28" i="1"/>
  <c r="BF28" i="1"/>
  <c r="AW29" i="1"/>
  <c r="BB29" i="1" s="1"/>
  <c r="BL29" i="1" s="1"/>
  <c r="AH29" i="1"/>
  <c r="AI36" i="1"/>
  <c r="AJ4" i="1"/>
  <c r="BQ7" i="1"/>
  <c r="BQ9" i="1"/>
  <c r="AZ9" i="1"/>
  <c r="BO10" i="1"/>
  <c r="BS10" i="1"/>
  <c r="BQ11" i="1"/>
  <c r="BO12" i="1"/>
  <c r="BS12" i="1"/>
  <c r="AG13" i="1"/>
  <c r="BF14" i="1"/>
  <c r="BP15" i="1"/>
  <c r="AG15" i="1"/>
  <c r="BK15" i="1" s="1"/>
  <c r="BF16" i="1"/>
  <c r="BO17" i="1"/>
  <c r="BS17" i="1"/>
  <c r="BQ18" i="1"/>
  <c r="BO19" i="1"/>
  <c r="BB19" i="1"/>
  <c r="BQ20" i="1"/>
  <c r="AZ20" i="1"/>
  <c r="BD20" i="1"/>
  <c r="BQ22" i="1"/>
  <c r="AZ22" i="1"/>
  <c r="BD22" i="1"/>
  <c r="BF23" i="1"/>
  <c r="BP24" i="1"/>
  <c r="AG24" i="1"/>
  <c r="BK24" i="1" s="1"/>
  <c r="BF25" i="1"/>
  <c r="AG26" i="1"/>
  <c r="BG27" i="1"/>
  <c r="BO28" i="1"/>
  <c r="BS28" i="1"/>
  <c r="BG30" i="1"/>
  <c r="AH30" i="1"/>
  <c r="BF31" i="1"/>
  <c r="AG32" i="1"/>
  <c r="BF33" i="1"/>
  <c r="BG38" i="1"/>
  <c r="BO38" i="1"/>
  <c r="BF40" i="1"/>
  <c r="AF4" i="1"/>
  <c r="AV4" i="1"/>
  <c r="BA4" i="1" s="1"/>
  <c r="BK4" i="1" s="1"/>
  <c r="BH4" i="1"/>
  <c r="BQ5" i="1"/>
  <c r="AU5" i="1"/>
  <c r="BO5" i="1" s="1"/>
  <c r="AY5" i="1"/>
  <c r="BS5" i="1" s="1"/>
  <c r="AW6" i="1"/>
  <c r="BB6" i="1" s="1"/>
  <c r="BP6" i="1"/>
  <c r="AU7" i="1"/>
  <c r="AY7" i="1"/>
  <c r="BS7" i="1" s="1"/>
  <c r="AW8" i="1"/>
  <c r="BB8" i="1" s="1"/>
  <c r="BP8" i="1"/>
  <c r="AU9" i="1"/>
  <c r="AY9" i="1"/>
  <c r="BD9" i="1" s="1"/>
  <c r="AW10" i="1"/>
  <c r="BB10" i="1" s="1"/>
  <c r="BP10" i="1"/>
  <c r="AU11" i="1"/>
  <c r="AZ11" i="1" s="1"/>
  <c r="AY11" i="1"/>
  <c r="BD11" i="1" s="1"/>
  <c r="AW12" i="1"/>
  <c r="BB12" i="1" s="1"/>
  <c r="AX13" i="1"/>
  <c r="BR13" i="1" s="1"/>
  <c r="BQ13" i="1"/>
  <c r="AV14" i="1"/>
  <c r="BA14" i="1" s="1"/>
  <c r="BK14" i="1" s="1"/>
  <c r="BQ15" i="1"/>
  <c r="AV16" i="1"/>
  <c r="AW17" i="1"/>
  <c r="BB17" i="1" s="1"/>
  <c r="BP17" i="1"/>
  <c r="BP21" i="1"/>
  <c r="BQ24" i="1"/>
  <c r="AZ24" i="1"/>
  <c r="BD24" i="1"/>
  <c r="BO25" i="1"/>
  <c r="BS25" i="1"/>
  <c r="BQ26" i="1"/>
  <c r="AZ26" i="1"/>
  <c r="BD26" i="1"/>
  <c r="BP27" i="1"/>
  <c r="BP28" i="1"/>
  <c r="BQ34" i="1"/>
  <c r="AH35" i="1"/>
  <c r="BQ6" i="1"/>
  <c r="BO7" i="1"/>
  <c r="BQ8" i="1"/>
  <c r="BO9" i="1"/>
  <c r="BQ10" i="1"/>
  <c r="AZ10" i="1"/>
  <c r="BD10" i="1"/>
  <c r="BO11" i="1"/>
  <c r="BQ12" i="1"/>
  <c r="AZ12" i="1"/>
  <c r="BP16" i="1"/>
  <c r="BO22" i="1"/>
  <c r="BS22" i="1"/>
  <c r="BP25" i="1"/>
  <c r="AZ28" i="1"/>
  <c r="BD28" i="1"/>
  <c r="AG34" i="1"/>
  <c r="BF37" i="1"/>
  <c r="AW30" i="1"/>
  <c r="BB30" i="1" s="1"/>
  <c r="BQ31" i="1"/>
  <c r="AV32" i="1"/>
  <c r="BA32" i="1" s="1"/>
  <c r="BO32" i="1"/>
  <c r="BS32" i="1"/>
  <c r="AI33" i="1"/>
  <c r="BQ33" i="1"/>
  <c r="AZ33" i="1"/>
  <c r="BD33" i="1"/>
  <c r="AU34" i="1"/>
  <c r="AZ34" i="1" s="1"/>
  <c r="AY34" i="1"/>
  <c r="BD34" i="1" s="1"/>
  <c r="BF34" i="1"/>
  <c r="AV35" i="1"/>
  <c r="AX36" i="1"/>
  <c r="BC36" i="1" s="1"/>
  <c r="BQ36" i="1"/>
  <c r="AV37" i="1"/>
  <c r="BP37" i="1" s="1"/>
  <c r="AW38" i="1"/>
  <c r="BB38" i="1" s="1"/>
  <c r="AG38" i="1"/>
  <c r="BQ39" i="1"/>
  <c r="AV40" i="1"/>
  <c r="BP40" i="1" s="1"/>
  <c r="BO40" i="1"/>
  <c r="BS40" i="1"/>
  <c r="AW41" i="1"/>
  <c r="BB41" i="1" s="1"/>
  <c r="AG41" i="1"/>
  <c r="BK41" i="1" s="1"/>
  <c r="BG43" i="1"/>
  <c r="AW44" i="1"/>
  <c r="BB44" i="1" s="1"/>
  <c r="AH44" i="1"/>
  <c r="BQ45" i="1"/>
  <c r="AV46" i="1"/>
  <c r="BP46" i="1" s="1"/>
  <c r="BO46" i="1"/>
  <c r="BS46" i="1"/>
  <c r="AW47" i="1"/>
  <c r="BB47" i="1" s="1"/>
  <c r="BP47" i="1"/>
  <c r="AG47" i="1"/>
  <c r="BK47" i="1" s="1"/>
  <c r="AU48" i="1"/>
  <c r="AY48" i="1"/>
  <c r="BD48" i="1" s="1"/>
  <c r="BF48" i="1"/>
  <c r="AW49" i="1"/>
  <c r="BB49" i="1" s="1"/>
  <c r="AG49" i="1"/>
  <c r="AU50" i="1"/>
  <c r="BO50" i="1" s="1"/>
  <c r="AY50" i="1"/>
  <c r="BF50" i="1"/>
  <c r="AV51" i="1"/>
  <c r="BA51" i="1" s="1"/>
  <c r="AX52" i="1"/>
  <c r="BC52" i="1" s="1"/>
  <c r="BQ52" i="1"/>
  <c r="AV53" i="1"/>
  <c r="BA53" i="1" s="1"/>
  <c r="AI54" i="1"/>
  <c r="BQ54" i="1"/>
  <c r="AZ54" i="1"/>
  <c r="BD54" i="1"/>
  <c r="AU55" i="1"/>
  <c r="AY55" i="1"/>
  <c r="BS55" i="1" s="1"/>
  <c r="BF55" i="1"/>
  <c r="AW56" i="1"/>
  <c r="BB56" i="1" s="1"/>
  <c r="BP56" i="1"/>
  <c r="AG56" i="1"/>
  <c r="BK56" i="1" s="1"/>
  <c r="AU57" i="1"/>
  <c r="AY57" i="1"/>
  <c r="BF57" i="1"/>
  <c r="AW58" i="1"/>
  <c r="BQ58" i="1" s="1"/>
  <c r="AI58" i="1"/>
  <c r="AU59" i="1"/>
  <c r="AY59" i="1"/>
  <c r="BF59" i="1"/>
  <c r="AW60" i="1"/>
  <c r="BB60" i="1" s="1"/>
  <c r="AG60" i="1"/>
  <c r="BR61" i="1"/>
  <c r="BG61" i="1"/>
  <c r="AW62" i="1"/>
  <c r="BB62" i="1" s="1"/>
  <c r="AG62" i="1"/>
  <c r="AI63" i="1"/>
  <c r="AI64" i="1"/>
  <c r="BM64" i="1" s="1"/>
  <c r="BG64" i="1"/>
  <c r="AV65" i="1"/>
  <c r="BE66" i="1"/>
  <c r="BI66" i="1"/>
  <c r="AI66" i="1"/>
  <c r="BQ66" i="1"/>
  <c r="AH37" i="1"/>
  <c r="BQ38" i="1"/>
  <c r="BQ41" i="1"/>
  <c r="BG42" i="1"/>
  <c r="AG46" i="1"/>
  <c r="BD47" i="1"/>
  <c r="BQ49" i="1"/>
  <c r="BS50" i="1"/>
  <c r="AG51" i="1"/>
  <c r="BP53" i="1"/>
  <c r="AG53" i="1"/>
  <c r="BK53" i="1" s="1"/>
  <c r="BO55" i="1"/>
  <c r="BQ56" i="1"/>
  <c r="BO57" i="1"/>
  <c r="BS57" i="1"/>
  <c r="BO59" i="1"/>
  <c r="BS59" i="1"/>
  <c r="BQ60" i="1"/>
  <c r="BQ62" i="1"/>
  <c r="AH65" i="1"/>
  <c r="BL65" i="1" s="1"/>
  <c r="AG66" i="1"/>
  <c r="AU66" i="1"/>
  <c r="AY66" i="1"/>
  <c r="AH68" i="1"/>
  <c r="BL68" i="1" s="1"/>
  <c r="AV70" i="1"/>
  <c r="BA70" i="1" s="1"/>
  <c r="AG70" i="1"/>
  <c r="AV72" i="1"/>
  <c r="BP72" i="1" s="1"/>
  <c r="AG72" i="1"/>
  <c r="BK72" i="1" s="1"/>
  <c r="AV31" i="1"/>
  <c r="BA31" i="1" s="1"/>
  <c r="BK31" i="1" s="1"/>
  <c r="BQ32" i="1"/>
  <c r="AZ32" i="1"/>
  <c r="BD32" i="1"/>
  <c r="AV33" i="1"/>
  <c r="BP33" i="1" s="1"/>
  <c r="BO33" i="1"/>
  <c r="BS33" i="1"/>
  <c r="AW34" i="1"/>
  <c r="BB34" i="1" s="1"/>
  <c r="AI35" i="1"/>
  <c r="BQ35" i="1"/>
  <c r="BB36" i="1"/>
  <c r="AI37" i="1"/>
  <c r="BQ37" i="1"/>
  <c r="AU38" i="1"/>
  <c r="AZ38" i="1" s="1"/>
  <c r="AY38" i="1"/>
  <c r="BS38" i="1" s="1"/>
  <c r="AV39" i="1"/>
  <c r="BA39" i="1" s="1"/>
  <c r="AI40" i="1"/>
  <c r="BQ40" i="1"/>
  <c r="AZ40" i="1"/>
  <c r="BD40" i="1"/>
  <c r="AU41" i="1"/>
  <c r="AZ41" i="1" s="1"/>
  <c r="AY41" i="1"/>
  <c r="AW42" i="1"/>
  <c r="BQ42" i="1" s="1"/>
  <c r="AW43" i="1"/>
  <c r="BB43" i="1" s="1"/>
  <c r="AV45" i="1"/>
  <c r="BA45" i="1" s="1"/>
  <c r="BK45" i="1" s="1"/>
  <c r="AI46" i="1"/>
  <c r="BQ46" i="1"/>
  <c r="AZ46" i="1"/>
  <c r="BD46" i="1"/>
  <c r="AU47" i="1"/>
  <c r="AZ47" i="1" s="1"/>
  <c r="AY47" i="1"/>
  <c r="AW48" i="1"/>
  <c r="BB48" i="1" s="1"/>
  <c r="AU49" i="1"/>
  <c r="AY49" i="1"/>
  <c r="AW50" i="1"/>
  <c r="BB50" i="1" s="1"/>
  <c r="BQ51" i="1"/>
  <c r="AV52" i="1"/>
  <c r="BA52" i="1" s="1"/>
  <c r="BQ53" i="1"/>
  <c r="AV54" i="1"/>
  <c r="BP54" i="1" s="1"/>
  <c r="BO54" i="1"/>
  <c r="BS54" i="1"/>
  <c r="AW55" i="1"/>
  <c r="BB55" i="1" s="1"/>
  <c r="BP55" i="1"/>
  <c r="AW57" i="1"/>
  <c r="BB57" i="1" s="1"/>
  <c r="BP57" i="1"/>
  <c r="AU58" i="1"/>
  <c r="AZ58" i="1" s="1"/>
  <c r="AY58" i="1"/>
  <c r="BD58" i="1" s="1"/>
  <c r="BR58" i="1"/>
  <c r="AW59" i="1"/>
  <c r="BB59" i="1" s="1"/>
  <c r="AU60" i="1"/>
  <c r="AY60" i="1"/>
  <c r="AW61" i="1"/>
  <c r="BB61" i="1" s="1"/>
  <c r="AU62" i="1"/>
  <c r="AZ62" i="1" s="1"/>
  <c r="AY62" i="1"/>
  <c r="BD62" i="1" s="1"/>
  <c r="AV63" i="1"/>
  <c r="BP63" i="1" s="1"/>
  <c r="BO63" i="1"/>
  <c r="BS63" i="1"/>
  <c r="AW64" i="1"/>
  <c r="AX65" i="1"/>
  <c r="BC65" i="1" s="1"/>
  <c r="BQ65" i="1"/>
  <c r="BP66" i="1"/>
  <c r="BO66" i="1"/>
  <c r="BS66" i="1"/>
  <c r="BK67" i="1"/>
  <c r="BK76" i="1"/>
  <c r="BQ43" i="1"/>
  <c r="BO47" i="1"/>
  <c r="BS47" i="1"/>
  <c r="BQ48" i="1"/>
  <c r="BD50" i="1"/>
  <c r="AH52" i="1"/>
  <c r="BL52" i="1" s="1"/>
  <c r="BQ55" i="1"/>
  <c r="AZ55" i="1"/>
  <c r="BQ57" i="1"/>
  <c r="AZ57" i="1"/>
  <c r="BD57" i="1"/>
  <c r="BQ59" i="1"/>
  <c r="BS62" i="1"/>
  <c r="BR65" i="1"/>
  <c r="AZ66" i="1"/>
  <c r="BD66" i="1"/>
  <c r="AH73" i="1"/>
  <c r="AV75" i="1"/>
  <c r="BA75" i="1" s="1"/>
  <c r="AG75" i="1"/>
  <c r="AV77" i="1"/>
  <c r="BA77" i="1" s="1"/>
  <c r="AG77" i="1"/>
  <c r="BO7" i="2"/>
  <c r="AI68" i="1"/>
  <c r="BQ68" i="1"/>
  <c r="AU69" i="1"/>
  <c r="AY69" i="1"/>
  <c r="BS69" i="1" s="1"/>
  <c r="BF69" i="1"/>
  <c r="AW70" i="1"/>
  <c r="BB70" i="1" s="1"/>
  <c r="AU71" i="1"/>
  <c r="AY71" i="1"/>
  <c r="BD71" i="1" s="1"/>
  <c r="BF71" i="1"/>
  <c r="AW72" i="1"/>
  <c r="BB72" i="1" s="1"/>
  <c r="AI73" i="1"/>
  <c r="AU74" i="1"/>
  <c r="BO74" i="1" s="1"/>
  <c r="AY74" i="1"/>
  <c r="BF74" i="1"/>
  <c r="AW75" i="1"/>
  <c r="BB75" i="1" s="1"/>
  <c r="BP75" i="1"/>
  <c r="AU76" i="1"/>
  <c r="AY76" i="1"/>
  <c r="BF76" i="1"/>
  <c r="AW77" i="1"/>
  <c r="BB77" i="1" s="1"/>
  <c r="AU78" i="1"/>
  <c r="AY78" i="1"/>
  <c r="BF78" i="1"/>
  <c r="AW79" i="1"/>
  <c r="BB79" i="1" s="1"/>
  <c r="BP79" i="1"/>
  <c r="AG79" i="1"/>
  <c r="BK79" i="1" s="1"/>
  <c r="AV81" i="1"/>
  <c r="BA81" i="1" s="1"/>
  <c r="BO81" i="1"/>
  <c r="BS81" i="1"/>
  <c r="AX82" i="1"/>
  <c r="BC82" i="1" s="1"/>
  <c r="BQ82" i="1"/>
  <c r="AV83" i="1"/>
  <c r="BP83" i="1" s="1"/>
  <c r="AW84" i="1"/>
  <c r="BB84" i="1" s="1"/>
  <c r="AG84" i="1"/>
  <c r="AW86" i="1"/>
  <c r="BB86" i="1" s="1"/>
  <c r="AH86" i="1"/>
  <c r="BL86" i="1" s="1"/>
  <c r="BE5" i="2"/>
  <c r="BI5" i="2"/>
  <c r="BQ5" i="2"/>
  <c r="AZ7" i="2"/>
  <c r="BE9" i="2"/>
  <c r="BI9" i="2"/>
  <c r="BQ9" i="2"/>
  <c r="AZ11" i="2"/>
  <c r="BE13" i="2"/>
  <c r="BI13" i="2"/>
  <c r="BQ13" i="2"/>
  <c r="AZ15" i="2"/>
  <c r="BR15" i="2"/>
  <c r="BC15" i="2"/>
  <c r="BG17" i="2"/>
  <c r="BQ18" i="2"/>
  <c r="BI18" i="2"/>
  <c r="AI21" i="2"/>
  <c r="BH21" i="2"/>
  <c r="AH21" i="2"/>
  <c r="AX25" i="2"/>
  <c r="BC25" i="2" s="1"/>
  <c r="BF26" i="2"/>
  <c r="AG26" i="2"/>
  <c r="BK26" i="2" s="1"/>
  <c r="BC27" i="2"/>
  <c r="BG29" i="2"/>
  <c r="AH29" i="2"/>
  <c r="AF7" i="4"/>
  <c r="BJ7" i="4" s="1"/>
  <c r="BE7" i="4"/>
  <c r="AX7" i="4"/>
  <c r="BE12" i="4"/>
  <c r="BI12" i="4"/>
  <c r="BG14" i="4"/>
  <c r="AH14" i="4"/>
  <c r="BE6" i="5"/>
  <c r="BI6" i="5"/>
  <c r="BG9" i="5"/>
  <c r="AW11" i="5"/>
  <c r="BB11" i="5" s="1"/>
  <c r="BR20" i="5"/>
  <c r="AW67" i="1"/>
  <c r="BB67" i="1" s="1"/>
  <c r="BP67" i="1"/>
  <c r="AV69" i="1"/>
  <c r="BA69" i="1" s="1"/>
  <c r="BO69" i="1"/>
  <c r="BQ70" i="1"/>
  <c r="AV71" i="1"/>
  <c r="BA71" i="1" s="1"/>
  <c r="AI72" i="1"/>
  <c r="BQ72" i="1"/>
  <c r="AZ72" i="1"/>
  <c r="BD72" i="1"/>
  <c r="AV74" i="1"/>
  <c r="BA74" i="1" s="1"/>
  <c r="BK74" i="1" s="1"/>
  <c r="BS74" i="1"/>
  <c r="BQ75" i="1"/>
  <c r="AZ75" i="1"/>
  <c r="BD75" i="1"/>
  <c r="AV76" i="1"/>
  <c r="BA76" i="1" s="1"/>
  <c r="AV78" i="1"/>
  <c r="BA78" i="1" s="1"/>
  <c r="BO78" i="1"/>
  <c r="BS78" i="1"/>
  <c r="AX79" i="1"/>
  <c r="BR79" i="1" s="1"/>
  <c r="BQ79" i="1"/>
  <c r="AZ79" i="1"/>
  <c r="BD79" i="1"/>
  <c r="AV80" i="1"/>
  <c r="BP80" i="1" s="1"/>
  <c r="AW81" i="1"/>
  <c r="BB81" i="1" s="1"/>
  <c r="AG81" i="1"/>
  <c r="AG82" i="1"/>
  <c r="AW83" i="1"/>
  <c r="BB83" i="1" s="1"/>
  <c r="BQ84" i="1"/>
  <c r="AV85" i="1"/>
  <c r="AI86" i="1"/>
  <c r="BQ86" i="1"/>
  <c r="BA4" i="2"/>
  <c r="BK4" i="2" s="1"/>
  <c r="AZ5" i="2"/>
  <c r="AY5" i="2"/>
  <c r="BR5" i="2"/>
  <c r="BC5" i="2"/>
  <c r="BE6" i="2"/>
  <c r="BS7" i="2"/>
  <c r="AU7" i="2"/>
  <c r="BA8" i="2"/>
  <c r="BK8" i="2" s="1"/>
  <c r="AZ9" i="2"/>
  <c r="AY9" i="2"/>
  <c r="BR9" i="2"/>
  <c r="BC9" i="2"/>
  <c r="BE10" i="2"/>
  <c r="BS11" i="2"/>
  <c r="AU11" i="2"/>
  <c r="BO11" i="2" s="1"/>
  <c r="BA12" i="2"/>
  <c r="BK12" i="2" s="1"/>
  <c r="AZ13" i="2"/>
  <c r="AY13" i="2"/>
  <c r="BR13" i="2"/>
  <c r="BC13" i="2"/>
  <c r="BE14" i="2"/>
  <c r="AI17" i="2"/>
  <c r="BE19" i="2"/>
  <c r="BI19" i="2"/>
  <c r="AX19" i="2"/>
  <c r="BC19" i="2"/>
  <c r="AV20" i="2"/>
  <c r="BA20" i="2" s="1"/>
  <c r="AJ28" i="2"/>
  <c r="BF30" i="2"/>
  <c r="BG33" i="2"/>
  <c r="AH33" i="2"/>
  <c r="AV33" i="2"/>
  <c r="BP33" i="2" s="1"/>
  <c r="BO33" i="2"/>
  <c r="BS33" i="2"/>
  <c r="BG4" i="4"/>
  <c r="AW5" i="4"/>
  <c r="BQ5" i="4" s="1"/>
  <c r="BE8" i="4"/>
  <c r="BI8" i="4"/>
  <c r="BG10" i="4"/>
  <c r="AH10" i="4"/>
  <c r="BL10" i="4" s="1"/>
  <c r="AJ13" i="4"/>
  <c r="AW5" i="5"/>
  <c r="BB5" i="5"/>
  <c r="BF8" i="5"/>
  <c r="BG13" i="5"/>
  <c r="BE15" i="5"/>
  <c r="BI15" i="5"/>
  <c r="BQ67" i="1"/>
  <c r="BP68" i="1"/>
  <c r="BP73" i="1"/>
  <c r="BP76" i="1"/>
  <c r="BQ81" i="1"/>
  <c r="AI83" i="1"/>
  <c r="BP85" i="1"/>
  <c r="BQ4" i="2"/>
  <c r="BP4" i="2"/>
  <c r="AG4" i="2"/>
  <c r="BO5" i="2"/>
  <c r="BS5" i="2"/>
  <c r="BP6" i="2"/>
  <c r="BQ8" i="2"/>
  <c r="BP8" i="2"/>
  <c r="AG8" i="2"/>
  <c r="AV9" i="2"/>
  <c r="BP9" i="2" s="1"/>
  <c r="BO9" i="2"/>
  <c r="BS9" i="2"/>
  <c r="BP10" i="2"/>
  <c r="BQ12" i="2"/>
  <c r="BP12" i="2"/>
  <c r="AG12" i="2"/>
  <c r="BO13" i="2"/>
  <c r="BS13" i="2"/>
  <c r="BQ14" i="2"/>
  <c r="BP14" i="2"/>
  <c r="AZ17" i="2"/>
  <c r="BA18" i="2"/>
  <c r="AU19" i="2"/>
  <c r="AU21" i="2"/>
  <c r="BO21" i="2" s="1"/>
  <c r="AG22" i="2"/>
  <c r="BF22" i="2"/>
  <c r="BH23" i="2"/>
  <c r="BF28" i="2"/>
  <c r="AF28" i="2"/>
  <c r="AV30" i="2"/>
  <c r="BA30" i="2" s="1"/>
  <c r="AU31" i="2"/>
  <c r="BO31" i="2" s="1"/>
  <c r="AJ32" i="2"/>
  <c r="BS4" i="4"/>
  <c r="BG6" i="4"/>
  <c r="AH6" i="4"/>
  <c r="BL6" i="4" s="1"/>
  <c r="AJ9" i="4"/>
  <c r="AJ11" i="4"/>
  <c r="BN11" i="4" s="1"/>
  <c r="AF15" i="4"/>
  <c r="BJ15" i="4" s="1"/>
  <c r="BE15" i="4"/>
  <c r="AX15" i="4"/>
  <c r="AV17" i="4"/>
  <c r="BA17" i="4" s="1"/>
  <c r="AI12" i="5"/>
  <c r="AH82" i="1"/>
  <c r="BL82" i="1" s="1"/>
  <c r="AJ4" i="2"/>
  <c r="AI7" i="2"/>
  <c r="AJ8" i="2"/>
  <c r="AI11" i="2"/>
  <c r="AJ12" i="2"/>
  <c r="AG18" i="2"/>
  <c r="BE20" i="2"/>
  <c r="BI20" i="2"/>
  <c r="AF11" i="4"/>
  <c r="BJ11" i="4" s="1"/>
  <c r="BE11" i="4"/>
  <c r="BD10" i="5"/>
  <c r="AI14" i="5"/>
  <c r="AV22" i="2"/>
  <c r="BP22" i="2" s="1"/>
  <c r="AZ25" i="2"/>
  <c r="AV26" i="2"/>
  <c r="BA26" i="2"/>
  <c r="BP30" i="2"/>
  <c r="AG30" i="2"/>
  <c r="BS31" i="2"/>
  <c r="AW4" i="4"/>
  <c r="BB4" i="4" s="1"/>
  <c r="AJ5" i="4"/>
  <c r="BN5" i="4" s="1"/>
  <c r="AW6" i="4"/>
  <c r="BB6" i="4" s="1"/>
  <c r="AF9" i="4"/>
  <c r="AW10" i="4"/>
  <c r="BB10" i="4" s="1"/>
  <c r="AF13" i="4"/>
  <c r="BJ13" i="4" s="1"/>
  <c r="AW14" i="4"/>
  <c r="BB14" i="4" s="1"/>
  <c r="AF17" i="4"/>
  <c r="AW4" i="5"/>
  <c r="AX5" i="5"/>
  <c r="BR5" i="5" s="1"/>
  <c r="AU6" i="5"/>
  <c r="AZ6" i="5" s="1"/>
  <c r="AY6" i="5"/>
  <c r="BB7" i="5"/>
  <c r="AW9" i="5"/>
  <c r="BB9" i="5" s="1"/>
  <c r="AX10" i="5"/>
  <c r="BQ11" i="5"/>
  <c r="AU12" i="5"/>
  <c r="AZ12" i="5" s="1"/>
  <c r="AY12" i="5"/>
  <c r="BD12" i="5" s="1"/>
  <c r="BR12" i="5"/>
  <c r="BH12" i="5"/>
  <c r="AW13" i="5"/>
  <c r="BB13" i="5" s="1"/>
  <c r="AG13" i="5"/>
  <c r="AX14" i="5"/>
  <c r="BR14" i="5" s="1"/>
  <c r="BQ14" i="5"/>
  <c r="AU15" i="5"/>
  <c r="AY15" i="5"/>
  <c r="BD15" i="5" s="1"/>
  <c r="BF15" i="5"/>
  <c r="BO16" i="5"/>
  <c r="BS16" i="5"/>
  <c r="AG17" i="5"/>
  <c r="BH18" i="5"/>
  <c r="BP19" i="5"/>
  <c r="AG19" i="5"/>
  <c r="BE21" i="2"/>
  <c r="BI21" i="2"/>
  <c r="AW22" i="2"/>
  <c r="BQ22" i="2" s="1"/>
  <c r="BE23" i="2"/>
  <c r="BI23" i="2"/>
  <c r="AX23" i="2"/>
  <c r="BC23" i="2" s="1"/>
  <c r="BE24" i="2"/>
  <c r="BI24" i="2"/>
  <c r="AU25" i="2"/>
  <c r="BO25" i="2" s="1"/>
  <c r="AW26" i="2"/>
  <c r="BQ26" i="2" s="1"/>
  <c r="BP26" i="2"/>
  <c r="BE29" i="2"/>
  <c r="BI29" i="2"/>
  <c r="BE30" i="2"/>
  <c r="BR30" i="2"/>
  <c r="AJ30" i="2"/>
  <c r="BE33" i="2"/>
  <c r="BI33" i="2"/>
  <c r="AX4" i="4"/>
  <c r="BC4" i="4" s="1"/>
  <c r="BF5" i="4"/>
  <c r="BR5" i="4"/>
  <c r="AX6" i="4"/>
  <c r="BC6" i="4" s="1"/>
  <c r="BQ6" i="4"/>
  <c r="BG7" i="4"/>
  <c r="BO7" i="4"/>
  <c r="BS7" i="4"/>
  <c r="AV8" i="4"/>
  <c r="AX10" i="4"/>
  <c r="BC10" i="4" s="1"/>
  <c r="BQ10" i="4"/>
  <c r="BG11" i="4"/>
  <c r="BO11" i="4"/>
  <c r="BS11" i="4"/>
  <c r="AV12" i="4"/>
  <c r="AX14" i="4"/>
  <c r="BC14" i="4" s="1"/>
  <c r="BQ14" i="4"/>
  <c r="BG15" i="4"/>
  <c r="BO15" i="4"/>
  <c r="BS15" i="4"/>
  <c r="AV16" i="4"/>
  <c r="AX4" i="5"/>
  <c r="BD6" i="5"/>
  <c r="AV7" i="5"/>
  <c r="BP7" i="5" s="1"/>
  <c r="BF7" i="5"/>
  <c r="AW8" i="5"/>
  <c r="AX9" i="5"/>
  <c r="BR9" i="5" s="1"/>
  <c r="AU10" i="5"/>
  <c r="AZ10" i="5" s="1"/>
  <c r="AY10" i="5"/>
  <c r="AU14" i="5"/>
  <c r="AZ14" i="5" s="1"/>
  <c r="AY14" i="5"/>
  <c r="BD14" i="5" s="1"/>
  <c r="AV15" i="5"/>
  <c r="BP15" i="5" s="1"/>
  <c r="AW16" i="5"/>
  <c r="AI20" i="5"/>
  <c r="BB15" i="6"/>
  <c r="AZ23" i="2"/>
  <c r="BG24" i="2"/>
  <c r="BP25" i="2"/>
  <c r="AJ26" i="2"/>
  <c r="BI26" i="2"/>
  <c r="AZ29" i="2"/>
  <c r="AZ33" i="2"/>
  <c r="BR4" i="4"/>
  <c r="BG5" i="4"/>
  <c r="BH7" i="4"/>
  <c r="BP8" i="4"/>
  <c r="AH8" i="4"/>
  <c r="BL8" i="4" s="1"/>
  <c r="BF9" i="4"/>
  <c r="BR10" i="4"/>
  <c r="BH11" i="4"/>
  <c r="BP12" i="4"/>
  <c r="AH12" i="4"/>
  <c r="BF13" i="4"/>
  <c r="BH15" i="4"/>
  <c r="BP16" i="4"/>
  <c r="AH16" i="4"/>
  <c r="BF17" i="4"/>
  <c r="BR4" i="5"/>
  <c r="AI6" i="5"/>
  <c r="BR16" i="5"/>
  <c r="AG21" i="5"/>
  <c r="BB25" i="6"/>
  <c r="AG23" i="5"/>
  <c r="AG25" i="5"/>
  <c r="BR26" i="5"/>
  <c r="AG27" i="5"/>
  <c r="BH28" i="5"/>
  <c r="AG29" i="5"/>
  <c r="BH30" i="5"/>
  <c r="AF4" i="6"/>
  <c r="AH5" i="6"/>
  <c r="AX9" i="6"/>
  <c r="BC9" i="6" s="1"/>
  <c r="AF11" i="6"/>
  <c r="BH11" i="6"/>
  <c r="AG13" i="6"/>
  <c r="BQ15" i="6"/>
  <c r="AI18" i="6"/>
  <c r="AG19" i="6"/>
  <c r="BB21" i="6"/>
  <c r="AI24" i="6"/>
  <c r="BB27" i="6"/>
  <c r="AG29" i="6"/>
  <c r="AI34" i="6"/>
  <c r="AG35" i="6"/>
  <c r="BB37" i="6"/>
  <c r="BF39" i="6"/>
  <c r="AI40" i="6"/>
  <c r="AX5" i="6"/>
  <c r="BC5" i="6" s="1"/>
  <c r="BG6" i="6"/>
  <c r="AV7" i="6"/>
  <c r="BA7" i="6" s="1"/>
  <c r="BF9" i="6"/>
  <c r="BI11" i="6"/>
  <c r="BR11" i="6"/>
  <c r="AX13" i="6"/>
  <c r="BR13" i="6" s="1"/>
  <c r="BQ13" i="6"/>
  <c r="AU14" i="6"/>
  <c r="AZ14" i="6" s="1"/>
  <c r="AY14" i="6"/>
  <c r="BD14" i="6" s="1"/>
  <c r="BR14" i="6"/>
  <c r="BH16" i="6"/>
  <c r="AW17" i="6"/>
  <c r="AX18" i="6"/>
  <c r="AX19" i="6"/>
  <c r="BR19" i="6" s="1"/>
  <c r="BQ19" i="6"/>
  <c r="AU20" i="6"/>
  <c r="AZ20" i="6" s="1"/>
  <c r="AY20" i="6"/>
  <c r="BD20" i="6" s="1"/>
  <c r="BR20" i="6"/>
  <c r="AV21" i="6"/>
  <c r="BA21" i="6" s="1"/>
  <c r="BK21" i="6" s="1"/>
  <c r="AW22" i="6"/>
  <c r="AI22" i="6"/>
  <c r="AW23" i="6"/>
  <c r="AX24" i="6"/>
  <c r="BR24" i="6" s="1"/>
  <c r="BD26" i="6"/>
  <c r="AV27" i="6"/>
  <c r="BF27" i="6"/>
  <c r="AW28" i="6"/>
  <c r="BB28" i="6" s="1"/>
  <c r="AX29" i="6"/>
  <c r="BR29" i="6" s="1"/>
  <c r="BQ29" i="6"/>
  <c r="AU30" i="6"/>
  <c r="AZ30" i="6" s="1"/>
  <c r="AY30" i="6"/>
  <c r="BD30" i="6" s="1"/>
  <c r="BR30" i="6"/>
  <c r="BH32" i="6"/>
  <c r="BR35" i="6"/>
  <c r="BR36" i="6"/>
  <c r="AI38" i="6"/>
  <c r="AF6" i="6"/>
  <c r="AH7" i="6"/>
  <c r="AF8" i="6"/>
  <c r="BF10" i="6"/>
  <c r="BD11" i="6"/>
  <c r="AI12" i="6"/>
  <c r="BF12" i="6"/>
  <c r="BB13" i="6"/>
  <c r="BQ17" i="6"/>
  <c r="BR18" i="6"/>
  <c r="BQ23" i="6"/>
  <c r="AI26" i="6"/>
  <c r="BB29" i="6"/>
  <c r="AV17" i="5"/>
  <c r="BA17" i="5" s="1"/>
  <c r="BK17" i="5" s="1"/>
  <c r="AX18" i="5"/>
  <c r="BR18" i="5" s="1"/>
  <c r="AV19" i="5"/>
  <c r="AX20" i="5"/>
  <c r="AV21" i="5"/>
  <c r="BP21" i="5" s="1"/>
  <c r="AX22" i="5"/>
  <c r="BR22" i="5" s="1"/>
  <c r="AV23" i="5"/>
  <c r="BP23" i="5" s="1"/>
  <c r="AX24" i="5"/>
  <c r="BR24" i="5" s="1"/>
  <c r="AV25" i="5"/>
  <c r="BA25" i="5" s="1"/>
  <c r="BK25" i="5" s="1"/>
  <c r="AX26" i="5"/>
  <c r="BC26" i="5" s="1"/>
  <c r="BM26" i="5" s="1"/>
  <c r="AV27" i="5"/>
  <c r="BA27" i="5" s="1"/>
  <c r="AX28" i="5"/>
  <c r="BC28" i="5" s="1"/>
  <c r="BM28" i="5" s="1"/>
  <c r="AV29" i="5"/>
  <c r="BA29" i="5" s="1"/>
  <c r="AX30" i="5"/>
  <c r="BC30" i="5" s="1"/>
  <c r="BM30" i="5" s="1"/>
  <c r="BG4" i="6"/>
  <c r="BO4" i="6"/>
  <c r="BS4" i="6"/>
  <c r="AX7" i="6"/>
  <c r="BC7" i="6" s="1"/>
  <c r="AJ8" i="6"/>
  <c r="BE9" i="6"/>
  <c r="AV10" i="6"/>
  <c r="BP10" i="6" s="1"/>
  <c r="BO10" i="6"/>
  <c r="BB10" i="6"/>
  <c r="AV12" i="6"/>
  <c r="BP12" i="6" s="1"/>
  <c r="BO12" i="6"/>
  <c r="BB12" i="6"/>
  <c r="AV13" i="6"/>
  <c r="AW14" i="6"/>
  <c r="AI14" i="6"/>
  <c r="AW15" i="6"/>
  <c r="AX16" i="6"/>
  <c r="BR16" i="6" s="1"/>
  <c r="BB17" i="6"/>
  <c r="BD18" i="6"/>
  <c r="AV19" i="6"/>
  <c r="AW20" i="6"/>
  <c r="AX21" i="6"/>
  <c r="BR21" i="6" s="1"/>
  <c r="BQ21" i="6"/>
  <c r="AU22" i="6"/>
  <c r="AZ22" i="6" s="1"/>
  <c r="AY22" i="6"/>
  <c r="BD22" i="6" s="1"/>
  <c r="BR22" i="6"/>
  <c r="BB23" i="6"/>
  <c r="AW25" i="6"/>
  <c r="BQ25" i="6" s="1"/>
  <c r="AX26" i="6"/>
  <c r="BR26" i="6" s="1"/>
  <c r="AX27" i="6"/>
  <c r="BR27" i="6" s="1"/>
  <c r="BQ27" i="6"/>
  <c r="AU28" i="6"/>
  <c r="AZ28" i="6" s="1"/>
  <c r="AY28" i="6"/>
  <c r="BD28" i="6" s="1"/>
  <c r="BR28" i="6"/>
  <c r="AV29" i="6"/>
  <c r="BA29" i="6" s="1"/>
  <c r="BK29" i="6" s="1"/>
  <c r="AW30" i="6"/>
  <c r="AI30" i="6"/>
  <c r="AW31" i="6"/>
  <c r="BB31" i="6" s="1"/>
  <c r="AX32" i="6"/>
  <c r="BC32" i="6" s="1"/>
  <c r="BM32" i="6" s="1"/>
  <c r="BB33" i="6"/>
  <c r="BD34" i="6"/>
  <c r="AV35" i="6"/>
  <c r="AW36" i="6"/>
  <c r="BQ36" i="6" s="1"/>
  <c r="AX37" i="6"/>
  <c r="BR37" i="6" s="1"/>
  <c r="BQ37" i="6"/>
  <c r="AU38" i="6"/>
  <c r="AZ38" i="6" s="1"/>
  <c r="AY38" i="6"/>
  <c r="BD38" i="6" s="1"/>
  <c r="BR38" i="6"/>
  <c r="BB39" i="6"/>
  <c r="BR5" i="6"/>
  <c r="BP6" i="6"/>
  <c r="BP7" i="6"/>
  <c r="BP8" i="6"/>
  <c r="BM10" i="6"/>
  <c r="BM12" i="6"/>
  <c r="BC6" i="6"/>
  <c r="BC8" i="6"/>
  <c r="BQ5" i="6"/>
  <c r="BR9" i="6"/>
  <c r="BP4" i="6"/>
  <c r="BP5" i="6"/>
  <c r="BR6" i="6"/>
  <c r="BR7" i="6"/>
  <c r="BR8" i="6"/>
  <c r="BK12" i="6"/>
  <c r="BI15" i="6"/>
  <c r="AJ15" i="6"/>
  <c r="BE19" i="6"/>
  <c r="AF19" i="6"/>
  <c r="BI23" i="6"/>
  <c r="AJ23" i="6"/>
  <c r="BI27" i="6"/>
  <c r="AJ27" i="6"/>
  <c r="BE35" i="6"/>
  <c r="AF35" i="6"/>
  <c r="BG9" i="6"/>
  <c r="AH9" i="6"/>
  <c r="BE10" i="6"/>
  <c r="AF10" i="6"/>
  <c r="BJ10" i="6" s="1"/>
  <c r="BI10" i="6"/>
  <c r="AJ10" i="6"/>
  <c r="BG11" i="6"/>
  <c r="AH11" i="6"/>
  <c r="BE12" i="6"/>
  <c r="AF12" i="6"/>
  <c r="BJ12" i="6" s="1"/>
  <c r="BI12" i="6"/>
  <c r="AJ12" i="6"/>
  <c r="BG16" i="6"/>
  <c r="AH16" i="6"/>
  <c r="BG20" i="6"/>
  <c r="AH20" i="6"/>
  <c r="BG24" i="6"/>
  <c r="AH24" i="6"/>
  <c r="BL24" i="6" s="1"/>
  <c r="BG28" i="6"/>
  <c r="AH28" i="6"/>
  <c r="BG32" i="6"/>
  <c r="AH32" i="6"/>
  <c r="BG36" i="6"/>
  <c r="AH36" i="6"/>
  <c r="BG40" i="6"/>
  <c r="AH40" i="6"/>
  <c r="AW4" i="6"/>
  <c r="BQ4" i="6" s="1"/>
  <c r="AU7" i="6"/>
  <c r="BO7" i="6" s="1"/>
  <c r="AW9" i="6"/>
  <c r="BB9" i="6" s="1"/>
  <c r="BD23" i="6"/>
  <c r="AG4" i="6"/>
  <c r="BK4" i="6" s="1"/>
  <c r="AX4" i="6"/>
  <c r="BC4" i="6" s="1"/>
  <c r="AI5" i="6"/>
  <c r="BM5" i="6" s="1"/>
  <c r="AV5" i="6"/>
  <c r="BA5" i="6" s="1"/>
  <c r="AZ5" i="6"/>
  <c r="BD5" i="6"/>
  <c r="AG6" i="6"/>
  <c r="BK6" i="6" s="1"/>
  <c r="AI7" i="6"/>
  <c r="BM7" i="6" s="1"/>
  <c r="AZ7" i="6"/>
  <c r="BJ7" i="6" s="1"/>
  <c r="AG8" i="6"/>
  <c r="BK8" i="6" s="1"/>
  <c r="BO9" i="6"/>
  <c r="BS9" i="6"/>
  <c r="AJ9" i="6"/>
  <c r="BD9" i="6"/>
  <c r="BQ10" i="6"/>
  <c r="AH10" i="6"/>
  <c r="BL10" i="6" s="1"/>
  <c r="BR10" i="6"/>
  <c r="BO11" i="6"/>
  <c r="BS11" i="6"/>
  <c r="AJ11" i="6"/>
  <c r="BN11" i="6" s="1"/>
  <c r="BQ12" i="6"/>
  <c r="AH12" i="6"/>
  <c r="BL12" i="6" s="1"/>
  <c r="BR12" i="6"/>
  <c r="BP13" i="6"/>
  <c r="BQ14" i="6"/>
  <c r="AU15" i="6"/>
  <c r="BO15" i="6" s="1"/>
  <c r="AY15" i="6"/>
  <c r="BS15" i="6" s="1"/>
  <c r="BA16" i="6"/>
  <c r="BO16" i="6"/>
  <c r="BS16" i="6"/>
  <c r="BB16" i="6"/>
  <c r="BP17" i="6"/>
  <c r="BQ18" i="6"/>
  <c r="AU19" i="6"/>
  <c r="BO19" i="6" s="1"/>
  <c r="AY19" i="6"/>
  <c r="BA20" i="6"/>
  <c r="BO20" i="6"/>
  <c r="BS20" i="6"/>
  <c r="BB20" i="6"/>
  <c r="BP21" i="6"/>
  <c r="BQ22" i="6"/>
  <c r="AU23" i="6"/>
  <c r="AY23" i="6"/>
  <c r="BA24" i="6"/>
  <c r="BO24" i="6"/>
  <c r="BS24" i="6"/>
  <c r="BB24" i="6"/>
  <c r="BP25" i="6"/>
  <c r="BQ26" i="6"/>
  <c r="AU27" i="6"/>
  <c r="AY27" i="6"/>
  <c r="BD27" i="6" s="1"/>
  <c r="BA28" i="6"/>
  <c r="BO28" i="6"/>
  <c r="BS28" i="6"/>
  <c r="BP29" i="6"/>
  <c r="BQ30" i="6"/>
  <c r="AU31" i="6"/>
  <c r="BO31" i="6" s="1"/>
  <c r="AY31" i="6"/>
  <c r="BD31" i="6" s="1"/>
  <c r="BA32" i="6"/>
  <c r="BO32" i="6"/>
  <c r="BS32" i="6"/>
  <c r="BB32" i="6"/>
  <c r="BP33" i="6"/>
  <c r="BQ34" i="6"/>
  <c r="AU35" i="6"/>
  <c r="BO35" i="6" s="1"/>
  <c r="AY35" i="6"/>
  <c r="BD35" i="6" s="1"/>
  <c r="BA36" i="6"/>
  <c r="BO36" i="6"/>
  <c r="BS36" i="6"/>
  <c r="BP37" i="6"/>
  <c r="BQ38" i="6"/>
  <c r="AU39" i="6"/>
  <c r="AY39" i="6"/>
  <c r="AX39" i="6"/>
  <c r="BR39" i="6" s="1"/>
  <c r="BA40" i="6"/>
  <c r="BO40" i="6"/>
  <c r="BS40" i="6"/>
  <c r="BB40" i="6"/>
  <c r="BE15" i="6"/>
  <c r="AF15" i="6"/>
  <c r="BI19" i="6"/>
  <c r="AJ19" i="6"/>
  <c r="BE27" i="6"/>
  <c r="AF27" i="6"/>
  <c r="BE31" i="6"/>
  <c r="AF31" i="6"/>
  <c r="BI35" i="6"/>
  <c r="AJ35" i="6"/>
  <c r="BG14" i="6"/>
  <c r="AH14" i="6"/>
  <c r="BL14" i="6" s="1"/>
  <c r="BG18" i="6"/>
  <c r="AH18" i="6"/>
  <c r="BG22" i="6"/>
  <c r="AH22" i="6"/>
  <c r="BG26" i="6"/>
  <c r="AH26" i="6"/>
  <c r="BG30" i="6"/>
  <c r="AH30" i="6"/>
  <c r="BL30" i="6" s="1"/>
  <c r="BG34" i="6"/>
  <c r="AH34" i="6"/>
  <c r="BG38" i="6"/>
  <c r="AH38" i="6"/>
  <c r="AY7" i="6"/>
  <c r="BS7" i="6" s="1"/>
  <c r="AW8" i="6"/>
  <c r="BQ8" i="6" s="1"/>
  <c r="AI9" i="6"/>
  <c r="AW11" i="6"/>
  <c r="BB11" i="6" s="1"/>
  <c r="AZ15" i="6"/>
  <c r="AZ39" i="6"/>
  <c r="AI4" i="6"/>
  <c r="AZ4" i="6"/>
  <c r="BJ4" i="6" s="1"/>
  <c r="BD4" i="6"/>
  <c r="BN4" i="6" s="1"/>
  <c r="AG5" i="6"/>
  <c r="BB5" i="6"/>
  <c r="BL5" i="6" s="1"/>
  <c r="AI6" i="6"/>
  <c r="AZ6" i="6"/>
  <c r="BJ6" i="6" s="1"/>
  <c r="BD6" i="6"/>
  <c r="BN6" i="6" s="1"/>
  <c r="AG7" i="6"/>
  <c r="BB7" i="6"/>
  <c r="BL7" i="6" s="1"/>
  <c r="AI8" i="6"/>
  <c r="BM8" i="6" s="1"/>
  <c r="AZ8" i="6"/>
  <c r="BJ8" i="6" s="1"/>
  <c r="BD8" i="6"/>
  <c r="BN8" i="6" s="1"/>
  <c r="AG9" i="6"/>
  <c r="AV9" i="6"/>
  <c r="BP9" i="6" s="1"/>
  <c r="AY10" i="6"/>
  <c r="BS10" i="6" s="1"/>
  <c r="BC11" i="6"/>
  <c r="BM11" i="6" s="1"/>
  <c r="AG11" i="6"/>
  <c r="AV11" i="6"/>
  <c r="BA11" i="6" s="1"/>
  <c r="BA12" i="6"/>
  <c r="AY12" i="6"/>
  <c r="BD12" i="6" s="1"/>
  <c r="AU13" i="6"/>
  <c r="AZ13" i="6" s="1"/>
  <c r="AY13" i="6"/>
  <c r="BS13" i="6" s="1"/>
  <c r="BA14" i="6"/>
  <c r="BO14" i="6"/>
  <c r="BS14" i="6"/>
  <c r="BB14" i="6"/>
  <c r="BP15" i="6"/>
  <c r="BQ16" i="6"/>
  <c r="AU17" i="6"/>
  <c r="AY17" i="6"/>
  <c r="BS17" i="6" s="1"/>
  <c r="BA18" i="6"/>
  <c r="BO18" i="6"/>
  <c r="BS18" i="6"/>
  <c r="BB18" i="6"/>
  <c r="BP19" i="6"/>
  <c r="BQ20" i="6"/>
  <c r="AU21" i="6"/>
  <c r="BO21" i="6" s="1"/>
  <c r="AY21" i="6"/>
  <c r="BS21" i="6" s="1"/>
  <c r="BA22" i="6"/>
  <c r="BO22" i="6"/>
  <c r="BS22" i="6"/>
  <c r="BB22" i="6"/>
  <c r="BP23" i="6"/>
  <c r="BQ24" i="6"/>
  <c r="AU25" i="6"/>
  <c r="BO25" i="6" s="1"/>
  <c r="AY25" i="6"/>
  <c r="BD25" i="6" s="1"/>
  <c r="BA26" i="6"/>
  <c r="BO26" i="6"/>
  <c r="BS26" i="6"/>
  <c r="BB26" i="6"/>
  <c r="BP27" i="6"/>
  <c r="BQ28" i="6"/>
  <c r="AU29" i="6"/>
  <c r="AZ29" i="6" s="1"/>
  <c r="AY29" i="6"/>
  <c r="BA30" i="6"/>
  <c r="BO30" i="6"/>
  <c r="BB30" i="6"/>
  <c r="BP31" i="6"/>
  <c r="BQ32" i="6"/>
  <c r="AU33" i="6"/>
  <c r="AY33" i="6"/>
  <c r="BS33" i="6" s="1"/>
  <c r="BA34" i="6"/>
  <c r="BO34" i="6"/>
  <c r="BS34" i="6"/>
  <c r="BB34" i="6"/>
  <c r="BP35" i="6"/>
  <c r="AU37" i="6"/>
  <c r="BO37" i="6" s="1"/>
  <c r="AY37" i="6"/>
  <c r="BS37" i="6" s="1"/>
  <c r="BA38" i="6"/>
  <c r="BO38" i="6"/>
  <c r="BB38" i="6"/>
  <c r="BP39" i="6"/>
  <c r="BQ40" i="6"/>
  <c r="BE23" i="6"/>
  <c r="AF23" i="6"/>
  <c r="BI31" i="6"/>
  <c r="AJ31" i="6"/>
  <c r="BE39" i="6"/>
  <c r="AF39" i="6"/>
  <c r="BI39" i="6"/>
  <c r="AJ39" i="6"/>
  <c r="BE13" i="6"/>
  <c r="AF13" i="6"/>
  <c r="BI13" i="6"/>
  <c r="AJ13" i="6"/>
  <c r="BE17" i="6"/>
  <c r="AF17" i="6"/>
  <c r="BI17" i="6"/>
  <c r="AJ17" i="6"/>
  <c r="BE21" i="6"/>
  <c r="AF21" i="6"/>
  <c r="BI21" i="6"/>
  <c r="AJ21" i="6"/>
  <c r="BE25" i="6"/>
  <c r="AF25" i="6"/>
  <c r="BI25" i="6"/>
  <c r="AJ25" i="6"/>
  <c r="BE29" i="6"/>
  <c r="AF29" i="6"/>
  <c r="BI29" i="6"/>
  <c r="AJ29" i="6"/>
  <c r="BE33" i="6"/>
  <c r="AF33" i="6"/>
  <c r="BI33" i="6"/>
  <c r="AJ33" i="6"/>
  <c r="BE37" i="6"/>
  <c r="AF37" i="6"/>
  <c r="BI37" i="6"/>
  <c r="AJ37" i="6"/>
  <c r="AW6" i="6"/>
  <c r="BQ6" i="6" s="1"/>
  <c r="BC15" i="6"/>
  <c r="BO17" i="6"/>
  <c r="BC19" i="6"/>
  <c r="BD19" i="6"/>
  <c r="BC23" i="6"/>
  <c r="AZ23" i="6"/>
  <c r="BC27" i="6"/>
  <c r="AZ27" i="6"/>
  <c r="BS29" i="6"/>
  <c r="BC31" i="6"/>
  <c r="AZ31" i="6"/>
  <c r="BO33" i="6"/>
  <c r="BC35" i="6"/>
  <c r="BD39" i="6"/>
  <c r="AH4" i="6"/>
  <c r="AF5" i="6"/>
  <c r="AJ5" i="6"/>
  <c r="BN5" i="6" s="1"/>
  <c r="AF9" i="6"/>
  <c r="AZ9" i="6"/>
  <c r="AZ11" i="6"/>
  <c r="BJ11" i="6" s="1"/>
  <c r="BC13" i="6"/>
  <c r="BD13" i="6"/>
  <c r="BC17" i="6"/>
  <c r="AZ17" i="6"/>
  <c r="BD17" i="6"/>
  <c r="BS19" i="6"/>
  <c r="BC21" i="6"/>
  <c r="AZ21" i="6"/>
  <c r="BD21" i="6"/>
  <c r="BO23" i="6"/>
  <c r="BS23" i="6"/>
  <c r="BC25" i="6"/>
  <c r="BO27" i="6"/>
  <c r="BS27" i="6"/>
  <c r="BC29" i="6"/>
  <c r="BD29" i="6"/>
  <c r="BC33" i="6"/>
  <c r="AZ33" i="6"/>
  <c r="BD33" i="6"/>
  <c r="BS35" i="6"/>
  <c r="BC37" i="6"/>
  <c r="AZ37" i="6"/>
  <c r="BD37" i="6"/>
  <c r="BO39" i="6"/>
  <c r="BS39" i="6"/>
  <c r="BA13" i="6"/>
  <c r="BK13" i="6" s="1"/>
  <c r="BC14" i="6"/>
  <c r="BA15" i="6"/>
  <c r="BK15" i="6" s="1"/>
  <c r="BC16" i="6"/>
  <c r="BM16" i="6" s="1"/>
  <c r="BA17" i="6"/>
  <c r="BK17" i="6" s="1"/>
  <c r="BC18" i="6"/>
  <c r="BM18" i="6" s="1"/>
  <c r="BA19" i="6"/>
  <c r="BK19" i="6" s="1"/>
  <c r="BC20" i="6"/>
  <c r="BM20" i="6" s="1"/>
  <c r="BC22" i="6"/>
  <c r="BM22" i="6" s="1"/>
  <c r="BA23" i="6"/>
  <c r="BK23" i="6" s="1"/>
  <c r="BA25" i="6"/>
  <c r="BK25" i="6" s="1"/>
  <c r="BC26" i="6"/>
  <c r="BM26" i="6" s="1"/>
  <c r="BA27" i="6"/>
  <c r="BK27" i="6" s="1"/>
  <c r="BC28" i="6"/>
  <c r="BM28" i="6" s="1"/>
  <c r="BC30" i="6"/>
  <c r="BM30" i="6" s="1"/>
  <c r="BA31" i="6"/>
  <c r="BK31" i="6" s="1"/>
  <c r="BA33" i="6"/>
  <c r="BK33" i="6" s="1"/>
  <c r="BC34" i="6"/>
  <c r="BA35" i="6"/>
  <c r="BK35" i="6" s="1"/>
  <c r="BC36" i="6"/>
  <c r="BM36" i="6" s="1"/>
  <c r="BA37" i="6"/>
  <c r="BK37" i="6" s="1"/>
  <c r="BC38" i="6"/>
  <c r="BM38" i="6" s="1"/>
  <c r="BA39" i="6"/>
  <c r="BK39" i="6" s="1"/>
  <c r="BC40" i="6"/>
  <c r="AI13" i="6"/>
  <c r="BM13" i="6" s="1"/>
  <c r="AG14" i="6"/>
  <c r="AI15" i="6"/>
  <c r="AG16" i="6"/>
  <c r="AI17" i="6"/>
  <c r="BM17" i="6" s="1"/>
  <c r="AG18" i="6"/>
  <c r="AI19" i="6"/>
  <c r="BM19" i="6" s="1"/>
  <c r="AG20" i="6"/>
  <c r="AI21" i="6"/>
  <c r="BM21" i="6" s="1"/>
  <c r="AG22" i="6"/>
  <c r="AI23" i="6"/>
  <c r="BM23" i="6" s="1"/>
  <c r="AG24" i="6"/>
  <c r="AI25" i="6"/>
  <c r="AG26" i="6"/>
  <c r="BK26" i="6" s="1"/>
  <c r="AI27" i="6"/>
  <c r="BM27" i="6" s="1"/>
  <c r="AG28" i="6"/>
  <c r="AI29" i="6"/>
  <c r="BM29" i="6" s="1"/>
  <c r="AG30" i="6"/>
  <c r="AI31" i="6"/>
  <c r="BM31" i="6" s="1"/>
  <c r="AG32" i="6"/>
  <c r="AI33" i="6"/>
  <c r="BM33" i="6" s="1"/>
  <c r="AG34" i="6"/>
  <c r="AI35" i="6"/>
  <c r="BM35" i="6" s="1"/>
  <c r="AG36" i="6"/>
  <c r="AI37" i="6"/>
  <c r="BM37" i="6" s="1"/>
  <c r="AG38" i="6"/>
  <c r="AI39" i="6"/>
  <c r="AG40" i="6"/>
  <c r="AH13" i="6"/>
  <c r="BL13" i="6" s="1"/>
  <c r="AF14" i="6"/>
  <c r="BJ14" i="6" s="1"/>
  <c r="AJ14" i="6"/>
  <c r="BN14" i="6" s="1"/>
  <c r="AH15" i="6"/>
  <c r="AF16" i="6"/>
  <c r="BJ16" i="6" s="1"/>
  <c r="AJ16" i="6"/>
  <c r="BN16" i="6" s="1"/>
  <c r="AH17" i="6"/>
  <c r="BL17" i="6" s="1"/>
  <c r="AF18" i="6"/>
  <c r="BJ18" i="6" s="1"/>
  <c r="AJ18" i="6"/>
  <c r="AH19" i="6"/>
  <c r="BL19" i="6" s="1"/>
  <c r="AF20" i="6"/>
  <c r="BJ20" i="6" s="1"/>
  <c r="AJ20" i="6"/>
  <c r="BN20" i="6" s="1"/>
  <c r="AH21" i="6"/>
  <c r="AF22" i="6"/>
  <c r="BJ22" i="6" s="1"/>
  <c r="AJ22" i="6"/>
  <c r="AH23" i="6"/>
  <c r="AF24" i="6"/>
  <c r="BJ24" i="6" s="1"/>
  <c r="AJ24" i="6"/>
  <c r="BN24" i="6" s="1"/>
  <c r="AH25" i="6"/>
  <c r="BL25" i="6" s="1"/>
  <c r="AF26" i="6"/>
  <c r="BJ26" i="6" s="1"/>
  <c r="AJ26" i="6"/>
  <c r="BN26" i="6" s="1"/>
  <c r="AH27" i="6"/>
  <c r="AF28" i="6"/>
  <c r="BJ28" i="6" s="1"/>
  <c r="AJ28" i="6"/>
  <c r="BN28" i="6" s="1"/>
  <c r="AH29" i="6"/>
  <c r="BL29" i="6" s="1"/>
  <c r="AF30" i="6"/>
  <c r="BJ30" i="6" s="1"/>
  <c r="AJ30" i="6"/>
  <c r="BN30" i="6" s="1"/>
  <c r="AH31" i="6"/>
  <c r="AF32" i="6"/>
  <c r="BJ32" i="6" s="1"/>
  <c r="AJ32" i="6"/>
  <c r="BN32" i="6" s="1"/>
  <c r="AH33" i="6"/>
  <c r="BL33" i="6" s="1"/>
  <c r="AF34" i="6"/>
  <c r="BJ34" i="6" s="1"/>
  <c r="AJ34" i="6"/>
  <c r="BN34" i="6" s="1"/>
  <c r="AH35" i="6"/>
  <c r="BL35" i="6" s="1"/>
  <c r="AF36" i="6"/>
  <c r="BJ36" i="6" s="1"/>
  <c r="AJ36" i="6"/>
  <c r="BN36" i="6" s="1"/>
  <c r="AH37" i="6"/>
  <c r="BL37" i="6" s="1"/>
  <c r="AF38" i="6"/>
  <c r="BJ38" i="6" s="1"/>
  <c r="AJ38" i="6"/>
  <c r="AH39" i="6"/>
  <c r="BL39" i="6" s="1"/>
  <c r="AF40" i="6"/>
  <c r="BJ40" i="6" s="1"/>
  <c r="AJ40" i="6"/>
  <c r="BN40" i="6" s="1"/>
  <c r="BE7" i="5"/>
  <c r="AF7" i="5"/>
  <c r="AI7" i="5"/>
  <c r="BI11" i="5"/>
  <c r="AJ11" i="5"/>
  <c r="BG6" i="5"/>
  <c r="AH6" i="5"/>
  <c r="BA6" i="5"/>
  <c r="AG6" i="5"/>
  <c r="BG10" i="5"/>
  <c r="AH10" i="5"/>
  <c r="BA10" i="5"/>
  <c r="AG10" i="5"/>
  <c r="BQ4" i="5"/>
  <c r="AU5" i="5"/>
  <c r="BO5" i="5" s="1"/>
  <c r="AY5" i="5"/>
  <c r="BS5" i="5" s="1"/>
  <c r="BO6" i="5"/>
  <c r="BS6" i="5"/>
  <c r="BQ8" i="5"/>
  <c r="AU9" i="5"/>
  <c r="AY9" i="5"/>
  <c r="BD9" i="5" s="1"/>
  <c r="BS10" i="5"/>
  <c r="BP11" i="5"/>
  <c r="BQ12" i="5"/>
  <c r="BO13" i="5"/>
  <c r="BS13" i="5"/>
  <c r="BM14" i="5"/>
  <c r="BQ15" i="5"/>
  <c r="BO17" i="5"/>
  <c r="BS17" i="5"/>
  <c r="BQ18" i="5"/>
  <c r="BO19" i="5"/>
  <c r="BS19" i="5"/>
  <c r="BQ20" i="5"/>
  <c r="BO21" i="5"/>
  <c r="BS21" i="5"/>
  <c r="BQ22" i="5"/>
  <c r="BO23" i="5"/>
  <c r="BS23" i="5"/>
  <c r="BQ24" i="5"/>
  <c r="BO25" i="5"/>
  <c r="BS25" i="5"/>
  <c r="BQ26" i="5"/>
  <c r="BO27" i="5"/>
  <c r="BS27" i="5"/>
  <c r="BQ28" i="5"/>
  <c r="BO29" i="5"/>
  <c r="BS29" i="5"/>
  <c r="BQ30" i="5"/>
  <c r="BE11" i="5"/>
  <c r="AF11" i="5"/>
  <c r="BC11" i="5"/>
  <c r="AI11" i="5"/>
  <c r="BE5" i="5"/>
  <c r="AF5" i="5"/>
  <c r="BI5" i="5"/>
  <c r="AJ5" i="5"/>
  <c r="AI5" i="5"/>
  <c r="BE9" i="5"/>
  <c r="AF9" i="5"/>
  <c r="BI9" i="5"/>
  <c r="AJ9" i="5"/>
  <c r="BC9" i="5"/>
  <c r="AI9" i="5"/>
  <c r="BO9" i="5"/>
  <c r="BQ5" i="5"/>
  <c r="BR6" i="5"/>
  <c r="BR10" i="5"/>
  <c r="BS11" i="5"/>
  <c r="AW12" i="5"/>
  <c r="BA14" i="5"/>
  <c r="BO14" i="5"/>
  <c r="BS14" i="5"/>
  <c r="BQ16" i="5"/>
  <c r="BM22" i="5"/>
  <c r="BI7" i="5"/>
  <c r="AJ7" i="5"/>
  <c r="BG4" i="5"/>
  <c r="AH4" i="5"/>
  <c r="BG8" i="5"/>
  <c r="AH8" i="5"/>
  <c r="BA8" i="5"/>
  <c r="AG8" i="5"/>
  <c r="BK8" i="5" s="1"/>
  <c r="BG12" i="5"/>
  <c r="AH12" i="5"/>
  <c r="AV12" i="5"/>
  <c r="BP12" i="5" s="1"/>
  <c r="AG12" i="5"/>
  <c r="BS9" i="5"/>
  <c r="BA4" i="5"/>
  <c r="BO4" i="5"/>
  <c r="BS4" i="5"/>
  <c r="BP5" i="5"/>
  <c r="BK5" i="5"/>
  <c r="BQ6" i="5"/>
  <c r="AU7" i="5"/>
  <c r="BO7" i="5" s="1"/>
  <c r="AY7" i="5"/>
  <c r="BS7" i="5" s="1"/>
  <c r="AX7" i="5"/>
  <c r="BR7" i="5" s="1"/>
  <c r="BO8" i="5"/>
  <c r="BS8" i="5"/>
  <c r="BP9" i="5"/>
  <c r="BK9" i="5"/>
  <c r="BQ10" i="5"/>
  <c r="AU11" i="5"/>
  <c r="BO11" i="5" s="1"/>
  <c r="AY11" i="5"/>
  <c r="AX11" i="5"/>
  <c r="BR11" i="5" s="1"/>
  <c r="BO12" i="5"/>
  <c r="BS12" i="5"/>
  <c r="BQ13" i="5"/>
  <c r="BO15" i="5"/>
  <c r="BQ17" i="5"/>
  <c r="BO18" i="5"/>
  <c r="BS18" i="5"/>
  <c r="BQ19" i="5"/>
  <c r="BO20" i="5"/>
  <c r="BS20" i="5"/>
  <c r="BQ21" i="5"/>
  <c r="BO22" i="5"/>
  <c r="BS22" i="5"/>
  <c r="BQ23" i="5"/>
  <c r="BA24" i="5"/>
  <c r="BO24" i="5"/>
  <c r="BS24" i="5"/>
  <c r="BQ25" i="5"/>
  <c r="BO26" i="5"/>
  <c r="BS26" i="5"/>
  <c r="BQ27" i="5"/>
  <c r="BO28" i="5"/>
  <c r="BS28" i="5"/>
  <c r="BQ29" i="5"/>
  <c r="BO30" i="5"/>
  <c r="BS30" i="5"/>
  <c r="AX13" i="5"/>
  <c r="BR13" i="5" s="1"/>
  <c r="AX15" i="5"/>
  <c r="BR15" i="5" s="1"/>
  <c r="AV20" i="5"/>
  <c r="BP20" i="5" s="1"/>
  <c r="AX21" i="5"/>
  <c r="BR21" i="5" s="1"/>
  <c r="AV24" i="5"/>
  <c r="BP24" i="5" s="1"/>
  <c r="AX25" i="5"/>
  <c r="BR25" i="5" s="1"/>
  <c r="AX27" i="5"/>
  <c r="BR27" i="5" s="1"/>
  <c r="BC4" i="5"/>
  <c r="BM4" i="5" s="1"/>
  <c r="BA5" i="5"/>
  <c r="BC6" i="5"/>
  <c r="BM6" i="5" s="1"/>
  <c r="BC8" i="5"/>
  <c r="BM8" i="5" s="1"/>
  <c r="BA9" i="5"/>
  <c r="BC10" i="5"/>
  <c r="BM10" i="5" s="1"/>
  <c r="BA11" i="5"/>
  <c r="BK11" i="5" s="1"/>
  <c r="BC12" i="5"/>
  <c r="BM12" i="5" s="1"/>
  <c r="AF13" i="5"/>
  <c r="AJ13" i="5"/>
  <c r="BA13" i="5"/>
  <c r="AH14" i="5"/>
  <c r="BL14" i="5" s="1"/>
  <c r="BC14" i="5"/>
  <c r="AF15" i="5"/>
  <c r="AJ15" i="5"/>
  <c r="BA15" i="5"/>
  <c r="BK15" i="5" s="1"/>
  <c r="AH16" i="5"/>
  <c r="BC16" i="5"/>
  <c r="BM16" i="5" s="1"/>
  <c r="AF17" i="5"/>
  <c r="AJ17" i="5"/>
  <c r="BN17" i="5" s="1"/>
  <c r="AH18" i="5"/>
  <c r="BC18" i="5"/>
  <c r="BM18" i="5" s="1"/>
  <c r="AF19" i="5"/>
  <c r="BJ19" i="5" s="1"/>
  <c r="AJ19" i="5"/>
  <c r="BA19" i="5"/>
  <c r="BK19" i="5" s="1"/>
  <c r="AH20" i="5"/>
  <c r="BC20" i="5"/>
  <c r="BM20" i="5" s="1"/>
  <c r="AF21" i="5"/>
  <c r="AJ21" i="5"/>
  <c r="AH22" i="5"/>
  <c r="BL22" i="5" s="1"/>
  <c r="BC22" i="5"/>
  <c r="AF23" i="5"/>
  <c r="AJ23" i="5"/>
  <c r="BA23" i="5"/>
  <c r="BK23" i="5" s="1"/>
  <c r="AH24" i="5"/>
  <c r="BC24" i="5"/>
  <c r="BM24" i="5" s="1"/>
  <c r="AF25" i="5"/>
  <c r="AJ25" i="5"/>
  <c r="BN25" i="5" s="1"/>
  <c r="AH26" i="5"/>
  <c r="AF27" i="5"/>
  <c r="AJ27" i="5"/>
  <c r="AH28" i="5"/>
  <c r="AF29" i="5"/>
  <c r="AJ29" i="5"/>
  <c r="AH30" i="5"/>
  <c r="BL30" i="5" s="1"/>
  <c r="AV14" i="5"/>
  <c r="BP14" i="5" s="1"/>
  <c r="AV16" i="5"/>
  <c r="BP16" i="5" s="1"/>
  <c r="AX17" i="5"/>
  <c r="BR17" i="5" s="1"/>
  <c r="AX19" i="5"/>
  <c r="BR19" i="5" s="1"/>
  <c r="AG4" i="5"/>
  <c r="BB4" i="5"/>
  <c r="AZ5" i="5"/>
  <c r="BD5" i="5"/>
  <c r="BB6" i="5"/>
  <c r="BD7" i="5"/>
  <c r="BB8" i="5"/>
  <c r="AZ9" i="5"/>
  <c r="BB10" i="5"/>
  <c r="BD11" i="5"/>
  <c r="BB12" i="5"/>
  <c r="AI13" i="5"/>
  <c r="AZ13" i="5"/>
  <c r="BD13" i="5"/>
  <c r="AG14" i="5"/>
  <c r="BB14" i="5"/>
  <c r="AI15" i="5"/>
  <c r="AZ15" i="5"/>
  <c r="AG16" i="5"/>
  <c r="BB16" i="5"/>
  <c r="AI17" i="5"/>
  <c r="AZ17" i="5"/>
  <c r="BD17" i="5"/>
  <c r="AG18" i="5"/>
  <c r="BB18" i="5"/>
  <c r="AI19" i="5"/>
  <c r="AZ19" i="5"/>
  <c r="BD19" i="5"/>
  <c r="AG20" i="5"/>
  <c r="BB20" i="5"/>
  <c r="AI21" i="5"/>
  <c r="AZ21" i="5"/>
  <c r="BD21" i="5"/>
  <c r="AG22" i="5"/>
  <c r="BB22" i="5"/>
  <c r="AI23" i="5"/>
  <c r="AZ23" i="5"/>
  <c r="BD23" i="5"/>
  <c r="AG24" i="5"/>
  <c r="BK24" i="5" s="1"/>
  <c r="BB24" i="5"/>
  <c r="AI25" i="5"/>
  <c r="AZ25" i="5"/>
  <c r="BD25" i="5"/>
  <c r="AG26" i="5"/>
  <c r="BB26" i="5"/>
  <c r="AI27" i="5"/>
  <c r="AZ27" i="5"/>
  <c r="BD27" i="5"/>
  <c r="AG28" i="5"/>
  <c r="BB28" i="5"/>
  <c r="AI29" i="5"/>
  <c r="AZ29" i="5"/>
  <c r="BD29" i="5"/>
  <c r="AG30" i="5"/>
  <c r="BB30" i="5"/>
  <c r="AV18" i="5"/>
  <c r="BP18" i="5" s="1"/>
  <c r="AV22" i="5"/>
  <c r="BP22" i="5" s="1"/>
  <c r="AX23" i="5"/>
  <c r="BR23" i="5" s="1"/>
  <c r="AV26" i="5"/>
  <c r="BP26" i="5" s="1"/>
  <c r="AV28" i="5"/>
  <c r="BP28" i="5" s="1"/>
  <c r="AX29" i="5"/>
  <c r="BR29" i="5" s="1"/>
  <c r="AV30" i="5"/>
  <c r="BP30" i="5" s="1"/>
  <c r="AF4" i="5"/>
  <c r="BJ4" i="5" s="1"/>
  <c r="AJ4" i="5"/>
  <c r="BN4" i="5" s="1"/>
  <c r="AH5" i="5"/>
  <c r="BL5" i="5" s="1"/>
  <c r="AF6" i="5"/>
  <c r="BJ6" i="5" s="1"/>
  <c r="AJ6" i="5"/>
  <c r="BN6" i="5" s="1"/>
  <c r="AH7" i="5"/>
  <c r="BL7" i="5" s="1"/>
  <c r="AF8" i="5"/>
  <c r="BJ8" i="5" s="1"/>
  <c r="AJ8" i="5"/>
  <c r="BN8" i="5" s="1"/>
  <c r="AH9" i="5"/>
  <c r="AF10" i="5"/>
  <c r="AJ10" i="5"/>
  <c r="BN10" i="5" s="1"/>
  <c r="AH11" i="5"/>
  <c r="AF12" i="5"/>
  <c r="BJ12" i="5" s="1"/>
  <c r="AJ12" i="5"/>
  <c r="AH13" i="5"/>
  <c r="BL13" i="5" s="1"/>
  <c r="AF14" i="5"/>
  <c r="BJ14" i="5" s="1"/>
  <c r="AJ14" i="5"/>
  <c r="BN14" i="5" s="1"/>
  <c r="AH15" i="5"/>
  <c r="BL15" i="5" s="1"/>
  <c r="AF16" i="5"/>
  <c r="BJ16" i="5" s="1"/>
  <c r="AJ16" i="5"/>
  <c r="BN16" i="5" s="1"/>
  <c r="AH17" i="5"/>
  <c r="BL17" i="5" s="1"/>
  <c r="AF18" i="5"/>
  <c r="BJ18" i="5" s="1"/>
  <c r="AJ18" i="5"/>
  <c r="BN18" i="5" s="1"/>
  <c r="AH19" i="5"/>
  <c r="BL19" i="5" s="1"/>
  <c r="AF20" i="5"/>
  <c r="BJ20" i="5" s="1"/>
  <c r="AJ20" i="5"/>
  <c r="BN20" i="5" s="1"/>
  <c r="AH21" i="5"/>
  <c r="BL21" i="5" s="1"/>
  <c r="AF22" i="5"/>
  <c r="BJ22" i="5" s="1"/>
  <c r="AJ22" i="5"/>
  <c r="BN22" i="5" s="1"/>
  <c r="AH23" i="5"/>
  <c r="BL23" i="5" s="1"/>
  <c r="AF24" i="5"/>
  <c r="BJ24" i="5" s="1"/>
  <c r="AJ24" i="5"/>
  <c r="BN24" i="5" s="1"/>
  <c r="AH25" i="5"/>
  <c r="BL25" i="5" s="1"/>
  <c r="AF26" i="5"/>
  <c r="BJ26" i="5" s="1"/>
  <c r="AJ26" i="5"/>
  <c r="BN26" i="5" s="1"/>
  <c r="AH27" i="5"/>
  <c r="BL27" i="5" s="1"/>
  <c r="AF28" i="5"/>
  <c r="BJ28" i="5" s="1"/>
  <c r="AJ28" i="5"/>
  <c r="BN28" i="5" s="1"/>
  <c r="AH29" i="5"/>
  <c r="BL29" i="5" s="1"/>
  <c r="AF30" i="5"/>
  <c r="BJ30" i="5" s="1"/>
  <c r="AJ30" i="5"/>
  <c r="BN30" i="5" s="1"/>
  <c r="AU6" i="4"/>
  <c r="BO6" i="4" s="1"/>
  <c r="AY6" i="4"/>
  <c r="BS6" i="4" s="1"/>
  <c r="BH5" i="4"/>
  <c r="AI5" i="4"/>
  <c r="AU4" i="4"/>
  <c r="BO4" i="4" s="1"/>
  <c r="BL12" i="4"/>
  <c r="BL16" i="4"/>
  <c r="BP4" i="4"/>
  <c r="BL4" i="4"/>
  <c r="BP5" i="4"/>
  <c r="BJ5" i="4"/>
  <c r="BP6" i="4"/>
  <c r="BR7" i="4"/>
  <c r="BR8" i="4"/>
  <c r="BP9" i="4"/>
  <c r="BJ9" i="4"/>
  <c r="BP10" i="4"/>
  <c r="BR11" i="4"/>
  <c r="BR12" i="4"/>
  <c r="BP13" i="4"/>
  <c r="BP14" i="4"/>
  <c r="BL14" i="4"/>
  <c r="BR15" i="4"/>
  <c r="BR16" i="4"/>
  <c r="BP17" i="4"/>
  <c r="BJ17" i="4"/>
  <c r="BF4" i="4"/>
  <c r="AG4" i="4"/>
  <c r="BF6" i="4"/>
  <c r="AG6" i="4"/>
  <c r="BD4" i="4"/>
  <c r="BQ4" i="4"/>
  <c r="BN9" i="4"/>
  <c r="BN13" i="4"/>
  <c r="BN17" i="4"/>
  <c r="AF4" i="4"/>
  <c r="AJ4" i="4"/>
  <c r="BN4" i="4" s="1"/>
  <c r="BA4" i="4"/>
  <c r="AH5" i="4"/>
  <c r="BC5" i="4"/>
  <c r="AF6" i="4"/>
  <c r="AJ6" i="4"/>
  <c r="BA6" i="4"/>
  <c r="AH7" i="4"/>
  <c r="BC7" i="4"/>
  <c r="AF8" i="4"/>
  <c r="AJ8" i="4"/>
  <c r="BA8" i="4"/>
  <c r="AH9" i="4"/>
  <c r="BC9" i="4"/>
  <c r="AF10" i="4"/>
  <c r="AJ10" i="4"/>
  <c r="BA10" i="4"/>
  <c r="AH11" i="4"/>
  <c r="BC11" i="4"/>
  <c r="AF12" i="4"/>
  <c r="AJ12" i="4"/>
  <c r="BA12" i="4"/>
  <c r="AH13" i="4"/>
  <c r="BC13" i="4"/>
  <c r="AF14" i="4"/>
  <c r="AJ14" i="4"/>
  <c r="BA14" i="4"/>
  <c r="AH15" i="4"/>
  <c r="BC15" i="4"/>
  <c r="AF16" i="4"/>
  <c r="AJ16" i="4"/>
  <c r="BA16" i="4"/>
  <c r="AH17" i="4"/>
  <c r="BC17" i="4"/>
  <c r="AW7" i="4"/>
  <c r="BQ7" i="4" s="1"/>
  <c r="AU8" i="4"/>
  <c r="BO8" i="4" s="1"/>
  <c r="AY8" i="4"/>
  <c r="BS8" i="4" s="1"/>
  <c r="AW9" i="4"/>
  <c r="BQ9" i="4" s="1"/>
  <c r="AU10" i="4"/>
  <c r="BO10" i="4" s="1"/>
  <c r="AY10" i="4"/>
  <c r="BS10" i="4" s="1"/>
  <c r="AW11" i="4"/>
  <c r="BQ11" i="4" s="1"/>
  <c r="AU12" i="4"/>
  <c r="BO12" i="4" s="1"/>
  <c r="AY12" i="4"/>
  <c r="BS12" i="4" s="1"/>
  <c r="AW13" i="4"/>
  <c r="BQ13" i="4" s="1"/>
  <c r="AU14" i="4"/>
  <c r="BO14" i="4" s="1"/>
  <c r="AY14" i="4"/>
  <c r="BS14" i="4" s="1"/>
  <c r="AW15" i="4"/>
  <c r="BQ15" i="4" s="1"/>
  <c r="AU16" i="4"/>
  <c r="BO16" i="4" s="1"/>
  <c r="AY16" i="4"/>
  <c r="BS16" i="4" s="1"/>
  <c r="AW17" i="4"/>
  <c r="BQ17" i="4" s="1"/>
  <c r="AI7" i="4"/>
  <c r="AG8" i="4"/>
  <c r="BK8" i="4" s="1"/>
  <c r="AI9" i="4"/>
  <c r="BM9" i="4" s="1"/>
  <c r="AG10" i="4"/>
  <c r="AI11" i="4"/>
  <c r="BM11" i="4" s="1"/>
  <c r="AG12" i="4"/>
  <c r="AI13" i="4"/>
  <c r="AG14" i="4"/>
  <c r="AI15" i="4"/>
  <c r="AG16" i="4"/>
  <c r="BK16" i="4" s="1"/>
  <c r="AI17" i="4"/>
  <c r="BM17" i="4" s="1"/>
  <c r="AI4" i="4"/>
  <c r="BM4" i="4" s="1"/>
  <c r="AG5" i="4"/>
  <c r="BK5" i="4" s="1"/>
  <c r="AI6" i="4"/>
  <c r="AG7" i="4"/>
  <c r="BK7" i="4" s="1"/>
  <c r="AI8" i="4"/>
  <c r="BM8" i="4" s="1"/>
  <c r="AG9" i="4"/>
  <c r="BK9" i="4" s="1"/>
  <c r="AI10" i="4"/>
  <c r="BM10" i="4" s="1"/>
  <c r="AG11" i="4"/>
  <c r="BK11" i="4" s="1"/>
  <c r="AI12" i="4"/>
  <c r="BM12" i="4" s="1"/>
  <c r="AG13" i="4"/>
  <c r="BK13" i="4" s="1"/>
  <c r="AI14" i="4"/>
  <c r="AG15" i="4"/>
  <c r="BK15" i="4" s="1"/>
  <c r="AI16" i="4"/>
  <c r="BM16" i="4" s="1"/>
  <c r="AG17" i="4"/>
  <c r="BK17" i="4" s="1"/>
  <c r="BS15" i="2"/>
  <c r="BB20" i="2"/>
  <c r="BN8" i="2"/>
  <c r="BH14" i="2"/>
  <c r="AI14" i="2"/>
  <c r="BH20" i="2"/>
  <c r="AI20" i="2"/>
  <c r="BP20" i="2"/>
  <c r="AG20" i="2"/>
  <c r="BK20" i="2" s="1"/>
  <c r="BE22" i="2"/>
  <c r="AF22" i="2"/>
  <c r="BG27" i="2"/>
  <c r="AH27" i="2"/>
  <c r="BA27" i="2"/>
  <c r="AV27" i="2"/>
  <c r="BP27" i="2" s="1"/>
  <c r="BH28" i="2"/>
  <c r="AI28" i="2"/>
  <c r="BP28" i="2"/>
  <c r="AG28" i="2"/>
  <c r="BK28" i="2" s="1"/>
  <c r="AV31" i="2"/>
  <c r="BP31" i="2" s="1"/>
  <c r="BR19" i="2"/>
  <c r="AI19" i="2"/>
  <c r="BM19" i="2" s="1"/>
  <c r="BR27" i="2"/>
  <c r="AI27" i="2"/>
  <c r="BM27" i="2" s="1"/>
  <c r="BF7" i="2"/>
  <c r="AG7" i="2"/>
  <c r="BF11" i="2"/>
  <c r="AG11" i="2"/>
  <c r="BF15" i="2"/>
  <c r="AG15" i="2"/>
  <c r="AY15" i="2"/>
  <c r="BD15" i="2"/>
  <c r="BF23" i="2"/>
  <c r="AG23" i="2"/>
  <c r="AY23" i="2"/>
  <c r="BS23" i="2" s="1"/>
  <c r="BD23" i="2"/>
  <c r="AI23" i="2"/>
  <c r="AW6" i="2"/>
  <c r="BQ6" i="2" s="1"/>
  <c r="BM7" i="2"/>
  <c r="AW10" i="2"/>
  <c r="BQ10" i="2" s="1"/>
  <c r="BM11" i="2"/>
  <c r="BO19" i="2"/>
  <c r="BM25" i="2"/>
  <c r="BQ29" i="2"/>
  <c r="BM29" i="2"/>
  <c r="BO6" i="2"/>
  <c r="AX8" i="2"/>
  <c r="BR8" i="2" s="1"/>
  <c r="AZ14" i="2"/>
  <c r="BJ14" i="2" s="1"/>
  <c r="BB14" i="2"/>
  <c r="BO20" i="2"/>
  <c r="AW20" i="2"/>
  <c r="BQ20" i="2" s="1"/>
  <c r="AZ27" i="2"/>
  <c r="BO4" i="2"/>
  <c r="BS4" i="2"/>
  <c r="AZ4" i="2"/>
  <c r="BD4" i="2"/>
  <c r="BN4" i="2" s="1"/>
  <c r="BB4" i="2"/>
  <c r="AH5" i="2"/>
  <c r="BB5" i="2"/>
  <c r="AV5" i="2"/>
  <c r="BP5" i="2" s="1"/>
  <c r="BD5" i="2"/>
  <c r="AG6" i="2"/>
  <c r="BK6" i="2" s="1"/>
  <c r="AX6" i="2"/>
  <c r="BR6" i="2" s="1"/>
  <c r="BR7" i="2"/>
  <c r="BO8" i="2"/>
  <c r="BS8" i="2"/>
  <c r="AZ8" i="2"/>
  <c r="BD8" i="2"/>
  <c r="BB8" i="2"/>
  <c r="AH9" i="2"/>
  <c r="BL9" i="2" s="1"/>
  <c r="BB9" i="2"/>
  <c r="BD9" i="2"/>
  <c r="AG10" i="2"/>
  <c r="BK10" i="2" s="1"/>
  <c r="AX10" i="2"/>
  <c r="BR10" i="2" s="1"/>
  <c r="BR11" i="2"/>
  <c r="BO12" i="2"/>
  <c r="BS12" i="2"/>
  <c r="AZ12" i="2"/>
  <c r="BD12" i="2"/>
  <c r="BN12" i="2" s="1"/>
  <c r="BB12" i="2"/>
  <c r="AH13" i="2"/>
  <c r="BB13" i="2"/>
  <c r="AV13" i="2"/>
  <c r="BP13" i="2" s="1"/>
  <c r="BD13" i="2"/>
  <c r="BC14" i="2"/>
  <c r="AG14" i="2"/>
  <c r="BK14" i="2" s="1"/>
  <c r="AX14" i="2"/>
  <c r="BR14" i="2" s="1"/>
  <c r="AW16" i="2"/>
  <c r="BQ16" i="2" s="1"/>
  <c r="AZ22" i="2"/>
  <c r="BI22" i="2"/>
  <c r="AW24" i="2"/>
  <c r="BQ24" i="2" s="1"/>
  <c r="BM33" i="2"/>
  <c r="BH6" i="2"/>
  <c r="AI6" i="2"/>
  <c r="BH10" i="2"/>
  <c r="AI10" i="2"/>
  <c r="BG19" i="2"/>
  <c r="AH19" i="2"/>
  <c r="AV19" i="2"/>
  <c r="BP19" i="2" s="1"/>
  <c r="BG31" i="2"/>
  <c r="AH31" i="2"/>
  <c r="BF5" i="2"/>
  <c r="AG5" i="2"/>
  <c r="BF9" i="2"/>
  <c r="AG9" i="2"/>
  <c r="BF13" i="2"/>
  <c r="AG13" i="2"/>
  <c r="BF19" i="2"/>
  <c r="AG19" i="2"/>
  <c r="AY19" i="2"/>
  <c r="BD19" i="2" s="1"/>
  <c r="BF27" i="2"/>
  <c r="AG27" i="2"/>
  <c r="BK27" i="2" s="1"/>
  <c r="AY27" i="2"/>
  <c r="BS27" i="2" s="1"/>
  <c r="BH4" i="2"/>
  <c r="AI4" i="2"/>
  <c r="BH8" i="2"/>
  <c r="AI8" i="2"/>
  <c r="BH12" i="2"/>
  <c r="AI12" i="2"/>
  <c r="BG15" i="2"/>
  <c r="AH15" i="2"/>
  <c r="BA15" i="2"/>
  <c r="AV15" i="2"/>
  <c r="BP15" i="2" s="1"/>
  <c r="BH16" i="2"/>
  <c r="AI16" i="2"/>
  <c r="BP16" i="2"/>
  <c r="AG16" i="2"/>
  <c r="BK16" i="2" s="1"/>
  <c r="BE18" i="2"/>
  <c r="AF18" i="2"/>
  <c r="BG23" i="2"/>
  <c r="AH23" i="2"/>
  <c r="AV23" i="2"/>
  <c r="BP23" i="2" s="1"/>
  <c r="BH24" i="2"/>
  <c r="AI24" i="2"/>
  <c r="BP24" i="2"/>
  <c r="AG24" i="2"/>
  <c r="BK24" i="2" s="1"/>
  <c r="BE26" i="2"/>
  <c r="AF26" i="2"/>
  <c r="BH32" i="2"/>
  <c r="AI32" i="2"/>
  <c r="BP32" i="2"/>
  <c r="AG32" i="2"/>
  <c r="BK32" i="2" s="1"/>
  <c r="BM17" i="2"/>
  <c r="BO27" i="2"/>
  <c r="BB28" i="2"/>
  <c r="BC4" i="2"/>
  <c r="BS6" i="2"/>
  <c r="BB7" i="2"/>
  <c r="BL7" i="2" s="1"/>
  <c r="AZ10" i="2"/>
  <c r="BJ10" i="2" s="1"/>
  <c r="BB11" i="2"/>
  <c r="BL11" i="2" s="1"/>
  <c r="BC12" i="2"/>
  <c r="BD14" i="2"/>
  <c r="BN14" i="2" s="1"/>
  <c r="AZ19" i="2"/>
  <c r="AF4" i="2"/>
  <c r="AI5" i="2"/>
  <c r="BM5" i="2" s="1"/>
  <c r="AU6" i="2"/>
  <c r="AZ6" i="2" s="1"/>
  <c r="BJ6" i="2" s="1"/>
  <c r="AY6" i="2"/>
  <c r="BD6" i="2" s="1"/>
  <c r="BN6" i="2" s="1"/>
  <c r="BI6" i="2"/>
  <c r="BA7" i="2"/>
  <c r="AF8" i="2"/>
  <c r="BJ8" i="2" s="1"/>
  <c r="AI9" i="2"/>
  <c r="AU10" i="2"/>
  <c r="BO10" i="2" s="1"/>
  <c r="AY10" i="2"/>
  <c r="BD10" i="2" s="1"/>
  <c r="BN10" i="2" s="1"/>
  <c r="BI10" i="2"/>
  <c r="BA11" i="2"/>
  <c r="AF12" i="2"/>
  <c r="AI13" i="2"/>
  <c r="BM13" i="2" s="1"/>
  <c r="AU14" i="2"/>
  <c r="BO14" i="2" s="1"/>
  <c r="AY14" i="2"/>
  <c r="BS14" i="2" s="1"/>
  <c r="BI14" i="2"/>
  <c r="BO15" i="2"/>
  <c r="BS17" i="2"/>
  <c r="BC18" i="2"/>
  <c r="BM21" i="2"/>
  <c r="AX22" i="2"/>
  <c r="BR22" i="2" s="1"/>
  <c r="BO23" i="2"/>
  <c r="BS25" i="2"/>
  <c r="BC26" i="2"/>
  <c r="BS29" i="2"/>
  <c r="BB32" i="2"/>
  <c r="BF31" i="2"/>
  <c r="AG31" i="2"/>
  <c r="AW15" i="2"/>
  <c r="BB15" i="2" s="1"/>
  <c r="BF17" i="2"/>
  <c r="AG17" i="2"/>
  <c r="BF21" i="2"/>
  <c r="AG21" i="2"/>
  <c r="BF25" i="2"/>
  <c r="AG25" i="2"/>
  <c r="BF29" i="2"/>
  <c r="AG29" i="2"/>
  <c r="BF33" i="2"/>
  <c r="AG33" i="2"/>
  <c r="AH4" i="2"/>
  <c r="BL4" i="2" s="1"/>
  <c r="AF5" i="2"/>
  <c r="BJ5" i="2" s="1"/>
  <c r="AJ5" i="2"/>
  <c r="BN5" i="2" s="1"/>
  <c r="AH6" i="2"/>
  <c r="AF7" i="2"/>
  <c r="BJ7" i="2" s="1"/>
  <c r="AJ7" i="2"/>
  <c r="BN7" i="2" s="1"/>
  <c r="AH8" i="2"/>
  <c r="BL8" i="2" s="1"/>
  <c r="AF9" i="2"/>
  <c r="BJ9" i="2" s="1"/>
  <c r="AJ9" i="2"/>
  <c r="BN9" i="2" s="1"/>
  <c r="AH10" i="2"/>
  <c r="AF11" i="2"/>
  <c r="AJ11" i="2"/>
  <c r="BN11" i="2" s="1"/>
  <c r="AH12" i="2"/>
  <c r="BL12" i="2" s="1"/>
  <c r="AF13" i="2"/>
  <c r="BJ13" i="2" s="1"/>
  <c r="AJ13" i="2"/>
  <c r="BN13" i="2" s="1"/>
  <c r="AH14" i="2"/>
  <c r="BC16" i="2"/>
  <c r="AX16" i="2"/>
  <c r="BR16" i="2" s="1"/>
  <c r="BR17" i="2"/>
  <c r="BB18" i="2"/>
  <c r="AX20" i="2"/>
  <c r="BR20" i="2" s="1"/>
  <c r="BR21" i="2"/>
  <c r="BB23" i="2"/>
  <c r="AX24" i="2"/>
  <c r="BR24" i="2" s="1"/>
  <c r="BR25" i="2"/>
  <c r="BO26" i="2"/>
  <c r="BB27" i="2"/>
  <c r="AX28" i="2"/>
  <c r="BR28" i="2" s="1"/>
  <c r="BR29" i="2"/>
  <c r="BO30" i="2"/>
  <c r="BB30" i="2"/>
  <c r="BD31" i="2"/>
  <c r="AX32" i="2"/>
  <c r="BR32" i="2" s="1"/>
  <c r="BR33" i="2"/>
  <c r="BE15" i="2"/>
  <c r="AF15" i="2"/>
  <c r="BI15" i="2"/>
  <c r="AJ15" i="2"/>
  <c r="BH18" i="2"/>
  <c r="AI18" i="2"/>
  <c r="BM18" i="2" s="1"/>
  <c r="BH22" i="2"/>
  <c r="AI22" i="2"/>
  <c r="BH26" i="2"/>
  <c r="AI26" i="2"/>
  <c r="BM26" i="2" s="1"/>
  <c r="BH30" i="2"/>
  <c r="AI30" i="2"/>
  <c r="BC30" i="2"/>
  <c r="BQ15" i="2"/>
  <c r="AI15" i="2"/>
  <c r="BM15" i="2" s="1"/>
  <c r="AZ16" i="2"/>
  <c r="BJ16" i="2" s="1"/>
  <c r="BA17" i="2"/>
  <c r="BA21" i="2"/>
  <c r="AZ24" i="2"/>
  <c r="BJ24" i="2" s="1"/>
  <c r="BA25" i="2"/>
  <c r="BA29" i="2"/>
  <c r="AF30" i="2"/>
  <c r="BQ31" i="2"/>
  <c r="AI31" i="2"/>
  <c r="BM31" i="2" s="1"/>
  <c r="AH16" i="2"/>
  <c r="AU16" i="2"/>
  <c r="BO16" i="2" s="1"/>
  <c r="AY16" i="2"/>
  <c r="BS16" i="2" s="1"/>
  <c r="AF17" i="2"/>
  <c r="BJ17" i="2" s="1"/>
  <c r="AJ17" i="2"/>
  <c r="BN17" i="2" s="1"/>
  <c r="AW17" i="2"/>
  <c r="BB17" i="2" s="1"/>
  <c r="BL17" i="2" s="1"/>
  <c r="AH18" i="2"/>
  <c r="AU18" i="2"/>
  <c r="BO18" i="2" s="1"/>
  <c r="AY18" i="2"/>
  <c r="BD18" i="2" s="1"/>
  <c r="BN18" i="2" s="1"/>
  <c r="AF19" i="2"/>
  <c r="BJ19" i="2" s="1"/>
  <c r="AJ19" i="2"/>
  <c r="AW19" i="2"/>
  <c r="BQ19" i="2" s="1"/>
  <c r="AH20" i="2"/>
  <c r="BL20" i="2" s="1"/>
  <c r="AU20" i="2"/>
  <c r="AZ20" i="2" s="1"/>
  <c r="BJ20" i="2" s="1"/>
  <c r="AY20" i="2"/>
  <c r="BS20" i="2" s="1"/>
  <c r="AF21" i="2"/>
  <c r="AJ21" i="2"/>
  <c r="BN21" i="2" s="1"/>
  <c r="AW21" i="2"/>
  <c r="BB21" i="2" s="1"/>
  <c r="AH22" i="2"/>
  <c r="AU22" i="2"/>
  <c r="BO22" i="2" s="1"/>
  <c r="AY22" i="2"/>
  <c r="BS22" i="2" s="1"/>
  <c r="AF23" i="2"/>
  <c r="BJ23" i="2" s="1"/>
  <c r="AJ23" i="2"/>
  <c r="AW23" i="2"/>
  <c r="BQ23" i="2" s="1"/>
  <c r="AH24" i="2"/>
  <c r="AU24" i="2"/>
  <c r="BO24" i="2" s="1"/>
  <c r="AY24" i="2"/>
  <c r="BD24" i="2" s="1"/>
  <c r="BN24" i="2" s="1"/>
  <c r="AF25" i="2"/>
  <c r="AJ25" i="2"/>
  <c r="BN25" i="2" s="1"/>
  <c r="AW25" i="2"/>
  <c r="BB25" i="2" s="1"/>
  <c r="BL25" i="2" s="1"/>
  <c r="AH26" i="2"/>
  <c r="AU26" i="2"/>
  <c r="AZ26" i="2" s="1"/>
  <c r="AY26" i="2"/>
  <c r="BD26" i="2" s="1"/>
  <c r="BN26" i="2" s="1"/>
  <c r="AF27" i="2"/>
  <c r="AJ27" i="2"/>
  <c r="AW27" i="2"/>
  <c r="BQ27" i="2" s="1"/>
  <c r="AH28" i="2"/>
  <c r="BL28" i="2" s="1"/>
  <c r="AU28" i="2"/>
  <c r="BO28" i="2" s="1"/>
  <c r="AY28" i="2"/>
  <c r="BS28" i="2" s="1"/>
  <c r="AF29" i="2"/>
  <c r="BJ29" i="2" s="1"/>
  <c r="AJ29" i="2"/>
  <c r="BN29" i="2" s="1"/>
  <c r="AW29" i="2"/>
  <c r="BB29" i="2" s="1"/>
  <c r="BL29" i="2" s="1"/>
  <c r="AH30" i="2"/>
  <c r="BL30" i="2" s="1"/>
  <c r="AU30" i="2"/>
  <c r="AZ30" i="2" s="1"/>
  <c r="AY30" i="2"/>
  <c r="BS30" i="2" s="1"/>
  <c r="AF31" i="2"/>
  <c r="AJ31" i="2"/>
  <c r="AW31" i="2"/>
  <c r="BB31" i="2" s="1"/>
  <c r="AH32" i="2"/>
  <c r="BL32" i="2" s="1"/>
  <c r="AU32" i="2"/>
  <c r="AZ32" i="2" s="1"/>
  <c r="BJ32" i="2" s="1"/>
  <c r="AY32" i="2"/>
  <c r="BD32" i="2" s="1"/>
  <c r="BN32" i="2" s="1"/>
  <c r="AF33" i="2"/>
  <c r="BJ33" i="2" s="1"/>
  <c r="AJ33" i="2"/>
  <c r="BN33" i="2" s="1"/>
  <c r="AW33" i="2"/>
  <c r="BQ33" i="2" s="1"/>
  <c r="BP86" i="1"/>
  <c r="AU86" i="1"/>
  <c r="BO86" i="1" s="1"/>
  <c r="AY86" i="1"/>
  <c r="BS86" i="1" s="1"/>
  <c r="AG86" i="1"/>
  <c r="AX86" i="1"/>
  <c r="BC86" i="1" s="1"/>
  <c r="BM86" i="1" s="1"/>
  <c r="AF86" i="1"/>
  <c r="AJ86" i="1"/>
  <c r="BA86" i="1"/>
  <c r="BR85" i="1"/>
  <c r="BA85" i="1"/>
  <c r="AU85" i="1"/>
  <c r="BO85" i="1" s="1"/>
  <c r="AY85" i="1"/>
  <c r="BS85" i="1" s="1"/>
  <c r="AG85" i="1"/>
  <c r="AF85" i="1"/>
  <c r="AJ85" i="1"/>
  <c r="AI85" i="1"/>
  <c r="BM85" i="1" s="1"/>
  <c r="AZ84" i="1"/>
  <c r="BD84" i="1"/>
  <c r="BP84" i="1"/>
  <c r="BK84" i="1"/>
  <c r="AX84" i="1"/>
  <c r="BR84" i="1" s="1"/>
  <c r="AF84" i="1"/>
  <c r="AJ84" i="1"/>
  <c r="BN84" i="1" s="1"/>
  <c r="AH84" i="1"/>
  <c r="BL84" i="1" s="1"/>
  <c r="AI84" i="1"/>
  <c r="BQ83" i="1"/>
  <c r="BL83" i="1"/>
  <c r="AY83" i="1"/>
  <c r="BS83" i="1" s="1"/>
  <c r="AG83" i="1"/>
  <c r="AX83" i="1"/>
  <c r="BC83" i="1" s="1"/>
  <c r="BM83" i="1" s="1"/>
  <c r="AF83" i="1"/>
  <c r="AJ83" i="1"/>
  <c r="AU83" i="1"/>
  <c r="BO83" i="1" s="1"/>
  <c r="AZ82" i="1"/>
  <c r="BR82" i="1"/>
  <c r="AU82" i="1"/>
  <c r="BO82" i="1" s="1"/>
  <c r="BF82" i="1"/>
  <c r="AF82" i="1"/>
  <c r="AJ82" i="1"/>
  <c r="BA82" i="1"/>
  <c r="BK82" i="1" s="1"/>
  <c r="AY82" i="1"/>
  <c r="BS82" i="1" s="1"/>
  <c r="AI82" i="1"/>
  <c r="BM82" i="1" s="1"/>
  <c r="BC81" i="1"/>
  <c r="AZ81" i="1"/>
  <c r="BD81" i="1"/>
  <c r="BP81" i="1"/>
  <c r="BK81" i="1"/>
  <c r="AX81" i="1"/>
  <c r="BR81" i="1" s="1"/>
  <c r="AF81" i="1"/>
  <c r="AJ81" i="1"/>
  <c r="AH81" i="1"/>
  <c r="BL81" i="1" s="1"/>
  <c r="AI81" i="1"/>
  <c r="AZ80" i="1"/>
  <c r="BQ80" i="1"/>
  <c r="BL80" i="1"/>
  <c r="AU80" i="1"/>
  <c r="BO80" i="1" s="1"/>
  <c r="AG80" i="1"/>
  <c r="AX80" i="1"/>
  <c r="BC80" i="1" s="1"/>
  <c r="BM80" i="1" s="1"/>
  <c r="AF80" i="1"/>
  <c r="AJ80" i="1"/>
  <c r="BA80" i="1"/>
  <c r="AY80" i="1"/>
  <c r="BS80" i="1" s="1"/>
  <c r="AF79" i="1"/>
  <c r="BJ79" i="1" s="1"/>
  <c r="AJ79" i="1"/>
  <c r="BN79" i="1" s="1"/>
  <c r="AH79" i="1"/>
  <c r="BC79" i="1"/>
  <c r="AI79" i="1"/>
  <c r="BM79" i="1" s="1"/>
  <c r="AZ78" i="1"/>
  <c r="BD78" i="1"/>
  <c r="BK78" i="1"/>
  <c r="AF78" i="1"/>
  <c r="BJ78" i="1" s="1"/>
  <c r="AJ78" i="1"/>
  <c r="BN78" i="1" s="1"/>
  <c r="AH78" i="1"/>
  <c r="BL78" i="1" s="1"/>
  <c r="BC78" i="1"/>
  <c r="AI78" i="1"/>
  <c r="BC77" i="1"/>
  <c r="AZ77" i="1"/>
  <c r="BD77" i="1"/>
  <c r="BP77" i="1"/>
  <c r="BK77" i="1"/>
  <c r="AX77" i="1"/>
  <c r="BR77" i="1" s="1"/>
  <c r="AF77" i="1"/>
  <c r="AJ77" i="1"/>
  <c r="AH77" i="1"/>
  <c r="AI77" i="1"/>
  <c r="BC76" i="1"/>
  <c r="AZ76" i="1"/>
  <c r="BD76" i="1"/>
  <c r="BO76" i="1"/>
  <c r="BS76" i="1"/>
  <c r="AX76" i="1"/>
  <c r="BR76" i="1" s="1"/>
  <c r="AF76" i="1"/>
  <c r="AJ76" i="1"/>
  <c r="AH76" i="1"/>
  <c r="BL76" i="1" s="1"/>
  <c r="AI76" i="1"/>
  <c r="AX75" i="1"/>
  <c r="BR75" i="1" s="1"/>
  <c r="AF75" i="1"/>
  <c r="AJ75" i="1"/>
  <c r="BN75" i="1" s="1"/>
  <c r="AH75" i="1"/>
  <c r="BL75" i="1" s="1"/>
  <c r="AI75" i="1"/>
  <c r="AZ74" i="1"/>
  <c r="BD74" i="1"/>
  <c r="AX74" i="1"/>
  <c r="BR74" i="1" s="1"/>
  <c r="AF74" i="1"/>
  <c r="AJ74" i="1"/>
  <c r="BN74" i="1" s="1"/>
  <c r="AH74" i="1"/>
  <c r="BL74" i="1" s="1"/>
  <c r="AI74" i="1"/>
  <c r="BQ73" i="1"/>
  <c r="BL73" i="1"/>
  <c r="AY73" i="1"/>
  <c r="BS73" i="1" s="1"/>
  <c r="AG73" i="1"/>
  <c r="AX73" i="1"/>
  <c r="BC73" i="1" s="1"/>
  <c r="BM73" i="1" s="1"/>
  <c r="AF73" i="1"/>
  <c r="AJ73" i="1"/>
  <c r="BA73" i="1"/>
  <c r="AU73" i="1"/>
  <c r="BO73" i="1" s="1"/>
  <c r="AH72" i="1"/>
  <c r="BL72" i="1" s="1"/>
  <c r="AX72" i="1"/>
  <c r="BR72" i="1" s="1"/>
  <c r="AF72" i="1"/>
  <c r="BJ72" i="1" s="1"/>
  <c r="AJ72" i="1"/>
  <c r="BN72" i="1" s="1"/>
  <c r="BA72" i="1"/>
  <c r="BP71" i="1"/>
  <c r="BK71" i="1"/>
  <c r="AZ71" i="1"/>
  <c r="BO71" i="1"/>
  <c r="AF71" i="1"/>
  <c r="AJ71" i="1"/>
  <c r="AH71" i="1"/>
  <c r="BL71" i="1" s="1"/>
  <c r="BC71" i="1"/>
  <c r="AI71" i="1"/>
  <c r="BC70" i="1"/>
  <c r="AZ70" i="1"/>
  <c r="BD70" i="1"/>
  <c r="BP70" i="1"/>
  <c r="BK70" i="1"/>
  <c r="AX70" i="1"/>
  <c r="BR70" i="1" s="1"/>
  <c r="AF70" i="1"/>
  <c r="BJ70" i="1" s="1"/>
  <c r="AJ70" i="1"/>
  <c r="AH70" i="1"/>
  <c r="BL70" i="1" s="1"/>
  <c r="AI70" i="1"/>
  <c r="BC69" i="1"/>
  <c r="AZ69" i="1"/>
  <c r="BD69" i="1"/>
  <c r="BP69" i="1"/>
  <c r="BK69" i="1"/>
  <c r="AX69" i="1"/>
  <c r="BR69" i="1" s="1"/>
  <c r="AF69" i="1"/>
  <c r="AJ69" i="1"/>
  <c r="AH69" i="1"/>
  <c r="BL69" i="1" s="1"/>
  <c r="AI69" i="1"/>
  <c r="BD68" i="1"/>
  <c r="AY68" i="1"/>
  <c r="BS68" i="1" s="1"/>
  <c r="AG68" i="1"/>
  <c r="BK68" i="1" s="1"/>
  <c r="AX68" i="1"/>
  <c r="BC68" i="1" s="1"/>
  <c r="BM68" i="1" s="1"/>
  <c r="AF68" i="1"/>
  <c r="AJ68" i="1"/>
  <c r="BA68" i="1"/>
  <c r="AU68" i="1"/>
  <c r="BO68" i="1" s="1"/>
  <c r="BC67" i="1"/>
  <c r="AZ67" i="1"/>
  <c r="BD67" i="1"/>
  <c r="BO67" i="1"/>
  <c r="BS67" i="1"/>
  <c r="AX67" i="1"/>
  <c r="BR67" i="1" s="1"/>
  <c r="AF67" i="1"/>
  <c r="AJ67" i="1"/>
  <c r="AH67" i="1"/>
  <c r="BL67" i="1" s="1"/>
  <c r="AI67" i="1"/>
  <c r="AH66" i="1"/>
  <c r="BL66" i="1" s="1"/>
  <c r="AX66" i="1"/>
  <c r="BR66" i="1" s="1"/>
  <c r="AF66" i="1"/>
  <c r="BJ66" i="1" s="1"/>
  <c r="AJ66" i="1"/>
  <c r="BN66" i="1" s="1"/>
  <c r="BA66" i="1"/>
  <c r="BK66" i="1" s="1"/>
  <c r="BP65" i="1"/>
  <c r="AY65" i="1"/>
  <c r="BS65" i="1" s="1"/>
  <c r="AG65" i="1"/>
  <c r="AF65" i="1"/>
  <c r="AJ65" i="1"/>
  <c r="BA65" i="1"/>
  <c r="AU65" i="1"/>
  <c r="BO65" i="1" s="1"/>
  <c r="AI65" i="1"/>
  <c r="BM65" i="1" s="1"/>
  <c r="BQ64" i="1"/>
  <c r="AU64" i="1"/>
  <c r="BO64" i="1" s="1"/>
  <c r="AG64" i="1"/>
  <c r="BB64" i="1"/>
  <c r="BL64" i="1" s="1"/>
  <c r="BR64" i="1"/>
  <c r="AY64" i="1"/>
  <c r="BS64" i="1" s="1"/>
  <c r="AF64" i="1"/>
  <c r="AJ64" i="1"/>
  <c r="BA64" i="1"/>
  <c r="BM63" i="1"/>
  <c r="BQ63" i="1"/>
  <c r="AZ63" i="1"/>
  <c r="BD63" i="1"/>
  <c r="BK63" i="1"/>
  <c r="AX63" i="1"/>
  <c r="BR63" i="1" s="1"/>
  <c r="AH63" i="1"/>
  <c r="BL63" i="1" s="1"/>
  <c r="BC63" i="1"/>
  <c r="AF63" i="1"/>
  <c r="BJ63" i="1" s="1"/>
  <c r="AJ63" i="1"/>
  <c r="BA63" i="1"/>
  <c r="BK62" i="1"/>
  <c r="AH62" i="1"/>
  <c r="BL62" i="1" s="1"/>
  <c r="AX62" i="1"/>
  <c r="BR62" i="1" s="1"/>
  <c r="AF62" i="1"/>
  <c r="AJ62" i="1"/>
  <c r="BA62" i="1"/>
  <c r="BP61" i="1"/>
  <c r="BL61" i="1"/>
  <c r="AU61" i="1"/>
  <c r="BO61" i="1" s="1"/>
  <c r="AF61" i="1"/>
  <c r="AJ61" i="1"/>
  <c r="BA61" i="1"/>
  <c r="AY61" i="1"/>
  <c r="BS61" i="1" s="1"/>
  <c r="AG61" i="1"/>
  <c r="AI61" i="1"/>
  <c r="BM61" i="1" s="1"/>
  <c r="AZ60" i="1"/>
  <c r="BD60" i="1"/>
  <c r="BP60" i="1"/>
  <c r="BK60" i="1"/>
  <c r="BO60" i="1"/>
  <c r="BS60" i="1"/>
  <c r="AX60" i="1"/>
  <c r="BR60" i="1" s="1"/>
  <c r="AF60" i="1"/>
  <c r="AJ60" i="1"/>
  <c r="BN60" i="1" s="1"/>
  <c r="AH60" i="1"/>
  <c r="BL60" i="1" s="1"/>
  <c r="AI60" i="1"/>
  <c r="AZ59" i="1"/>
  <c r="BD59" i="1"/>
  <c r="BP59" i="1"/>
  <c r="BK59" i="1"/>
  <c r="AX59" i="1"/>
  <c r="BR59" i="1" s="1"/>
  <c r="AF59" i="1"/>
  <c r="AJ59" i="1"/>
  <c r="AH59" i="1"/>
  <c r="AI59" i="1"/>
  <c r="BM58" i="1"/>
  <c r="BA58" i="1"/>
  <c r="BO58" i="1"/>
  <c r="BS58" i="1"/>
  <c r="AV58" i="1"/>
  <c r="BP58" i="1" s="1"/>
  <c r="AH58" i="1"/>
  <c r="AG58" i="1"/>
  <c r="AF58" i="1"/>
  <c r="BJ58" i="1" s="1"/>
  <c r="AJ58" i="1"/>
  <c r="BN58" i="1" s="1"/>
  <c r="AX57" i="1"/>
  <c r="BR57" i="1" s="1"/>
  <c r="AF57" i="1"/>
  <c r="BJ57" i="1" s="1"/>
  <c r="AJ57" i="1"/>
  <c r="BN57" i="1" s="1"/>
  <c r="AH57" i="1"/>
  <c r="BL57" i="1" s="1"/>
  <c r="AI57" i="1"/>
  <c r="AX56" i="1"/>
  <c r="BR56" i="1" s="1"/>
  <c r="AF56" i="1"/>
  <c r="AJ56" i="1"/>
  <c r="AH56" i="1"/>
  <c r="BL56" i="1" s="1"/>
  <c r="AU56" i="1"/>
  <c r="BO56" i="1" s="1"/>
  <c r="AY56" i="1"/>
  <c r="BS56" i="1" s="1"/>
  <c r="AI56" i="1"/>
  <c r="AF55" i="1"/>
  <c r="BJ55" i="1" s="1"/>
  <c r="AJ55" i="1"/>
  <c r="AH55" i="1"/>
  <c r="BL55" i="1" s="1"/>
  <c r="BC55" i="1"/>
  <c r="AI55" i="1"/>
  <c r="BK54" i="1"/>
  <c r="AH54" i="1"/>
  <c r="BL54" i="1" s="1"/>
  <c r="AX54" i="1"/>
  <c r="BR54" i="1" s="1"/>
  <c r="AF54" i="1"/>
  <c r="BJ54" i="1" s="1"/>
  <c r="AJ54" i="1"/>
  <c r="BN54" i="1" s="1"/>
  <c r="BA54" i="1"/>
  <c r="AZ53" i="1"/>
  <c r="BD53" i="1"/>
  <c r="BO53" i="1"/>
  <c r="BS53" i="1"/>
  <c r="AX53" i="1"/>
  <c r="BR53" i="1" s="1"/>
  <c r="AF53" i="1"/>
  <c r="AJ53" i="1"/>
  <c r="AH53" i="1"/>
  <c r="BL53" i="1" s="1"/>
  <c r="AI53" i="1"/>
  <c r="BP52" i="1"/>
  <c r="AY52" i="1"/>
  <c r="BS52" i="1" s="1"/>
  <c r="AG52" i="1"/>
  <c r="AF52" i="1"/>
  <c r="AJ52" i="1"/>
  <c r="AU52" i="1"/>
  <c r="BO52" i="1" s="1"/>
  <c r="AI52" i="1"/>
  <c r="BM52" i="1" s="1"/>
  <c r="AZ51" i="1"/>
  <c r="BD51" i="1"/>
  <c r="BP51" i="1"/>
  <c r="BK51" i="1"/>
  <c r="BO51" i="1"/>
  <c r="BS51" i="1"/>
  <c r="AX51" i="1"/>
  <c r="BR51" i="1" s="1"/>
  <c r="AF51" i="1"/>
  <c r="AJ51" i="1"/>
  <c r="AH51" i="1"/>
  <c r="BL51" i="1" s="1"/>
  <c r="AI51" i="1"/>
  <c r="BK50" i="1"/>
  <c r="AX50" i="1"/>
  <c r="BR50" i="1" s="1"/>
  <c r="AH50" i="1"/>
  <c r="BL50" i="1" s="1"/>
  <c r="BC50" i="1"/>
  <c r="BM50" i="1" s="1"/>
  <c r="AF50" i="1"/>
  <c r="AJ50" i="1"/>
  <c r="BN50" i="1" s="1"/>
  <c r="BA50" i="1"/>
  <c r="AZ49" i="1"/>
  <c r="BD49" i="1"/>
  <c r="BP49" i="1"/>
  <c r="BK49" i="1"/>
  <c r="BO49" i="1"/>
  <c r="BS49" i="1"/>
  <c r="AX49" i="1"/>
  <c r="BR49" i="1" s="1"/>
  <c r="AF49" i="1"/>
  <c r="AJ49" i="1"/>
  <c r="BN49" i="1" s="1"/>
  <c r="AH49" i="1"/>
  <c r="BL49" i="1" s="1"/>
  <c r="AI49" i="1"/>
  <c r="AZ48" i="1"/>
  <c r="BP48" i="1"/>
  <c r="BK48" i="1"/>
  <c r="BO48" i="1"/>
  <c r="AX48" i="1"/>
  <c r="BR48" i="1" s="1"/>
  <c r="AF48" i="1"/>
  <c r="AJ48" i="1"/>
  <c r="AH48" i="1"/>
  <c r="BL48" i="1" s="1"/>
  <c r="AI48" i="1"/>
  <c r="AX47" i="1"/>
  <c r="BR47" i="1" s="1"/>
  <c r="AF47" i="1"/>
  <c r="AJ47" i="1"/>
  <c r="AH47" i="1"/>
  <c r="AI47" i="1"/>
  <c r="AX46" i="1"/>
  <c r="BR46" i="1" s="1"/>
  <c r="AH46" i="1"/>
  <c r="BL46" i="1" s="1"/>
  <c r="AF46" i="1"/>
  <c r="BJ46" i="1" s="1"/>
  <c r="AJ46" i="1"/>
  <c r="BN46" i="1" s="1"/>
  <c r="BA46" i="1"/>
  <c r="BK46" i="1" s="1"/>
  <c r="BD45" i="1"/>
  <c r="BP45" i="1"/>
  <c r="BS45" i="1"/>
  <c r="AX45" i="1"/>
  <c r="BR45" i="1" s="1"/>
  <c r="AF45" i="1"/>
  <c r="AJ45" i="1"/>
  <c r="BN45" i="1" s="1"/>
  <c r="AH45" i="1"/>
  <c r="BL45" i="1" s="1"/>
  <c r="AU45" i="1"/>
  <c r="AZ45" i="1" s="1"/>
  <c r="AY45" i="1"/>
  <c r="AI45" i="1"/>
  <c r="BQ44" i="1"/>
  <c r="BL44" i="1"/>
  <c r="AU44" i="1"/>
  <c r="BO44" i="1" s="1"/>
  <c r="AY44" i="1"/>
  <c r="BS44" i="1" s="1"/>
  <c r="AG44" i="1"/>
  <c r="AX44" i="1"/>
  <c r="BC44" i="1" s="1"/>
  <c r="BM44" i="1" s="1"/>
  <c r="AF44" i="1"/>
  <c r="AJ44" i="1"/>
  <c r="BA44" i="1"/>
  <c r="BP43" i="1"/>
  <c r="BL43" i="1"/>
  <c r="AU43" i="1"/>
  <c r="BO43" i="1" s="1"/>
  <c r="AG43" i="1"/>
  <c r="AF43" i="1"/>
  <c r="AJ43" i="1"/>
  <c r="BA43" i="1"/>
  <c r="AY43" i="1"/>
  <c r="BS43" i="1" s="1"/>
  <c r="AX43" i="1"/>
  <c r="BC43" i="1" s="1"/>
  <c r="BM43" i="1" s="1"/>
  <c r="BP42" i="1"/>
  <c r="BR42" i="1"/>
  <c r="AU42" i="1"/>
  <c r="BO42" i="1" s="1"/>
  <c r="AY42" i="1"/>
  <c r="BS42" i="1" s="1"/>
  <c r="AG42" i="1"/>
  <c r="BB42" i="1"/>
  <c r="BL42" i="1" s="1"/>
  <c r="AF42" i="1"/>
  <c r="AJ42" i="1"/>
  <c r="BA42" i="1"/>
  <c r="AI42" i="1"/>
  <c r="BM42" i="1" s="1"/>
  <c r="BP41" i="1"/>
  <c r="BD41" i="1"/>
  <c r="BS41" i="1"/>
  <c r="AX41" i="1"/>
  <c r="BR41" i="1" s="1"/>
  <c r="AF41" i="1"/>
  <c r="AJ41" i="1"/>
  <c r="AH41" i="1"/>
  <c r="BL41" i="1" s="1"/>
  <c r="AI41" i="1"/>
  <c r="AH40" i="1"/>
  <c r="BL40" i="1" s="1"/>
  <c r="BC40" i="1"/>
  <c r="AX40" i="1"/>
  <c r="BR40" i="1" s="1"/>
  <c r="AF40" i="1"/>
  <c r="BJ40" i="1" s="1"/>
  <c r="AJ40" i="1"/>
  <c r="BN40" i="1" s="1"/>
  <c r="AZ39" i="1"/>
  <c r="BD39" i="1"/>
  <c r="BP39" i="1"/>
  <c r="BK39" i="1"/>
  <c r="BO39" i="1"/>
  <c r="BS39" i="1"/>
  <c r="AX39" i="1"/>
  <c r="BR39" i="1" s="1"/>
  <c r="AF39" i="1"/>
  <c r="AJ39" i="1"/>
  <c r="BN39" i="1" s="1"/>
  <c r="AH39" i="1"/>
  <c r="BL39" i="1" s="1"/>
  <c r="AI39" i="1"/>
  <c r="BK38" i="1"/>
  <c r="AH38" i="1"/>
  <c r="BL38" i="1" s="1"/>
  <c r="AX38" i="1"/>
  <c r="BR38" i="1" s="1"/>
  <c r="AF38" i="1"/>
  <c r="AJ38" i="1"/>
  <c r="BA38" i="1"/>
  <c r="BL37" i="1"/>
  <c r="AU37" i="1"/>
  <c r="BO37" i="1" s="1"/>
  <c r="AY37" i="1"/>
  <c r="BS37" i="1" s="1"/>
  <c r="AG37" i="1"/>
  <c r="AX37" i="1"/>
  <c r="BC37" i="1" s="1"/>
  <c r="BM37" i="1" s="1"/>
  <c r="AF37" i="1"/>
  <c r="AJ37" i="1"/>
  <c r="BM36" i="1"/>
  <c r="BO36" i="1"/>
  <c r="BS36" i="1"/>
  <c r="AV36" i="1"/>
  <c r="BP36" i="1" s="1"/>
  <c r="AH36" i="1"/>
  <c r="BL36" i="1" s="1"/>
  <c r="AG36" i="1"/>
  <c r="AF36" i="1"/>
  <c r="BJ36" i="1" s="1"/>
  <c r="AJ36" i="1"/>
  <c r="BN36" i="1" s="1"/>
  <c r="BP35" i="1"/>
  <c r="BL35" i="1"/>
  <c r="AU35" i="1"/>
  <c r="BO35" i="1" s="1"/>
  <c r="AY35" i="1"/>
  <c r="BS35" i="1" s="1"/>
  <c r="AF35" i="1"/>
  <c r="AJ35" i="1"/>
  <c r="BA35" i="1"/>
  <c r="AG35" i="1"/>
  <c r="AX35" i="1"/>
  <c r="BC35" i="1" s="1"/>
  <c r="AH34" i="1"/>
  <c r="BL34" i="1" s="1"/>
  <c r="AF34" i="1"/>
  <c r="AJ34" i="1"/>
  <c r="BA34" i="1"/>
  <c r="BK34" i="1" s="1"/>
  <c r="AX34" i="1"/>
  <c r="BR34" i="1" s="1"/>
  <c r="AH33" i="1"/>
  <c r="BL33" i="1" s="1"/>
  <c r="BC33" i="1"/>
  <c r="BM33" i="1" s="1"/>
  <c r="AX33" i="1"/>
  <c r="BR33" i="1" s="1"/>
  <c r="AF33" i="1"/>
  <c r="BJ33" i="1" s="1"/>
  <c r="AJ33" i="1"/>
  <c r="BN33" i="1" s="1"/>
  <c r="AX32" i="1"/>
  <c r="BR32" i="1" s="1"/>
  <c r="AF32" i="1"/>
  <c r="BJ32" i="1" s="1"/>
  <c r="AJ32" i="1"/>
  <c r="BN32" i="1" s="1"/>
  <c r="AH32" i="1"/>
  <c r="BL32" i="1" s="1"/>
  <c r="AI32" i="1"/>
  <c r="BC31" i="1"/>
  <c r="AZ31" i="1"/>
  <c r="BD31" i="1"/>
  <c r="BO31" i="1"/>
  <c r="BS31" i="1"/>
  <c r="AX31" i="1"/>
  <c r="BR31" i="1" s="1"/>
  <c r="AF31" i="1"/>
  <c r="AJ31" i="1"/>
  <c r="AH31" i="1"/>
  <c r="BL31" i="1" s="1"/>
  <c r="AI31" i="1"/>
  <c r="AZ30" i="1"/>
  <c r="BL30" i="1"/>
  <c r="AU30" i="1"/>
  <c r="BO30" i="1" s="1"/>
  <c r="AY30" i="1"/>
  <c r="BS30" i="1" s="1"/>
  <c r="AG30" i="1"/>
  <c r="AX30" i="1"/>
  <c r="BC30" i="1" s="1"/>
  <c r="BM30" i="1" s="1"/>
  <c r="AF30" i="1"/>
  <c r="AJ30" i="1"/>
  <c r="BA30" i="1"/>
  <c r="AU29" i="1"/>
  <c r="BO29" i="1" s="1"/>
  <c r="AY29" i="1"/>
  <c r="BS29" i="1" s="1"/>
  <c r="AG29" i="1"/>
  <c r="AX29" i="1"/>
  <c r="BC29" i="1" s="1"/>
  <c r="BM29" i="1" s="1"/>
  <c r="AF29" i="1"/>
  <c r="AJ29" i="1"/>
  <c r="BA29" i="1"/>
  <c r="AX28" i="1"/>
  <c r="BR28" i="1" s="1"/>
  <c r="AF28" i="1"/>
  <c r="BJ28" i="1" s="1"/>
  <c r="AJ28" i="1"/>
  <c r="AH28" i="1"/>
  <c r="BL28" i="1" s="1"/>
  <c r="AI28" i="1"/>
  <c r="BL27" i="1"/>
  <c r="AU27" i="1"/>
  <c r="BO27" i="1" s="1"/>
  <c r="AY27" i="1"/>
  <c r="BS27" i="1" s="1"/>
  <c r="AX27" i="1"/>
  <c r="BC27" i="1" s="1"/>
  <c r="BM27" i="1" s="1"/>
  <c r="BF27" i="1"/>
  <c r="AF27" i="1"/>
  <c r="AJ27" i="1"/>
  <c r="BA27" i="1"/>
  <c r="BK27" i="1" s="1"/>
  <c r="AX26" i="1"/>
  <c r="BR26" i="1" s="1"/>
  <c r="AF26" i="1"/>
  <c r="BJ26" i="1" s="1"/>
  <c r="AJ26" i="1"/>
  <c r="BN26" i="1" s="1"/>
  <c r="AH26" i="1"/>
  <c r="BL26" i="1" s="1"/>
  <c r="AI26" i="1"/>
  <c r="AX25" i="1"/>
  <c r="BR25" i="1" s="1"/>
  <c r="AF25" i="1"/>
  <c r="BJ25" i="1" s="1"/>
  <c r="AJ25" i="1"/>
  <c r="BN25" i="1" s="1"/>
  <c r="AH25" i="1"/>
  <c r="BL25" i="1" s="1"/>
  <c r="AI25" i="1"/>
  <c r="AX24" i="1"/>
  <c r="BR24" i="1" s="1"/>
  <c r="AF24" i="1"/>
  <c r="BJ24" i="1" s="1"/>
  <c r="AJ24" i="1"/>
  <c r="AH24" i="1"/>
  <c r="BL24" i="1" s="1"/>
  <c r="AI24" i="1"/>
  <c r="BD23" i="1"/>
  <c r="BP23" i="1"/>
  <c r="BK23" i="1"/>
  <c r="AZ23" i="1"/>
  <c r="BO23" i="1"/>
  <c r="BS23" i="1"/>
  <c r="AX23" i="1"/>
  <c r="BR23" i="1" s="1"/>
  <c r="AF23" i="1"/>
  <c r="BJ23" i="1" s="1"/>
  <c r="AJ23" i="1"/>
  <c r="AH23" i="1"/>
  <c r="BL23" i="1" s="1"/>
  <c r="AI23" i="1"/>
  <c r="AH22" i="1"/>
  <c r="BL22" i="1" s="1"/>
  <c r="AX22" i="1"/>
  <c r="BR22" i="1" s="1"/>
  <c r="AF22" i="1"/>
  <c r="AJ22" i="1"/>
  <c r="BN22" i="1" s="1"/>
  <c r="BA22" i="1"/>
  <c r="BL21" i="1"/>
  <c r="BR21" i="1"/>
  <c r="BA21" i="1"/>
  <c r="AU21" i="1"/>
  <c r="BO21" i="1" s="1"/>
  <c r="AY21" i="1"/>
  <c r="BS21" i="1" s="1"/>
  <c r="AG21" i="1"/>
  <c r="AF21" i="1"/>
  <c r="AJ21" i="1"/>
  <c r="AI21" i="1"/>
  <c r="BM21" i="1" s="1"/>
  <c r="AX20" i="1"/>
  <c r="BR20" i="1" s="1"/>
  <c r="AF20" i="1"/>
  <c r="BJ20" i="1" s="1"/>
  <c r="AJ20" i="1"/>
  <c r="BN20" i="1" s="1"/>
  <c r="AH20" i="1"/>
  <c r="BL20" i="1" s="1"/>
  <c r="AI20" i="1"/>
  <c r="BM19" i="1"/>
  <c r="AV19" i="1"/>
  <c r="BP19" i="1" s="1"/>
  <c r="AH19" i="1"/>
  <c r="BL19" i="1" s="1"/>
  <c r="AG19" i="1"/>
  <c r="AF19" i="1"/>
  <c r="BJ19" i="1" s="1"/>
  <c r="AJ19" i="1"/>
  <c r="BL18" i="1"/>
  <c r="BR18" i="1"/>
  <c r="BA18" i="1"/>
  <c r="AU18" i="1"/>
  <c r="BO18" i="1" s="1"/>
  <c r="AY18" i="1"/>
  <c r="BS18" i="1" s="1"/>
  <c r="AG18" i="1"/>
  <c r="AF18" i="1"/>
  <c r="AJ18" i="1"/>
  <c r="AI18" i="1"/>
  <c r="BM18" i="1" s="1"/>
  <c r="BQ17" i="1"/>
  <c r="AZ17" i="1"/>
  <c r="BD17" i="1"/>
  <c r="AF17" i="1"/>
  <c r="AJ17" i="1"/>
  <c r="AH17" i="1"/>
  <c r="BL17" i="1" s="1"/>
  <c r="BC17" i="1"/>
  <c r="AI17" i="1"/>
  <c r="BM17" i="1" s="1"/>
  <c r="BQ16" i="1"/>
  <c r="BK16" i="1"/>
  <c r="AH16" i="1"/>
  <c r="BL16" i="1" s="1"/>
  <c r="AU16" i="1"/>
  <c r="BO16" i="1" s="1"/>
  <c r="AY16" i="1"/>
  <c r="BS16" i="1" s="1"/>
  <c r="AF16" i="1"/>
  <c r="AJ16" i="1"/>
  <c r="BA16" i="1"/>
  <c r="AI16" i="1"/>
  <c r="BC15" i="1"/>
  <c r="AZ15" i="1"/>
  <c r="BD15" i="1"/>
  <c r="BO15" i="1"/>
  <c r="BS15" i="1"/>
  <c r="AX15" i="1"/>
  <c r="BR15" i="1" s="1"/>
  <c r="AF15" i="1"/>
  <c r="BJ15" i="1" s="1"/>
  <c r="AJ15" i="1"/>
  <c r="AI15" i="1"/>
  <c r="BM15" i="1" s="1"/>
  <c r="AH15" i="1"/>
  <c r="BL15" i="1" s="1"/>
  <c r="AZ14" i="1"/>
  <c r="BD14" i="1"/>
  <c r="BO14" i="1"/>
  <c r="BS14" i="1"/>
  <c r="AF14" i="1"/>
  <c r="BJ14" i="1" s="1"/>
  <c r="AJ14" i="1"/>
  <c r="BN14" i="1" s="1"/>
  <c r="AH14" i="1"/>
  <c r="BL14" i="1" s="1"/>
  <c r="BC14" i="1"/>
  <c r="AI14" i="1"/>
  <c r="AZ13" i="1"/>
  <c r="BD13" i="1"/>
  <c r="BP13" i="1"/>
  <c r="BK13" i="1"/>
  <c r="AF13" i="1"/>
  <c r="BJ13" i="1" s="1"/>
  <c r="AJ13" i="1"/>
  <c r="BN13" i="1" s="1"/>
  <c r="AH13" i="1"/>
  <c r="BL13" i="1" s="1"/>
  <c r="BC13" i="1"/>
  <c r="AI13" i="1"/>
  <c r="AX12" i="1"/>
  <c r="BR12" i="1" s="1"/>
  <c r="AH12" i="1"/>
  <c r="BL12" i="1" s="1"/>
  <c r="AF12" i="1"/>
  <c r="AJ12" i="1"/>
  <c r="BA12" i="1"/>
  <c r="BK12" i="1" s="1"/>
  <c r="AF11" i="1"/>
  <c r="AJ11" i="1"/>
  <c r="AH11" i="1"/>
  <c r="BL11" i="1" s="1"/>
  <c r="BC11" i="1"/>
  <c r="AI11" i="1"/>
  <c r="BM11" i="1" s="1"/>
  <c r="AX10" i="1"/>
  <c r="BR10" i="1" s="1"/>
  <c r="AF10" i="1"/>
  <c r="BJ10" i="1" s="1"/>
  <c r="AJ10" i="1"/>
  <c r="AH10" i="1"/>
  <c r="BL10" i="1" s="1"/>
  <c r="AI10" i="1"/>
  <c r="AF9" i="1"/>
  <c r="BJ9" i="1" s="1"/>
  <c r="AJ9" i="1"/>
  <c r="AH9" i="1"/>
  <c r="BL9" i="1" s="1"/>
  <c r="BC9" i="1"/>
  <c r="AI9" i="1"/>
  <c r="BM9" i="1" s="1"/>
  <c r="AZ8" i="1"/>
  <c r="BO8" i="1"/>
  <c r="BS8" i="1"/>
  <c r="AF8" i="1"/>
  <c r="BJ8" i="1" s="1"/>
  <c r="AJ8" i="1"/>
  <c r="AI8" i="1"/>
  <c r="BM8" i="1" s="1"/>
  <c r="AH8" i="1"/>
  <c r="BL8" i="1" s="1"/>
  <c r="BC8" i="1"/>
  <c r="AZ7" i="1"/>
  <c r="BP7" i="1"/>
  <c r="BK7" i="1"/>
  <c r="AF7" i="1"/>
  <c r="AJ7" i="1"/>
  <c r="AH7" i="1"/>
  <c r="BL7" i="1" s="1"/>
  <c r="BC7" i="1"/>
  <c r="AI7" i="1"/>
  <c r="BM7" i="1" s="1"/>
  <c r="BL6" i="1"/>
  <c r="BD6" i="1"/>
  <c r="BR6" i="1"/>
  <c r="AY6" i="1"/>
  <c r="BS6" i="1" s="1"/>
  <c r="AG6" i="1"/>
  <c r="BK6" i="1" s="1"/>
  <c r="AF6" i="1"/>
  <c r="AJ6" i="1"/>
  <c r="BA6" i="1"/>
  <c r="AU6" i="1"/>
  <c r="BO6" i="1" s="1"/>
  <c r="AI6" i="1"/>
  <c r="BM6" i="1" s="1"/>
  <c r="AZ5" i="1"/>
  <c r="BP5" i="1"/>
  <c r="AX5" i="1"/>
  <c r="BR5" i="1" s="1"/>
  <c r="AF5" i="1"/>
  <c r="BJ5" i="1" s="1"/>
  <c r="AJ5" i="1"/>
  <c r="BA5" i="1"/>
  <c r="BK5" i="1" s="1"/>
  <c r="BH5" i="1"/>
  <c r="AH5" i="1"/>
  <c r="BL5" i="1" s="1"/>
  <c r="BK30" i="2" l="1"/>
  <c r="BN5" i="1"/>
  <c r="BJ34" i="1"/>
  <c r="BD44" i="1"/>
  <c r="BN48" i="1"/>
  <c r="BN62" i="1"/>
  <c r="AZ86" i="1"/>
  <c r="BN22" i="6"/>
  <c r="BD5" i="1"/>
  <c r="BN11" i="1"/>
  <c r="BJ12" i="1"/>
  <c r="BC16" i="1"/>
  <c r="BM16" i="1" s="1"/>
  <c r="BN19" i="1"/>
  <c r="BK22" i="1"/>
  <c r="BC22" i="1"/>
  <c r="BM22" i="1" s="1"/>
  <c r="BN24" i="1"/>
  <c r="BD30" i="1"/>
  <c r="BN30" i="1" s="1"/>
  <c r="BA37" i="1"/>
  <c r="BJ38" i="1"/>
  <c r="BJ39" i="1"/>
  <c r="BC39" i="1"/>
  <c r="BD42" i="1"/>
  <c r="AZ44" i="1"/>
  <c r="BC45" i="1"/>
  <c r="BM45" i="1" s="1"/>
  <c r="BJ48" i="1"/>
  <c r="BC48" i="1"/>
  <c r="BJ49" i="1"/>
  <c r="BC49" i="1"/>
  <c r="BM49" i="1" s="1"/>
  <c r="AZ52" i="1"/>
  <c r="BJ53" i="1"/>
  <c r="BL59" i="1"/>
  <c r="BC59" i="1"/>
  <c r="BJ60" i="1"/>
  <c r="BC60" i="1"/>
  <c r="BJ62" i="1"/>
  <c r="BN68" i="1"/>
  <c r="BC74" i="1"/>
  <c r="BJ75" i="1"/>
  <c r="BN76" i="1"/>
  <c r="BP78" i="1"/>
  <c r="BC84" i="1"/>
  <c r="BK85" i="1"/>
  <c r="BJ31" i="2"/>
  <c r="BL21" i="2"/>
  <c r="AZ28" i="2"/>
  <c r="BJ28" i="2" s="1"/>
  <c r="BD16" i="2"/>
  <c r="BN16" i="2" s="1"/>
  <c r="BS32" i="2"/>
  <c r="BJ15" i="2"/>
  <c r="BC32" i="2"/>
  <c r="BB26" i="2"/>
  <c r="BL26" i="2" s="1"/>
  <c r="BA9" i="2"/>
  <c r="BK9" i="2" s="1"/>
  <c r="BL13" i="2"/>
  <c r="BR23" i="2"/>
  <c r="BK4" i="4"/>
  <c r="BB5" i="4"/>
  <c r="BB15" i="4"/>
  <c r="AZ6" i="4"/>
  <c r="BN12" i="5"/>
  <c r="BJ10" i="5"/>
  <c r="AZ11" i="5"/>
  <c r="BN29" i="5"/>
  <c r="BA21" i="5"/>
  <c r="BK21" i="5" s="1"/>
  <c r="BK13" i="5"/>
  <c r="BA7" i="5"/>
  <c r="BK7" i="5" s="1"/>
  <c r="BA26" i="5"/>
  <c r="BK26" i="5" s="1"/>
  <c r="BA22" i="5"/>
  <c r="BS15" i="5"/>
  <c r="BL27" i="6"/>
  <c r="BM34" i="6"/>
  <c r="BM14" i="6"/>
  <c r="BJ37" i="6"/>
  <c r="BJ33" i="6"/>
  <c r="BJ21" i="6"/>
  <c r="BJ17" i="6"/>
  <c r="BJ39" i="6"/>
  <c r="BM9" i="6"/>
  <c r="BB36" i="6"/>
  <c r="BR32" i="6"/>
  <c r="BR30" i="5"/>
  <c r="BR28" i="5"/>
  <c r="BR14" i="4"/>
  <c r="AZ31" i="2"/>
  <c r="BQ77" i="1"/>
  <c r="BB58" i="1"/>
  <c r="BL58" i="1" s="1"/>
  <c r="BD55" i="1"/>
  <c r="BN55" i="1" s="1"/>
  <c r="BJ4" i="1"/>
  <c r="BK32" i="1"/>
  <c r="BK26" i="1"/>
  <c r="BS34" i="1"/>
  <c r="BO4" i="1"/>
  <c r="BM32" i="2"/>
  <c r="BL40" i="6"/>
  <c r="BD7" i="1"/>
  <c r="BN7" i="1" s="1"/>
  <c r="BR27" i="1"/>
  <c r="BA33" i="1"/>
  <c r="BK33" i="1" s="1"/>
  <c r="BR37" i="1"/>
  <c r="BA40" i="1"/>
  <c r="BK40" i="1" s="1"/>
  <c r="BM40" i="1"/>
  <c r="AZ43" i="1"/>
  <c r="BJ43" i="1" s="1"/>
  <c r="BO45" i="1"/>
  <c r="BC46" i="1"/>
  <c r="BM46" i="1" s="1"/>
  <c r="BL47" i="1"/>
  <c r="BS71" i="1"/>
  <c r="BP74" i="1"/>
  <c r="BL77" i="1"/>
  <c r="BL79" i="1"/>
  <c r="BD20" i="2"/>
  <c r="BN20" i="2" s="1"/>
  <c r="BB22" i="2"/>
  <c r="BL22" i="2" s="1"/>
  <c r="BJ11" i="2"/>
  <c r="BK25" i="2"/>
  <c r="BK17" i="2"/>
  <c r="BM9" i="2"/>
  <c r="BS24" i="2"/>
  <c r="BK11" i="2"/>
  <c r="BB9" i="4"/>
  <c r="BL9" i="4" s="1"/>
  <c r="BL9" i="5"/>
  <c r="BL26" i="5"/>
  <c r="BJ23" i="5"/>
  <c r="BN21" i="5"/>
  <c r="BL18" i="5"/>
  <c r="BJ15" i="5"/>
  <c r="BN13" i="5"/>
  <c r="BQ9" i="5"/>
  <c r="BC5" i="5"/>
  <c r="BM5" i="5" s="1"/>
  <c r="BL6" i="5"/>
  <c r="BL21" i="6"/>
  <c r="BN18" i="6"/>
  <c r="BM25" i="6"/>
  <c r="BS38" i="6"/>
  <c r="BM6" i="6"/>
  <c r="BB8" i="6"/>
  <c r="BL8" i="6" s="1"/>
  <c r="BL36" i="6"/>
  <c r="BL20" i="6"/>
  <c r="BQ31" i="6"/>
  <c r="BK29" i="5"/>
  <c r="BK27" i="5"/>
  <c r="BP25" i="5"/>
  <c r="BK18" i="2"/>
  <c r="AZ21" i="2"/>
  <c r="BJ21" i="2" s="1"/>
  <c r="BO62" i="1"/>
  <c r="AZ50" i="1"/>
  <c r="BJ50" i="1" s="1"/>
  <c r="BA22" i="2"/>
  <c r="BK22" i="2" s="1"/>
  <c r="BQ47" i="1"/>
  <c r="BD38" i="1"/>
  <c r="BP31" i="1"/>
  <c r="BP14" i="1"/>
  <c r="BS11" i="1"/>
  <c r="BR36" i="1"/>
  <c r="BP32" i="1"/>
  <c r="BP26" i="1"/>
  <c r="BS19" i="1"/>
  <c r="BO34" i="1"/>
  <c r="BN12" i="1"/>
  <c r="AZ27" i="1"/>
  <c r="AZ29" i="1"/>
  <c r="BJ29" i="1" s="1"/>
  <c r="AZ35" i="1"/>
  <c r="BJ35" i="1" s="1"/>
  <c r="BN38" i="1"/>
  <c r="BJ47" i="1"/>
  <c r="BD28" i="2"/>
  <c r="BN28" i="2" s="1"/>
  <c r="BM23" i="2"/>
  <c r="BD12" i="4"/>
  <c r="BN38" i="6"/>
  <c r="BP17" i="5"/>
  <c r="BN8" i="1"/>
  <c r="BJ11" i="1"/>
  <c r="BC12" i="1"/>
  <c r="BM12" i="1" s="1"/>
  <c r="BQ29" i="1"/>
  <c r="BM35" i="1"/>
  <c r="BC5" i="1"/>
  <c r="BM5" i="1" s="1"/>
  <c r="BN9" i="1"/>
  <c r="BN10" i="1"/>
  <c r="BD16" i="1"/>
  <c r="BN16" i="1" s="1"/>
  <c r="BN17" i="1"/>
  <c r="BK18" i="1"/>
  <c r="BK21" i="1"/>
  <c r="BJ22" i="1"/>
  <c r="BD27" i="1"/>
  <c r="BN28" i="1"/>
  <c r="BD29" i="1"/>
  <c r="BN34" i="1"/>
  <c r="BK35" i="1"/>
  <c r="BD35" i="1"/>
  <c r="BN35" i="1" s="1"/>
  <c r="BC38" i="1"/>
  <c r="BM38" i="1" s="1"/>
  <c r="BO41" i="1"/>
  <c r="BD43" i="1"/>
  <c r="BN43" i="1" s="1"/>
  <c r="BN47" i="1"/>
  <c r="BS48" i="1"/>
  <c r="BN51" i="1"/>
  <c r="BC54" i="1"/>
  <c r="BM54" i="1" s="1"/>
  <c r="BK61" i="1"/>
  <c r="BC62" i="1"/>
  <c r="BM62" i="1" s="1"/>
  <c r="BR68" i="1"/>
  <c r="BN69" i="1"/>
  <c r="BD73" i="1"/>
  <c r="BA83" i="1"/>
  <c r="BD83" i="1"/>
  <c r="BD86" i="1"/>
  <c r="BJ25" i="2"/>
  <c r="BA33" i="2"/>
  <c r="BC28" i="2"/>
  <c r="BM28" i="2" s="1"/>
  <c r="BA13" i="2"/>
  <c r="BS19" i="2"/>
  <c r="BB10" i="2"/>
  <c r="BL10" i="2" s="1"/>
  <c r="BM14" i="4"/>
  <c r="BM6" i="4"/>
  <c r="BK12" i="4"/>
  <c r="BL15" i="4"/>
  <c r="BK6" i="4"/>
  <c r="AZ10" i="4"/>
  <c r="BL11" i="5"/>
  <c r="BK22" i="5"/>
  <c r="BK14" i="5"/>
  <c r="BC29" i="5"/>
  <c r="BO10" i="5"/>
  <c r="BL31" i="6"/>
  <c r="BL23" i="6"/>
  <c r="BL15" i="6"/>
  <c r="BK36" i="6"/>
  <c r="BK32" i="6"/>
  <c r="BK24" i="6"/>
  <c r="BK20" i="6"/>
  <c r="BK16" i="6"/>
  <c r="BM40" i="6"/>
  <c r="BC24" i="6"/>
  <c r="BM24" i="6" s="1"/>
  <c r="BS30" i="6"/>
  <c r="BA10" i="6"/>
  <c r="BK10" i="6" s="1"/>
  <c r="BK7" i="6"/>
  <c r="BQ11" i="6"/>
  <c r="BA9" i="6"/>
  <c r="BP29" i="5"/>
  <c r="BP27" i="5"/>
  <c r="BR6" i="4"/>
  <c r="BK75" i="1"/>
  <c r="BQ61" i="1"/>
  <c r="BQ50" i="1"/>
  <c r="BR52" i="1"/>
  <c r="BQ30" i="1"/>
  <c r="BS9" i="1"/>
  <c r="BN4" i="1"/>
  <c r="BJ29" i="6"/>
  <c r="BJ13" i="6"/>
  <c r="BM4" i="6"/>
  <c r="BO13" i="6"/>
  <c r="BL16" i="6"/>
  <c r="BL9" i="6"/>
  <c r="BK38" i="6"/>
  <c r="BK34" i="6"/>
  <c r="BK30" i="6"/>
  <c r="BK22" i="6"/>
  <c r="BK18" i="6"/>
  <c r="BK14" i="6"/>
  <c r="AZ25" i="6"/>
  <c r="BJ25" i="6" s="1"/>
  <c r="BJ5" i="6"/>
  <c r="BD15" i="6"/>
  <c r="BO29" i="6"/>
  <c r="BL34" i="6"/>
  <c r="BL26" i="6"/>
  <c r="BL18" i="6"/>
  <c r="BN35" i="6"/>
  <c r="BJ27" i="6"/>
  <c r="BJ15" i="6"/>
  <c r="BN9" i="6"/>
  <c r="BB6" i="6"/>
  <c r="BL6" i="6" s="1"/>
  <c r="BC39" i="6"/>
  <c r="BM39" i="6" s="1"/>
  <c r="BS25" i="6"/>
  <c r="BP11" i="6"/>
  <c r="BB4" i="6"/>
  <c r="BD10" i="6"/>
  <c r="BD7" i="6"/>
  <c r="BN7" i="6" s="1"/>
  <c r="BL32" i="6"/>
  <c r="BN10" i="6"/>
  <c r="BM15" i="6"/>
  <c r="BS31" i="6"/>
  <c r="BN37" i="6"/>
  <c r="BN33" i="6"/>
  <c r="BN29" i="6"/>
  <c r="BN25" i="6"/>
  <c r="BN21" i="6"/>
  <c r="BN17" i="6"/>
  <c r="BN13" i="6"/>
  <c r="BN39" i="6"/>
  <c r="BN31" i="6"/>
  <c r="BS12" i="6"/>
  <c r="BK9" i="6"/>
  <c r="AZ35" i="6"/>
  <c r="AZ19" i="6"/>
  <c r="BJ19" i="6" s="1"/>
  <c r="BL28" i="6"/>
  <c r="BN12" i="6"/>
  <c r="BL11" i="6"/>
  <c r="BJ35" i="6"/>
  <c r="BN23" i="6"/>
  <c r="BN15" i="6"/>
  <c r="BR4" i="6"/>
  <c r="BL4" i="6"/>
  <c r="BJ23" i="6"/>
  <c r="BN27" i="6"/>
  <c r="BK40" i="6"/>
  <c r="BK28" i="6"/>
  <c r="BJ9" i="6"/>
  <c r="BK11" i="6"/>
  <c r="BK5" i="6"/>
  <c r="BL38" i="6"/>
  <c r="BL22" i="6"/>
  <c r="BJ31" i="6"/>
  <c r="BN19" i="6"/>
  <c r="BQ9" i="6"/>
  <c r="BC21" i="5"/>
  <c r="BM21" i="5" s="1"/>
  <c r="BA18" i="5"/>
  <c r="BK18" i="5" s="1"/>
  <c r="BK4" i="5"/>
  <c r="BL28" i="5"/>
  <c r="BL24" i="5"/>
  <c r="BJ21" i="5"/>
  <c r="BN19" i="5"/>
  <c r="BL16" i="5"/>
  <c r="BJ13" i="5"/>
  <c r="BA28" i="5"/>
  <c r="BK28" i="5" s="1"/>
  <c r="BC23" i="5"/>
  <c r="BM23" i="5" s="1"/>
  <c r="BA20" i="5"/>
  <c r="BK20" i="5" s="1"/>
  <c r="BC13" i="5"/>
  <c r="BM13" i="5" s="1"/>
  <c r="BL12" i="5"/>
  <c r="BL8" i="5"/>
  <c r="BN7" i="5"/>
  <c r="BM9" i="5"/>
  <c r="BJ9" i="5"/>
  <c r="BN5" i="5"/>
  <c r="BM11" i="5"/>
  <c r="BK10" i="5"/>
  <c r="BK6" i="5"/>
  <c r="BN11" i="5"/>
  <c r="BN27" i="5"/>
  <c r="AZ7" i="5"/>
  <c r="BJ7" i="5" s="1"/>
  <c r="BJ29" i="5"/>
  <c r="BA30" i="5"/>
  <c r="BK30" i="5" s="1"/>
  <c r="BC25" i="5"/>
  <c r="BM25" i="5" s="1"/>
  <c r="BC17" i="5"/>
  <c r="BM17" i="5" s="1"/>
  <c r="BA12" i="5"/>
  <c r="BC7" i="5"/>
  <c r="BM7" i="5" s="1"/>
  <c r="BK12" i="5"/>
  <c r="BM29" i="5"/>
  <c r="BJ27" i="5"/>
  <c r="BJ25" i="5"/>
  <c r="BN23" i="5"/>
  <c r="BL20" i="5"/>
  <c r="BJ17" i="5"/>
  <c r="BN15" i="5"/>
  <c r="BC27" i="5"/>
  <c r="BM27" i="5" s="1"/>
  <c r="BC19" i="5"/>
  <c r="BM19" i="5" s="1"/>
  <c r="BA16" i="5"/>
  <c r="BK16" i="5" s="1"/>
  <c r="BL4" i="5"/>
  <c r="BN9" i="5"/>
  <c r="BJ5" i="5"/>
  <c r="BJ11" i="5"/>
  <c r="BC15" i="5"/>
  <c r="BM15" i="5" s="1"/>
  <c r="BL10" i="5"/>
  <c r="BJ12" i="4"/>
  <c r="AZ16" i="4"/>
  <c r="BJ16" i="4" s="1"/>
  <c r="BN12" i="4"/>
  <c r="BJ6" i="4"/>
  <c r="BD10" i="4"/>
  <c r="BN10" i="4" s="1"/>
  <c r="BK14" i="4"/>
  <c r="BK10" i="4"/>
  <c r="BN6" i="4"/>
  <c r="AZ14" i="4"/>
  <c r="BB13" i="4"/>
  <c r="AZ8" i="4"/>
  <c r="BJ8" i="4" s="1"/>
  <c r="AZ4" i="4"/>
  <c r="BJ4" i="4" s="1"/>
  <c r="BD6" i="4"/>
  <c r="BM13" i="4"/>
  <c r="BJ14" i="4"/>
  <c r="BD16" i="4"/>
  <c r="BN16" i="4" s="1"/>
  <c r="BB11" i="4"/>
  <c r="BL11" i="4" s="1"/>
  <c r="BM5" i="4"/>
  <c r="BM15" i="4"/>
  <c r="BM7" i="4"/>
  <c r="BL13" i="4"/>
  <c r="BJ10" i="4"/>
  <c r="BL5" i="4"/>
  <c r="BB7" i="4"/>
  <c r="BL7" i="4" s="1"/>
  <c r="BB17" i="4"/>
  <c r="BL17" i="4" s="1"/>
  <c r="AZ12" i="4"/>
  <c r="BD8" i="4"/>
  <c r="BN8" i="4" s="1"/>
  <c r="BD14" i="4"/>
  <c r="BN14" i="4" s="1"/>
  <c r="BS18" i="2"/>
  <c r="BM16" i="2"/>
  <c r="BD30" i="2"/>
  <c r="BN30" i="2" s="1"/>
  <c r="BS10" i="2"/>
  <c r="BJ27" i="2"/>
  <c r="BO32" i="2"/>
  <c r="BK33" i="2"/>
  <c r="BC22" i="2"/>
  <c r="BM22" i="2" s="1"/>
  <c r="BD22" i="2"/>
  <c r="BN22" i="2" s="1"/>
  <c r="BQ17" i="2"/>
  <c r="BN31" i="2"/>
  <c r="BN23" i="2"/>
  <c r="BN19" i="2"/>
  <c r="BL18" i="2"/>
  <c r="BB33" i="2"/>
  <c r="BL33" i="2" s="1"/>
  <c r="BM30" i="2"/>
  <c r="BN15" i="2"/>
  <c r="BS26" i="2"/>
  <c r="BC24" i="2"/>
  <c r="BB19" i="2"/>
  <c r="BL19" i="2" s="1"/>
  <c r="AZ18" i="2"/>
  <c r="BJ18" i="2" s="1"/>
  <c r="BQ25" i="2"/>
  <c r="BJ26" i="2"/>
  <c r="BM24" i="2"/>
  <c r="BL23" i="2"/>
  <c r="BM12" i="2"/>
  <c r="BM4" i="2"/>
  <c r="BD27" i="2"/>
  <c r="BN27" i="2" s="1"/>
  <c r="BK13" i="2"/>
  <c r="BK5" i="2"/>
  <c r="BL31" i="2"/>
  <c r="BC8" i="2"/>
  <c r="BM8" i="2" s="1"/>
  <c r="BK15" i="2"/>
  <c r="BK7" i="2"/>
  <c r="BJ22" i="2"/>
  <c r="BB16" i="2"/>
  <c r="BL16" i="2" s="1"/>
  <c r="BL15" i="2"/>
  <c r="BL27" i="2"/>
  <c r="BM14" i="2"/>
  <c r="BB6" i="2"/>
  <c r="BJ30" i="2"/>
  <c r="BC20" i="2"/>
  <c r="BM20" i="2" s="1"/>
  <c r="BL14" i="2"/>
  <c r="BL6" i="2"/>
  <c r="BK29" i="2"/>
  <c r="BK21" i="2"/>
  <c r="BQ21" i="2"/>
  <c r="BJ12" i="2"/>
  <c r="BJ4" i="2"/>
  <c r="BA23" i="2"/>
  <c r="BK23" i="2" s="1"/>
  <c r="BA19" i="2"/>
  <c r="BK19" i="2" s="1"/>
  <c r="BC10" i="2"/>
  <c r="BM10" i="2" s="1"/>
  <c r="BC6" i="2"/>
  <c r="BM6" i="2" s="1"/>
  <c r="BL5" i="2"/>
  <c r="BA5" i="2"/>
  <c r="BA31" i="2"/>
  <c r="BK31" i="2" s="1"/>
  <c r="BB24" i="2"/>
  <c r="BL24" i="2" s="1"/>
  <c r="BK86" i="1"/>
  <c r="BJ86" i="1"/>
  <c r="BR86" i="1"/>
  <c r="BN86" i="1"/>
  <c r="BD85" i="1"/>
  <c r="BN85" i="1"/>
  <c r="AZ85" i="1"/>
  <c r="BJ85" i="1" s="1"/>
  <c r="BM84" i="1"/>
  <c r="BJ84" i="1"/>
  <c r="AZ83" i="1"/>
  <c r="BJ83" i="1" s="1"/>
  <c r="BN83" i="1"/>
  <c r="BR83" i="1"/>
  <c r="BK83" i="1"/>
  <c r="BJ82" i="1"/>
  <c r="BD82" i="1"/>
  <c r="BN82" i="1" s="1"/>
  <c r="BM81" i="1"/>
  <c r="BJ81" i="1"/>
  <c r="BN81" i="1"/>
  <c r="BJ80" i="1"/>
  <c r="BD80" i="1"/>
  <c r="BN80" i="1" s="1"/>
  <c r="BR80" i="1"/>
  <c r="BK80" i="1"/>
  <c r="BM78" i="1"/>
  <c r="BM77" i="1"/>
  <c r="BJ77" i="1"/>
  <c r="BN77" i="1"/>
  <c r="BM76" i="1"/>
  <c r="BJ76" i="1"/>
  <c r="BC75" i="1"/>
  <c r="BM75" i="1" s="1"/>
  <c r="BM74" i="1"/>
  <c r="BJ74" i="1"/>
  <c r="BN73" i="1"/>
  <c r="BR73" i="1"/>
  <c r="AZ73" i="1"/>
  <c r="BJ73" i="1" s="1"/>
  <c r="BK73" i="1"/>
  <c r="BC72" i="1"/>
  <c r="BM72" i="1" s="1"/>
  <c r="BM71" i="1"/>
  <c r="BJ71" i="1"/>
  <c r="BN71" i="1"/>
  <c r="BN70" i="1"/>
  <c r="BM70" i="1"/>
  <c r="BM69" i="1"/>
  <c r="BJ69" i="1"/>
  <c r="AZ68" i="1"/>
  <c r="BJ68" i="1" s="1"/>
  <c r="BM67" i="1"/>
  <c r="BJ67" i="1"/>
  <c r="BN67" i="1"/>
  <c r="BC66" i="1"/>
  <c r="BM66" i="1" s="1"/>
  <c r="BD65" i="1"/>
  <c r="BN65" i="1" s="1"/>
  <c r="BK65" i="1"/>
  <c r="AZ65" i="1"/>
  <c r="BJ65" i="1" s="1"/>
  <c r="AZ64" i="1"/>
  <c r="BJ64" i="1" s="1"/>
  <c r="BD64" i="1"/>
  <c r="BN64" i="1" s="1"/>
  <c r="BK64" i="1"/>
  <c r="BN63" i="1"/>
  <c r="AZ61" i="1"/>
  <c r="BJ61" i="1" s="1"/>
  <c r="BN61" i="1"/>
  <c r="BD61" i="1"/>
  <c r="BM60" i="1"/>
  <c r="BM59" i="1"/>
  <c r="BJ59" i="1"/>
  <c r="BN59" i="1"/>
  <c r="BK58" i="1"/>
  <c r="BC57" i="1"/>
  <c r="BM57" i="1" s="1"/>
  <c r="AZ56" i="1"/>
  <c r="BJ56" i="1" s="1"/>
  <c r="BD56" i="1"/>
  <c r="BC56" i="1"/>
  <c r="BM56" i="1" s="1"/>
  <c r="BN56" i="1"/>
  <c r="BM55" i="1"/>
  <c r="BC53" i="1"/>
  <c r="BM53" i="1" s="1"/>
  <c r="BN53" i="1"/>
  <c r="BD52" i="1"/>
  <c r="BN52" i="1" s="1"/>
  <c r="BJ52" i="1"/>
  <c r="BK52" i="1"/>
  <c r="BJ51" i="1"/>
  <c r="BC51" i="1"/>
  <c r="BM51" i="1" s="1"/>
  <c r="BM48" i="1"/>
  <c r="BC47" i="1"/>
  <c r="BM47" i="1" s="1"/>
  <c r="BJ45" i="1"/>
  <c r="BK44" i="1"/>
  <c r="BJ44" i="1"/>
  <c r="BR44" i="1"/>
  <c r="BN44" i="1"/>
  <c r="BR43" i="1"/>
  <c r="BK43" i="1"/>
  <c r="BN42" i="1"/>
  <c r="AZ42" i="1"/>
  <c r="BJ42" i="1"/>
  <c r="BK42" i="1"/>
  <c r="BJ41" i="1"/>
  <c r="BN41" i="1"/>
  <c r="BC41" i="1"/>
  <c r="BM41" i="1" s="1"/>
  <c r="BM39" i="1"/>
  <c r="BN37" i="1"/>
  <c r="BD37" i="1"/>
  <c r="BK37" i="1"/>
  <c r="AZ37" i="1"/>
  <c r="BJ37" i="1" s="1"/>
  <c r="BA36" i="1"/>
  <c r="BK36" i="1" s="1"/>
  <c r="BR35" i="1"/>
  <c r="BC34" i="1"/>
  <c r="BM34" i="1" s="1"/>
  <c r="BC32" i="1"/>
  <c r="BM32" i="1"/>
  <c r="BM31" i="1"/>
  <c r="BJ31" i="1"/>
  <c r="BN31" i="1"/>
  <c r="BJ30" i="1"/>
  <c r="BR30" i="1"/>
  <c r="BK30" i="1"/>
  <c r="BK29" i="1"/>
  <c r="BR29" i="1"/>
  <c r="BN29" i="1"/>
  <c r="BM28" i="1"/>
  <c r="BC28" i="1"/>
  <c r="BJ27" i="1"/>
  <c r="BN27" i="1"/>
  <c r="BC26" i="1"/>
  <c r="BM26" i="1" s="1"/>
  <c r="BC25" i="1"/>
  <c r="BM25" i="1" s="1"/>
  <c r="BC24" i="1"/>
  <c r="BM24" i="1" s="1"/>
  <c r="BN23" i="1"/>
  <c r="BM23" i="1"/>
  <c r="BC23" i="1"/>
  <c r="AZ21" i="1"/>
  <c r="BJ21" i="1" s="1"/>
  <c r="BD21" i="1"/>
  <c r="BN21" i="1" s="1"/>
  <c r="BC20" i="1"/>
  <c r="BM20" i="1" s="1"/>
  <c r="BA19" i="1"/>
  <c r="BK19" i="1" s="1"/>
  <c r="AZ18" i="1"/>
  <c r="BJ18" i="1" s="1"/>
  <c r="BD18" i="1"/>
  <c r="BN18" i="1" s="1"/>
  <c r="BJ17" i="1"/>
  <c r="AZ16" i="1"/>
  <c r="BJ16" i="1" s="1"/>
  <c r="BN15" i="1"/>
  <c r="BM14" i="1"/>
  <c r="BM13" i="1"/>
  <c r="BC10" i="1"/>
  <c r="BM10" i="1" s="1"/>
  <c r="BJ7" i="1"/>
  <c r="AZ6" i="1"/>
  <c r="BJ6" i="1" s="1"/>
  <c r="BN6" i="1"/>
  <c r="N52" i="7" l="1"/>
  <c r="N18" i="7"/>
  <c r="N113" i="7"/>
  <c r="N74" i="7"/>
  <c r="N166" i="7"/>
  <c r="N136" i="7"/>
  <c r="N180" i="7"/>
  <c r="N153" i="7"/>
  <c r="N178" i="7"/>
  <c r="N194" i="7"/>
  <c r="N112" i="7"/>
  <c r="N88" i="7"/>
  <c r="N73" i="7"/>
  <c r="N135" i="7"/>
  <c r="N65" i="7"/>
  <c r="N154" i="7"/>
  <c r="N58" i="7"/>
  <c r="N193" i="7"/>
  <c r="N37" i="7"/>
  <c r="N182" i="7"/>
  <c r="N33" i="7"/>
  <c r="N48" i="7"/>
  <c r="N160" i="7"/>
  <c r="N94" i="7"/>
  <c r="N192" i="7"/>
  <c r="N134" i="7"/>
  <c r="N152" i="7"/>
  <c r="N44" i="7"/>
  <c r="N90" i="7"/>
  <c r="N55" i="7"/>
  <c r="N140" i="7"/>
  <c r="N75" i="7"/>
  <c r="N99" i="7"/>
  <c r="N162" i="7"/>
  <c r="N26" i="7"/>
  <c r="N133" i="7"/>
  <c r="N85" i="7"/>
  <c r="N117" i="7"/>
  <c r="N164" i="7"/>
  <c r="N28" i="7"/>
  <c r="N132" i="7"/>
  <c r="N181" i="7"/>
  <c r="N78" i="7"/>
  <c r="N177" i="7"/>
  <c r="N176" i="7"/>
  <c r="N130" i="7"/>
  <c r="N175" i="7"/>
  <c r="N79" i="7"/>
  <c r="N87" i="7"/>
  <c r="N43" i="7"/>
  <c r="N129" i="7"/>
  <c r="N125" i="7"/>
  <c r="N116" i="7"/>
  <c r="N57" i="7"/>
  <c r="N20" i="7"/>
  <c r="N191" i="7"/>
  <c r="N146" i="7"/>
  <c r="N106" i="7"/>
  <c r="N144" i="7"/>
  <c r="N47" i="7"/>
  <c r="N27" i="7"/>
  <c r="N109" i="7"/>
  <c r="N56" i="7"/>
  <c r="N145" i="7"/>
  <c r="N131" i="7"/>
  <c r="N64" i="7"/>
  <c r="N170" i="7"/>
  <c r="N165" i="7"/>
  <c r="N31" i="7"/>
  <c r="N141" i="7"/>
  <c r="N15" i="7"/>
  <c r="N22" i="7"/>
  <c r="N104" i="7"/>
  <c r="N35" i="7"/>
  <c r="N66" i="7"/>
  <c r="N25" i="7"/>
  <c r="N17" i="7"/>
  <c r="N9" i="7"/>
  <c r="N16" i="7"/>
  <c r="N30" i="7"/>
  <c r="N114" i="7"/>
  <c r="N127" i="7"/>
  <c r="N102" i="7"/>
  <c r="N80" i="7"/>
  <c r="N179" i="7"/>
  <c r="N151" i="7"/>
  <c r="N12" i="7"/>
  <c r="N13" i="7"/>
  <c r="N46" i="7"/>
  <c r="N120" i="7"/>
  <c r="N36" i="7"/>
  <c r="N149" i="7"/>
  <c r="N139" i="7"/>
  <c r="N108" i="7"/>
  <c r="N60" i="7"/>
  <c r="N68" i="7"/>
  <c r="N110" i="7"/>
  <c r="N157" i="7"/>
  <c r="N174" i="7"/>
  <c r="N138" i="7"/>
  <c r="N173" i="7"/>
  <c r="N172" i="7"/>
  <c r="N137" i="7"/>
  <c r="N189" i="7"/>
  <c r="N171" i="7"/>
  <c r="N119" i="7"/>
  <c r="N147" i="7"/>
  <c r="N156" i="7"/>
  <c r="N70" i="7"/>
  <c r="N32" i="7"/>
  <c r="N45" i="7"/>
  <c r="N51" i="7"/>
  <c r="N103" i="7"/>
  <c r="N67" i="7"/>
  <c r="N126" i="7"/>
  <c r="N97" i="7"/>
  <c r="N21" i="7"/>
  <c r="N96" i="7"/>
  <c r="N158" i="7"/>
  <c r="N72" i="7"/>
  <c r="N38" i="7"/>
  <c r="N23" i="7"/>
  <c r="N76" i="7"/>
  <c r="N42" i="7"/>
  <c r="N100" i="7"/>
  <c r="N115" i="7"/>
  <c r="N63" i="7"/>
  <c r="N62" i="7"/>
  <c r="N128" i="7"/>
  <c r="N53" i="7"/>
  <c r="N118" i="7"/>
  <c r="N161" i="7"/>
  <c r="N83" i="7"/>
  <c r="N54" i="7"/>
  <c r="N150" i="7"/>
  <c r="N186" i="7"/>
  <c r="N59" i="7"/>
  <c r="N89" i="7"/>
  <c r="N10" i="7"/>
  <c r="N77" i="7"/>
  <c r="N142" i="7"/>
  <c r="N101" i="7"/>
  <c r="N19" i="7"/>
  <c r="N122" i="7"/>
  <c r="N4" i="7"/>
  <c r="N41" i="7"/>
  <c r="N124" i="7"/>
  <c r="N14" i="7"/>
  <c r="N163" i="7"/>
  <c r="N190" i="7"/>
  <c r="N82" i="7"/>
  <c r="N50" i="7"/>
  <c r="N143" i="7"/>
  <c r="N95" i="7"/>
  <c r="N69" i="7"/>
  <c r="N11" i="7"/>
  <c r="N24" i="7"/>
  <c r="N39" i="7"/>
  <c r="N155" i="7"/>
  <c r="N93" i="7"/>
  <c r="N185" i="7"/>
  <c r="N111" i="7"/>
  <c r="N184" i="7"/>
  <c r="N71" i="7"/>
  <c r="N29" i="7"/>
  <c r="N123" i="7"/>
  <c r="N105" i="7"/>
  <c r="N61" i="7"/>
  <c r="N183" i="7"/>
  <c r="N40" i="7"/>
  <c r="N49" i="7"/>
  <c r="N91" i="7"/>
  <c r="N86" i="7"/>
  <c r="N159" i="7"/>
  <c r="N107" i="7"/>
  <c r="N7" i="7"/>
  <c r="N5" i="7"/>
  <c r="N167" i="7"/>
  <c r="N81" i="7"/>
  <c r="N84" i="7"/>
  <c r="N34" i="7"/>
  <c r="N98" i="7"/>
</calcChain>
</file>

<file path=xl/sharedStrings.xml><?xml version="1.0" encoding="utf-8"?>
<sst xmlns="http://schemas.openxmlformats.org/spreadsheetml/2006/main" count="8044" uniqueCount="626">
  <si>
    <t>Kods</t>
  </si>
  <si>
    <t>Iedzīvotāju sk. 2013</t>
  </si>
  <si>
    <t>Iedzīvotāju sk. 2015</t>
  </si>
  <si>
    <t>Notekūdeņu izplūdes vieta</t>
  </si>
  <si>
    <t>L100SP</t>
  </si>
  <si>
    <t>Tīreļi</t>
  </si>
  <si>
    <t>Pieslēgumi notekūdeņu sistēmai (%) 2015</t>
  </si>
  <si>
    <t>Piezīmes</t>
  </si>
  <si>
    <t>Centralizētu lietotāju skaits (iedzīv) 2015</t>
  </si>
  <si>
    <t>IZ</t>
  </si>
  <si>
    <t>Jaunbērze</t>
  </si>
  <si>
    <t>Džūkste</t>
  </si>
  <si>
    <t>L106</t>
  </si>
  <si>
    <t>Lestene</t>
  </si>
  <si>
    <t>Slampe</t>
  </si>
  <si>
    <t>Vītoliņi</t>
  </si>
  <si>
    <t>Valgunde</t>
  </si>
  <si>
    <t>L107</t>
  </si>
  <si>
    <t>Svēte</t>
  </si>
  <si>
    <t>Krimūnas</t>
  </si>
  <si>
    <t>Līvbērze</t>
  </si>
  <si>
    <t>L109</t>
  </si>
  <si>
    <t>Penkule</t>
  </si>
  <si>
    <t>Auri</t>
  </si>
  <si>
    <t>Apgulde</t>
  </si>
  <si>
    <t>Aizstrautnieki</t>
  </si>
  <si>
    <t>L111</t>
  </si>
  <si>
    <t>Biksti</t>
  </si>
  <si>
    <t>Blīdene</t>
  </si>
  <si>
    <t>Lielbērze</t>
  </si>
  <si>
    <t>Zebrene</t>
  </si>
  <si>
    <t>Kaķenieki</t>
  </si>
  <si>
    <t>Gardene</t>
  </si>
  <si>
    <t>Naudīte</t>
  </si>
  <si>
    <t>Leveste</t>
  </si>
  <si>
    <t>L114</t>
  </si>
  <si>
    <t>Jaunpils</t>
  </si>
  <si>
    <t>Akācijas</t>
  </si>
  <si>
    <t>L117SP</t>
  </si>
  <si>
    <t>Kroņauce</t>
  </si>
  <si>
    <t>Nākotne</t>
  </si>
  <si>
    <t>Īle</t>
  </si>
  <si>
    <t>L118</t>
  </si>
  <si>
    <t>Bēne</t>
  </si>
  <si>
    <t>Zemgale</t>
  </si>
  <si>
    <t>Tērvete</t>
  </si>
  <si>
    <t>L120</t>
  </si>
  <si>
    <t>Zaļenieki</t>
  </si>
  <si>
    <t>Bukaiši</t>
  </si>
  <si>
    <t>Zelmeņi</t>
  </si>
  <si>
    <t>Ziedkalne</t>
  </si>
  <si>
    <t>L123</t>
  </si>
  <si>
    <t>Augstkalne</t>
  </si>
  <si>
    <t>Jēkabnieki</t>
  </si>
  <si>
    <t>Mūrmuiža</t>
  </si>
  <si>
    <t>L124</t>
  </si>
  <si>
    <t>Vilce</t>
  </si>
  <si>
    <t>Jumprava</t>
  </si>
  <si>
    <t>L143</t>
  </si>
  <si>
    <t>Mežotne</t>
  </si>
  <si>
    <t>Garoza</t>
  </si>
  <si>
    <t>Strēlnieki</t>
  </si>
  <si>
    <t>Staļģene</t>
  </si>
  <si>
    <t>Emburga</t>
  </si>
  <si>
    <t>Viesturi</t>
  </si>
  <si>
    <t>Saulaine</t>
  </si>
  <si>
    <t>Tetele</t>
  </si>
  <si>
    <t>Platone</t>
  </si>
  <si>
    <t>L144SP</t>
  </si>
  <si>
    <t>Lielplatone</t>
  </si>
  <si>
    <t>Eleja</t>
  </si>
  <si>
    <t>L147</t>
  </si>
  <si>
    <t>Vircava</t>
  </si>
  <si>
    <t>Lielvircava</t>
  </si>
  <si>
    <t>Kārniņi</t>
  </si>
  <si>
    <t>Bērvircava</t>
  </si>
  <si>
    <t>Mežciems</t>
  </si>
  <si>
    <t>Dzirnieki</t>
  </si>
  <si>
    <t>Sesava</t>
  </si>
  <si>
    <t>L148SP</t>
  </si>
  <si>
    <t>Oglaine</t>
  </si>
  <si>
    <t>Mazlauki</t>
  </si>
  <si>
    <t>Bērstele</t>
  </si>
  <si>
    <t>L149</t>
  </si>
  <si>
    <t>Svitene</t>
  </si>
  <si>
    <t>Jaunsvirlauka</t>
  </si>
  <si>
    <t>Pāce</t>
  </si>
  <si>
    <t>L153</t>
  </si>
  <si>
    <t>Bērzi</t>
  </si>
  <si>
    <t>Ādžūni</t>
  </si>
  <si>
    <t>Pilsrundāle</t>
  </si>
  <si>
    <t>Pastališķi</t>
  </si>
  <si>
    <t>Skaistkalne</t>
  </si>
  <si>
    <t>L159</t>
  </si>
  <si>
    <t>Ērgļi</t>
  </si>
  <si>
    <t>Kurmene</t>
  </si>
  <si>
    <t>Vecsaule</t>
  </si>
  <si>
    <t>Lielmēmele</t>
  </si>
  <si>
    <t>Aknīste</t>
  </si>
  <si>
    <t>L169</t>
  </si>
  <si>
    <t>Gārsene</t>
  </si>
  <si>
    <t>Ceraukste</t>
  </si>
  <si>
    <t>L176</t>
  </si>
  <si>
    <t>Mūsa</t>
  </si>
  <si>
    <t>Grenctāle</t>
  </si>
  <si>
    <t>Uzvara</t>
  </si>
  <si>
    <t>Spuņciems</t>
  </si>
  <si>
    <t>E032SP</t>
  </si>
  <si>
    <t>Nurmiži</t>
  </si>
  <si>
    <t>G205</t>
  </si>
  <si>
    <t>Pociems</t>
  </si>
  <si>
    <t>G209</t>
  </si>
  <si>
    <t>Umurga</t>
  </si>
  <si>
    <t>Stalbe</t>
  </si>
  <si>
    <t>Straupe</t>
  </si>
  <si>
    <t>G206</t>
  </si>
  <si>
    <t>Augšlīgatne</t>
  </si>
  <si>
    <t>Līvi</t>
  </si>
  <si>
    <t>Blome</t>
  </si>
  <si>
    <t>Trikāta</t>
  </si>
  <si>
    <t>G220</t>
  </si>
  <si>
    <t>Bilska</t>
  </si>
  <si>
    <t>G229</t>
  </si>
  <si>
    <t>Drusti</t>
  </si>
  <si>
    <t>Variņi</t>
  </si>
  <si>
    <t>G242</t>
  </si>
  <si>
    <t>Burtnieki</t>
  </si>
  <si>
    <t>E225</t>
  </si>
  <si>
    <t>Lādezers</t>
  </si>
  <si>
    <t>E219</t>
  </si>
  <si>
    <t>Naukšēni</t>
  </si>
  <si>
    <t>Lode</t>
  </si>
  <si>
    <t>Kārķi</t>
  </si>
  <si>
    <t>Endzele</t>
  </si>
  <si>
    <t>Jeri</t>
  </si>
  <si>
    <t>G312</t>
  </si>
  <si>
    <t>Skaņkalne</t>
  </si>
  <si>
    <t>G306</t>
  </si>
  <si>
    <t>Svētciems</t>
  </si>
  <si>
    <t>Pāle</t>
  </si>
  <si>
    <t>Viļķene</t>
  </si>
  <si>
    <t>G268</t>
  </si>
  <si>
    <t>Vidriži</t>
  </si>
  <si>
    <t>Mandegas</t>
  </si>
  <si>
    <t>Skulte</t>
  </si>
  <si>
    <t>Lēdurga</t>
  </si>
  <si>
    <t>G264</t>
  </si>
  <si>
    <t>Palsmane</t>
  </si>
  <si>
    <t>Pabaži</t>
  </si>
  <si>
    <t>Inciems</t>
  </si>
  <si>
    <t>G262</t>
  </si>
  <si>
    <t>Garciems</t>
  </si>
  <si>
    <t>Pārejas ūdensobjekts</t>
  </si>
  <si>
    <t>Pāvilosta</t>
  </si>
  <si>
    <t>Baltijas jūra un Rīgas jūras līcis</t>
  </si>
  <si>
    <t>Kolka</t>
  </si>
  <si>
    <t>Mērsrags</t>
  </si>
  <si>
    <t>Kaltene</t>
  </si>
  <si>
    <t>Bērzciems</t>
  </si>
  <si>
    <t>Engure</t>
  </si>
  <si>
    <t>Ķesterciems</t>
  </si>
  <si>
    <t>Ragaciems</t>
  </si>
  <si>
    <t>Plieņciems</t>
  </si>
  <si>
    <t>Lapmežciems</t>
  </si>
  <si>
    <t>Bigauņciems</t>
  </si>
  <si>
    <t>Tūja</t>
  </si>
  <si>
    <t>B</t>
  </si>
  <si>
    <t>C</t>
  </si>
  <si>
    <t>F</t>
  </si>
  <si>
    <t>Ainaži</t>
  </si>
  <si>
    <t>E</t>
  </si>
  <si>
    <t>D</t>
  </si>
  <si>
    <t>Pampāļi</t>
  </si>
  <si>
    <t>V060</t>
  </si>
  <si>
    <t>Remte</t>
  </si>
  <si>
    <t>V041</t>
  </si>
  <si>
    <t>Tume</t>
  </si>
  <si>
    <t>V093</t>
  </si>
  <si>
    <t>Vienība</t>
  </si>
  <si>
    <t>Milzkalne</t>
  </si>
  <si>
    <t>V091</t>
  </si>
  <si>
    <t>Smārde</t>
  </si>
  <si>
    <t>V082</t>
  </si>
  <si>
    <t>Anuži</t>
  </si>
  <si>
    <t>Tiņģere</t>
  </si>
  <si>
    <t>Rude</t>
  </si>
  <si>
    <t>Kapsēde</t>
  </si>
  <si>
    <t>V004</t>
  </si>
  <si>
    <t>Iļģi</t>
  </si>
  <si>
    <t>Īvande</t>
  </si>
  <si>
    <t>V043</t>
  </si>
  <si>
    <t>Pelči</t>
  </si>
  <si>
    <t>Vārme</t>
  </si>
  <si>
    <t>V046</t>
  </si>
  <si>
    <t>Šķēde</t>
  </si>
  <si>
    <t>Jaunlutriņi</t>
  </si>
  <si>
    <t>Ošenieki</t>
  </si>
  <si>
    <t>V049</t>
  </si>
  <si>
    <t>Laidi</t>
  </si>
  <si>
    <t>Rudbārži</t>
  </si>
  <si>
    <t>Sermīte</t>
  </si>
  <si>
    <t>V015</t>
  </si>
  <si>
    <t>Kazdanga</t>
  </si>
  <si>
    <t>E006</t>
  </si>
  <si>
    <t>Paplaka</t>
  </si>
  <si>
    <t>Durbe</t>
  </si>
  <si>
    <t>E008</t>
  </si>
  <si>
    <t>Lieģi</t>
  </si>
  <si>
    <t>Laidze</t>
  </si>
  <si>
    <t>E028</t>
  </si>
  <si>
    <t>D494</t>
  </si>
  <si>
    <t>Līksna</t>
  </si>
  <si>
    <t>Lociki</t>
  </si>
  <si>
    <t>Naujene</t>
  </si>
  <si>
    <t>Biķernieki</t>
  </si>
  <si>
    <t>Maļinova</t>
  </si>
  <si>
    <t>D480 SP</t>
  </si>
  <si>
    <t>Sutri</t>
  </si>
  <si>
    <t>Riebiņi</t>
  </si>
  <si>
    <t>Feimaņi</t>
  </si>
  <si>
    <t>D463</t>
  </si>
  <si>
    <t>Ozolmuiža</t>
  </si>
  <si>
    <t>Audriņi</t>
  </si>
  <si>
    <t>Liuža</t>
  </si>
  <si>
    <t>D462 SP</t>
  </si>
  <si>
    <t>Gaigalava</t>
  </si>
  <si>
    <t>Rugāji</t>
  </si>
  <si>
    <t>D451</t>
  </si>
  <si>
    <t>Bērzkalne</t>
  </si>
  <si>
    <t>Vīksna</t>
  </si>
  <si>
    <t>Kuprava</t>
  </si>
  <si>
    <t>D438</t>
  </si>
  <si>
    <t>Biksēre</t>
  </si>
  <si>
    <t>Liezēre</t>
  </si>
  <si>
    <t>Mētriena</t>
  </si>
  <si>
    <t>D439</t>
  </si>
  <si>
    <t>Vandāni</t>
  </si>
  <si>
    <t>D476</t>
  </si>
  <si>
    <t>Kūkas</t>
  </si>
  <si>
    <t>Zīlāni</t>
  </si>
  <si>
    <t>D407</t>
  </si>
  <si>
    <t>Jūdaži</t>
  </si>
  <si>
    <t>Sēlpils</t>
  </si>
  <si>
    <t>427 SP</t>
  </si>
  <si>
    <t>Ciemupe</t>
  </si>
  <si>
    <t>Rembate</t>
  </si>
  <si>
    <t>Kaibala</t>
  </si>
  <si>
    <t>Stukmaņi</t>
  </si>
  <si>
    <t>Daugmale</t>
  </si>
  <si>
    <t>413 SP</t>
  </si>
  <si>
    <t>Medemciems</t>
  </si>
  <si>
    <t>Suži</t>
  </si>
  <si>
    <t>E042</t>
  </si>
  <si>
    <t>E111</t>
  </si>
  <si>
    <t>Kalupe</t>
  </si>
  <si>
    <t>E113</t>
  </si>
  <si>
    <t>Aglona</t>
  </si>
  <si>
    <t>E125</t>
  </si>
  <si>
    <t>Jaunaglona</t>
  </si>
  <si>
    <t>Ozoliņi</t>
  </si>
  <si>
    <t>E189</t>
  </si>
  <si>
    <t>Ņukši</t>
  </si>
  <si>
    <t>E243</t>
  </si>
  <si>
    <t>TEP, 1.k. - 5.atlase, 2.k. - 6 atlase, 3.k. - 7. atlase</t>
  </si>
  <si>
    <t>Dienvidsusēja, tiešā izplūde</t>
  </si>
  <si>
    <t>TEP, 3.atlases k.</t>
  </si>
  <si>
    <t>TEP, 4.atlases k.</t>
  </si>
  <si>
    <t>TEP, 6.atlases k.</t>
  </si>
  <si>
    <r>
      <t>novadgravī un tālāk</t>
    </r>
    <r>
      <rPr>
        <b/>
        <sz val="11"/>
        <color theme="1"/>
        <rFont val="Calibri"/>
        <family val="2"/>
        <charset val="186"/>
        <scheme val="minor"/>
      </rPr>
      <t xml:space="preserve"> Īslīce</t>
    </r>
    <r>
      <rPr>
        <sz val="11"/>
        <color theme="1"/>
        <rFont val="Calibri"/>
        <family val="2"/>
        <charset val="186"/>
        <scheme val="minor"/>
      </rPr>
      <t>s upē</t>
    </r>
  </si>
  <si>
    <r>
      <t>meliorācijas grāvī un tālāk</t>
    </r>
    <r>
      <rPr>
        <b/>
        <sz val="11"/>
        <color theme="1"/>
        <rFont val="Calibri"/>
        <family val="2"/>
        <charset val="186"/>
        <scheme val="minor"/>
      </rPr>
      <t xml:space="preserve"> Auce</t>
    </r>
    <r>
      <rPr>
        <sz val="11"/>
        <color theme="1"/>
        <rFont val="Calibri"/>
        <family val="2"/>
        <charset val="186"/>
        <scheme val="minor"/>
      </rPr>
      <t>s upē</t>
    </r>
  </si>
  <si>
    <r>
      <t xml:space="preserve">novadgrāvī,pēc 100 m Plānītes upē, kura pēc 0.5 km ieplūst </t>
    </r>
    <r>
      <rPr>
        <b/>
        <sz val="11"/>
        <color theme="1"/>
        <rFont val="Calibri"/>
        <family val="2"/>
        <charset val="186"/>
        <scheme val="minor"/>
      </rPr>
      <t>Īslīce</t>
    </r>
    <r>
      <rPr>
        <sz val="11"/>
        <color theme="1"/>
        <rFont val="Calibri"/>
        <family val="2"/>
        <charset val="186"/>
        <scheme val="minor"/>
      </rPr>
      <t>s upē</t>
    </r>
  </si>
  <si>
    <t>TEP, nav akcepta (lietotāju skaits un pieslēgumi pirms PrIP)</t>
  </si>
  <si>
    <t>TEP, 2.atlases k.</t>
  </si>
  <si>
    <r>
      <t xml:space="preserve">Elejas upē un tālāk pēc ~ 15 km </t>
    </r>
    <r>
      <rPr>
        <b/>
        <sz val="11"/>
        <color theme="1"/>
        <rFont val="Calibri"/>
        <family val="2"/>
        <charset val="186"/>
        <scheme val="minor"/>
      </rPr>
      <t>Vircavas upē</t>
    </r>
  </si>
  <si>
    <r>
      <t xml:space="preserve">grāvī, tad Džūkstes upē, Pienavas upē un tālāk </t>
    </r>
    <r>
      <rPr>
        <b/>
        <sz val="11"/>
        <color theme="1"/>
        <rFont val="Calibri"/>
        <family val="2"/>
        <charset val="186"/>
        <scheme val="minor"/>
      </rPr>
      <t>Vecbērzes upē</t>
    </r>
  </si>
  <si>
    <r>
      <t>Velnagrāvī, Garozes upē un tad</t>
    </r>
    <r>
      <rPr>
        <b/>
        <sz val="11"/>
        <color theme="1"/>
        <rFont val="Calibri"/>
        <family val="2"/>
        <charset val="186"/>
        <scheme val="minor"/>
      </rPr>
      <t xml:space="preserve"> Lielupē</t>
    </r>
  </si>
  <si>
    <t>Mēmele, tiešā izplūde</t>
  </si>
  <si>
    <t>Bērze, tiešā izplūde</t>
  </si>
  <si>
    <t>TEP, Mežotnes pag., 4.atlases k.</t>
  </si>
  <si>
    <r>
      <t>Garozes upē un tālāk</t>
    </r>
    <r>
      <rPr>
        <b/>
        <sz val="11"/>
        <color theme="1"/>
        <rFont val="Calibri"/>
        <family val="2"/>
        <charset val="186"/>
        <scheme val="minor"/>
      </rPr>
      <t xml:space="preserve"> Lielupē</t>
    </r>
  </si>
  <si>
    <r>
      <t xml:space="preserve">Ceraukstes upe, tālak </t>
    </r>
    <r>
      <rPr>
        <b/>
        <sz val="11"/>
        <color theme="1"/>
        <rFont val="Calibri"/>
        <family val="2"/>
        <charset val="186"/>
        <scheme val="minor"/>
      </rPr>
      <t>Mūsa</t>
    </r>
  </si>
  <si>
    <t>TEP, 5.atlases kārta</t>
  </si>
  <si>
    <r>
      <t xml:space="preserve">notekgrāvī un tālāk </t>
    </r>
    <r>
      <rPr>
        <b/>
        <sz val="11"/>
        <color theme="1"/>
        <rFont val="Calibri"/>
        <family val="2"/>
        <charset val="186"/>
        <scheme val="minor"/>
      </rPr>
      <t>Vecbērzes poldera apvadkanālā</t>
    </r>
  </si>
  <si>
    <t>Vircava, tiešā izplūde</t>
  </si>
  <si>
    <t>TEP, 1.atlases k.</t>
  </si>
  <si>
    <r>
      <t xml:space="preserve">Ālave, tālāk </t>
    </r>
    <r>
      <rPr>
        <b/>
        <sz val="11"/>
        <color theme="1"/>
        <rFont val="Calibri"/>
        <family val="2"/>
        <charset val="186"/>
        <scheme val="minor"/>
      </rPr>
      <t>Bērze</t>
    </r>
  </si>
  <si>
    <t>TEP, 2.atlases k., notekūdeņi tiek novadīti uz Elejas NAI</t>
  </si>
  <si>
    <r>
      <t xml:space="preserve">Platone/ </t>
    </r>
    <r>
      <rPr>
        <b/>
        <sz val="11"/>
        <color theme="1"/>
        <rFont val="Calibri"/>
        <family val="2"/>
        <charset val="186"/>
        <scheme val="minor"/>
      </rPr>
      <t>saistība ar citu riska ūdensobjektu L147 Eleju</t>
    </r>
  </si>
  <si>
    <t>TEP, TEP akcepts saņemts, bet projekts nav iesniegts uz ERAF atlasēm. Dati izmantoti par esošo situāciju</t>
  </si>
  <si>
    <r>
      <t xml:space="preserve">TEP, Sidrabenes pag., 3.atlases k. </t>
    </r>
    <r>
      <rPr>
        <b/>
        <sz val="11"/>
        <color theme="1"/>
        <rFont val="Calibri"/>
        <family val="2"/>
        <charset val="186"/>
        <scheme val="minor"/>
      </rPr>
      <t>(projekts noraidīts)</t>
    </r>
  </si>
  <si>
    <t>TEP, apstiprināts 4.atlases k., bet nav iekļauts CFLA noslēgto līgumu sarakstā, situācija pieņemta pirms PrIP</t>
  </si>
  <si>
    <t>TEP, 7.atlases k., apstiprināts ar nosacījumu</t>
  </si>
  <si>
    <t>TEP, 7.atlases k., apstiprināts.</t>
  </si>
  <si>
    <t>TEP, 7.atlases k., noraidīts</t>
  </si>
  <si>
    <r>
      <t>TEP, 7.atlases k.,</t>
    </r>
    <r>
      <rPr>
        <b/>
        <sz val="11"/>
        <color theme="1"/>
        <rFont val="Calibri"/>
        <family val="2"/>
        <charset val="186"/>
        <scheme val="minor"/>
      </rPr>
      <t xml:space="preserve"> noraidīts</t>
    </r>
  </si>
  <si>
    <t>Sesava, tiešā izplūde</t>
  </si>
  <si>
    <t>Lielupe, tiešā izplūde</t>
  </si>
  <si>
    <t>TEP, Ceraukstes pag., 7.atlases k., apstiprināts ar nosacījumu</t>
  </si>
  <si>
    <t>TEP, Gailīšu pag., 6.atlases k.</t>
  </si>
  <si>
    <r>
      <t>pa grāvi 200 m, tālāk</t>
    </r>
    <r>
      <rPr>
        <b/>
        <sz val="11"/>
        <color theme="1"/>
        <rFont val="Calibri"/>
        <family val="2"/>
        <charset val="186"/>
        <scheme val="minor"/>
      </rPr>
      <t xml:space="preserve"> Mūsas upē</t>
    </r>
  </si>
  <si>
    <r>
      <t xml:space="preserve">novadgrāvī un tālāk </t>
    </r>
    <r>
      <rPr>
        <b/>
        <sz val="11"/>
        <color theme="1"/>
        <rFont val="Calibri"/>
        <family val="2"/>
        <charset val="186"/>
        <scheme val="minor"/>
      </rPr>
      <t>Mūsas upē</t>
    </r>
  </si>
  <si>
    <r>
      <t xml:space="preserve">Sesavā, tālāk </t>
    </r>
    <r>
      <rPr>
        <b/>
        <sz val="11"/>
        <color theme="1"/>
        <rFont val="Calibri"/>
        <family val="2"/>
        <charset val="186"/>
        <scheme val="minor"/>
      </rPr>
      <t>Bērzes upē</t>
    </r>
  </si>
  <si>
    <r>
      <t>grāvī, tālāk</t>
    </r>
    <r>
      <rPr>
        <b/>
        <sz val="11"/>
        <color theme="1"/>
        <rFont val="Calibri"/>
        <family val="2"/>
        <charset val="186"/>
        <scheme val="minor"/>
      </rPr>
      <t xml:space="preserve"> Īslīces upē</t>
    </r>
  </si>
  <si>
    <t>TEP, 7.atlases kārta, apstiprināts ar nosacījumu</t>
  </si>
  <si>
    <r>
      <t xml:space="preserve">Ālaves upē, tad Auces upē un </t>
    </r>
    <r>
      <rPr>
        <b/>
        <sz val="11"/>
        <color theme="1"/>
        <rFont val="Calibri"/>
        <family val="2"/>
        <charset val="186"/>
        <scheme val="minor"/>
      </rPr>
      <t>Bērzes upē</t>
    </r>
  </si>
  <si>
    <t>Īslīce, tiešā izplūde</t>
  </si>
  <si>
    <t>Platone, tiešā izplūde</t>
  </si>
  <si>
    <r>
      <t xml:space="preserve">Kauču strautā un tālāk </t>
    </r>
    <r>
      <rPr>
        <b/>
        <sz val="11"/>
        <color theme="1"/>
        <rFont val="Calibri"/>
        <family val="2"/>
        <charset val="186"/>
        <scheme val="minor"/>
      </rPr>
      <t>Lielupe</t>
    </r>
  </si>
  <si>
    <t>TEP, nav akcepta</t>
  </si>
  <si>
    <r>
      <t xml:space="preserve">novadgrāvī, tad Slampes upē un </t>
    </r>
    <r>
      <rPr>
        <b/>
        <sz val="11"/>
        <color theme="1"/>
        <rFont val="Calibri"/>
        <family val="2"/>
        <charset val="186"/>
        <scheme val="minor"/>
      </rPr>
      <t>Vecbērzes poldera apvadkanālā</t>
    </r>
  </si>
  <si>
    <r>
      <t>grāvī, pēc 1,1 km</t>
    </r>
    <r>
      <rPr>
        <b/>
        <sz val="11"/>
        <color theme="1"/>
        <rFont val="Calibri"/>
        <family val="2"/>
        <charset val="186"/>
        <scheme val="minor"/>
      </rPr>
      <t xml:space="preserve"> Svētes upē</t>
    </r>
  </si>
  <si>
    <t>Svitene, tiešā izplūde</t>
  </si>
  <si>
    <r>
      <t>meliorācijas grāvī un tālāk</t>
    </r>
    <r>
      <rPr>
        <b/>
        <sz val="11"/>
        <color theme="1"/>
        <rFont val="Calibri"/>
        <family val="2"/>
        <charset val="186"/>
        <scheme val="minor"/>
      </rPr>
      <t xml:space="preserve"> Tērvetes upē</t>
    </r>
  </si>
  <si>
    <t>Mūsa, tiešā izplūde</t>
  </si>
  <si>
    <r>
      <t xml:space="preserve">Vecsaules strautā un tālāk </t>
    </r>
    <r>
      <rPr>
        <b/>
        <sz val="11"/>
        <color theme="1"/>
        <rFont val="Calibri"/>
        <family val="2"/>
        <charset val="186"/>
        <scheme val="minor"/>
      </rPr>
      <t>Mēmeles upē</t>
    </r>
  </si>
  <si>
    <t>TEP, LAT-LIT pārrobežu projekts</t>
  </si>
  <si>
    <r>
      <t xml:space="preserve">grāvī un </t>
    </r>
    <r>
      <rPr>
        <b/>
        <sz val="11"/>
        <color theme="1"/>
        <rFont val="Calibri"/>
        <family val="2"/>
        <charset val="186"/>
        <scheme val="minor"/>
      </rPr>
      <t>tālāk Lielupē</t>
    </r>
  </si>
  <si>
    <t>Tērvete, tiešā izplūde</t>
  </si>
  <si>
    <t>TEP akceptēts, bet nav iesniegts iesniegums</t>
  </si>
  <si>
    <r>
      <t xml:space="preserve">meliorācijas grāvī un tālāk </t>
    </r>
    <r>
      <rPr>
        <b/>
        <sz val="11"/>
        <color theme="1"/>
        <rFont val="Calibri"/>
        <family val="2"/>
        <charset val="186"/>
        <scheme val="minor"/>
      </rPr>
      <t>Tērvetes upē</t>
    </r>
  </si>
  <si>
    <t>Svēte, tiešā izplūde</t>
  </si>
  <si>
    <t>n/d</t>
  </si>
  <si>
    <t>Svēte (caur Ziedkalnes NAI)</t>
  </si>
  <si>
    <r>
      <t>meliorācijas grāvī un tālāk</t>
    </r>
    <r>
      <rPr>
        <b/>
        <sz val="11"/>
        <color theme="1"/>
        <rFont val="Calibri"/>
        <family val="2"/>
        <charset val="186"/>
        <scheme val="minor"/>
      </rPr>
      <t xml:space="preserve"> Bērzes upē</t>
    </r>
  </si>
  <si>
    <t>Auce, tiešā izplūde</t>
  </si>
  <si>
    <r>
      <t xml:space="preserve">Jugliņas upē, tad Alavē un </t>
    </r>
    <r>
      <rPr>
        <b/>
        <sz val="11"/>
        <color theme="1"/>
        <rFont val="Calibri"/>
        <family val="2"/>
        <charset val="186"/>
        <scheme val="minor"/>
      </rPr>
      <t>Bērzes upē</t>
    </r>
  </si>
  <si>
    <r>
      <t>grāvī, tad Sesavā un</t>
    </r>
    <r>
      <rPr>
        <b/>
        <sz val="11"/>
        <color theme="1"/>
        <rFont val="Calibri"/>
        <family val="2"/>
        <charset val="186"/>
        <scheme val="minor"/>
      </rPr>
      <t xml:space="preserve"> Bērzes upē</t>
    </r>
  </si>
  <si>
    <r>
      <t xml:space="preserve">Blīdenes upē un tad </t>
    </r>
    <r>
      <rPr>
        <b/>
        <sz val="11"/>
        <color theme="1"/>
        <rFont val="Calibri"/>
        <family val="2"/>
        <charset val="186"/>
        <scheme val="minor"/>
      </rPr>
      <t>Bērzes upē</t>
    </r>
  </si>
  <si>
    <r>
      <t>grāvī, tālāk Stabulītes strautā un</t>
    </r>
    <r>
      <rPr>
        <b/>
        <sz val="11"/>
        <color theme="1"/>
        <rFont val="Calibri"/>
        <family val="2"/>
        <charset val="186"/>
        <scheme val="minor"/>
      </rPr>
      <t xml:space="preserve"> Mūsas upē</t>
    </r>
  </si>
  <si>
    <t>Bikstupe, tiešā izplūde</t>
  </si>
  <si>
    <r>
      <t xml:space="preserve">Rūšu strautā, Levestes strautā un tad </t>
    </r>
    <r>
      <rPr>
        <b/>
        <sz val="11"/>
        <color theme="1"/>
        <rFont val="Calibri"/>
        <family val="2"/>
        <charset val="186"/>
        <scheme val="minor"/>
      </rPr>
      <t>Bikstupe</t>
    </r>
  </si>
  <si>
    <r>
      <t xml:space="preserve">Lestenes upē, Džūkstes upē un tad </t>
    </r>
    <r>
      <rPr>
        <b/>
        <sz val="11"/>
        <color theme="1"/>
        <rFont val="Calibri"/>
        <family val="2"/>
        <charset val="186"/>
        <scheme val="minor"/>
      </rPr>
      <t>Vecbērze</t>
    </r>
  </si>
  <si>
    <r>
      <t>Nāburdzīte un tad</t>
    </r>
    <r>
      <rPr>
        <b/>
        <sz val="11"/>
        <color theme="1"/>
        <rFont val="Calibri"/>
        <family val="2"/>
        <charset val="186"/>
        <scheme val="minor"/>
      </rPr>
      <t xml:space="preserve"> Lielupe</t>
    </r>
  </si>
  <si>
    <t>Vilce, tiešā izplūde</t>
  </si>
  <si>
    <r>
      <t xml:space="preserve">Dzirnavu grāvis, Oglaines upe, </t>
    </r>
    <r>
      <rPr>
        <b/>
        <sz val="11"/>
        <color theme="1"/>
        <rFont val="Calibri"/>
        <family val="2"/>
        <charset val="186"/>
        <scheme val="minor"/>
      </rPr>
      <t>Sesava</t>
    </r>
  </si>
  <si>
    <r>
      <t xml:space="preserve">Oglaines upe, tad </t>
    </r>
    <r>
      <rPr>
        <b/>
        <sz val="11"/>
        <color theme="1"/>
        <rFont val="Calibri"/>
        <family val="2"/>
        <charset val="186"/>
        <scheme val="minor"/>
      </rPr>
      <t>Sesava</t>
    </r>
  </si>
  <si>
    <r>
      <t xml:space="preserve">Plānīte un tad </t>
    </r>
    <r>
      <rPr>
        <b/>
        <sz val="11"/>
        <color theme="1"/>
        <rFont val="Calibri"/>
        <family val="2"/>
        <charset val="186"/>
        <scheme val="minor"/>
      </rPr>
      <t>Īslīce</t>
    </r>
  </si>
  <si>
    <r>
      <t xml:space="preserve">grāvī, pēctam Kurmīšupītē, Kamaldā un </t>
    </r>
    <r>
      <rPr>
        <b/>
        <sz val="11"/>
        <color theme="1"/>
        <rFont val="Calibri"/>
        <family val="2"/>
        <charset val="186"/>
        <scheme val="minor"/>
      </rPr>
      <t>Vijā</t>
    </r>
  </si>
  <si>
    <t>Aģe, tiešā izplūde</t>
  </si>
  <si>
    <r>
      <t xml:space="preserve">TEP nav akcepta, 7.atlases k. </t>
    </r>
    <r>
      <rPr>
        <b/>
        <sz val="11"/>
        <color theme="1"/>
        <rFont val="Calibri"/>
        <family val="2"/>
        <charset val="186"/>
        <scheme val="minor"/>
      </rPr>
      <t>noraidīts</t>
    </r>
  </si>
  <si>
    <r>
      <t>Nigras upē un tad</t>
    </r>
    <r>
      <rPr>
        <b/>
        <sz val="11"/>
        <color theme="1"/>
        <rFont val="Calibri"/>
        <family val="2"/>
        <charset val="186"/>
        <scheme val="minor"/>
      </rPr>
      <t xml:space="preserve"> Abuls</t>
    </r>
  </si>
  <si>
    <r>
      <t xml:space="preserve">caur Līnaiža ezeru nonāk Palsas upē un tad </t>
    </r>
    <r>
      <rPr>
        <b/>
        <sz val="11"/>
        <color theme="1"/>
        <rFont val="Calibri"/>
        <family val="2"/>
        <charset val="186"/>
        <scheme val="minor"/>
      </rPr>
      <t>Vizlā</t>
    </r>
  </si>
  <si>
    <r>
      <t xml:space="preserve">meliorācijas grāvī un pēc 3 km </t>
    </r>
    <r>
      <rPr>
        <b/>
        <sz val="11"/>
        <color theme="1"/>
        <rFont val="Calibri"/>
        <family val="2"/>
        <charset val="186"/>
        <scheme val="minor"/>
      </rPr>
      <t>Rūjas upē</t>
    </r>
  </si>
  <si>
    <t>IZ sniegta info, ka izslēgts no saraksta (!)</t>
  </si>
  <si>
    <t>Rūja, tiešā izplūde</t>
  </si>
  <si>
    <r>
      <t>grāvī, Ķires upē un tad</t>
    </r>
    <r>
      <rPr>
        <b/>
        <sz val="11"/>
        <color theme="1"/>
        <rFont val="Calibri"/>
        <family val="2"/>
        <charset val="186"/>
        <scheme val="minor"/>
      </rPr>
      <t xml:space="preserve"> Rūjā</t>
    </r>
  </si>
  <si>
    <r>
      <rPr>
        <sz val="11"/>
        <color theme="1"/>
        <rFont val="Calibri"/>
        <family val="2"/>
        <charset val="186"/>
        <scheme val="minor"/>
      </rPr>
      <t>novadgrāvī, pēctam</t>
    </r>
    <r>
      <rPr>
        <b/>
        <sz val="11"/>
        <color theme="1"/>
        <rFont val="Calibri"/>
        <family val="2"/>
        <charset val="186"/>
        <scheme val="minor"/>
      </rPr>
      <t xml:space="preserve"> Lādes ezerā</t>
    </r>
  </si>
  <si>
    <r>
      <t xml:space="preserve">meliorācijas grāvī un tad </t>
    </r>
    <r>
      <rPr>
        <b/>
        <sz val="11"/>
        <color theme="1"/>
        <rFont val="Calibri"/>
        <family val="2"/>
        <charset val="186"/>
        <scheme val="minor"/>
      </rPr>
      <t>Aģes upē</t>
    </r>
  </si>
  <si>
    <r>
      <t xml:space="preserve">Rakšupītē un tad </t>
    </r>
    <r>
      <rPr>
        <b/>
        <sz val="11"/>
        <color theme="1"/>
        <rFont val="Calibri"/>
        <family val="2"/>
        <charset val="186"/>
        <scheme val="minor"/>
      </rPr>
      <t>Gaujā</t>
    </r>
  </si>
  <si>
    <r>
      <t xml:space="preserve">grāvī, tālāk </t>
    </r>
    <r>
      <rPr>
        <b/>
        <sz val="11"/>
        <color theme="1"/>
        <rFont val="Calibri"/>
        <family val="2"/>
        <charset val="186"/>
        <scheme val="minor"/>
      </rPr>
      <t>Rūjas upē</t>
    </r>
  </si>
  <si>
    <t>Pēterupe, tiešā izplūde</t>
  </si>
  <si>
    <r>
      <t xml:space="preserve">Palsas upē un tad </t>
    </r>
    <r>
      <rPr>
        <b/>
        <sz val="11"/>
        <color theme="1"/>
        <rFont val="Calibri"/>
        <family val="2"/>
        <charset val="186"/>
        <scheme val="minor"/>
      </rPr>
      <t>Vizlā</t>
    </r>
  </si>
  <si>
    <r>
      <t xml:space="preserve">Pērļupē, tad </t>
    </r>
    <r>
      <rPr>
        <b/>
        <sz val="11"/>
        <color theme="1"/>
        <rFont val="Calibri"/>
        <family val="2"/>
        <charset val="186"/>
        <scheme val="minor"/>
      </rPr>
      <t>Svētupē</t>
    </r>
  </si>
  <si>
    <t>Brasla, tiešā izplūde</t>
  </si>
  <si>
    <t>Salaca, tiešā izplūde</t>
  </si>
  <si>
    <t>Svētupe, tiešā izplūde</t>
  </si>
  <si>
    <r>
      <t xml:space="preserve">grāvī un pēc 600 m </t>
    </r>
    <r>
      <rPr>
        <b/>
        <sz val="11"/>
        <color theme="1"/>
        <rFont val="Calibri"/>
        <family val="2"/>
        <charset val="186"/>
        <scheme val="minor"/>
      </rPr>
      <t>Abulā</t>
    </r>
  </si>
  <si>
    <r>
      <t>novadgrāvī un pēc 1 km</t>
    </r>
    <r>
      <rPr>
        <b/>
        <sz val="11"/>
        <color theme="1"/>
        <rFont val="Calibri"/>
        <family val="2"/>
        <charset val="186"/>
        <scheme val="minor"/>
      </rPr>
      <t xml:space="preserve"> Braslā</t>
    </r>
  </si>
  <si>
    <t>IZ (info no B atļaujas)</t>
  </si>
  <si>
    <r>
      <t xml:space="preserve">Viļķenes zivju dīķi, Arupīte un tad </t>
    </r>
    <r>
      <rPr>
        <b/>
        <sz val="11"/>
        <color theme="1"/>
        <rFont val="Calibri"/>
        <family val="2"/>
        <charset val="186"/>
        <scheme val="minor"/>
      </rPr>
      <t>Svētupe</t>
    </r>
  </si>
  <si>
    <r>
      <t xml:space="preserve">Stalbes ūdenskrātuve, Līčupīte un tad </t>
    </r>
    <r>
      <rPr>
        <b/>
        <sz val="11"/>
        <color theme="1"/>
        <rFont val="Calibri"/>
        <family val="2"/>
        <charset val="186"/>
        <scheme val="minor"/>
      </rPr>
      <t>Brasla</t>
    </r>
  </si>
  <si>
    <r>
      <t xml:space="preserve">Nurmižupītē un tad </t>
    </r>
    <r>
      <rPr>
        <b/>
        <sz val="11"/>
        <color theme="1"/>
        <rFont val="Calibri"/>
        <family val="2"/>
        <charset val="186"/>
        <scheme val="minor"/>
      </rPr>
      <t>Gaujā</t>
    </r>
  </si>
  <si>
    <r>
      <t xml:space="preserve">meliorācijas grāvī, tad Taurupē un tad </t>
    </r>
    <r>
      <rPr>
        <b/>
        <sz val="11"/>
        <color theme="1"/>
        <rFont val="Calibri"/>
        <family val="2"/>
        <charset val="186"/>
        <scheme val="minor"/>
      </rPr>
      <t>Pēterupē</t>
    </r>
  </si>
  <si>
    <t>Burtnieku ezers, tiešā izplūde</t>
  </si>
  <si>
    <r>
      <t xml:space="preserve">pa notekgrāvi Līgatnes upē un tad </t>
    </r>
    <r>
      <rPr>
        <b/>
        <sz val="11"/>
        <color theme="1"/>
        <rFont val="Calibri"/>
        <family val="2"/>
        <charset val="186"/>
        <scheme val="minor"/>
      </rPr>
      <t>Gaujā</t>
    </r>
  </si>
  <si>
    <t>TEP, nav akcepts, 7.atlases kārta apstiprināts ar nosacījumu</t>
  </si>
  <si>
    <r>
      <t xml:space="preserve">Blusupīte un tad </t>
    </r>
    <r>
      <rPr>
        <b/>
        <sz val="11"/>
        <color theme="1"/>
        <rFont val="Calibri"/>
        <family val="2"/>
        <charset val="186"/>
        <scheme val="minor"/>
      </rPr>
      <t>Baltijas jūra un Rīgas jūras līcis</t>
    </r>
  </si>
  <si>
    <r>
      <t xml:space="preserve">Ķīšupīte un tad </t>
    </r>
    <r>
      <rPr>
        <b/>
        <sz val="11"/>
        <color theme="1"/>
        <rFont val="Calibri"/>
        <family val="2"/>
        <charset val="186"/>
        <scheme val="minor"/>
      </rPr>
      <t>Baltijas jūra un Rīgas jūras līcis</t>
    </r>
  </si>
  <si>
    <t>Baltijas jūra un Rīgas jūras līcis, tiešā izplūde</t>
  </si>
  <si>
    <t>TEP, 7.atlases kārta, noraidīts</t>
  </si>
  <si>
    <t>TEP 2.kārta, 7.atlases kārta, apstiprināts ar nosacījumu</t>
  </si>
  <si>
    <r>
      <t xml:space="preserve">Starpiņupītē un tad </t>
    </r>
    <r>
      <rPr>
        <b/>
        <sz val="11"/>
        <color theme="1"/>
        <rFont val="Calibri"/>
        <family val="2"/>
        <charset val="186"/>
        <scheme val="minor"/>
      </rPr>
      <t>Baltijas jūra un Rīgas jūras līcis</t>
    </r>
  </si>
  <si>
    <t>Baltijas jūra un Rīgas jūras līcis tiešā izplūde</t>
  </si>
  <si>
    <t>TEP 3.kārta, 7.atlases kārta, noraidīts</t>
  </si>
  <si>
    <r>
      <t xml:space="preserve">Sakas upē un tad </t>
    </r>
    <r>
      <rPr>
        <b/>
        <sz val="11"/>
        <color theme="1"/>
        <rFont val="Calibri"/>
        <family val="2"/>
        <charset val="186"/>
        <scheme val="minor"/>
      </rPr>
      <t>Baltijas jūra un Rīgas jūras līcī</t>
    </r>
  </si>
  <si>
    <r>
      <t xml:space="preserve">Zaķupītē un tālāk </t>
    </r>
    <r>
      <rPr>
        <b/>
        <sz val="11"/>
        <color theme="1"/>
        <rFont val="Calibri"/>
        <family val="2"/>
        <charset val="186"/>
        <scheme val="minor"/>
      </rPr>
      <t>Baltijas jūra un Rīgas jūras līcī</t>
    </r>
  </si>
  <si>
    <r>
      <t xml:space="preserve">meliorācijas grāvī, Mazrojas upē un tad </t>
    </r>
    <r>
      <rPr>
        <b/>
        <sz val="11"/>
        <color theme="1"/>
        <rFont val="Calibri"/>
        <family val="2"/>
        <charset val="186"/>
        <scheme val="minor"/>
      </rPr>
      <t>Rojā</t>
    </r>
  </si>
  <si>
    <t>Cimdenieki</t>
  </si>
  <si>
    <t>Ālande, tiešā izplūde</t>
  </si>
  <si>
    <r>
      <t xml:space="preserve">caur dīķu un grāvju sistēmu ieplūst </t>
    </r>
    <r>
      <rPr>
        <b/>
        <sz val="11"/>
        <color theme="1"/>
        <rFont val="Calibri"/>
        <family val="2"/>
        <charset val="186"/>
        <scheme val="minor"/>
      </rPr>
      <t>Durbes ezerā</t>
    </r>
  </si>
  <si>
    <t>TEP, nav akceptēts</t>
  </si>
  <si>
    <r>
      <t>(no iestādēm) notekgrāvī, Vankas upē un tad</t>
    </r>
    <r>
      <rPr>
        <b/>
        <sz val="11"/>
        <color theme="1"/>
        <rFont val="Calibri"/>
        <family val="2"/>
        <charset val="186"/>
        <scheme val="minor"/>
      </rPr>
      <t xml:space="preserve"> Ventā</t>
    </r>
  </si>
  <si>
    <t>Ēda, tiešā izplūde</t>
  </si>
  <si>
    <t>TEP II kārta, 7.atlases k., apstiprināts ar nosacījumu</t>
  </si>
  <si>
    <t>Alokste, tiešā izplūde</t>
  </si>
  <si>
    <r>
      <t>meliorācijas grāvī un pēc 800 m</t>
    </r>
    <r>
      <rPr>
        <b/>
        <sz val="11"/>
        <color theme="1"/>
        <rFont val="Calibri"/>
        <family val="2"/>
        <charset val="186"/>
        <scheme val="minor"/>
      </rPr>
      <t xml:space="preserve"> Laidzes ezerā</t>
    </r>
  </si>
  <si>
    <t>TEP, 7.atlases k, noraidīts</t>
  </si>
  <si>
    <r>
      <t xml:space="preserve">meliorācijas grāvī, Ēnavas upē un </t>
    </r>
    <r>
      <rPr>
        <b/>
        <sz val="11"/>
        <color theme="1"/>
        <rFont val="Calibri"/>
        <family val="2"/>
        <charset val="186"/>
        <scheme val="minor"/>
      </rPr>
      <t>Ventā</t>
    </r>
  </si>
  <si>
    <r>
      <t xml:space="preserve"> meliorācijas grāvī, Skaldas upē un tad </t>
    </r>
    <r>
      <rPr>
        <b/>
        <sz val="11"/>
        <color theme="1"/>
        <rFont val="Calibri"/>
        <family val="2"/>
        <charset val="186"/>
        <scheme val="minor"/>
      </rPr>
      <t>Alokstē</t>
    </r>
  </si>
  <si>
    <t>Lubezere</t>
  </si>
  <si>
    <r>
      <t xml:space="preserve">grāvī un tad </t>
    </r>
    <r>
      <rPr>
        <b/>
        <sz val="11"/>
        <color theme="1"/>
        <rFont val="Calibri"/>
        <family val="2"/>
        <charset val="186"/>
        <scheme val="minor"/>
      </rPr>
      <t>Rojas upē</t>
    </r>
  </si>
  <si>
    <t>TEP, 5.atlases k.</t>
  </si>
  <si>
    <r>
      <t xml:space="preserve">novadgrāvī un Abrupē, tālāk </t>
    </r>
    <r>
      <rPr>
        <b/>
        <sz val="11"/>
        <color theme="1"/>
        <rFont val="Calibri"/>
        <family val="2"/>
        <charset val="186"/>
        <scheme val="minor"/>
      </rPr>
      <t>Zaņas upē</t>
    </r>
  </si>
  <si>
    <r>
      <t xml:space="preserve">grāvī, Melnupē un tad </t>
    </r>
    <r>
      <rPr>
        <b/>
        <sz val="11"/>
        <color theme="1"/>
        <rFont val="Calibri"/>
        <family val="2"/>
        <charset val="186"/>
        <scheme val="minor"/>
      </rPr>
      <t>Prūšu ūdenskrātuvē</t>
    </r>
  </si>
  <si>
    <t>Roja, tiešā izplūde</t>
  </si>
  <si>
    <r>
      <t xml:space="preserve">Kojas upē un tad </t>
    </r>
    <r>
      <rPr>
        <b/>
        <sz val="11"/>
        <color theme="1"/>
        <rFont val="Calibri"/>
        <family val="2"/>
        <charset val="186"/>
        <scheme val="minor"/>
      </rPr>
      <t>Ventā</t>
    </r>
  </si>
  <si>
    <t>TEP III kārta, 5.atlases k.</t>
  </si>
  <si>
    <r>
      <t xml:space="preserve">grāvī, pēc 3 km Viršupītē un tad </t>
    </r>
    <r>
      <rPr>
        <b/>
        <sz val="11"/>
        <color theme="1"/>
        <rFont val="Calibri"/>
        <family val="2"/>
        <charset val="186"/>
        <scheme val="minor"/>
      </rPr>
      <t>Slocenē</t>
    </r>
  </si>
  <si>
    <r>
      <t xml:space="preserve">Šķēdes upē, tālāk </t>
    </r>
    <r>
      <rPr>
        <b/>
        <sz val="11"/>
        <color theme="1"/>
        <rFont val="Calibri"/>
        <family val="2"/>
        <charset val="186"/>
        <scheme val="minor"/>
      </rPr>
      <t>Ēdas upē</t>
    </r>
  </si>
  <si>
    <r>
      <t xml:space="preserve">meliorācijas grāvī un tālāk </t>
    </r>
    <r>
      <rPr>
        <b/>
        <sz val="11"/>
        <color theme="1"/>
        <rFont val="Calibri"/>
        <family val="2"/>
        <charset val="186"/>
        <scheme val="minor"/>
      </rPr>
      <t>Rojas upē</t>
    </r>
  </si>
  <si>
    <r>
      <t xml:space="preserve">Tumes strautā un tālāk </t>
    </r>
    <r>
      <rPr>
        <b/>
        <sz val="11"/>
        <color theme="1"/>
        <rFont val="Calibri"/>
        <family val="2"/>
        <charset val="186"/>
        <scheme val="minor"/>
      </rPr>
      <t>Slocenē</t>
    </r>
  </si>
  <si>
    <r>
      <t xml:space="preserve">Grizupīte un </t>
    </r>
    <r>
      <rPr>
        <b/>
        <sz val="11"/>
        <color theme="1"/>
        <rFont val="Calibri"/>
        <family val="2"/>
        <charset val="186"/>
        <scheme val="minor"/>
      </rPr>
      <t>Tosmares ezers</t>
    </r>
    <r>
      <rPr>
        <sz val="11"/>
        <color theme="1"/>
        <rFont val="Calibri"/>
        <family val="2"/>
        <charset val="186"/>
        <scheme val="minor"/>
      </rPr>
      <t>, nevis Ālande</t>
    </r>
  </si>
  <si>
    <r>
      <t xml:space="preserve">TEP, 7.atlases k., noraidīts. Nav saistīts ar sākotnēji noteikto riska ūdensobjektu Ālandes upē, mainīts uz </t>
    </r>
    <r>
      <rPr>
        <b/>
        <sz val="11"/>
        <color theme="1"/>
        <rFont val="Calibri"/>
        <family val="2"/>
        <charset val="186"/>
        <scheme val="minor"/>
      </rPr>
      <t>Tosmares ezeru</t>
    </r>
  </si>
  <si>
    <r>
      <t xml:space="preserve">Karpenes upē, Šķēdā un tad </t>
    </r>
    <r>
      <rPr>
        <b/>
        <sz val="11"/>
        <color theme="1"/>
        <rFont val="Calibri"/>
        <family val="2"/>
        <charset val="186"/>
        <scheme val="minor"/>
      </rPr>
      <t>Ēda</t>
    </r>
  </si>
  <si>
    <r>
      <t xml:space="preserve"> no grāvja Vašlejas upē un tad </t>
    </r>
    <r>
      <rPr>
        <b/>
        <sz val="11"/>
        <color theme="1"/>
        <rFont val="Calibri"/>
        <family val="2"/>
        <charset val="186"/>
        <scheme val="minor"/>
      </rPr>
      <t>Slocenē</t>
    </r>
  </si>
  <si>
    <r>
      <t xml:space="preserve">Kārļupīte un tad </t>
    </r>
    <r>
      <rPr>
        <b/>
        <sz val="11"/>
        <color theme="1"/>
        <rFont val="Calibri"/>
        <family val="2"/>
        <charset val="186"/>
        <scheme val="minor"/>
      </rPr>
      <t>Ālande</t>
    </r>
  </si>
  <si>
    <r>
      <t>pa grāvi uz Trumpes upi un tad</t>
    </r>
    <r>
      <rPr>
        <b/>
        <sz val="11"/>
        <color theme="1"/>
        <rFont val="Calibri"/>
        <family val="2"/>
        <charset val="186"/>
        <scheme val="minor"/>
      </rPr>
      <t xml:space="preserve"> Durbes ezerā</t>
    </r>
  </si>
  <si>
    <t>Slocene, tiešā izplūde</t>
  </si>
  <si>
    <r>
      <t xml:space="preserve">pa grāvi uz Vārmes upi, Šķēdi un tad </t>
    </r>
    <r>
      <rPr>
        <b/>
        <sz val="11"/>
        <color theme="1"/>
        <rFont val="Calibri"/>
        <family val="2"/>
        <charset val="186"/>
        <scheme val="minor"/>
      </rPr>
      <t>Ēda</t>
    </r>
  </si>
  <si>
    <r>
      <t xml:space="preserve">pa grāvi Alekšupītē un tad </t>
    </r>
    <r>
      <rPr>
        <b/>
        <sz val="11"/>
        <color theme="1"/>
        <rFont val="Calibri"/>
        <family val="2"/>
        <charset val="186"/>
        <scheme val="minor"/>
      </rPr>
      <t>Venta</t>
    </r>
  </si>
  <si>
    <t>Viesata, tiešā izplūde</t>
  </si>
  <si>
    <t>IZ datu nav, informācija no Limbažu novada ttjas plānojuma 2012 - 2024 gadam</t>
  </si>
  <si>
    <t>TEP II kārta, 7.atlases k. apstiprināts ar nosacījumu</t>
  </si>
  <si>
    <t>Ciriša ezers, tiešā izplūde</t>
  </si>
  <si>
    <r>
      <t>Liužankas upē un tad</t>
    </r>
    <r>
      <rPr>
        <b/>
        <sz val="11"/>
        <color theme="1"/>
        <rFont val="Calibri"/>
        <family val="2"/>
        <charset val="186"/>
        <scheme val="minor"/>
      </rPr>
      <t xml:space="preserve"> Rēzeknes upē</t>
    </r>
  </si>
  <si>
    <r>
      <t xml:space="preserve">Vārniene un tad </t>
    </r>
    <r>
      <rPr>
        <b/>
        <sz val="11"/>
        <color theme="1"/>
        <rFont val="Calibri"/>
        <family val="2"/>
        <charset val="186"/>
        <scheme val="minor"/>
      </rPr>
      <t>Bolupe</t>
    </r>
  </si>
  <si>
    <t>Kuja, tiešā izplūde</t>
  </si>
  <si>
    <t>TEP, 7.atlases k. Apstiprināts</t>
  </si>
  <si>
    <t>Līksna, tiešā izplūde</t>
  </si>
  <si>
    <t>TEP, 4.atlases k., bet CFLA sarakstā izslēgts</t>
  </si>
  <si>
    <r>
      <t xml:space="preserve">novadgrāvī un tad </t>
    </r>
    <r>
      <rPr>
        <b/>
        <sz val="11"/>
        <color theme="1"/>
        <rFont val="Calibri"/>
        <family val="2"/>
        <charset val="186"/>
        <scheme val="minor"/>
      </rPr>
      <t>Daugavā</t>
    </r>
  </si>
  <si>
    <r>
      <t>Raģupīte un tad</t>
    </r>
    <r>
      <rPr>
        <b/>
        <sz val="11"/>
        <color theme="1"/>
        <rFont val="Calibri"/>
        <family val="2"/>
        <charset val="186"/>
        <scheme val="minor"/>
      </rPr>
      <t xml:space="preserve"> Daugava</t>
    </r>
  </si>
  <si>
    <t>Feimaņu ezers, tiešā izplūde</t>
  </si>
  <si>
    <r>
      <t xml:space="preserve">Tartakas upē un tad </t>
    </r>
    <r>
      <rPr>
        <b/>
        <sz val="11"/>
        <color theme="1"/>
        <rFont val="Calibri"/>
        <family val="2"/>
        <charset val="186"/>
        <scheme val="minor"/>
      </rPr>
      <t>Ciriša ezers</t>
    </r>
    <r>
      <rPr>
        <sz val="11"/>
        <color theme="1"/>
        <rFont val="Calibri"/>
        <family val="2"/>
        <charset val="186"/>
        <scheme val="minor"/>
      </rPr>
      <t>, nevis Rušona ezers</t>
    </r>
  </si>
  <si>
    <t>Vidē novadīto notekūdeņu apjoms (t/g) 2015</t>
  </si>
  <si>
    <t>CE apjoms rūpniec.</t>
  </si>
  <si>
    <t>CE apjoms kopā</t>
  </si>
  <si>
    <t>\-</t>
  </si>
  <si>
    <r>
      <t xml:space="preserve">Rites upē, pēc 6 km </t>
    </r>
    <r>
      <rPr>
        <b/>
        <sz val="11"/>
        <color theme="1"/>
        <rFont val="Calibri"/>
        <family val="2"/>
        <charset val="186"/>
        <scheme val="minor"/>
      </rPr>
      <t>Daugavā</t>
    </r>
  </si>
  <si>
    <t>TEP akceptēts, bet nav iesniegts uz ERAF</t>
  </si>
  <si>
    <r>
      <t>Teiļupītē un tad</t>
    </r>
    <r>
      <rPr>
        <b/>
        <sz val="11"/>
        <color theme="1"/>
        <rFont val="Calibri"/>
        <family val="2"/>
        <charset val="186"/>
        <scheme val="minor"/>
      </rPr>
      <t xml:space="preserve"> Suda</t>
    </r>
  </si>
  <si>
    <t>TEP, 1.atlases k., noraidīts</t>
  </si>
  <si>
    <r>
      <t>novadgrāvī un tālāk</t>
    </r>
    <r>
      <rPr>
        <b/>
        <sz val="11"/>
        <color theme="1"/>
        <rFont val="Calibri"/>
        <family val="2"/>
        <charset val="186"/>
        <scheme val="minor"/>
      </rPr>
      <t xml:space="preserve"> Daugavā</t>
    </r>
  </si>
  <si>
    <r>
      <t>Kalupes upē, kas tālāk iztek cauri</t>
    </r>
    <r>
      <rPr>
        <b/>
        <sz val="11"/>
        <color theme="1"/>
        <rFont val="Calibri"/>
        <family val="2"/>
        <charset val="186"/>
        <scheme val="minor"/>
      </rPr>
      <t xml:space="preserve"> Mazajam Kalupes ezeram</t>
    </r>
  </si>
  <si>
    <t>Bolupe, tiešā izplūde</t>
  </si>
  <si>
    <r>
      <t xml:space="preserve">grāvī, pēc 2 km Odzes upē, tad Neretā un </t>
    </r>
    <r>
      <rPr>
        <b/>
        <sz val="11"/>
        <color theme="1"/>
        <rFont val="Calibri"/>
        <family val="2"/>
        <charset val="186"/>
        <scheme val="minor"/>
      </rPr>
      <t>Daugavā</t>
    </r>
  </si>
  <si>
    <r>
      <t>grāvī un pēc 0,5 km Livžankas upē, tad</t>
    </r>
    <r>
      <rPr>
        <b/>
        <sz val="11"/>
        <color theme="1"/>
        <rFont val="Calibri"/>
        <family val="2"/>
        <charset val="186"/>
        <scheme val="minor"/>
      </rPr>
      <t xml:space="preserve"> Rēzeknes upē</t>
    </r>
  </si>
  <si>
    <r>
      <t xml:space="preserve">Stropes upē un tad </t>
    </r>
    <r>
      <rPr>
        <b/>
        <sz val="11"/>
        <color theme="1"/>
        <rFont val="Calibri"/>
        <family val="2"/>
        <charset val="186"/>
        <scheme val="minor"/>
      </rPr>
      <t>Līksna</t>
    </r>
  </si>
  <si>
    <r>
      <t>meliorācijas grāvis, pēc 3 km</t>
    </r>
    <r>
      <rPr>
        <b/>
        <sz val="11"/>
        <color theme="1"/>
        <rFont val="Calibri"/>
        <family val="2"/>
        <charset val="186"/>
        <scheme val="minor"/>
      </rPr>
      <t xml:space="preserve"> Līksnas upē</t>
    </r>
  </si>
  <si>
    <r>
      <t xml:space="preserve">grāvī, Titurgas upē un tad </t>
    </r>
    <r>
      <rPr>
        <b/>
        <sz val="11"/>
        <color theme="1"/>
        <rFont val="Calibri"/>
        <family val="2"/>
        <charset val="186"/>
        <scheme val="minor"/>
      </rPr>
      <t>Daugavā</t>
    </r>
  </si>
  <si>
    <t>TEP, 7.atlases k. Apstiprināts ar nosacījumu</t>
  </si>
  <si>
    <r>
      <t xml:space="preserve">Muižupītē, tad </t>
    </r>
    <r>
      <rPr>
        <b/>
        <sz val="11"/>
        <color theme="1"/>
        <rFont val="Calibri"/>
        <family val="2"/>
        <charset val="186"/>
        <scheme val="minor"/>
      </rPr>
      <t>Islienas upē</t>
    </r>
  </si>
  <si>
    <r>
      <t xml:space="preserve">Krēsles upē un tad </t>
    </r>
    <r>
      <rPr>
        <b/>
        <sz val="11"/>
        <color theme="1"/>
        <rFont val="Calibri"/>
        <family val="2"/>
        <charset val="186"/>
        <scheme val="minor"/>
      </rPr>
      <t>Rēzeknes upē</t>
    </r>
  </si>
  <si>
    <r>
      <t xml:space="preserve">Ilžas upē un tad </t>
    </r>
    <r>
      <rPr>
        <b/>
        <sz val="11"/>
        <color theme="1"/>
        <rFont val="Calibri"/>
        <family val="2"/>
        <charset val="186"/>
        <scheme val="minor"/>
      </rPr>
      <t>Pildas ezerā</t>
    </r>
  </si>
  <si>
    <r>
      <t xml:space="preserve">grāvī, Piksteres upē un tad </t>
    </r>
    <r>
      <rPr>
        <b/>
        <sz val="11"/>
        <color theme="1"/>
        <rFont val="Calibri"/>
        <family val="2"/>
        <charset val="186"/>
        <scheme val="minor"/>
      </rPr>
      <t>Daugava</t>
    </r>
  </si>
  <si>
    <r>
      <t>Sanaude un tad</t>
    </r>
    <r>
      <rPr>
        <b/>
        <sz val="11"/>
        <color theme="1"/>
        <rFont val="Calibri"/>
        <family val="2"/>
        <charset val="186"/>
        <scheme val="minor"/>
      </rPr>
      <t xml:space="preserve"> Feimanka</t>
    </r>
  </si>
  <si>
    <t>Daugava, tiešā izplūde</t>
  </si>
  <si>
    <t>Ķīšezers, tiešā izplūde</t>
  </si>
  <si>
    <t>dati no KF Dagdas TEP, IIP atlikts pieslēgums Dagdas pilsētai</t>
  </si>
  <si>
    <r>
      <t xml:space="preserve">grāvī un </t>
    </r>
    <r>
      <rPr>
        <b/>
        <sz val="11"/>
        <color theme="1"/>
        <rFont val="Calibri"/>
        <family val="2"/>
        <charset val="186"/>
        <scheme val="minor"/>
      </rPr>
      <t>Dagdas ezerā</t>
    </r>
  </si>
  <si>
    <t>TEP, 4. atlases k.</t>
  </si>
  <si>
    <r>
      <t xml:space="preserve">grāvī, Kazupe, Ķīlupe un </t>
    </r>
    <r>
      <rPr>
        <b/>
        <sz val="11"/>
        <color theme="1"/>
        <rFont val="Calibri"/>
        <family val="2"/>
        <charset val="186"/>
        <scheme val="minor"/>
      </rPr>
      <t>Daugava</t>
    </r>
  </si>
  <si>
    <t>Feimanka, tiešā izplūde</t>
  </si>
  <si>
    <r>
      <t>Vārnienes upē un tad</t>
    </r>
    <r>
      <rPr>
        <b/>
        <sz val="11"/>
        <color theme="1"/>
        <rFont val="Calibri"/>
        <family val="2"/>
        <charset val="186"/>
        <scheme val="minor"/>
      </rPr>
      <t xml:space="preserve"> Bolupē</t>
    </r>
  </si>
  <si>
    <r>
      <t xml:space="preserve">Kurna, pēctam </t>
    </r>
    <r>
      <rPr>
        <b/>
        <sz val="11"/>
        <color theme="1"/>
        <rFont val="Calibri"/>
        <family val="2"/>
        <charset val="186"/>
        <scheme val="minor"/>
      </rPr>
      <t>Bolupe</t>
    </r>
  </si>
  <si>
    <r>
      <t xml:space="preserve">Dārzupītē un tad </t>
    </r>
    <r>
      <rPr>
        <b/>
        <sz val="11"/>
        <color theme="1"/>
        <rFont val="Calibri"/>
        <family val="2"/>
        <charset val="186"/>
        <scheme val="minor"/>
      </rPr>
      <t>Daugava</t>
    </r>
  </si>
  <si>
    <t>IZ (notekūdeņi tiek novadīti uz Ziedkalnes NAI)Mūrmuiža atbilstoši ter.plānojumam tāda ciema nav.</t>
  </si>
  <si>
    <t>jā</t>
  </si>
  <si>
    <t>nē</t>
  </si>
  <si>
    <t>NAI jaudas pietiekamība un atbilstība (jā/nē)</t>
  </si>
  <si>
    <r>
      <t xml:space="preserve">pa novadgrāvi tālāk nonāk </t>
    </r>
    <r>
      <rPr>
        <b/>
        <sz val="11"/>
        <color theme="1"/>
        <rFont val="Calibri"/>
        <family val="2"/>
        <charset val="186"/>
        <scheme val="minor"/>
      </rPr>
      <t>Babītes ezerā</t>
    </r>
  </si>
  <si>
    <t>TEP, 4.atlases k. PrIP laikā tiek apvienotas Strēlnieku un Garozas notekūdeņu sistēmas, attiecīgi izplūde caur Garozas NAI</t>
  </si>
  <si>
    <r>
      <t xml:space="preserve">Garozes upē caur Garozas NAI, </t>
    </r>
    <r>
      <rPr>
        <b/>
        <sz val="11"/>
        <color theme="1"/>
        <rFont val="Calibri"/>
        <family val="2"/>
        <charset val="186"/>
        <scheme val="minor"/>
      </rPr>
      <t>tālāk Lielupē</t>
    </r>
  </si>
  <si>
    <t>IZ (notekūdeņu apjoms no uzņēmumiem un iestādēm ~ 41 m3/dnn, veido ap 50 % no kopējā novadītā)</t>
  </si>
  <si>
    <r>
      <rPr>
        <sz val="11"/>
        <color theme="1"/>
        <rFont val="Calibri"/>
        <family val="2"/>
        <charset val="186"/>
        <scheme val="minor"/>
      </rPr>
      <t>notekūdeņi tiek novadīti u</t>
    </r>
    <r>
      <rPr>
        <b/>
        <sz val="11"/>
        <color theme="1"/>
        <rFont val="Calibri"/>
        <family val="2"/>
        <charset val="186"/>
        <scheme val="minor"/>
      </rPr>
      <t>z Elejas NAI (Vircava)</t>
    </r>
  </si>
  <si>
    <r>
      <t xml:space="preserve">TEP, 2.atlases k.. </t>
    </r>
    <r>
      <rPr>
        <b/>
        <sz val="11"/>
        <color theme="1"/>
        <rFont val="Calibri"/>
        <family val="2"/>
        <charset val="186"/>
        <scheme val="minor"/>
      </rPr>
      <t>Aprēķinos jāiekļauj Lielplatone un Bērvircava</t>
    </r>
  </si>
  <si>
    <r>
      <t>notekūdeņi tiek novadīti Staļģenes NAI (</t>
    </r>
    <r>
      <rPr>
        <b/>
        <sz val="11"/>
        <color theme="1"/>
        <rFont val="Calibri"/>
        <family val="2"/>
        <charset val="186"/>
        <scheme val="minor"/>
      </rPr>
      <t>Sesavas upē)</t>
    </r>
  </si>
  <si>
    <t>IZ, gaļas pārstrādes uzņēmums rada 70 % no visiem notekūdeņiem</t>
  </si>
  <si>
    <t>IZ, rūpnieciskais notekūdeņu apjoms 40 %, Jaunpils lielākais uzņēmums Jaunpils pienotava</t>
  </si>
  <si>
    <t>TEP, 2.atlases k./5.atlases k.</t>
  </si>
  <si>
    <t>TEP, mainīts riska ūdensobjekts, 7.atlases k., apstiprināts ar nosacījumu</t>
  </si>
  <si>
    <t>TEP, nav ne TEP, ne IZ ir B atļauja NAI</t>
  </si>
  <si>
    <t>Riska cēlonis</t>
  </si>
  <si>
    <t>Ekoloģiskā kvalitāte (2009/2015)</t>
  </si>
  <si>
    <t>Piemērots termiņa izņēmums</t>
  </si>
  <si>
    <t>Pasākumi NAI uzlabošanai</t>
  </si>
  <si>
    <t>izkliedēta</t>
  </si>
  <si>
    <t>vidēja/ vidēja</t>
  </si>
  <si>
    <t>Nenoteiktība problēmas cēlonī, augštecē divi ūdensobjekti, kuros ūdens kvalitāte nav laba un kuros līdz 2015.gadam ir paredzēts īstenot vairākus pasākumus.</t>
  </si>
  <si>
    <t>nav</t>
  </si>
  <si>
    <t>izkliedēta un morfoloģiska</t>
  </si>
  <si>
    <t>laba/laba</t>
  </si>
  <si>
    <t>1.1.pasākums NAI darbības uzlabošana. NAI rekonstrukcija veikta 2006.gadā</t>
  </si>
  <si>
    <t>1.1.pasākums NAI darbības uzlabošana</t>
  </si>
  <si>
    <t>1.1.pasākums NAI darbības uzlabošana. NAI izbūve veikta 2006.gadā un Trikātas siers priekšattīrīšana nodota 2008.g. analīzes atbilstoši normai</t>
  </si>
  <si>
    <t>1.1.pasākums NAI darbības uzlabošana. NAI rekonstrukcija veikta 2012.gadā, darbojas atbilstoši normām</t>
  </si>
  <si>
    <t>1.1.pasākums NAI darbības uzlabošana. Jaunu NAI izbūve veikta 2010.gadā</t>
  </si>
  <si>
    <t>1.1.pasākums NAI darbības uzlabošana. Jaunas NAI izbūvētas 2011.gadā</t>
  </si>
  <si>
    <t xml:space="preserve">1.1.pasākums NAI darbības uzlabošana. </t>
  </si>
  <si>
    <t>1.1.pasākums NAI darbības uzlabošana. Jaunas NAI plānotas projekta ietvaros 2012/2013.g.</t>
  </si>
  <si>
    <t>1.1.pasākums NAI darbības uzlabošana. Jaunas NAI plānots izbūvēt 2014.gadā</t>
  </si>
  <si>
    <t>1.1.pasākums NAI darbības uzlabošana. NAI izbūvētas 2006.gadā</t>
  </si>
  <si>
    <t>punktveida/ izkliedētā/ morfoloģiskā</t>
  </si>
  <si>
    <t>Termiņa izņēmums līdz 2021.gadam</t>
  </si>
  <si>
    <t>slikta/ vidēja</t>
  </si>
  <si>
    <t>punktveida/ morfoloģiskā</t>
  </si>
  <si>
    <t>pēc 2015.gada</t>
  </si>
  <si>
    <t>izkliedētā</t>
  </si>
  <si>
    <t>Termiņa izņēmums līdz 2027.gadam</t>
  </si>
  <si>
    <t>nav, laba kvalitāte jāsasniedz līdz 2015.g.</t>
  </si>
  <si>
    <t>vidēja/ laba</t>
  </si>
  <si>
    <t>izkliedētā/ morfoloģiskā</t>
  </si>
  <si>
    <t>morfoloģiskā slodze</t>
  </si>
  <si>
    <t>vidēja/laba</t>
  </si>
  <si>
    <t>slikta/ laba</t>
  </si>
  <si>
    <t>punktveida slodze/ plūdu risks</t>
  </si>
  <si>
    <t>punktveida</t>
  </si>
  <si>
    <t>pārrobežu piesārņojums/ upju ienestais piesārņojums</t>
  </si>
  <si>
    <t>termiņa izņēmums līdz 2021.gadam</t>
  </si>
  <si>
    <t>1.1.pasākums NAI darbības uzlabošana. Jaunu NAI izbūve plānota ERAF 5.atlases k. Ietvaros</t>
  </si>
  <si>
    <t>1.1.pasākums NAI darbības uzlabošana. NAI rekonstrukcija plānota ERAF 6.atlases k. Ietvaros</t>
  </si>
  <si>
    <t>L108 SP</t>
  </si>
  <si>
    <t>1.1.pasākums NAI darbības uzlabošana.</t>
  </si>
  <si>
    <t>1.1.pasākums NAI darbības uzlabošana. NAI izbūve plānota ERAF 6.atlases k. Ietvaros</t>
  </si>
  <si>
    <t>Blukas</t>
  </si>
  <si>
    <t>68,59 (kopā ar Āni)</t>
  </si>
  <si>
    <t>Āne</t>
  </si>
  <si>
    <t>1.1.pasākums NAI darbības uzlabošana. Jaunu NAI izbūve plānota ERAF 7.atlases k. Ietvaros</t>
  </si>
  <si>
    <t>1.1.pasākums NAI darbības uzlabošana. Jaunas NAI jau ir izbūvētas 2007.gadā.</t>
  </si>
  <si>
    <t>1.1.pasākums NAI darbības uzlabošana. Jaunas NAI jau ir izbūvētas 2006.gadā.</t>
  </si>
  <si>
    <t>1.1.pasākums NAI darbības uzlabošana. Jaunas NAI jau ir izbūvētas 2012.gadā.</t>
  </si>
  <si>
    <t>1.1.pasākums NAI darbības uzlabošana. NAI rekonstrukcija veikta ERAF 2.atlases k. Ietvaros</t>
  </si>
  <si>
    <t>1.1.pasākums NAI darbības uzlabošana. NAI rekonstrukcija veikta jau 2007.gadā.</t>
  </si>
  <si>
    <t>1.1.pasākums NAI darbības uzlabošana. NAI rekonstrukcija veikta ERAF 4.atlases k. Ietvaros</t>
  </si>
  <si>
    <t>1.1.pasākums NAI darbības uzlabošana. Jaunu NAI izbūve plānota ERAF 5. un 6.atlases k. Ietvaros</t>
  </si>
  <si>
    <t>1.1.pasākums NAI darbības uzlabošana. UBP norādīts ka attiecas uz L143 ŪO, kas ir neprecīzi jo pēc B atļaujas izplūde ir Vircavas upē - L147, tam nav noteikti pasākumi NAI uzlabošanai</t>
  </si>
  <si>
    <t>Termiņa pagarinājums līdz 2027.gadam</t>
  </si>
  <si>
    <t>izkliedētā piesārņojuma slodze/nav noskaidrots</t>
  </si>
  <si>
    <t>ļoti slikta/ slikta</t>
  </si>
  <si>
    <t>morfoloģiska ietekme</t>
  </si>
  <si>
    <t>ļoti slikta/ vidēja</t>
  </si>
  <si>
    <t>Termiņa pagarinājums līdz 2021.gadam</t>
  </si>
  <si>
    <t>izkliedētā piesārņojuma slodze</t>
  </si>
  <si>
    <t>punktveida/ izkliedētā piesārņojuma slodze</t>
  </si>
  <si>
    <t>punktveida/ izkliedētā/ morfoloģiskā ietekme/ pārrobežu piesārņojums</t>
  </si>
  <si>
    <t>punktveida/ morfoloģiskā ietekme/ pārrobežu piesārņojums</t>
  </si>
  <si>
    <t>izkliedētā/ morfoloģiskā ietekme/ pārrobežu piesārņojums</t>
  </si>
  <si>
    <t>punktveida slodze/ pārrobežu piesārņojums/ augšteces ūdensobjekta kvalitāte</t>
  </si>
  <si>
    <t>punktveida/ izkliedētā piesārņojuma slodze/ pārrobežu piesārņojums/ nepieciešama papildus izpēte</t>
  </si>
  <si>
    <t>punktveida/ izkliedētā/ morfoloģiskā ietekme</t>
  </si>
  <si>
    <t>slikta/laba</t>
  </si>
  <si>
    <t>izkliedētā piesārņojuma slodze/ plūdu risks/ būtiska augšteces ietekme no L111</t>
  </si>
  <si>
    <t>ļoti slikta/laba</t>
  </si>
  <si>
    <t xml:space="preserve">punktveida/izkliedētā/ morfoloģiskā ietekme </t>
  </si>
  <si>
    <t>pārrobežu piesārņojums</t>
  </si>
  <si>
    <t>izkliedētā piesārņojuma slodze/ pārrobežu piesārņojums/ plūdu risks</t>
  </si>
  <si>
    <t xml:space="preserve">izkliedētā iesārņojuma/ morfoloģiskā ietekme </t>
  </si>
  <si>
    <t>izkliedētā/ morfoloģiskā ietekme</t>
  </si>
  <si>
    <t>E004</t>
  </si>
  <si>
    <t>1.1.pasākums NAI darbības uzlabošana. Jaunu NAI izbūve veikta 2009/2010.g. ERAF 1.atlases kārtas ietvaros</t>
  </si>
  <si>
    <t>izkliedētā/ morfoloģiskā slodze</t>
  </si>
  <si>
    <t>plūdu risks/ iekšzemes ūdeņu kvalitāte</t>
  </si>
  <si>
    <t>iekšzemes ūdeņu kvalitāte</t>
  </si>
  <si>
    <t>punktveida/izkliedētā slodze</t>
  </si>
  <si>
    <t>izkliedētā slodze/ nav skaidrs problēmas  cēlonis</t>
  </si>
  <si>
    <t>augšteces ŪO ar vidēju ekoloģisko kvalitāti ietekme (V044 Riežupe, V046 Ēda, V049 Venta) var neļaut sasniegt mērķi 2015.g.</t>
  </si>
  <si>
    <t>izkliedētā/ morfoloģiskā slodze/ plūdu risks/ augšteces ŪO V056 Venta (vidēja kvalitāte) ietekme var neļaut sasniegt mērķi 2015.g.</t>
  </si>
  <si>
    <t>punktveida/ izkliedētā/ morfoloģiskā slodze</t>
  </si>
  <si>
    <t>punktveida/ izkliedētā slodze</t>
  </si>
  <si>
    <t>IZ (Vienīgo info par NAI var atrast tikai Naujenes pagasta attīstības programmā)</t>
  </si>
  <si>
    <t>slodzes upes augštecē</t>
  </si>
  <si>
    <t>pēc 2015.g.</t>
  </si>
  <si>
    <t xml:space="preserve"> izkliedētā slodze</t>
  </si>
  <si>
    <t>Nav noskaidrots</t>
  </si>
  <si>
    <t>morfoloģiskā slodze/ nav pilnībā noskaidrots</t>
  </si>
  <si>
    <t>punktveida slodze</t>
  </si>
  <si>
    <t>punktveida/ izkliedētā slodze/ plūdu risks</t>
  </si>
  <si>
    <t>Apdzīvotā vieta</t>
  </si>
  <si>
    <t>Baseins</t>
  </si>
  <si>
    <t>Prioritizācija</t>
  </si>
  <si>
    <t>Punkti</t>
  </si>
  <si>
    <t>Prioritāte</t>
  </si>
  <si>
    <t>Iedz.sk.</t>
  </si>
  <si>
    <t>Pieslēgumi</t>
  </si>
  <si>
    <t>NAI atbilstība</t>
  </si>
  <si>
    <t>ŪO kvalitāte 2009</t>
  </si>
  <si>
    <t>ŪO kvalitāte 2015</t>
  </si>
  <si>
    <t>Termiņa izņēmumi</t>
  </si>
  <si>
    <t>Izplūdes vietas ietekme</t>
  </si>
  <si>
    <t>CE apjoms</t>
  </si>
  <si>
    <t>NAI papildus pasākumi</t>
  </si>
  <si>
    <t>Lielupes</t>
  </si>
  <si>
    <t>Gaujas</t>
  </si>
  <si>
    <t>P</t>
  </si>
  <si>
    <t>Pārejas ŪO</t>
  </si>
  <si>
    <t>Piekrastes ŪO</t>
  </si>
  <si>
    <t>Ventas</t>
  </si>
  <si>
    <t>Daugavas</t>
  </si>
  <si>
    <t>Garoza (Sidrab.p)</t>
  </si>
  <si>
    <t>Garoza (Mežotn.p)</t>
  </si>
  <si>
    <t>Mūsa (Ceraukst.p)</t>
  </si>
  <si>
    <t>Mūsa (Gailīšu p)</t>
  </si>
  <si>
    <t xml:space="preserve">izkliedētā slodze </t>
  </si>
  <si>
    <t>punktveida/ morfoloģiskā/ tūrisma slodze/ vēsturiskais piesārņojums</t>
  </si>
  <si>
    <t>punktveida/ morfoloģiskā slodze</t>
  </si>
  <si>
    <t>TEP (nav pieejams), IZ nav vērtēts, dati no B atļaujas</t>
  </si>
  <si>
    <r>
      <t xml:space="preserve">meliorācijas grāvī, tālāk Veižalka strautā, Stropupe un </t>
    </r>
    <r>
      <rPr>
        <b/>
        <sz val="11"/>
        <color theme="1"/>
        <rFont val="Calibri"/>
        <family val="2"/>
        <charset val="186"/>
        <scheme val="minor"/>
      </rPr>
      <t>Līksnas upē</t>
    </r>
  </si>
  <si>
    <t>vidēja/vidēja</t>
  </si>
  <si>
    <r>
      <t>meliorācijas grāvī, tad Čečoras upē un tad</t>
    </r>
    <r>
      <rPr>
        <b/>
        <sz val="11"/>
        <color theme="1"/>
        <rFont val="Calibri"/>
        <family val="2"/>
        <charset val="186"/>
        <scheme val="minor"/>
      </rPr>
      <t xml:space="preserve"> Rēzeknes upē</t>
    </r>
  </si>
  <si>
    <t>IZ - norādīts, ka respondents nav sniedzis datus, izmantoti VARAM un B atļaujas dati, nav neviena CKS, izplūde Kovšupē un Kovšu ezerā, neattiecas uz RŪO</t>
  </si>
  <si>
    <t>IZ - norādīts, ka respondents nav sniedzis datus, dati izmantoti no B atļaujas</t>
  </si>
  <si>
    <t>D427SP</t>
  </si>
  <si>
    <t>IZ- sniegti dati, ka ciemu apsaimnieko privātais SIA "Apogi" un detalizēti dati nav sniegti, izmantoti RVP sniegtie dati</t>
  </si>
  <si>
    <t>Pienava</t>
  </si>
  <si>
    <t>L106SP</t>
  </si>
  <si>
    <r>
      <t xml:space="preserve">Pienavas upē, tad </t>
    </r>
    <r>
      <rPr>
        <b/>
        <sz val="11"/>
        <color theme="1"/>
        <rFont val="Calibri"/>
        <family val="2"/>
        <charset val="186"/>
        <scheme val="minor"/>
      </rPr>
      <t>Vecbērzē</t>
    </r>
  </si>
  <si>
    <t>kopā ar Ziedkalni</t>
  </si>
  <si>
    <t>Jā</t>
  </si>
  <si>
    <t>IZKLIEDĒTĀ PIESĀRŅOJUMA APRĒĶINS (t/g)</t>
  </si>
  <si>
    <t>NAI NOVADĪTĀ PIESĀRŅOJUMA APRĒĶINS (t/gadā)</t>
  </si>
  <si>
    <t>KOPĀ PIESĀRŅOJUMS (t/gadā)</t>
  </si>
  <si>
    <t>Kopējais piesārņojums</t>
  </si>
  <si>
    <t>Dūņās palikušais piesārņojums</t>
  </si>
  <si>
    <t>Likvidētais piesārņojums</t>
  </si>
  <si>
    <t>Dabā novadītais piesārņojums</t>
  </si>
  <si>
    <t>% no piesārņojuma, kas tiek attīrīti</t>
  </si>
  <si>
    <t>NAI likvidētais piesārņojums</t>
  </si>
  <si>
    <t>No NAI novadītais piesārņojums dabā</t>
  </si>
  <si>
    <t>Kopējais radītais piesārņojums</t>
  </si>
  <si>
    <t>Kopējais dabā novadītais piesārņojums</t>
  </si>
  <si>
    <t>Kopējais likvidētais piesārņojums</t>
  </si>
  <si>
    <t>BSP5</t>
  </si>
  <si>
    <t>ĶSP</t>
  </si>
  <si>
    <t>SV</t>
  </si>
  <si>
    <t>N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</si>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</sst>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3" xfId="0" applyBorder="1"/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" xfId="0" applyFill="1" applyBorder="1" applyAlignment="1"/>
    <xf numFmtId="0" fontId="0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1" xfId="0" applyBorder="1"/>
    <xf numFmtId="0" fontId="0" fillId="0" borderId="1" xfId="0" applyBorder="1" applyAlignment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0" fillId="2" borderId="23" xfId="0" applyFill="1" applyBorder="1"/>
    <xf numFmtId="0" fontId="0" fillId="0" borderId="3" xfId="0" applyBorder="1"/>
    <xf numFmtId="0" fontId="0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/>
    <xf numFmtId="0" fontId="0" fillId="0" borderId="10" xfId="0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left"/>
    </xf>
    <xf numFmtId="0" fontId="0" fillId="0" borderId="6" xfId="0" applyBorder="1"/>
    <xf numFmtId="0" fontId="0" fillId="0" borderId="11" xfId="0" applyFill="1" applyBorder="1" applyAlignment="1">
      <alignment horizontal="left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6" xfId="0" applyBorder="1"/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0" borderId="6" xfId="0" applyBorder="1"/>
    <xf numFmtId="0" fontId="0" fillId="0" borderId="26" xfId="0" applyBorder="1"/>
    <xf numFmtId="0" fontId="0" fillId="0" borderId="6" xfId="0" applyBorder="1"/>
    <xf numFmtId="0" fontId="0" fillId="5" borderId="13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27" xfId="0" applyBorder="1"/>
    <xf numFmtId="0" fontId="0" fillId="0" borderId="0" xfId="0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6" xfId="0" applyBorder="1"/>
    <xf numFmtId="0" fontId="0" fillId="0" borderId="6" xfId="0" applyBorder="1"/>
    <xf numFmtId="0" fontId="0" fillId="0" borderId="23" xfId="0" applyFill="1" applyBorder="1"/>
    <xf numFmtId="0" fontId="0" fillId="0" borderId="31" xfId="0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3" xfId="0" applyBorder="1"/>
    <xf numFmtId="0" fontId="0" fillId="0" borderId="14" xfId="0" applyBorder="1"/>
    <xf numFmtId="0" fontId="1" fillId="0" borderId="32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13" xfId="0" applyFill="1" applyBorder="1"/>
    <xf numFmtId="0" fontId="0" fillId="0" borderId="1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ont="1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 wrapText="1"/>
    </xf>
    <xf numFmtId="0" fontId="0" fillId="2" borderId="13" xfId="0" applyFill="1" applyBorder="1"/>
    <xf numFmtId="0" fontId="0" fillId="2" borderId="0" xfId="0" applyFill="1"/>
    <xf numFmtId="0" fontId="0" fillId="5" borderId="13" xfId="0" applyFill="1" applyBorder="1"/>
    <xf numFmtId="0" fontId="1" fillId="0" borderId="12" xfId="0" applyFont="1" applyFill="1" applyBorder="1"/>
    <xf numFmtId="0" fontId="0" fillId="0" borderId="0" xfId="0" applyFill="1"/>
    <xf numFmtId="0" fontId="0" fillId="0" borderId="2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2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13" xfId="0" applyFont="1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0" borderId="19" xfId="0" applyBorder="1"/>
    <xf numFmtId="0" fontId="0" fillId="0" borderId="37" xfId="0" applyBorder="1"/>
    <xf numFmtId="0" fontId="1" fillId="8" borderId="3" xfId="0" applyFont="1" applyFill="1" applyBorder="1" applyAlignment="1"/>
    <xf numFmtId="0" fontId="3" fillId="8" borderId="0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2" fontId="0" fillId="0" borderId="40" xfId="0" applyNumberFormat="1" applyFill="1" applyBorder="1" applyAlignment="1">
      <alignment horizontal="left" wrapText="1"/>
    </xf>
    <xf numFmtId="2" fontId="0" fillId="0" borderId="41" xfId="0" applyNumberFormat="1" applyFill="1" applyBorder="1" applyAlignment="1">
      <alignment horizontal="left" wrapText="1"/>
    </xf>
    <xf numFmtId="2" fontId="0" fillId="0" borderId="25" xfId="0" applyNumberFormat="1" applyFill="1" applyBorder="1" applyAlignment="1">
      <alignment horizontal="left" wrapText="1"/>
    </xf>
    <xf numFmtId="2" fontId="0" fillId="0" borderId="1" xfId="0" applyNumberFormat="1" applyFill="1" applyBorder="1" applyAlignment="1">
      <alignment horizontal="left" wrapText="1"/>
    </xf>
    <xf numFmtId="9" fontId="0" fillId="0" borderId="1" xfId="0" applyNumberFormat="1" applyFill="1" applyBorder="1" applyAlignment="1">
      <alignment horizontal="left" wrapText="1"/>
    </xf>
    <xf numFmtId="2" fontId="0" fillId="0" borderId="23" xfId="0" applyNumberFormat="1" applyFill="1" applyBorder="1" applyAlignment="1">
      <alignment horizontal="left" wrapText="1"/>
    </xf>
    <xf numFmtId="2" fontId="0" fillId="0" borderId="39" xfId="0" applyNumberFormat="1" applyFill="1" applyBorder="1" applyAlignment="1">
      <alignment horizontal="left" wrapText="1"/>
    </xf>
    <xf numFmtId="0" fontId="1" fillId="8" borderId="3" xfId="0" applyFont="1" applyFill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3" fillId="6" borderId="28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28" xfId="0" applyFont="1" applyFill="1" applyBorder="1" applyAlignment="1">
      <alignment wrapText="1"/>
    </xf>
    <xf numFmtId="0" fontId="3" fillId="8" borderId="28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2" fontId="0" fillId="0" borderId="42" xfId="0" applyNumberFormat="1" applyFill="1" applyBorder="1" applyAlignment="1">
      <alignment horizontal="left" wrapText="1"/>
    </xf>
    <xf numFmtId="2" fontId="0" fillId="0" borderId="33" xfId="0" applyNumberFormat="1" applyFill="1" applyBorder="1" applyAlignment="1">
      <alignment horizontal="left" wrapText="1"/>
    </xf>
    <xf numFmtId="2" fontId="0" fillId="0" borderId="24" xfId="0" applyNumberFormat="1" applyFill="1" applyBorder="1" applyAlignment="1">
      <alignment horizontal="left" wrapText="1"/>
    </xf>
    <xf numFmtId="2" fontId="0" fillId="0" borderId="43" xfId="0" applyNumberFormat="1" applyFill="1" applyBorder="1" applyAlignment="1">
      <alignment horizontal="left" wrapText="1"/>
    </xf>
    <xf numFmtId="9" fontId="0" fillId="0" borderId="43" xfId="0" applyNumberFormat="1" applyFill="1" applyBorder="1" applyAlignment="1">
      <alignment horizontal="left" wrapText="1"/>
    </xf>
    <xf numFmtId="2" fontId="0" fillId="0" borderId="44" xfId="0" applyNumberFormat="1" applyFill="1" applyBorder="1" applyAlignment="1">
      <alignment horizontal="left" wrapText="1"/>
    </xf>
    <xf numFmtId="2" fontId="0" fillId="0" borderId="34" xfId="0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9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2" fontId="0" fillId="0" borderId="45" xfId="0" applyNumberFormat="1" applyFill="1" applyBorder="1" applyAlignment="1">
      <alignment horizontal="left" wrapText="1"/>
    </xf>
    <xf numFmtId="2" fontId="0" fillId="0" borderId="46" xfId="0" applyNumberFormat="1" applyFill="1" applyBorder="1" applyAlignment="1">
      <alignment horizontal="left" wrapText="1"/>
    </xf>
    <xf numFmtId="2" fontId="0" fillId="0" borderId="47" xfId="0" applyNumberFormat="1" applyFill="1" applyBorder="1" applyAlignment="1">
      <alignment horizontal="left" wrapText="1"/>
    </xf>
    <xf numFmtId="10" fontId="0" fillId="0" borderId="0" xfId="0" applyNumberFormat="1" applyBorder="1"/>
    <xf numFmtId="164" fontId="0" fillId="0" borderId="25" xfId="0" applyNumberFormat="1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 wrapText="1"/>
    </xf>
    <xf numFmtId="164" fontId="0" fillId="0" borderId="39" xfId="0" applyNumberFormat="1" applyFill="1" applyBorder="1" applyAlignment="1">
      <alignment horizontal="left" wrapText="1"/>
    </xf>
    <xf numFmtId="164" fontId="0" fillId="0" borderId="40" xfId="0" applyNumberFormat="1" applyFill="1" applyBorder="1" applyAlignment="1">
      <alignment horizontal="left" wrapText="1"/>
    </xf>
    <xf numFmtId="0" fontId="0" fillId="0" borderId="6" xfId="0" applyBorder="1"/>
    <xf numFmtId="0" fontId="1" fillId="0" borderId="0" xfId="0" applyFont="1"/>
    <xf numFmtId="0" fontId="1" fillId="0" borderId="0" xfId="0" applyFont="1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0" borderId="46" xfId="0" applyFont="1" applyBorder="1"/>
    <xf numFmtId="10" fontId="1" fillId="0" borderId="46" xfId="1" applyNumberFormat="1" applyFont="1" applyBorder="1"/>
    <xf numFmtId="164" fontId="1" fillId="0" borderId="46" xfId="0" applyNumberFormat="1" applyFont="1" applyBorder="1"/>
    <xf numFmtId="164" fontId="1" fillId="0" borderId="47" xfId="0" applyNumberFormat="1" applyFont="1" applyBorder="1"/>
    <xf numFmtId="0" fontId="0" fillId="0" borderId="48" xfId="0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2" fontId="0" fillId="0" borderId="49" xfId="0" applyNumberForma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left" wrapText="1"/>
    </xf>
    <xf numFmtId="2" fontId="0" fillId="0" borderId="50" xfId="0" applyNumberFormat="1" applyFill="1" applyBorder="1" applyAlignment="1">
      <alignment horizontal="left" wrapText="1"/>
    </xf>
    <xf numFmtId="9" fontId="0" fillId="0" borderId="49" xfId="0" applyNumberFormat="1" applyFill="1" applyBorder="1" applyAlignment="1">
      <alignment horizontal="left" wrapText="1"/>
    </xf>
    <xf numFmtId="2" fontId="0" fillId="0" borderId="22" xfId="0" applyNumberFormat="1" applyFill="1" applyBorder="1" applyAlignment="1">
      <alignment horizontal="left" wrapText="1"/>
    </xf>
    <xf numFmtId="2" fontId="0" fillId="0" borderId="48" xfId="0" applyNumberFormat="1" applyFill="1" applyBorder="1" applyAlignment="1">
      <alignment horizontal="left" wrapText="1"/>
    </xf>
    <xf numFmtId="0" fontId="3" fillId="6" borderId="4" xfId="0" applyFont="1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3" fillId="6" borderId="51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3" fillId="7" borderId="51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3" fillId="8" borderId="15" xfId="0" applyFont="1" applyFill="1" applyBorder="1" applyAlignment="1">
      <alignment wrapText="1"/>
    </xf>
    <xf numFmtId="0" fontId="3" fillId="8" borderId="51" xfId="0" applyFont="1" applyFill="1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46" xfId="0" applyBorder="1"/>
    <xf numFmtId="10" fontId="0" fillId="0" borderId="46" xfId="1" applyNumberFormat="1" applyFont="1" applyBorder="1"/>
    <xf numFmtId="0" fontId="0" fillId="0" borderId="19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2" fontId="0" fillId="0" borderId="18" xfId="0" applyNumberFormat="1" applyFill="1" applyBorder="1" applyAlignment="1">
      <alignment horizontal="left" wrapText="1"/>
    </xf>
    <xf numFmtId="2" fontId="0" fillId="0" borderId="52" xfId="0" applyNumberFormat="1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9" fontId="0" fillId="0" borderId="46" xfId="0" applyNumberFormat="1" applyFill="1" applyBorder="1" applyAlignment="1">
      <alignment horizontal="left" wrapText="1"/>
    </xf>
    <xf numFmtId="164" fontId="0" fillId="0" borderId="46" xfId="0" applyNumberFormat="1" applyFill="1" applyBorder="1" applyAlignment="1">
      <alignment horizontal="left" wrapText="1"/>
    </xf>
    <xf numFmtId="164" fontId="0" fillId="0" borderId="47" xfId="0" applyNumberForma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5" borderId="29" xfId="0" applyFill="1" applyBorder="1" applyAlignment="1">
      <alignment horizontal="left" wrapText="1"/>
    </xf>
    <xf numFmtId="0" fontId="0" fillId="2" borderId="0" xfId="0" applyFill="1" applyBorder="1"/>
    <xf numFmtId="9" fontId="0" fillId="0" borderId="0" xfId="0" applyNumberFormat="1" applyBorder="1"/>
    <xf numFmtId="0" fontId="0" fillId="0" borderId="37" xfId="0" applyBorder="1" applyAlignment="1">
      <alignment horizontal="left"/>
    </xf>
    <xf numFmtId="0" fontId="0" fillId="5" borderId="19" xfId="0" applyFill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46" xfId="0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7" borderId="35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36" xfId="0" applyFont="1" applyFill="1" applyBorder="1" applyAlignment="1">
      <alignment horizontal="center" wrapText="1"/>
    </xf>
    <xf numFmtId="0" fontId="2" fillId="8" borderId="35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horizontal="center" wrapText="1"/>
    </xf>
    <xf numFmtId="0" fontId="2" fillId="8" borderId="36" xfId="0" applyFont="1" applyFill="1" applyBorder="1" applyAlignment="1">
      <alignment horizontal="center" wrapText="1"/>
    </xf>
    <xf numFmtId="0" fontId="3" fillId="7" borderId="3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3" fillId="8" borderId="3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6" borderId="35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36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3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3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0"/>
  <sheetViews>
    <sheetView zoomScale="90" zoomScaleNormal="90" workbookViewId="0">
      <pane xSplit="2" ySplit="3" topLeftCell="C82" activePane="bottomRight" state="frozen"/>
      <selection activeCell="H38" activeCellId="1" sqref="M38 H38"/>
      <selection pane="topRight" activeCell="H38" activeCellId="1" sqref="M38 H38"/>
      <selection pane="bottomLeft" activeCell="H38" activeCellId="1" sqref="M38 H38"/>
      <selection pane="bottomRight" activeCell="J91" sqref="J91"/>
    </sheetView>
  </sheetViews>
  <sheetFormatPr defaultRowHeight="15" x14ac:dyDescent="0.25"/>
  <cols>
    <col min="1" max="1" width="10.140625" customWidth="1"/>
    <col min="2" max="2" width="13" style="2" customWidth="1"/>
    <col min="3" max="3" width="13.85546875" style="2" customWidth="1"/>
    <col min="4" max="4" width="14.28515625" style="2" customWidth="1"/>
    <col min="5" max="7" width="14.28515625" style="78" customWidth="1"/>
    <col min="8" max="8" width="23" style="2" customWidth="1"/>
    <col min="9" max="11" width="12.140625" style="2" customWidth="1"/>
    <col min="12" max="12" width="29.85546875" style="107" customWidth="1"/>
    <col min="13" max="13" width="12" style="107" customWidth="1"/>
    <col min="14" max="14" width="18.5703125" style="107" customWidth="1"/>
    <col min="15" max="15" width="12.42578125" style="182" customWidth="1"/>
    <col min="16" max="16" width="19" style="182" customWidth="1"/>
    <col min="17" max="19" width="5.7109375" style="182" customWidth="1"/>
    <col min="20" max="57" width="5.7109375" style="183" customWidth="1"/>
    <col min="58" max="59" width="7.140625" style="183" customWidth="1"/>
    <col min="60" max="67" width="5.7109375" style="183" customWidth="1"/>
    <col min="68" max="68" width="7.28515625" style="183" customWidth="1"/>
    <col min="69" max="71" width="5.7109375" style="183" customWidth="1"/>
  </cols>
  <sheetData>
    <row r="1" spans="1:16384" ht="15" customHeight="1" thickBot="1" x14ac:dyDescent="0.35">
      <c r="A1" s="269" t="s">
        <v>0</v>
      </c>
      <c r="B1" s="272" t="s">
        <v>567</v>
      </c>
      <c r="C1" s="272" t="s">
        <v>1</v>
      </c>
      <c r="D1" s="272" t="s">
        <v>2</v>
      </c>
      <c r="E1" s="272" t="s">
        <v>425</v>
      </c>
      <c r="F1" s="279" t="s">
        <v>426</v>
      </c>
      <c r="G1" s="272" t="s">
        <v>459</v>
      </c>
      <c r="H1" s="272" t="s">
        <v>3</v>
      </c>
      <c r="I1" s="272" t="s">
        <v>8</v>
      </c>
      <c r="J1" s="272" t="s">
        <v>6</v>
      </c>
      <c r="K1" s="272" t="s">
        <v>424</v>
      </c>
      <c r="L1" s="272" t="s">
        <v>472</v>
      </c>
      <c r="M1" s="272" t="s">
        <v>473</v>
      </c>
      <c r="N1" s="272" t="s">
        <v>474</v>
      </c>
      <c r="O1" s="272" t="s">
        <v>475</v>
      </c>
      <c r="P1" s="272" t="s">
        <v>7</v>
      </c>
      <c r="Q1" s="282" t="s">
        <v>608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4"/>
      <c r="AK1" s="262" t="s">
        <v>609</v>
      </c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4"/>
      <c r="BE1" s="265" t="s">
        <v>610</v>
      </c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6384" ht="36.75" customHeight="1" x14ac:dyDescent="0.25">
      <c r="A2" s="270"/>
      <c r="B2" s="273"/>
      <c r="C2" s="273"/>
      <c r="D2" s="273"/>
      <c r="E2" s="273"/>
      <c r="F2" s="280"/>
      <c r="G2" s="273"/>
      <c r="H2" s="273"/>
      <c r="I2" s="273"/>
      <c r="J2" s="273"/>
      <c r="K2" s="273"/>
      <c r="L2" s="273"/>
      <c r="M2" s="273"/>
      <c r="N2" s="273"/>
      <c r="O2" s="275"/>
      <c r="P2" s="275"/>
      <c r="Q2" s="285" t="s">
        <v>611</v>
      </c>
      <c r="R2" s="286"/>
      <c r="S2" s="286"/>
      <c r="T2" s="286"/>
      <c r="U2" s="286"/>
      <c r="V2" s="286" t="s">
        <v>612</v>
      </c>
      <c r="W2" s="286"/>
      <c r="X2" s="286"/>
      <c r="Y2" s="286"/>
      <c r="Z2" s="286"/>
      <c r="AA2" s="286" t="s">
        <v>613</v>
      </c>
      <c r="AB2" s="286"/>
      <c r="AC2" s="286"/>
      <c r="AD2" s="286"/>
      <c r="AE2" s="286"/>
      <c r="AF2" s="286" t="s">
        <v>614</v>
      </c>
      <c r="AG2" s="286"/>
      <c r="AH2" s="286"/>
      <c r="AI2" s="286"/>
      <c r="AJ2" s="287"/>
      <c r="AK2" s="257" t="s">
        <v>611</v>
      </c>
      <c r="AL2" s="258"/>
      <c r="AM2" s="258"/>
      <c r="AN2" s="258"/>
      <c r="AO2" s="258"/>
      <c r="AP2" s="258" t="s">
        <v>615</v>
      </c>
      <c r="AQ2" s="258"/>
      <c r="AR2" s="258"/>
      <c r="AS2" s="258"/>
      <c r="AT2" s="258"/>
      <c r="AU2" s="258" t="s">
        <v>616</v>
      </c>
      <c r="AV2" s="258"/>
      <c r="AW2" s="258"/>
      <c r="AX2" s="258"/>
      <c r="AY2" s="258"/>
      <c r="AZ2" s="258" t="s">
        <v>617</v>
      </c>
      <c r="BA2" s="258"/>
      <c r="BB2" s="258"/>
      <c r="BC2" s="258"/>
      <c r="BD2" s="268"/>
      <c r="BE2" s="162" t="s">
        <v>618</v>
      </c>
      <c r="BF2" s="174"/>
      <c r="BG2" s="174"/>
      <c r="BH2" s="163"/>
      <c r="BI2" s="163"/>
      <c r="BJ2" s="259" t="s">
        <v>619</v>
      </c>
      <c r="BK2" s="259"/>
      <c r="BL2" s="259"/>
      <c r="BM2" s="259"/>
      <c r="BN2" s="259"/>
      <c r="BO2" s="259" t="s">
        <v>620</v>
      </c>
      <c r="BP2" s="259"/>
      <c r="BQ2" s="259"/>
      <c r="BR2" s="259"/>
      <c r="BS2" s="277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6384" s="98" customFormat="1" ht="21" customHeight="1" thickBot="1" x14ac:dyDescent="0.3">
      <c r="A3" s="271"/>
      <c r="B3" s="274"/>
      <c r="C3" s="274"/>
      <c r="D3" s="274"/>
      <c r="E3" s="274"/>
      <c r="F3" s="281"/>
      <c r="G3" s="274"/>
      <c r="H3" s="274"/>
      <c r="I3" s="274"/>
      <c r="J3" s="274"/>
      <c r="K3" s="274"/>
      <c r="L3" s="274"/>
      <c r="M3" s="274"/>
      <c r="N3" s="274"/>
      <c r="O3" s="276"/>
      <c r="P3" s="276"/>
      <c r="Q3" s="175" t="s">
        <v>621</v>
      </c>
      <c r="R3" s="176" t="s">
        <v>622</v>
      </c>
      <c r="S3" s="176" t="s">
        <v>623</v>
      </c>
      <c r="T3" s="176" t="s">
        <v>624</v>
      </c>
      <c r="U3" s="176" t="s">
        <v>583</v>
      </c>
      <c r="V3" s="176" t="s">
        <v>621</v>
      </c>
      <c r="W3" s="176" t="s">
        <v>622</v>
      </c>
      <c r="X3" s="176" t="s">
        <v>623</v>
      </c>
      <c r="Y3" s="176" t="s">
        <v>624</v>
      </c>
      <c r="Z3" s="176" t="s">
        <v>583</v>
      </c>
      <c r="AA3" s="176" t="s">
        <v>621</v>
      </c>
      <c r="AB3" s="176" t="s">
        <v>622</v>
      </c>
      <c r="AC3" s="176" t="s">
        <v>623</v>
      </c>
      <c r="AD3" s="176" t="s">
        <v>624</v>
      </c>
      <c r="AE3" s="176" t="s">
        <v>583</v>
      </c>
      <c r="AF3" s="176" t="s">
        <v>621</v>
      </c>
      <c r="AG3" s="176" t="s">
        <v>622</v>
      </c>
      <c r="AH3" s="176" t="s">
        <v>623</v>
      </c>
      <c r="AI3" s="176" t="s">
        <v>624</v>
      </c>
      <c r="AJ3" s="177" t="s">
        <v>583</v>
      </c>
      <c r="AK3" s="178" t="s">
        <v>621</v>
      </c>
      <c r="AL3" s="179" t="s">
        <v>622</v>
      </c>
      <c r="AM3" s="179" t="s">
        <v>623</v>
      </c>
      <c r="AN3" s="179" t="s">
        <v>624</v>
      </c>
      <c r="AO3" s="179" t="s">
        <v>583</v>
      </c>
      <c r="AP3" s="179" t="s">
        <v>621</v>
      </c>
      <c r="AQ3" s="179" t="s">
        <v>622</v>
      </c>
      <c r="AR3" s="179" t="s">
        <v>623</v>
      </c>
      <c r="AS3" s="179" t="s">
        <v>624</v>
      </c>
      <c r="AT3" s="179" t="s">
        <v>583</v>
      </c>
      <c r="AU3" s="179" t="s">
        <v>621</v>
      </c>
      <c r="AV3" s="179" t="s">
        <v>622</v>
      </c>
      <c r="AW3" s="179" t="s">
        <v>623</v>
      </c>
      <c r="AX3" s="179" t="s">
        <v>624</v>
      </c>
      <c r="AY3" s="179" t="s">
        <v>583</v>
      </c>
      <c r="AZ3" s="179" t="s">
        <v>621</v>
      </c>
      <c r="BA3" s="179" t="s">
        <v>622</v>
      </c>
      <c r="BB3" s="179" t="s">
        <v>623</v>
      </c>
      <c r="BC3" s="179" t="s">
        <v>624</v>
      </c>
      <c r="BD3" s="180" t="s">
        <v>583</v>
      </c>
      <c r="BE3" s="173" t="s">
        <v>621</v>
      </c>
      <c r="BF3" s="174" t="s">
        <v>622</v>
      </c>
      <c r="BG3" s="174" t="s">
        <v>623</v>
      </c>
      <c r="BH3" s="174" t="s">
        <v>624</v>
      </c>
      <c r="BI3" s="174" t="s">
        <v>583</v>
      </c>
      <c r="BJ3" s="174" t="s">
        <v>621</v>
      </c>
      <c r="BK3" s="174" t="s">
        <v>622</v>
      </c>
      <c r="BL3" s="174" t="s">
        <v>623</v>
      </c>
      <c r="BM3" s="174" t="s">
        <v>624</v>
      </c>
      <c r="BN3" s="174" t="s">
        <v>583</v>
      </c>
      <c r="BO3" s="174" t="s">
        <v>621</v>
      </c>
      <c r="BP3" s="174" t="s">
        <v>622</v>
      </c>
      <c r="BQ3" s="174" t="s">
        <v>623</v>
      </c>
      <c r="BR3" s="174" t="s">
        <v>624</v>
      </c>
      <c r="BS3" s="181" t="s">
        <v>583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6384" s="63" customFormat="1" ht="48.75" customHeight="1" thickBot="1" x14ac:dyDescent="0.3">
      <c r="A4" s="184" t="s">
        <v>26</v>
      </c>
      <c r="B4" s="18" t="s">
        <v>25</v>
      </c>
      <c r="C4" s="8">
        <v>245</v>
      </c>
      <c r="D4" s="8">
        <v>245</v>
      </c>
      <c r="E4" s="8">
        <v>57</v>
      </c>
      <c r="F4" s="8">
        <v>302</v>
      </c>
      <c r="G4" s="51" t="s">
        <v>457</v>
      </c>
      <c r="H4" s="51" t="s">
        <v>323</v>
      </c>
      <c r="I4" s="8">
        <v>205</v>
      </c>
      <c r="J4" s="8">
        <v>84</v>
      </c>
      <c r="K4" s="8">
        <v>9.83</v>
      </c>
      <c r="L4" s="13" t="s">
        <v>543</v>
      </c>
      <c r="M4" s="13" t="s">
        <v>542</v>
      </c>
      <c r="N4" s="13" t="s">
        <v>499</v>
      </c>
      <c r="O4" s="18" t="s">
        <v>479</v>
      </c>
      <c r="P4" s="8" t="s">
        <v>9</v>
      </c>
      <c r="Q4" s="164">
        <f t="shared" ref="Q4:Q35" si="0">(D4-I4)*60*365/1000000</f>
        <v>0.876</v>
      </c>
      <c r="R4" s="165">
        <f t="shared" ref="R4:R35" si="1">(D4-I4)*110*365/1000000</f>
        <v>1.6060000000000001</v>
      </c>
      <c r="S4" s="165">
        <f t="shared" ref="S4:S35" si="2">(D4-I4)*70*365/1000000</f>
        <v>1.022</v>
      </c>
      <c r="T4" s="165">
        <f t="shared" ref="T4:T35" si="3">(D4-I4)*10*365/1000000</f>
        <v>0.14599999999999999</v>
      </c>
      <c r="U4" s="165">
        <f t="shared" ref="U4:U35" si="4">(D4-I4)*2*365/1000000</f>
        <v>2.92E-2</v>
      </c>
      <c r="V4" s="166">
        <f t="shared" ref="V4:V35" si="5">(D4-I4)*13*365/1000000*33%</f>
        <v>6.2633999999999995E-2</v>
      </c>
      <c r="W4" s="166">
        <f t="shared" ref="W4:W35" si="6">(D4-I4)*18*365/1000000*33%</f>
        <v>8.6723999999999996E-2</v>
      </c>
      <c r="X4" s="165">
        <f t="shared" ref="X4:X35" si="7">(D4-I4)*17*365/1000000*33%</f>
        <v>8.1906000000000007E-2</v>
      </c>
      <c r="Y4" s="166">
        <f t="shared" ref="Y4:Y35" si="8">(D4-I4)*2.5*365/1000000*33%</f>
        <v>1.2045E-2</v>
      </c>
      <c r="Z4" s="166">
        <f t="shared" ref="Z4:Z35" si="9">(D4-I4)*0.5*365/1000000*33%</f>
        <v>2.4090000000000001E-3</v>
      </c>
      <c r="AA4" s="166">
        <f t="shared" ref="AA4:AA35" si="10">(D4-I4)*19*365/1000000*33%</f>
        <v>9.1541999999999998E-2</v>
      </c>
      <c r="AB4" s="166">
        <f t="shared" ref="AB4:AB35" si="11">(D4-I4)*26*365/1000000*33%</f>
        <v>0.12526799999999999</v>
      </c>
      <c r="AC4" s="165">
        <f t="shared" ref="AC4:AC35" si="12">(D4-I4)*18*365/1000000*33%</f>
        <v>8.6723999999999996E-2</v>
      </c>
      <c r="AD4" s="166">
        <f t="shared" ref="AD4:AD35" si="13">(D4-I4)*0*365/1000000*33%</f>
        <v>0</v>
      </c>
      <c r="AE4" s="166">
        <f t="shared" ref="AE4:AE35" si="14">(D4-I4)*0*365/1000000*33%</f>
        <v>0</v>
      </c>
      <c r="AF4" s="166">
        <f t="shared" ref="AF4:AF35" si="15">(Q4-V4-AA4)</f>
        <v>0.72182400000000002</v>
      </c>
      <c r="AG4" s="166">
        <f t="shared" ref="AG4:AG35" si="16">(R4-W4-AB4)</f>
        <v>1.3940080000000001</v>
      </c>
      <c r="AH4" s="166">
        <f t="shared" ref="AH4:AH35" si="17">(S4-X4-AC4)</f>
        <v>0.85336999999999996</v>
      </c>
      <c r="AI4" s="166">
        <f t="shared" ref="AI4:AI35" si="18">(T4-Y4-AD4)</f>
        <v>0.13395499999999999</v>
      </c>
      <c r="AJ4" s="167">
        <f t="shared" ref="AJ4:AJ35" si="19">(U4-Z4-AE4)</f>
        <v>2.6790999999999999E-2</v>
      </c>
      <c r="AK4" s="168">
        <f t="shared" ref="AK4:AK35" si="20">(E4+I4)*60*365/1000000</f>
        <v>5.7378</v>
      </c>
      <c r="AL4" s="169">
        <f t="shared" ref="AL4:AL35" si="21">(E4+I4)*110*365/1000000</f>
        <v>10.519299999999999</v>
      </c>
      <c r="AM4" s="169">
        <f t="shared" ref="AM4:AM35" si="22">(E4+I4)*70*365/1000000</f>
        <v>6.6940999999999997</v>
      </c>
      <c r="AN4" s="169">
        <f t="shared" ref="AN4:AN35" si="23">(E4+I4)*10*365/1000000</f>
        <v>0.95630000000000004</v>
      </c>
      <c r="AO4" s="169">
        <f t="shared" ref="AO4:AO35" si="24">(E4+I4)*2*365/1000000</f>
        <v>0.19126000000000001</v>
      </c>
      <c r="AP4" s="170">
        <v>0.7</v>
      </c>
      <c r="AQ4" s="170">
        <v>0.75</v>
      </c>
      <c r="AR4" s="170">
        <v>0.9</v>
      </c>
      <c r="AS4" s="170">
        <v>0</v>
      </c>
      <c r="AT4" s="170">
        <v>0</v>
      </c>
      <c r="AU4" s="169">
        <f t="shared" ref="AU4:AU35" si="25">(V4+AK4)*AP4</f>
        <v>4.0603037999999998</v>
      </c>
      <c r="AV4" s="169">
        <f t="shared" ref="AV4:AV35" si="26">(W4+AL4)*AQ4</f>
        <v>7.9545180000000002</v>
      </c>
      <c r="AW4" s="169">
        <f t="shared" ref="AW4:AW35" si="27">(X4+AM4)*AR4</f>
        <v>6.0984053999999999</v>
      </c>
      <c r="AX4" s="169">
        <f t="shared" ref="AX4:AX35" si="28">(Y4+AN4)*AS4</f>
        <v>0</v>
      </c>
      <c r="AY4" s="169">
        <f t="shared" ref="AY4:AY35" si="29">(Z4+AO4)*AT4</f>
        <v>0</v>
      </c>
      <c r="AZ4" s="169">
        <f t="shared" ref="AZ4:AZ35" si="30">V4+AK4-AU4</f>
        <v>1.7401302000000003</v>
      </c>
      <c r="BA4" s="169">
        <f t="shared" ref="BA4:BA35" si="31">W4+AL4-AV4</f>
        <v>2.6515059999999995</v>
      </c>
      <c r="BB4" s="169">
        <f t="shared" ref="BB4:BB35" si="32">X4+AM4-AW4</f>
        <v>0.67760059999999989</v>
      </c>
      <c r="BC4" s="169">
        <f t="shared" ref="BC4:BC35" si="33">Y4+AN4-AX4</f>
        <v>0.96834500000000001</v>
      </c>
      <c r="BD4" s="171">
        <f t="shared" ref="BD4:BD35" si="34">Z4+AO4-AY4</f>
        <v>0.19366900000000001</v>
      </c>
      <c r="BE4" s="172">
        <f t="shared" ref="BE4:BE35" si="35">Q4+AK4</f>
        <v>6.6138000000000003</v>
      </c>
      <c r="BF4" s="166">
        <f t="shared" ref="BF4:BF35" si="36">R4+AL4</f>
        <v>12.125299999999999</v>
      </c>
      <c r="BG4" s="166">
        <f t="shared" ref="BG4:BG35" si="37">S4+AM4</f>
        <v>7.7161</v>
      </c>
      <c r="BH4" s="166">
        <f t="shared" ref="BH4:BH35" si="38">T4+AN4</f>
        <v>1.1023000000000001</v>
      </c>
      <c r="BI4" s="166">
        <f t="shared" ref="BI4:BI35" si="39">U4+AO4</f>
        <v>0.22046000000000002</v>
      </c>
      <c r="BJ4" s="166">
        <f t="shared" ref="BJ4:BJ35" si="40">AF4+AZ4</f>
        <v>2.4619542000000001</v>
      </c>
      <c r="BK4" s="166">
        <f t="shared" ref="BK4:BK35" si="41">AG4+BA4</f>
        <v>4.0455139999999998</v>
      </c>
      <c r="BL4" s="166">
        <f t="shared" ref="BL4:BL35" si="42">AH4+BB4</f>
        <v>1.5309705999999998</v>
      </c>
      <c r="BM4" s="166">
        <f t="shared" ref="BM4:BM35" si="43">AI4+BC4</f>
        <v>1.1023000000000001</v>
      </c>
      <c r="BN4" s="166">
        <f t="shared" ref="BN4:BN35" si="44">AJ4+BD4</f>
        <v>0.22046000000000002</v>
      </c>
      <c r="BO4" s="166">
        <f t="shared" ref="BO4:BO35" si="45">AA4+AU4</f>
        <v>4.1518457999999994</v>
      </c>
      <c r="BP4" s="166">
        <f t="shared" ref="BP4:BP35" si="46">AB4+AV4</f>
        <v>8.0797860000000004</v>
      </c>
      <c r="BQ4" s="166">
        <f t="shared" ref="BQ4:BQ35" si="47">AC4+AW4</f>
        <v>6.1851294000000001</v>
      </c>
      <c r="BR4" s="166">
        <f t="shared" ref="BR4:BR35" si="48">AD4+AX4</f>
        <v>0</v>
      </c>
      <c r="BS4" s="167">
        <f t="shared" ref="BS4:BS35" si="49">AE4+AY4</f>
        <v>0</v>
      </c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</row>
    <row r="5" spans="1:16384" s="63" customFormat="1" ht="59.25" customHeight="1" thickBot="1" x14ac:dyDescent="0.3">
      <c r="A5" s="184" t="s">
        <v>38</v>
      </c>
      <c r="B5" s="18" t="s">
        <v>37</v>
      </c>
      <c r="C5" s="8">
        <v>214</v>
      </c>
      <c r="D5" s="8">
        <v>214</v>
      </c>
      <c r="E5" s="8">
        <v>407</v>
      </c>
      <c r="F5" s="8">
        <v>621</v>
      </c>
      <c r="G5" s="51" t="s">
        <v>457</v>
      </c>
      <c r="H5" s="53" t="s">
        <v>324</v>
      </c>
      <c r="I5" s="8">
        <v>160</v>
      </c>
      <c r="J5" s="8">
        <v>75</v>
      </c>
      <c r="K5" s="8">
        <v>37.89</v>
      </c>
      <c r="L5" s="13" t="s">
        <v>532</v>
      </c>
      <c r="M5" s="13" t="s">
        <v>530</v>
      </c>
      <c r="N5" s="13" t="s">
        <v>531</v>
      </c>
      <c r="O5" s="18" t="s">
        <v>479</v>
      </c>
      <c r="P5" s="18" t="s">
        <v>463</v>
      </c>
      <c r="Q5" s="164">
        <f t="shared" si="0"/>
        <v>1.1826000000000001</v>
      </c>
      <c r="R5" s="165">
        <f t="shared" si="1"/>
        <v>2.1680999999999999</v>
      </c>
      <c r="S5" s="165">
        <f t="shared" si="2"/>
        <v>1.3796999999999999</v>
      </c>
      <c r="T5" s="165">
        <f t="shared" si="3"/>
        <v>0.1971</v>
      </c>
      <c r="U5" s="165">
        <f t="shared" si="4"/>
        <v>3.9419999999999997E-2</v>
      </c>
      <c r="V5" s="166">
        <f t="shared" si="5"/>
        <v>8.4555900000000003E-2</v>
      </c>
      <c r="W5" s="166">
        <f t="shared" si="6"/>
        <v>0.1170774</v>
      </c>
      <c r="X5" s="165">
        <f t="shared" si="7"/>
        <v>0.11057309999999999</v>
      </c>
      <c r="Y5" s="166">
        <f t="shared" si="8"/>
        <v>1.6260750000000001E-2</v>
      </c>
      <c r="Z5" s="166">
        <f t="shared" si="9"/>
        <v>3.2521500000000001E-3</v>
      </c>
      <c r="AA5" s="166">
        <f t="shared" si="10"/>
        <v>0.1235817</v>
      </c>
      <c r="AB5" s="166">
        <f t="shared" si="11"/>
        <v>0.16911180000000001</v>
      </c>
      <c r="AC5" s="165">
        <f t="shared" si="12"/>
        <v>0.1170774</v>
      </c>
      <c r="AD5" s="166">
        <f t="shared" si="13"/>
        <v>0</v>
      </c>
      <c r="AE5" s="166">
        <f t="shared" si="14"/>
        <v>0</v>
      </c>
      <c r="AF5" s="166">
        <f t="shared" si="15"/>
        <v>0.97446240000000006</v>
      </c>
      <c r="AG5" s="166">
        <f t="shared" si="16"/>
        <v>1.8819108</v>
      </c>
      <c r="AH5" s="166">
        <f t="shared" si="17"/>
        <v>1.1520494999999999</v>
      </c>
      <c r="AI5" s="166">
        <f t="shared" si="18"/>
        <v>0.18083925000000001</v>
      </c>
      <c r="AJ5" s="167">
        <f t="shared" si="19"/>
        <v>3.6167849999999994E-2</v>
      </c>
      <c r="AK5" s="168">
        <f t="shared" si="20"/>
        <v>12.417299999999999</v>
      </c>
      <c r="AL5" s="169">
        <f t="shared" si="21"/>
        <v>22.765049999999999</v>
      </c>
      <c r="AM5" s="169">
        <f t="shared" si="22"/>
        <v>14.48685</v>
      </c>
      <c r="AN5" s="169">
        <f t="shared" si="23"/>
        <v>2.06955</v>
      </c>
      <c r="AO5" s="169">
        <f t="shared" si="24"/>
        <v>0.41391</v>
      </c>
      <c r="AP5" s="170">
        <v>0.7</v>
      </c>
      <c r="AQ5" s="170">
        <v>0.75</v>
      </c>
      <c r="AR5" s="170">
        <v>0.9</v>
      </c>
      <c r="AS5" s="170">
        <v>0</v>
      </c>
      <c r="AT5" s="170">
        <v>0</v>
      </c>
      <c r="AU5" s="169">
        <f t="shared" si="25"/>
        <v>8.7512991299999978</v>
      </c>
      <c r="AV5" s="169">
        <f t="shared" si="26"/>
        <v>17.161595549999998</v>
      </c>
      <c r="AW5" s="169">
        <f t="shared" si="27"/>
        <v>13.137680790000001</v>
      </c>
      <c r="AX5" s="169">
        <f t="shared" si="28"/>
        <v>0</v>
      </c>
      <c r="AY5" s="169">
        <f t="shared" si="29"/>
        <v>0</v>
      </c>
      <c r="AZ5" s="169">
        <f t="shared" si="30"/>
        <v>3.7505567700000011</v>
      </c>
      <c r="BA5" s="169">
        <f t="shared" si="31"/>
        <v>5.7205318500000004</v>
      </c>
      <c r="BB5" s="169">
        <f t="shared" si="32"/>
        <v>1.4597423099999993</v>
      </c>
      <c r="BC5" s="169">
        <f t="shared" si="33"/>
        <v>2.0858107499999998</v>
      </c>
      <c r="BD5" s="171">
        <f t="shared" si="34"/>
        <v>0.41716215000000001</v>
      </c>
      <c r="BE5" s="172">
        <f t="shared" si="35"/>
        <v>13.5999</v>
      </c>
      <c r="BF5" s="166">
        <f t="shared" si="36"/>
        <v>24.933149999999998</v>
      </c>
      <c r="BG5" s="166">
        <f t="shared" si="37"/>
        <v>15.86655</v>
      </c>
      <c r="BH5" s="166">
        <f t="shared" si="38"/>
        <v>2.2666499999999998</v>
      </c>
      <c r="BI5" s="166">
        <f t="shared" si="39"/>
        <v>0.45333000000000001</v>
      </c>
      <c r="BJ5" s="166">
        <f t="shared" si="40"/>
        <v>4.7250191700000013</v>
      </c>
      <c r="BK5" s="166">
        <f t="shared" si="41"/>
        <v>7.6024426500000004</v>
      </c>
      <c r="BL5" s="166">
        <f t="shared" si="42"/>
        <v>2.6117918099999993</v>
      </c>
      <c r="BM5" s="166">
        <f t="shared" si="43"/>
        <v>2.2666499999999998</v>
      </c>
      <c r="BN5" s="166">
        <f t="shared" si="44"/>
        <v>0.45333000000000001</v>
      </c>
      <c r="BO5" s="166">
        <f t="shared" si="45"/>
        <v>8.8748808299999986</v>
      </c>
      <c r="BP5" s="166">
        <f t="shared" si="46"/>
        <v>17.330707349999997</v>
      </c>
      <c r="BQ5" s="166">
        <f t="shared" si="47"/>
        <v>13.25475819</v>
      </c>
      <c r="BR5" s="166">
        <f t="shared" si="48"/>
        <v>0</v>
      </c>
      <c r="BS5" s="167">
        <f t="shared" si="49"/>
        <v>0</v>
      </c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</row>
    <row r="6" spans="1:16384" s="63" customFormat="1" ht="70.5" customHeight="1" thickBot="1" x14ac:dyDescent="0.3">
      <c r="A6" s="184" t="s">
        <v>99</v>
      </c>
      <c r="B6" s="18" t="s">
        <v>98</v>
      </c>
      <c r="C6" s="8">
        <v>1232</v>
      </c>
      <c r="D6" s="8">
        <v>1232</v>
      </c>
      <c r="E6" s="8">
        <v>231</v>
      </c>
      <c r="F6" s="8">
        <v>1463</v>
      </c>
      <c r="G6" s="18" t="s">
        <v>457</v>
      </c>
      <c r="H6" s="47" t="s">
        <v>264</v>
      </c>
      <c r="I6" s="8">
        <v>715</v>
      </c>
      <c r="J6" s="8">
        <v>58</v>
      </c>
      <c r="K6" s="8">
        <v>47.92</v>
      </c>
      <c r="L6" s="13" t="s">
        <v>546</v>
      </c>
      <c r="M6" s="13" t="s">
        <v>503</v>
      </c>
      <c r="N6" s="13" t="s">
        <v>499</v>
      </c>
      <c r="O6" s="13" t="s">
        <v>524</v>
      </c>
      <c r="P6" s="18" t="s">
        <v>263</v>
      </c>
      <c r="Q6" s="164">
        <f t="shared" si="0"/>
        <v>11.3223</v>
      </c>
      <c r="R6" s="165">
        <f t="shared" si="1"/>
        <v>20.757549999999998</v>
      </c>
      <c r="S6" s="165">
        <f t="shared" si="2"/>
        <v>13.209350000000001</v>
      </c>
      <c r="T6" s="165">
        <f t="shared" si="3"/>
        <v>1.8870499999999999</v>
      </c>
      <c r="U6" s="165">
        <f t="shared" si="4"/>
        <v>0.37741000000000002</v>
      </c>
      <c r="V6" s="166">
        <f t="shared" si="5"/>
        <v>0.80954444999999997</v>
      </c>
      <c r="W6" s="166">
        <f t="shared" si="6"/>
        <v>1.1209077000000001</v>
      </c>
      <c r="X6" s="165">
        <f t="shared" si="7"/>
        <v>1.0586350499999999</v>
      </c>
      <c r="Y6" s="166">
        <f t="shared" si="8"/>
        <v>0.15568162499999999</v>
      </c>
      <c r="Z6" s="166">
        <f t="shared" si="9"/>
        <v>3.1136325000000003E-2</v>
      </c>
      <c r="AA6" s="166">
        <f t="shared" si="10"/>
        <v>1.18318035</v>
      </c>
      <c r="AB6" s="166">
        <f t="shared" si="11"/>
        <v>1.6190888999999999</v>
      </c>
      <c r="AC6" s="165">
        <f t="shared" si="12"/>
        <v>1.1209077000000001</v>
      </c>
      <c r="AD6" s="166">
        <f t="shared" si="13"/>
        <v>0</v>
      </c>
      <c r="AE6" s="166">
        <f t="shared" si="14"/>
        <v>0</v>
      </c>
      <c r="AF6" s="166">
        <f t="shared" si="15"/>
        <v>9.329575199999999</v>
      </c>
      <c r="AG6" s="166">
        <f t="shared" si="16"/>
        <v>18.017553399999997</v>
      </c>
      <c r="AH6" s="166">
        <f t="shared" si="17"/>
        <v>11.029807250000001</v>
      </c>
      <c r="AI6" s="166">
        <f t="shared" si="18"/>
        <v>1.731368375</v>
      </c>
      <c r="AJ6" s="167">
        <f t="shared" si="19"/>
        <v>0.346273675</v>
      </c>
      <c r="AK6" s="168">
        <f t="shared" si="20"/>
        <v>20.717400000000001</v>
      </c>
      <c r="AL6" s="169">
        <f t="shared" si="21"/>
        <v>37.981900000000003</v>
      </c>
      <c r="AM6" s="169">
        <f t="shared" si="22"/>
        <v>24.170300000000001</v>
      </c>
      <c r="AN6" s="169">
        <f t="shared" si="23"/>
        <v>3.4529000000000001</v>
      </c>
      <c r="AO6" s="169">
        <f t="shared" si="24"/>
        <v>0.69057999999999997</v>
      </c>
      <c r="AP6" s="170">
        <v>0.7</v>
      </c>
      <c r="AQ6" s="170">
        <v>0.75</v>
      </c>
      <c r="AR6" s="170">
        <v>0.9</v>
      </c>
      <c r="AS6" s="170">
        <v>0</v>
      </c>
      <c r="AT6" s="170">
        <v>0</v>
      </c>
      <c r="AU6" s="169">
        <f t="shared" si="25"/>
        <v>15.068861115000001</v>
      </c>
      <c r="AV6" s="169">
        <f t="shared" si="26"/>
        <v>29.327105775</v>
      </c>
      <c r="AW6" s="169">
        <f t="shared" si="27"/>
        <v>22.706041545000001</v>
      </c>
      <c r="AX6" s="169">
        <f t="shared" si="28"/>
        <v>0</v>
      </c>
      <c r="AY6" s="169">
        <f t="shared" si="29"/>
        <v>0</v>
      </c>
      <c r="AZ6" s="169">
        <f t="shared" si="30"/>
        <v>6.4580833350000013</v>
      </c>
      <c r="BA6" s="169">
        <f t="shared" si="31"/>
        <v>9.7757019249999999</v>
      </c>
      <c r="BB6" s="169">
        <f t="shared" si="32"/>
        <v>2.522893504999999</v>
      </c>
      <c r="BC6" s="169">
        <f t="shared" si="33"/>
        <v>3.6085816250000002</v>
      </c>
      <c r="BD6" s="171">
        <f t="shared" si="34"/>
        <v>0.72171632499999994</v>
      </c>
      <c r="BE6" s="172">
        <f t="shared" si="35"/>
        <v>32.039700000000003</v>
      </c>
      <c r="BF6" s="166">
        <f t="shared" si="36"/>
        <v>58.739450000000005</v>
      </c>
      <c r="BG6" s="166">
        <f t="shared" si="37"/>
        <v>37.379649999999998</v>
      </c>
      <c r="BH6" s="166">
        <f t="shared" si="38"/>
        <v>5.33995</v>
      </c>
      <c r="BI6" s="166">
        <f t="shared" si="39"/>
        <v>1.06799</v>
      </c>
      <c r="BJ6" s="166">
        <f t="shared" si="40"/>
        <v>15.787658535</v>
      </c>
      <c r="BK6" s="166">
        <f t="shared" si="41"/>
        <v>27.793255324999997</v>
      </c>
      <c r="BL6" s="166">
        <f t="shared" si="42"/>
        <v>13.552700755</v>
      </c>
      <c r="BM6" s="166">
        <f t="shared" si="43"/>
        <v>5.33995</v>
      </c>
      <c r="BN6" s="166">
        <f t="shared" si="44"/>
        <v>1.06799</v>
      </c>
      <c r="BO6" s="166">
        <f t="shared" si="45"/>
        <v>16.252041465000001</v>
      </c>
      <c r="BP6" s="166">
        <f t="shared" si="46"/>
        <v>30.946194675000001</v>
      </c>
      <c r="BQ6" s="166">
        <f t="shared" si="47"/>
        <v>23.826949245000002</v>
      </c>
      <c r="BR6" s="166">
        <f t="shared" si="48"/>
        <v>0</v>
      </c>
      <c r="BS6" s="167">
        <f t="shared" si="49"/>
        <v>0</v>
      </c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</row>
    <row r="7" spans="1:16384" s="4" customFormat="1" ht="48.75" customHeight="1" thickBot="1" x14ac:dyDescent="0.3">
      <c r="A7" s="10" t="s">
        <v>21</v>
      </c>
      <c r="B7" s="6" t="s">
        <v>24</v>
      </c>
      <c r="C7" s="7">
        <v>210</v>
      </c>
      <c r="D7" s="7">
        <v>210</v>
      </c>
      <c r="E7" s="7">
        <v>0</v>
      </c>
      <c r="F7" s="7">
        <v>210</v>
      </c>
      <c r="G7" s="52" t="s">
        <v>457</v>
      </c>
      <c r="H7" s="52" t="s">
        <v>325</v>
      </c>
      <c r="I7" s="7">
        <v>195</v>
      </c>
      <c r="J7" s="7">
        <v>93</v>
      </c>
      <c r="K7" s="7">
        <v>20.57</v>
      </c>
      <c r="L7" s="13" t="s">
        <v>541</v>
      </c>
      <c r="M7" s="13" t="s">
        <v>540</v>
      </c>
      <c r="N7" s="13" t="s">
        <v>499</v>
      </c>
      <c r="O7" s="13" t="s">
        <v>479</v>
      </c>
      <c r="P7" s="7" t="s">
        <v>9</v>
      </c>
      <c r="Q7" s="164">
        <f t="shared" si="0"/>
        <v>0.32850000000000001</v>
      </c>
      <c r="R7" s="165">
        <f t="shared" si="1"/>
        <v>0.60224999999999995</v>
      </c>
      <c r="S7" s="165">
        <f t="shared" si="2"/>
        <v>0.38324999999999998</v>
      </c>
      <c r="T7" s="165">
        <f t="shared" si="3"/>
        <v>5.475E-2</v>
      </c>
      <c r="U7" s="165">
        <f t="shared" si="4"/>
        <v>1.095E-2</v>
      </c>
      <c r="V7" s="166">
        <f t="shared" si="5"/>
        <v>2.3487750000000002E-2</v>
      </c>
      <c r="W7" s="166">
        <f t="shared" si="6"/>
        <v>3.2521500000000002E-2</v>
      </c>
      <c r="X7" s="165">
        <f t="shared" si="7"/>
        <v>3.0714750000000002E-2</v>
      </c>
      <c r="Y7" s="166">
        <f t="shared" si="8"/>
        <v>4.5168750000000001E-3</v>
      </c>
      <c r="Z7" s="166">
        <f t="shared" si="9"/>
        <v>9.0337499999999999E-4</v>
      </c>
      <c r="AA7" s="166">
        <f t="shared" si="10"/>
        <v>3.4328250000000005E-2</v>
      </c>
      <c r="AB7" s="166">
        <f t="shared" si="11"/>
        <v>4.6975500000000003E-2</v>
      </c>
      <c r="AC7" s="165">
        <f t="shared" si="12"/>
        <v>3.2521500000000002E-2</v>
      </c>
      <c r="AD7" s="166">
        <f t="shared" si="13"/>
        <v>0</v>
      </c>
      <c r="AE7" s="166">
        <f t="shared" si="14"/>
        <v>0</v>
      </c>
      <c r="AF7" s="166">
        <f t="shared" si="15"/>
        <v>0.27068399999999998</v>
      </c>
      <c r="AG7" s="166">
        <f t="shared" si="16"/>
        <v>0.52275300000000002</v>
      </c>
      <c r="AH7" s="166">
        <f t="shared" si="17"/>
        <v>0.32001374999999999</v>
      </c>
      <c r="AI7" s="166">
        <f t="shared" si="18"/>
        <v>5.0233125000000003E-2</v>
      </c>
      <c r="AJ7" s="167">
        <f t="shared" si="19"/>
        <v>1.0046625E-2</v>
      </c>
      <c r="AK7" s="168">
        <f t="shared" si="20"/>
        <v>4.2705000000000002</v>
      </c>
      <c r="AL7" s="169">
        <f t="shared" si="21"/>
        <v>7.82925</v>
      </c>
      <c r="AM7" s="169">
        <f t="shared" si="22"/>
        <v>4.9822499999999996</v>
      </c>
      <c r="AN7" s="169">
        <f t="shared" si="23"/>
        <v>0.71174999999999999</v>
      </c>
      <c r="AO7" s="169">
        <f t="shared" si="24"/>
        <v>0.14235</v>
      </c>
      <c r="AP7" s="170">
        <v>0.7</v>
      </c>
      <c r="AQ7" s="170">
        <v>0.75</v>
      </c>
      <c r="AR7" s="170">
        <v>0.9</v>
      </c>
      <c r="AS7" s="170">
        <v>0</v>
      </c>
      <c r="AT7" s="170">
        <v>0</v>
      </c>
      <c r="AU7" s="169">
        <f t="shared" si="25"/>
        <v>3.005791425</v>
      </c>
      <c r="AV7" s="169">
        <f t="shared" si="26"/>
        <v>5.8963286249999998</v>
      </c>
      <c r="AW7" s="169">
        <f t="shared" si="27"/>
        <v>4.511668274999999</v>
      </c>
      <c r="AX7" s="169">
        <f t="shared" si="28"/>
        <v>0</v>
      </c>
      <c r="AY7" s="169">
        <f t="shared" si="29"/>
        <v>0</v>
      </c>
      <c r="AZ7" s="169">
        <f t="shared" si="30"/>
        <v>1.2881963250000004</v>
      </c>
      <c r="BA7" s="169">
        <f t="shared" si="31"/>
        <v>1.9654428749999999</v>
      </c>
      <c r="BB7" s="169">
        <f t="shared" si="32"/>
        <v>0.50129647500000019</v>
      </c>
      <c r="BC7" s="169">
        <f t="shared" si="33"/>
        <v>0.71626687499999997</v>
      </c>
      <c r="BD7" s="171">
        <f t="shared" si="34"/>
        <v>0.14325337500000002</v>
      </c>
      <c r="BE7" s="172">
        <f t="shared" si="35"/>
        <v>4.5990000000000002</v>
      </c>
      <c r="BF7" s="166">
        <f t="shared" si="36"/>
        <v>8.4314999999999998</v>
      </c>
      <c r="BG7" s="166">
        <f t="shared" si="37"/>
        <v>5.3654999999999999</v>
      </c>
      <c r="BH7" s="166">
        <f t="shared" si="38"/>
        <v>0.76649999999999996</v>
      </c>
      <c r="BI7" s="166">
        <f t="shared" si="39"/>
        <v>0.15329999999999999</v>
      </c>
      <c r="BJ7" s="166">
        <f t="shared" si="40"/>
        <v>1.5588803250000003</v>
      </c>
      <c r="BK7" s="166">
        <f t="shared" si="41"/>
        <v>2.4881958749999997</v>
      </c>
      <c r="BL7" s="166">
        <f t="shared" si="42"/>
        <v>0.82131022500000017</v>
      </c>
      <c r="BM7" s="166">
        <f t="shared" si="43"/>
        <v>0.76649999999999996</v>
      </c>
      <c r="BN7" s="166">
        <f t="shared" si="44"/>
        <v>0.15330000000000002</v>
      </c>
      <c r="BO7" s="166">
        <f t="shared" si="45"/>
        <v>3.0401196750000001</v>
      </c>
      <c r="BP7" s="166">
        <f t="shared" si="46"/>
        <v>5.943304125</v>
      </c>
      <c r="BQ7" s="166">
        <f t="shared" si="47"/>
        <v>4.5441897749999987</v>
      </c>
      <c r="BR7" s="166">
        <f t="shared" si="48"/>
        <v>0</v>
      </c>
      <c r="BS7" s="167">
        <f t="shared" si="49"/>
        <v>0</v>
      </c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6384" s="3" customFormat="1" ht="48.75" customHeight="1" thickBot="1" x14ac:dyDescent="0.3">
      <c r="A8" s="17" t="s">
        <v>51</v>
      </c>
      <c r="B8" s="16" t="s">
        <v>52</v>
      </c>
      <c r="C8" s="8">
        <v>560</v>
      </c>
      <c r="D8" s="8">
        <v>560</v>
      </c>
      <c r="E8" s="8">
        <v>0</v>
      </c>
      <c r="F8" s="8">
        <v>560</v>
      </c>
      <c r="G8" s="18" t="s">
        <v>457</v>
      </c>
      <c r="H8" s="53" t="s">
        <v>320</v>
      </c>
      <c r="I8" s="8">
        <v>416</v>
      </c>
      <c r="J8" s="8">
        <v>74</v>
      </c>
      <c r="K8" s="8">
        <v>14.28</v>
      </c>
      <c r="L8" s="13" t="s">
        <v>535</v>
      </c>
      <c r="M8" s="13" t="s">
        <v>530</v>
      </c>
      <c r="N8" s="18" t="s">
        <v>531</v>
      </c>
      <c r="O8" s="18" t="s">
        <v>479</v>
      </c>
      <c r="P8" s="18" t="s">
        <v>9</v>
      </c>
      <c r="Q8" s="164">
        <f t="shared" si="0"/>
        <v>3.1536</v>
      </c>
      <c r="R8" s="165">
        <f t="shared" si="1"/>
        <v>5.7816000000000001</v>
      </c>
      <c r="S8" s="165">
        <f t="shared" si="2"/>
        <v>3.6791999999999998</v>
      </c>
      <c r="T8" s="165">
        <f t="shared" si="3"/>
        <v>0.52559999999999996</v>
      </c>
      <c r="U8" s="165">
        <f t="shared" si="4"/>
        <v>0.10512000000000001</v>
      </c>
      <c r="V8" s="166">
        <f t="shared" si="5"/>
        <v>0.2254824</v>
      </c>
      <c r="W8" s="166">
        <f t="shared" si="6"/>
        <v>0.31220640000000005</v>
      </c>
      <c r="X8" s="165">
        <f t="shared" si="7"/>
        <v>0.2948616</v>
      </c>
      <c r="Y8" s="166">
        <f t="shared" si="8"/>
        <v>4.3361999999999998E-2</v>
      </c>
      <c r="Z8" s="166">
        <f t="shared" si="9"/>
        <v>8.6724000000000002E-3</v>
      </c>
      <c r="AA8" s="166">
        <f t="shared" si="10"/>
        <v>0.32955119999999999</v>
      </c>
      <c r="AB8" s="166">
        <f t="shared" si="11"/>
        <v>0.4509648</v>
      </c>
      <c r="AC8" s="165">
        <f t="shared" si="12"/>
        <v>0.31220640000000005</v>
      </c>
      <c r="AD8" s="166">
        <f t="shared" si="13"/>
        <v>0</v>
      </c>
      <c r="AE8" s="166">
        <f t="shared" si="14"/>
        <v>0</v>
      </c>
      <c r="AF8" s="166">
        <f t="shared" si="15"/>
        <v>2.5985663999999997</v>
      </c>
      <c r="AG8" s="166">
        <f t="shared" si="16"/>
        <v>5.0184287999999997</v>
      </c>
      <c r="AH8" s="166">
        <f t="shared" si="17"/>
        <v>3.0721319999999999</v>
      </c>
      <c r="AI8" s="166">
        <f t="shared" si="18"/>
        <v>0.48223799999999994</v>
      </c>
      <c r="AJ8" s="167">
        <f t="shared" si="19"/>
        <v>9.6447600000000008E-2</v>
      </c>
      <c r="AK8" s="168">
        <f t="shared" si="20"/>
        <v>9.1104000000000003</v>
      </c>
      <c r="AL8" s="169">
        <f t="shared" si="21"/>
        <v>16.702400000000001</v>
      </c>
      <c r="AM8" s="169">
        <f t="shared" si="22"/>
        <v>10.6288</v>
      </c>
      <c r="AN8" s="169">
        <f t="shared" si="23"/>
        <v>1.5184</v>
      </c>
      <c r="AO8" s="169">
        <f t="shared" si="24"/>
        <v>0.30368000000000001</v>
      </c>
      <c r="AP8" s="170">
        <v>0.7</v>
      </c>
      <c r="AQ8" s="170">
        <v>0.75</v>
      </c>
      <c r="AR8" s="170">
        <v>0.9</v>
      </c>
      <c r="AS8" s="170">
        <v>0</v>
      </c>
      <c r="AT8" s="170">
        <v>0</v>
      </c>
      <c r="AU8" s="169">
        <f t="shared" si="25"/>
        <v>6.5351176799999999</v>
      </c>
      <c r="AV8" s="169">
        <f t="shared" si="26"/>
        <v>12.7609548</v>
      </c>
      <c r="AW8" s="169">
        <f t="shared" si="27"/>
        <v>9.8312954400000017</v>
      </c>
      <c r="AX8" s="169">
        <f t="shared" si="28"/>
        <v>0</v>
      </c>
      <c r="AY8" s="169">
        <f t="shared" si="29"/>
        <v>0</v>
      </c>
      <c r="AZ8" s="169">
        <f t="shared" si="30"/>
        <v>2.800764720000001</v>
      </c>
      <c r="BA8" s="169">
        <f t="shared" si="31"/>
        <v>4.2536516000000013</v>
      </c>
      <c r="BB8" s="169">
        <f t="shared" si="32"/>
        <v>1.0923661599999992</v>
      </c>
      <c r="BC8" s="169">
        <f t="shared" si="33"/>
        <v>1.5617619999999999</v>
      </c>
      <c r="BD8" s="171">
        <f t="shared" si="34"/>
        <v>0.31235240000000003</v>
      </c>
      <c r="BE8" s="172">
        <f t="shared" si="35"/>
        <v>12.263999999999999</v>
      </c>
      <c r="BF8" s="166">
        <f t="shared" si="36"/>
        <v>22.484000000000002</v>
      </c>
      <c r="BG8" s="166">
        <f t="shared" si="37"/>
        <v>14.308</v>
      </c>
      <c r="BH8" s="166">
        <f t="shared" si="38"/>
        <v>2.044</v>
      </c>
      <c r="BI8" s="166">
        <f t="shared" si="39"/>
        <v>0.4088</v>
      </c>
      <c r="BJ8" s="166">
        <f t="shared" si="40"/>
        <v>5.3993311200000011</v>
      </c>
      <c r="BK8" s="166">
        <f t="shared" si="41"/>
        <v>9.2720804000000001</v>
      </c>
      <c r="BL8" s="166">
        <f t="shared" si="42"/>
        <v>4.1644981599999991</v>
      </c>
      <c r="BM8" s="166">
        <f t="shared" si="43"/>
        <v>2.0439999999999996</v>
      </c>
      <c r="BN8" s="166">
        <f t="shared" si="44"/>
        <v>0.40880000000000005</v>
      </c>
      <c r="BO8" s="166">
        <f t="shared" si="45"/>
        <v>6.86466888</v>
      </c>
      <c r="BP8" s="166">
        <f t="shared" si="46"/>
        <v>13.2119196</v>
      </c>
      <c r="BQ8" s="166">
        <f t="shared" si="47"/>
        <v>10.143501840000003</v>
      </c>
      <c r="BR8" s="166">
        <f t="shared" si="48"/>
        <v>0</v>
      </c>
      <c r="BS8" s="167">
        <f t="shared" si="49"/>
        <v>0</v>
      </c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6384" s="3" customFormat="1" ht="48.75" customHeight="1" thickBot="1" x14ac:dyDescent="0.3">
      <c r="A9" s="9" t="s">
        <v>21</v>
      </c>
      <c r="B9" s="5" t="s">
        <v>23</v>
      </c>
      <c r="C9" s="8">
        <v>523</v>
      </c>
      <c r="D9" s="8">
        <v>523</v>
      </c>
      <c r="E9" s="8">
        <v>0</v>
      </c>
      <c r="F9" s="8">
        <v>523</v>
      </c>
      <c r="G9" s="96" t="s">
        <v>458</v>
      </c>
      <c r="H9" s="51" t="s">
        <v>326</v>
      </c>
      <c r="I9" s="8">
        <v>482</v>
      </c>
      <c r="J9" s="8">
        <v>92</v>
      </c>
      <c r="K9" s="18" t="s">
        <v>321</v>
      </c>
      <c r="L9" s="13" t="s">
        <v>541</v>
      </c>
      <c r="M9" s="13" t="s">
        <v>540</v>
      </c>
      <c r="N9" s="13" t="s">
        <v>499</v>
      </c>
      <c r="O9" s="18" t="s">
        <v>479</v>
      </c>
      <c r="P9" s="8" t="s">
        <v>9</v>
      </c>
      <c r="Q9" s="164">
        <f t="shared" si="0"/>
        <v>0.89790000000000003</v>
      </c>
      <c r="R9" s="165">
        <f t="shared" si="1"/>
        <v>1.64615</v>
      </c>
      <c r="S9" s="165">
        <f t="shared" si="2"/>
        <v>1.04755</v>
      </c>
      <c r="T9" s="165">
        <f t="shared" si="3"/>
        <v>0.14965000000000001</v>
      </c>
      <c r="U9" s="165">
        <f t="shared" si="4"/>
        <v>2.9929999999999998E-2</v>
      </c>
      <c r="V9" s="166">
        <f t="shared" si="5"/>
        <v>6.4199850000000003E-2</v>
      </c>
      <c r="W9" s="166">
        <f t="shared" si="6"/>
        <v>8.8892100000000002E-2</v>
      </c>
      <c r="X9" s="165">
        <f t="shared" si="7"/>
        <v>8.3953650000000005E-2</v>
      </c>
      <c r="Y9" s="166">
        <f t="shared" si="8"/>
        <v>1.2346125000000001E-2</v>
      </c>
      <c r="Z9" s="166">
        <f t="shared" si="9"/>
        <v>2.4692249999999998E-3</v>
      </c>
      <c r="AA9" s="166">
        <f t="shared" si="10"/>
        <v>9.3830550000000013E-2</v>
      </c>
      <c r="AB9" s="166">
        <f t="shared" si="11"/>
        <v>0.12839970000000001</v>
      </c>
      <c r="AC9" s="165">
        <f t="shared" si="12"/>
        <v>8.8892100000000002E-2</v>
      </c>
      <c r="AD9" s="166">
        <f t="shared" si="13"/>
        <v>0</v>
      </c>
      <c r="AE9" s="166">
        <f t="shared" si="14"/>
        <v>0</v>
      </c>
      <c r="AF9" s="166">
        <f t="shared" si="15"/>
        <v>0.73986960000000002</v>
      </c>
      <c r="AG9" s="166">
        <f t="shared" si="16"/>
        <v>1.4288582000000001</v>
      </c>
      <c r="AH9" s="166">
        <f t="shared" si="17"/>
        <v>0.87470424999999996</v>
      </c>
      <c r="AI9" s="166">
        <f t="shared" si="18"/>
        <v>0.13730387499999999</v>
      </c>
      <c r="AJ9" s="167">
        <f t="shared" si="19"/>
        <v>2.7460775E-2</v>
      </c>
      <c r="AK9" s="168">
        <f t="shared" si="20"/>
        <v>10.5558</v>
      </c>
      <c r="AL9" s="169">
        <f t="shared" si="21"/>
        <v>19.3523</v>
      </c>
      <c r="AM9" s="169">
        <f t="shared" si="22"/>
        <v>12.315099999999999</v>
      </c>
      <c r="AN9" s="169">
        <f t="shared" si="23"/>
        <v>1.7593000000000001</v>
      </c>
      <c r="AO9" s="169">
        <f t="shared" si="24"/>
        <v>0.35186000000000001</v>
      </c>
      <c r="AP9" s="170">
        <v>0.7</v>
      </c>
      <c r="AQ9" s="170">
        <v>0.75</v>
      </c>
      <c r="AR9" s="170">
        <v>0.9</v>
      </c>
      <c r="AS9" s="170">
        <v>0</v>
      </c>
      <c r="AT9" s="170">
        <v>0</v>
      </c>
      <c r="AU9" s="169">
        <f t="shared" si="25"/>
        <v>7.4339998949999986</v>
      </c>
      <c r="AV9" s="169">
        <f t="shared" si="26"/>
        <v>14.580894075</v>
      </c>
      <c r="AW9" s="169">
        <f t="shared" si="27"/>
        <v>11.159148284999999</v>
      </c>
      <c r="AX9" s="169">
        <f t="shared" si="28"/>
        <v>0</v>
      </c>
      <c r="AY9" s="169">
        <f t="shared" si="29"/>
        <v>0</v>
      </c>
      <c r="AZ9" s="169">
        <f t="shared" si="30"/>
        <v>3.1859999550000007</v>
      </c>
      <c r="BA9" s="169">
        <f t="shared" si="31"/>
        <v>4.8602980249999987</v>
      </c>
      <c r="BB9" s="169">
        <f t="shared" si="32"/>
        <v>1.2399053650000003</v>
      </c>
      <c r="BC9" s="169">
        <f t="shared" si="33"/>
        <v>1.7716461250000002</v>
      </c>
      <c r="BD9" s="171">
        <f t="shared" si="34"/>
        <v>0.35432922500000003</v>
      </c>
      <c r="BE9" s="172">
        <f t="shared" si="35"/>
        <v>11.4537</v>
      </c>
      <c r="BF9" s="166">
        <f t="shared" si="36"/>
        <v>20.998449999999998</v>
      </c>
      <c r="BG9" s="166">
        <f t="shared" si="37"/>
        <v>13.362649999999999</v>
      </c>
      <c r="BH9" s="166">
        <f t="shared" si="38"/>
        <v>1.9089500000000001</v>
      </c>
      <c r="BI9" s="166">
        <f t="shared" si="39"/>
        <v>0.38179000000000002</v>
      </c>
      <c r="BJ9" s="166">
        <f t="shared" si="40"/>
        <v>3.9258695550000007</v>
      </c>
      <c r="BK9" s="166">
        <f t="shared" si="41"/>
        <v>6.2891562249999993</v>
      </c>
      <c r="BL9" s="166">
        <f t="shared" si="42"/>
        <v>2.114609615</v>
      </c>
      <c r="BM9" s="166">
        <f t="shared" si="43"/>
        <v>1.9089500000000001</v>
      </c>
      <c r="BN9" s="166">
        <f t="shared" si="44"/>
        <v>0.38179000000000002</v>
      </c>
      <c r="BO9" s="166">
        <f t="shared" si="45"/>
        <v>7.5278304449999984</v>
      </c>
      <c r="BP9" s="166">
        <f t="shared" si="46"/>
        <v>14.709293774999999</v>
      </c>
      <c r="BQ9" s="166">
        <f t="shared" si="47"/>
        <v>11.248040384999999</v>
      </c>
      <c r="BR9" s="166">
        <f t="shared" si="48"/>
        <v>0</v>
      </c>
      <c r="BS9" s="167">
        <f t="shared" si="49"/>
        <v>0</v>
      </c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6384" s="3" customFormat="1" ht="49.5" customHeight="1" thickBot="1" x14ac:dyDescent="0.3">
      <c r="A10" s="17" t="s">
        <v>87</v>
      </c>
      <c r="B10" s="16" t="s">
        <v>89</v>
      </c>
      <c r="C10" s="8">
        <v>203</v>
      </c>
      <c r="D10" s="8">
        <v>203</v>
      </c>
      <c r="E10" s="8">
        <v>0</v>
      </c>
      <c r="F10" s="8">
        <v>203</v>
      </c>
      <c r="G10" s="18" t="s">
        <v>457</v>
      </c>
      <c r="H10" s="18" t="s">
        <v>268</v>
      </c>
      <c r="I10" s="8">
        <v>170</v>
      </c>
      <c r="J10" s="8">
        <v>84</v>
      </c>
      <c r="K10" s="8">
        <v>5.99</v>
      </c>
      <c r="L10" s="13" t="s">
        <v>537</v>
      </c>
      <c r="M10" s="13" t="s">
        <v>530</v>
      </c>
      <c r="N10" s="18" t="s">
        <v>531</v>
      </c>
      <c r="O10" s="18" t="s">
        <v>479</v>
      </c>
      <c r="P10" s="18" t="s">
        <v>266</v>
      </c>
      <c r="Q10" s="164">
        <f t="shared" si="0"/>
        <v>0.72270000000000001</v>
      </c>
      <c r="R10" s="165">
        <f t="shared" si="1"/>
        <v>1.3249500000000001</v>
      </c>
      <c r="S10" s="165">
        <f t="shared" si="2"/>
        <v>0.84314999999999996</v>
      </c>
      <c r="T10" s="165">
        <f t="shared" si="3"/>
        <v>0.12045</v>
      </c>
      <c r="U10" s="165">
        <f t="shared" si="4"/>
        <v>2.409E-2</v>
      </c>
      <c r="V10" s="166">
        <f t="shared" si="5"/>
        <v>5.1673050000000005E-2</v>
      </c>
      <c r="W10" s="166">
        <f t="shared" si="6"/>
        <v>7.1547300000000008E-2</v>
      </c>
      <c r="X10" s="165">
        <f t="shared" si="7"/>
        <v>6.7572450000000006E-2</v>
      </c>
      <c r="Y10" s="166">
        <f t="shared" si="8"/>
        <v>9.9371249999999998E-3</v>
      </c>
      <c r="Z10" s="166">
        <f t="shared" si="9"/>
        <v>1.9874250000000001E-3</v>
      </c>
      <c r="AA10" s="166">
        <f t="shared" si="10"/>
        <v>7.552215000000001E-2</v>
      </c>
      <c r="AB10" s="166">
        <f t="shared" si="11"/>
        <v>0.10334610000000001</v>
      </c>
      <c r="AC10" s="165">
        <f t="shared" si="12"/>
        <v>7.1547300000000008E-2</v>
      </c>
      <c r="AD10" s="166">
        <f t="shared" si="13"/>
        <v>0</v>
      </c>
      <c r="AE10" s="166">
        <f t="shared" si="14"/>
        <v>0</v>
      </c>
      <c r="AF10" s="166">
        <f t="shared" si="15"/>
        <v>0.59550480000000006</v>
      </c>
      <c r="AG10" s="166">
        <f t="shared" si="16"/>
        <v>1.1500566000000001</v>
      </c>
      <c r="AH10" s="166">
        <f t="shared" si="17"/>
        <v>0.70403024999999997</v>
      </c>
      <c r="AI10" s="166">
        <f t="shared" si="18"/>
        <v>0.110512875</v>
      </c>
      <c r="AJ10" s="167">
        <f t="shared" si="19"/>
        <v>2.2102574999999999E-2</v>
      </c>
      <c r="AK10" s="168">
        <f t="shared" si="20"/>
        <v>3.7229999999999999</v>
      </c>
      <c r="AL10" s="169">
        <f t="shared" si="21"/>
        <v>6.8254999999999999</v>
      </c>
      <c r="AM10" s="169">
        <f t="shared" si="22"/>
        <v>4.3434999999999997</v>
      </c>
      <c r="AN10" s="169">
        <f t="shared" si="23"/>
        <v>0.62050000000000005</v>
      </c>
      <c r="AO10" s="169">
        <f t="shared" si="24"/>
        <v>0.1241</v>
      </c>
      <c r="AP10" s="170">
        <v>0.7</v>
      </c>
      <c r="AQ10" s="170">
        <v>0.75</v>
      </c>
      <c r="AR10" s="170">
        <v>0.9</v>
      </c>
      <c r="AS10" s="170">
        <v>0</v>
      </c>
      <c r="AT10" s="170">
        <v>0</v>
      </c>
      <c r="AU10" s="169">
        <f t="shared" si="25"/>
        <v>2.6422711350000001</v>
      </c>
      <c r="AV10" s="169">
        <f t="shared" si="26"/>
        <v>5.1727854749999995</v>
      </c>
      <c r="AW10" s="169">
        <f t="shared" si="27"/>
        <v>3.9699652049999998</v>
      </c>
      <c r="AX10" s="169">
        <f t="shared" si="28"/>
        <v>0</v>
      </c>
      <c r="AY10" s="169">
        <f t="shared" si="29"/>
        <v>0</v>
      </c>
      <c r="AZ10" s="169">
        <f t="shared" si="30"/>
        <v>1.132401915</v>
      </c>
      <c r="BA10" s="169">
        <f t="shared" si="31"/>
        <v>1.7242618250000001</v>
      </c>
      <c r="BB10" s="169">
        <f t="shared" si="32"/>
        <v>0.44110724499999998</v>
      </c>
      <c r="BC10" s="169">
        <f t="shared" si="33"/>
        <v>0.63043712500000004</v>
      </c>
      <c r="BD10" s="171">
        <f t="shared" si="34"/>
        <v>0.126087425</v>
      </c>
      <c r="BE10" s="172">
        <f t="shared" si="35"/>
        <v>4.4456999999999995</v>
      </c>
      <c r="BF10" s="166">
        <f t="shared" si="36"/>
        <v>8.1504499999999993</v>
      </c>
      <c r="BG10" s="166">
        <f t="shared" si="37"/>
        <v>5.1866499999999993</v>
      </c>
      <c r="BH10" s="166">
        <f t="shared" si="38"/>
        <v>0.74095</v>
      </c>
      <c r="BI10" s="166">
        <f t="shared" si="39"/>
        <v>0.14818999999999999</v>
      </c>
      <c r="BJ10" s="166">
        <f t="shared" si="40"/>
        <v>1.727906715</v>
      </c>
      <c r="BK10" s="166">
        <f t="shared" si="41"/>
        <v>2.8743184250000002</v>
      </c>
      <c r="BL10" s="166">
        <f t="shared" si="42"/>
        <v>1.1451374949999999</v>
      </c>
      <c r="BM10" s="166">
        <f t="shared" si="43"/>
        <v>0.74095</v>
      </c>
      <c r="BN10" s="166">
        <f t="shared" si="44"/>
        <v>0.14818999999999999</v>
      </c>
      <c r="BO10" s="166">
        <f t="shared" si="45"/>
        <v>2.7177932849999999</v>
      </c>
      <c r="BP10" s="166">
        <f t="shared" si="46"/>
        <v>5.276131575</v>
      </c>
      <c r="BQ10" s="166">
        <f t="shared" si="47"/>
        <v>4.041512505</v>
      </c>
      <c r="BR10" s="166">
        <f t="shared" si="48"/>
        <v>0</v>
      </c>
      <c r="BS10" s="167">
        <f t="shared" si="49"/>
        <v>0</v>
      </c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6384" s="3" customFormat="1" ht="66" customHeight="1" thickBot="1" x14ac:dyDescent="0.3">
      <c r="A11" s="12" t="s">
        <v>58</v>
      </c>
      <c r="B11" s="11" t="s">
        <v>516</v>
      </c>
      <c r="C11" s="7">
        <v>1489</v>
      </c>
      <c r="D11" s="7">
        <v>1489</v>
      </c>
      <c r="E11" s="7">
        <v>0</v>
      </c>
      <c r="F11" s="7">
        <v>1489</v>
      </c>
      <c r="G11" s="91" t="s">
        <v>458</v>
      </c>
      <c r="H11" s="54" t="s">
        <v>296</v>
      </c>
      <c r="I11" s="7">
        <v>1087</v>
      </c>
      <c r="J11" s="7">
        <v>73</v>
      </c>
      <c r="K11" s="13" t="s">
        <v>515</v>
      </c>
      <c r="L11" s="13" t="s">
        <v>533</v>
      </c>
      <c r="M11" s="13" t="s">
        <v>530</v>
      </c>
      <c r="N11" s="18" t="s">
        <v>531</v>
      </c>
      <c r="O11" s="7" t="s">
        <v>512</v>
      </c>
      <c r="P11" s="13" t="s">
        <v>9</v>
      </c>
      <c r="Q11" s="164">
        <f t="shared" si="0"/>
        <v>8.8038000000000007</v>
      </c>
      <c r="R11" s="165">
        <f t="shared" si="1"/>
        <v>16.1403</v>
      </c>
      <c r="S11" s="165">
        <f t="shared" si="2"/>
        <v>10.271100000000001</v>
      </c>
      <c r="T11" s="165">
        <f t="shared" si="3"/>
        <v>1.4673</v>
      </c>
      <c r="U11" s="165">
        <f t="shared" si="4"/>
        <v>0.29346</v>
      </c>
      <c r="V11" s="166">
        <f t="shared" si="5"/>
        <v>0.62947169999999997</v>
      </c>
      <c r="W11" s="166">
        <f t="shared" si="6"/>
        <v>0.87157620000000002</v>
      </c>
      <c r="X11" s="165">
        <f t="shared" si="7"/>
        <v>0.82315529999999992</v>
      </c>
      <c r="Y11" s="166">
        <f t="shared" si="8"/>
        <v>0.12105225000000001</v>
      </c>
      <c r="Z11" s="166">
        <f t="shared" si="9"/>
        <v>2.4210450000000001E-2</v>
      </c>
      <c r="AA11" s="166">
        <f t="shared" si="10"/>
        <v>0.91999710000000001</v>
      </c>
      <c r="AB11" s="166">
        <f t="shared" si="11"/>
        <v>1.2589433999999999</v>
      </c>
      <c r="AC11" s="165">
        <f t="shared" si="12"/>
        <v>0.87157620000000002</v>
      </c>
      <c r="AD11" s="166">
        <f t="shared" si="13"/>
        <v>0</v>
      </c>
      <c r="AE11" s="166">
        <f t="shared" si="14"/>
        <v>0</v>
      </c>
      <c r="AF11" s="166">
        <f t="shared" si="15"/>
        <v>7.2543312000000011</v>
      </c>
      <c r="AG11" s="166">
        <f t="shared" si="16"/>
        <v>14.0097804</v>
      </c>
      <c r="AH11" s="166">
        <f t="shared" si="17"/>
        <v>8.5763685000000009</v>
      </c>
      <c r="AI11" s="166">
        <f t="shared" si="18"/>
        <v>1.3462477500000001</v>
      </c>
      <c r="AJ11" s="167">
        <f t="shared" si="19"/>
        <v>0.26924955</v>
      </c>
      <c r="AK11" s="168">
        <f t="shared" si="20"/>
        <v>23.805299999999999</v>
      </c>
      <c r="AL11" s="169">
        <f t="shared" si="21"/>
        <v>43.643050000000002</v>
      </c>
      <c r="AM11" s="169">
        <f t="shared" si="22"/>
        <v>27.772849999999998</v>
      </c>
      <c r="AN11" s="169">
        <f t="shared" si="23"/>
        <v>3.9675500000000001</v>
      </c>
      <c r="AO11" s="169">
        <f t="shared" si="24"/>
        <v>0.79351000000000005</v>
      </c>
      <c r="AP11" s="170">
        <v>0.7</v>
      </c>
      <c r="AQ11" s="170">
        <v>0.75</v>
      </c>
      <c r="AR11" s="170">
        <v>0.9</v>
      </c>
      <c r="AS11" s="170">
        <v>0</v>
      </c>
      <c r="AT11" s="170">
        <v>0</v>
      </c>
      <c r="AU11" s="169">
        <f t="shared" si="25"/>
        <v>17.104340189999999</v>
      </c>
      <c r="AV11" s="169">
        <f t="shared" si="26"/>
        <v>33.38596965</v>
      </c>
      <c r="AW11" s="169">
        <f t="shared" si="27"/>
        <v>25.73640477</v>
      </c>
      <c r="AX11" s="169">
        <f t="shared" si="28"/>
        <v>0</v>
      </c>
      <c r="AY11" s="169">
        <f t="shared" si="29"/>
        <v>0</v>
      </c>
      <c r="AZ11" s="169">
        <f t="shared" si="30"/>
        <v>7.3304315100000004</v>
      </c>
      <c r="BA11" s="169">
        <f t="shared" si="31"/>
        <v>11.128656550000002</v>
      </c>
      <c r="BB11" s="169">
        <f t="shared" si="32"/>
        <v>2.859600529999998</v>
      </c>
      <c r="BC11" s="169">
        <f t="shared" si="33"/>
        <v>4.0886022500000001</v>
      </c>
      <c r="BD11" s="171">
        <f t="shared" si="34"/>
        <v>0.81772045000000004</v>
      </c>
      <c r="BE11" s="172">
        <f t="shared" si="35"/>
        <v>32.609099999999998</v>
      </c>
      <c r="BF11" s="166">
        <f t="shared" si="36"/>
        <v>59.783349999999999</v>
      </c>
      <c r="BG11" s="166">
        <f t="shared" si="37"/>
        <v>38.043949999999995</v>
      </c>
      <c r="BH11" s="166">
        <f t="shared" si="38"/>
        <v>5.43485</v>
      </c>
      <c r="BI11" s="166">
        <f t="shared" si="39"/>
        <v>1.08697</v>
      </c>
      <c r="BJ11" s="166">
        <f t="shared" si="40"/>
        <v>14.584762710000001</v>
      </c>
      <c r="BK11" s="166">
        <f t="shared" si="41"/>
        <v>25.138436950000003</v>
      </c>
      <c r="BL11" s="166">
        <f t="shared" si="42"/>
        <v>11.435969029999999</v>
      </c>
      <c r="BM11" s="166">
        <f t="shared" si="43"/>
        <v>5.43485</v>
      </c>
      <c r="BN11" s="166">
        <f t="shared" si="44"/>
        <v>1.08697</v>
      </c>
      <c r="BO11" s="166">
        <f t="shared" si="45"/>
        <v>18.024337289999998</v>
      </c>
      <c r="BP11" s="166">
        <f t="shared" si="46"/>
        <v>34.64491305</v>
      </c>
      <c r="BQ11" s="166">
        <f t="shared" si="47"/>
        <v>26.60798097</v>
      </c>
      <c r="BR11" s="166">
        <f t="shared" si="48"/>
        <v>0</v>
      </c>
      <c r="BS11" s="167">
        <f t="shared" si="49"/>
        <v>0</v>
      </c>
      <c r="BT11" s="249"/>
      <c r="BU11" s="20"/>
      <c r="BV11" s="20"/>
      <c r="BW11" s="103"/>
      <c r="BX11" s="20"/>
      <c r="BY11" s="20"/>
      <c r="BZ11" s="20"/>
      <c r="CA11" s="20"/>
      <c r="CB11" s="103"/>
      <c r="CC11" s="213"/>
      <c r="CD11" s="213"/>
      <c r="CE11" s="20"/>
      <c r="CF11" s="20"/>
      <c r="CG11" s="20"/>
      <c r="CH11" s="20"/>
      <c r="CI11" s="198"/>
      <c r="CJ11" s="199"/>
      <c r="CK11" s="20"/>
      <c r="CL11" s="20"/>
      <c r="CM11" s="103"/>
      <c r="CN11" s="20"/>
      <c r="CO11" s="20"/>
      <c r="CP11" s="20"/>
      <c r="CQ11" s="20"/>
      <c r="CR11" s="103"/>
      <c r="CS11" s="213"/>
      <c r="CT11" s="213"/>
      <c r="CU11" s="20"/>
      <c r="CV11" s="20"/>
      <c r="CW11" s="20"/>
      <c r="CX11" s="20"/>
      <c r="CY11" s="198"/>
      <c r="CZ11" s="199"/>
      <c r="DA11" s="20"/>
      <c r="DB11" s="20"/>
      <c r="DC11" s="103"/>
      <c r="DD11" s="20"/>
      <c r="DE11" s="20"/>
      <c r="DF11" s="20"/>
      <c r="DG11" s="20"/>
      <c r="DH11" s="103"/>
      <c r="DI11" s="213"/>
      <c r="DJ11" s="213"/>
      <c r="DK11" s="20"/>
      <c r="DL11" s="20"/>
      <c r="DM11" s="20"/>
      <c r="DN11" s="20"/>
      <c r="DO11" s="250"/>
      <c r="DP11" s="54"/>
      <c r="DQ11" s="7"/>
      <c r="DR11" s="7"/>
      <c r="DS11" s="13"/>
      <c r="DT11" s="7"/>
      <c r="DU11" s="7"/>
      <c r="DV11" s="7"/>
      <c r="DW11" s="7"/>
      <c r="DX11" s="13"/>
      <c r="DY11" s="12"/>
      <c r="DZ11" s="11"/>
      <c r="EA11" s="7"/>
      <c r="EB11" s="7"/>
      <c r="EC11" s="7"/>
      <c r="ED11" s="7"/>
      <c r="EE11" s="91"/>
      <c r="EF11" s="54"/>
      <c r="EG11" s="7"/>
      <c r="EH11" s="7"/>
      <c r="EI11" s="13"/>
      <c r="EJ11" s="7"/>
      <c r="EK11" s="7"/>
      <c r="EL11" s="7"/>
      <c r="EM11" s="7"/>
      <c r="EN11" s="13"/>
      <c r="EO11" s="12"/>
      <c r="EP11" s="11"/>
      <c r="EQ11" s="7"/>
      <c r="ER11" s="7"/>
      <c r="ES11" s="7"/>
      <c r="ET11" s="7"/>
      <c r="EU11" s="91"/>
      <c r="EV11" s="54"/>
      <c r="EW11" s="7"/>
      <c r="EX11" s="7"/>
      <c r="EY11" s="13"/>
      <c r="EZ11" s="7"/>
      <c r="FA11" s="7"/>
      <c r="FB11" s="7"/>
      <c r="FC11" s="7"/>
      <c r="FD11" s="13"/>
      <c r="FE11" s="12"/>
      <c r="FF11" s="11"/>
      <c r="FG11" s="7"/>
      <c r="FH11" s="7"/>
      <c r="FI11" s="7"/>
      <c r="FJ11" s="7"/>
      <c r="FK11" s="91"/>
      <c r="FL11" s="54"/>
      <c r="FM11" s="7"/>
      <c r="FN11" s="7"/>
      <c r="FO11" s="13"/>
      <c r="FP11" s="7"/>
      <c r="FQ11" s="7"/>
      <c r="FR11" s="7"/>
      <c r="FS11" s="7"/>
      <c r="FT11" s="13"/>
      <c r="FU11" s="12"/>
      <c r="FV11" s="11"/>
      <c r="FW11" s="7"/>
      <c r="FX11" s="7"/>
      <c r="FY11" s="7"/>
      <c r="FZ11" s="7"/>
      <c r="GA11" s="91"/>
      <c r="GB11" s="54"/>
      <c r="GC11" s="7"/>
      <c r="GD11" s="7"/>
      <c r="GE11" s="13"/>
      <c r="GF11" s="7"/>
      <c r="GG11" s="7"/>
      <c r="GH11" s="7"/>
      <c r="GI11" s="7"/>
      <c r="GJ11" s="13"/>
      <c r="GK11" s="12"/>
      <c r="GL11" s="11"/>
      <c r="GM11" s="7"/>
      <c r="GN11" s="7"/>
      <c r="GO11" s="7"/>
      <c r="GP11" s="7"/>
      <c r="GQ11" s="91"/>
      <c r="GR11" s="54"/>
      <c r="GS11" s="7"/>
      <c r="GT11" s="7"/>
      <c r="GU11" s="13"/>
      <c r="GV11" s="7"/>
      <c r="GW11" s="7"/>
      <c r="GX11" s="7"/>
      <c r="GY11" s="7"/>
      <c r="GZ11" s="13"/>
      <c r="HA11" s="12"/>
      <c r="HB11" s="11"/>
      <c r="HC11" s="7"/>
      <c r="HD11" s="7"/>
      <c r="HE11" s="7"/>
      <c r="HF11" s="7"/>
      <c r="HG11" s="91"/>
      <c r="HH11" s="54"/>
      <c r="HI11" s="7"/>
      <c r="HJ11" s="7"/>
      <c r="HK11" s="13"/>
      <c r="HL11" s="7"/>
      <c r="HM11" s="7"/>
      <c r="HN11" s="7"/>
      <c r="HO11" s="7"/>
      <c r="HP11" s="13"/>
      <c r="HQ11" s="12"/>
      <c r="HR11" s="11"/>
      <c r="HS11" s="7"/>
      <c r="HT11" s="7"/>
      <c r="HU11" s="7"/>
      <c r="HV11" s="7"/>
      <c r="HW11" s="91"/>
      <c r="HX11" s="54"/>
      <c r="HY11" s="7"/>
      <c r="HZ11" s="7"/>
      <c r="IA11" s="13"/>
      <c r="IB11" s="7"/>
      <c r="IC11" s="7"/>
      <c r="ID11" s="7"/>
      <c r="IE11" s="7"/>
      <c r="IF11" s="13"/>
      <c r="IG11" s="12"/>
      <c r="IH11" s="11"/>
      <c r="II11" s="7"/>
      <c r="IJ11" s="7"/>
      <c r="IK11" s="7"/>
      <c r="IL11" s="7"/>
      <c r="IM11" s="91"/>
      <c r="IN11" s="54"/>
      <c r="IO11" s="7"/>
      <c r="IP11" s="7"/>
      <c r="IQ11" s="13"/>
      <c r="IR11" s="7"/>
      <c r="IS11" s="7"/>
      <c r="IT11" s="7"/>
      <c r="IU11" s="7"/>
      <c r="IV11" s="13"/>
      <c r="IW11" s="12"/>
      <c r="IX11" s="11"/>
      <c r="IY11" s="7"/>
      <c r="IZ11" s="7"/>
      <c r="JA11" s="7"/>
      <c r="JB11" s="7"/>
      <c r="JC11" s="91"/>
      <c r="JD11" s="54"/>
      <c r="JE11" s="7"/>
      <c r="JF11" s="7"/>
      <c r="JG11" s="13"/>
      <c r="JH11" s="7"/>
      <c r="JI11" s="7"/>
      <c r="JJ11" s="7"/>
      <c r="JK11" s="7"/>
      <c r="JL11" s="13"/>
      <c r="JM11" s="12"/>
      <c r="JN11" s="11"/>
      <c r="JO11" s="7"/>
      <c r="JP11" s="7"/>
      <c r="JQ11" s="7"/>
      <c r="JR11" s="7"/>
      <c r="JS11" s="91"/>
      <c r="JT11" s="54"/>
      <c r="JU11" s="7"/>
      <c r="JV11" s="7"/>
      <c r="JW11" s="13"/>
      <c r="JX11" s="7"/>
      <c r="JY11" s="7"/>
      <c r="JZ11" s="7"/>
      <c r="KA11" s="7"/>
      <c r="KB11" s="13"/>
      <c r="KC11" s="12"/>
      <c r="KD11" s="11"/>
      <c r="KE11" s="7"/>
      <c r="KF11" s="7"/>
      <c r="KG11" s="7"/>
      <c r="KH11" s="7"/>
      <c r="KI11" s="91"/>
      <c r="KJ11" s="54"/>
      <c r="KK11" s="7"/>
      <c r="KL11" s="7"/>
      <c r="KM11" s="13"/>
      <c r="KN11" s="7"/>
      <c r="KO11" s="7"/>
      <c r="KP11" s="7"/>
      <c r="KQ11" s="7"/>
      <c r="KR11" s="13"/>
      <c r="KS11" s="12"/>
      <c r="KT11" s="11"/>
      <c r="KU11" s="7"/>
      <c r="KV11" s="7"/>
      <c r="KW11" s="7"/>
      <c r="KX11" s="7"/>
      <c r="KY11" s="91"/>
      <c r="KZ11" s="54"/>
      <c r="LA11" s="7"/>
      <c r="LB11" s="7"/>
      <c r="LC11" s="13"/>
      <c r="LD11" s="7"/>
      <c r="LE11" s="7"/>
      <c r="LF11" s="7"/>
      <c r="LG11" s="7"/>
      <c r="LH11" s="13"/>
      <c r="LI11" s="12"/>
      <c r="LJ11" s="11"/>
      <c r="LK11" s="7"/>
      <c r="LL11" s="7"/>
      <c r="LM11" s="7"/>
      <c r="LN11" s="7"/>
      <c r="LO11" s="91"/>
      <c r="LP11" s="54"/>
      <c r="LQ11" s="7"/>
      <c r="LR11" s="7"/>
      <c r="LS11" s="13"/>
      <c r="LT11" s="7"/>
      <c r="LU11" s="7"/>
      <c r="LV11" s="7"/>
      <c r="LW11" s="7"/>
      <c r="LX11" s="13"/>
      <c r="LY11" s="12"/>
      <c r="LZ11" s="11"/>
      <c r="MA11" s="7"/>
      <c r="MB11" s="7"/>
      <c r="MC11" s="7"/>
      <c r="MD11" s="7"/>
      <c r="ME11" s="91"/>
      <c r="MF11" s="54"/>
      <c r="MG11" s="7"/>
      <c r="MH11" s="7"/>
      <c r="MI11" s="13"/>
      <c r="MJ11" s="7"/>
      <c r="MK11" s="7"/>
      <c r="ML11" s="7"/>
      <c r="MM11" s="7"/>
      <c r="MN11" s="13"/>
      <c r="MO11" s="12"/>
      <c r="MP11" s="11"/>
      <c r="MQ11" s="7"/>
      <c r="MR11" s="7"/>
      <c r="MS11" s="7"/>
      <c r="MT11" s="7"/>
      <c r="MU11" s="91"/>
      <c r="MV11" s="54"/>
      <c r="MW11" s="7"/>
      <c r="MX11" s="7"/>
      <c r="MY11" s="13"/>
      <c r="MZ11" s="7"/>
      <c r="NA11" s="7"/>
      <c r="NB11" s="7"/>
      <c r="NC11" s="7"/>
      <c r="ND11" s="13"/>
      <c r="NE11" s="12"/>
      <c r="NF11" s="11"/>
      <c r="NG11" s="7"/>
      <c r="NH11" s="7"/>
      <c r="NI11" s="7"/>
      <c r="NJ11" s="7"/>
      <c r="NK11" s="91"/>
      <c r="NL11" s="54"/>
      <c r="NM11" s="7"/>
      <c r="NN11" s="7"/>
      <c r="NO11" s="13"/>
      <c r="NP11" s="7"/>
      <c r="NQ11" s="7"/>
      <c r="NR11" s="7"/>
      <c r="NS11" s="7"/>
      <c r="NT11" s="13"/>
      <c r="NU11" s="12"/>
      <c r="NV11" s="11"/>
      <c r="NW11" s="7"/>
      <c r="NX11" s="7"/>
      <c r="NY11" s="7"/>
      <c r="NZ11" s="7"/>
      <c r="OA11" s="91"/>
      <c r="OB11" s="54"/>
      <c r="OC11" s="7"/>
      <c r="OD11" s="7"/>
      <c r="OE11" s="13"/>
      <c r="OF11" s="7"/>
      <c r="OG11" s="7"/>
      <c r="OH11" s="7"/>
      <c r="OI11" s="7"/>
      <c r="OJ11" s="13"/>
      <c r="OK11" s="12"/>
      <c r="OL11" s="11"/>
      <c r="OM11" s="7"/>
      <c r="ON11" s="7"/>
      <c r="OO11" s="7"/>
      <c r="OP11" s="7"/>
      <c r="OQ11" s="91"/>
      <c r="OR11" s="54"/>
      <c r="OS11" s="7"/>
      <c r="OT11" s="7"/>
      <c r="OU11" s="13"/>
      <c r="OV11" s="7"/>
      <c r="OW11" s="7"/>
      <c r="OX11" s="7"/>
      <c r="OY11" s="7"/>
      <c r="OZ11" s="13"/>
      <c r="PA11" s="12"/>
      <c r="PB11" s="11"/>
      <c r="PC11" s="7"/>
      <c r="PD11" s="7"/>
      <c r="PE11" s="7"/>
      <c r="PF11" s="7"/>
      <c r="PG11" s="91"/>
      <c r="PH11" s="54"/>
      <c r="PI11" s="7"/>
      <c r="PJ11" s="7"/>
      <c r="PK11" s="13"/>
      <c r="PL11" s="7"/>
      <c r="PM11" s="7"/>
      <c r="PN11" s="7"/>
      <c r="PO11" s="7"/>
      <c r="PP11" s="13"/>
      <c r="PQ11" s="12"/>
      <c r="PR11" s="11"/>
      <c r="PS11" s="7"/>
      <c r="PT11" s="7"/>
      <c r="PU11" s="7"/>
      <c r="PV11" s="7"/>
      <c r="PW11" s="91"/>
      <c r="PX11" s="54"/>
      <c r="PY11" s="7"/>
      <c r="PZ11" s="7"/>
      <c r="QA11" s="13"/>
      <c r="QB11" s="7"/>
      <c r="QC11" s="7"/>
      <c r="QD11" s="7"/>
      <c r="QE11" s="7"/>
      <c r="QF11" s="13"/>
      <c r="QG11" s="12"/>
      <c r="QH11" s="11"/>
      <c r="QI11" s="7"/>
      <c r="QJ11" s="7"/>
      <c r="QK11" s="7"/>
      <c r="QL11" s="7"/>
      <c r="QM11" s="91"/>
      <c r="QN11" s="54"/>
      <c r="QO11" s="7"/>
      <c r="QP11" s="7"/>
      <c r="QQ11" s="13"/>
      <c r="QR11" s="7"/>
      <c r="QS11" s="7"/>
      <c r="QT11" s="7"/>
      <c r="QU11" s="7"/>
      <c r="QV11" s="13"/>
      <c r="QW11" s="12"/>
      <c r="QX11" s="11"/>
      <c r="QY11" s="7"/>
      <c r="QZ11" s="7"/>
      <c r="RA11" s="7"/>
      <c r="RB11" s="7"/>
      <c r="RC11" s="91"/>
      <c r="RD11" s="54"/>
      <c r="RE11" s="7"/>
      <c r="RF11" s="7"/>
      <c r="RG11" s="13"/>
      <c r="RH11" s="7"/>
      <c r="RI11" s="7"/>
      <c r="RJ11" s="7"/>
      <c r="RK11" s="7"/>
      <c r="RL11" s="13"/>
      <c r="RM11" s="12"/>
      <c r="RN11" s="11"/>
      <c r="RO11" s="7"/>
      <c r="RP11" s="7"/>
      <c r="RQ11" s="7"/>
      <c r="RR11" s="7"/>
      <c r="RS11" s="91"/>
      <c r="RT11" s="54"/>
      <c r="RU11" s="7"/>
      <c r="RV11" s="7"/>
      <c r="RW11" s="13"/>
      <c r="RX11" s="7"/>
      <c r="RY11" s="7"/>
      <c r="RZ11" s="7"/>
      <c r="SA11" s="7"/>
      <c r="SB11" s="13"/>
      <c r="SC11" s="12"/>
      <c r="SD11" s="11"/>
      <c r="SE11" s="7"/>
      <c r="SF11" s="7"/>
      <c r="SG11" s="7"/>
      <c r="SH11" s="7"/>
      <c r="SI11" s="91"/>
      <c r="SJ11" s="54"/>
      <c r="SK11" s="7"/>
      <c r="SL11" s="7"/>
      <c r="SM11" s="13"/>
      <c r="SN11" s="7"/>
      <c r="SO11" s="7"/>
      <c r="SP11" s="7"/>
      <c r="SQ11" s="7"/>
      <c r="SR11" s="13"/>
      <c r="SS11" s="12"/>
      <c r="ST11" s="11"/>
      <c r="SU11" s="7"/>
      <c r="SV11" s="7"/>
      <c r="SW11" s="7"/>
      <c r="SX11" s="7"/>
      <c r="SY11" s="91"/>
      <c r="SZ11" s="54"/>
      <c r="TA11" s="7"/>
      <c r="TB11" s="7"/>
      <c r="TC11" s="13"/>
      <c r="TD11" s="7"/>
      <c r="TE11" s="7"/>
      <c r="TF11" s="7"/>
      <c r="TG11" s="7"/>
      <c r="TH11" s="13"/>
      <c r="TI11" s="12"/>
      <c r="TJ11" s="11"/>
      <c r="TK11" s="7"/>
      <c r="TL11" s="7"/>
      <c r="TM11" s="7"/>
      <c r="TN11" s="7"/>
      <c r="TO11" s="91"/>
      <c r="TP11" s="54"/>
      <c r="TQ11" s="7"/>
      <c r="TR11" s="7"/>
      <c r="TS11" s="13"/>
      <c r="TT11" s="7"/>
      <c r="TU11" s="7"/>
      <c r="TV11" s="7"/>
      <c r="TW11" s="7"/>
      <c r="TX11" s="13"/>
      <c r="TY11" s="12"/>
      <c r="TZ11" s="11"/>
      <c r="UA11" s="7"/>
      <c r="UB11" s="7"/>
      <c r="UC11" s="7"/>
      <c r="UD11" s="7"/>
      <c r="UE11" s="91"/>
      <c r="UF11" s="54"/>
      <c r="UG11" s="7"/>
      <c r="UH11" s="7"/>
      <c r="UI11" s="13"/>
      <c r="UJ11" s="7"/>
      <c r="UK11" s="7"/>
      <c r="UL11" s="7"/>
      <c r="UM11" s="7"/>
      <c r="UN11" s="13"/>
      <c r="UO11" s="12"/>
      <c r="UP11" s="11"/>
      <c r="UQ11" s="7"/>
      <c r="UR11" s="7"/>
      <c r="US11" s="7"/>
      <c r="UT11" s="7"/>
      <c r="UU11" s="91"/>
      <c r="UV11" s="54"/>
      <c r="UW11" s="7"/>
      <c r="UX11" s="7"/>
      <c r="UY11" s="13"/>
      <c r="UZ11" s="7"/>
      <c r="VA11" s="7"/>
      <c r="VB11" s="7"/>
      <c r="VC11" s="7"/>
      <c r="VD11" s="13"/>
      <c r="VE11" s="12"/>
      <c r="VF11" s="11"/>
      <c r="VG11" s="7"/>
      <c r="VH11" s="7"/>
      <c r="VI11" s="7"/>
      <c r="VJ11" s="7"/>
      <c r="VK11" s="91"/>
      <c r="VL11" s="54"/>
      <c r="VM11" s="7"/>
      <c r="VN11" s="7"/>
      <c r="VO11" s="13"/>
      <c r="VP11" s="7"/>
      <c r="VQ11" s="7"/>
      <c r="VR11" s="7"/>
      <c r="VS11" s="7"/>
      <c r="VT11" s="13"/>
      <c r="VU11" s="12"/>
      <c r="VV11" s="11"/>
      <c r="VW11" s="7"/>
      <c r="VX11" s="7"/>
      <c r="VY11" s="7"/>
      <c r="VZ11" s="7"/>
      <c r="WA11" s="91"/>
      <c r="WB11" s="54"/>
      <c r="WC11" s="7"/>
      <c r="WD11" s="7"/>
      <c r="WE11" s="13"/>
      <c r="WF11" s="7"/>
      <c r="WG11" s="7"/>
      <c r="WH11" s="7"/>
      <c r="WI11" s="7"/>
      <c r="WJ11" s="13"/>
      <c r="WK11" s="12"/>
      <c r="WL11" s="11"/>
      <c r="WM11" s="7"/>
      <c r="WN11" s="7"/>
      <c r="WO11" s="7"/>
      <c r="WP11" s="7"/>
      <c r="WQ11" s="91"/>
      <c r="WR11" s="54"/>
      <c r="WS11" s="7"/>
      <c r="WT11" s="7"/>
      <c r="WU11" s="13"/>
      <c r="WV11" s="7"/>
      <c r="WW11" s="7"/>
      <c r="WX11" s="7"/>
      <c r="WY11" s="7"/>
      <c r="WZ11" s="13"/>
      <c r="XA11" s="12"/>
      <c r="XB11" s="11"/>
      <c r="XC11" s="7"/>
      <c r="XD11" s="7"/>
      <c r="XE11" s="7"/>
      <c r="XF11" s="7"/>
      <c r="XG11" s="91"/>
      <c r="XH11" s="54"/>
      <c r="XI11" s="7"/>
      <c r="XJ11" s="7"/>
      <c r="XK11" s="13"/>
      <c r="XL11" s="7"/>
      <c r="XM11" s="7"/>
      <c r="XN11" s="7"/>
      <c r="XO11" s="7"/>
      <c r="XP11" s="13"/>
      <c r="XQ11" s="12"/>
      <c r="XR11" s="11"/>
      <c r="XS11" s="7"/>
      <c r="XT11" s="7"/>
      <c r="XU11" s="7"/>
      <c r="XV11" s="7"/>
      <c r="XW11" s="91"/>
      <c r="XX11" s="54"/>
      <c r="XY11" s="7"/>
      <c r="XZ11" s="7"/>
      <c r="YA11" s="13"/>
      <c r="YB11" s="7"/>
      <c r="YC11" s="7"/>
      <c r="YD11" s="7"/>
      <c r="YE11" s="7"/>
      <c r="YF11" s="13"/>
      <c r="YG11" s="12"/>
      <c r="YH11" s="11"/>
      <c r="YI11" s="7"/>
      <c r="YJ11" s="7"/>
      <c r="YK11" s="7"/>
      <c r="YL11" s="7"/>
      <c r="YM11" s="91"/>
      <c r="YN11" s="54"/>
      <c r="YO11" s="7"/>
      <c r="YP11" s="7"/>
      <c r="YQ11" s="13"/>
      <c r="YR11" s="7"/>
      <c r="YS11" s="7"/>
      <c r="YT11" s="7"/>
      <c r="YU11" s="7"/>
      <c r="YV11" s="13"/>
      <c r="YW11" s="12"/>
      <c r="YX11" s="11"/>
      <c r="YY11" s="7"/>
      <c r="YZ11" s="7"/>
      <c r="ZA11" s="7"/>
      <c r="ZB11" s="7"/>
      <c r="ZC11" s="91"/>
      <c r="ZD11" s="54"/>
      <c r="ZE11" s="7"/>
      <c r="ZF11" s="7"/>
      <c r="ZG11" s="13"/>
      <c r="ZH11" s="7"/>
      <c r="ZI11" s="7"/>
      <c r="ZJ11" s="7"/>
      <c r="ZK11" s="7"/>
      <c r="ZL11" s="13"/>
      <c r="ZM11" s="12"/>
      <c r="ZN11" s="11"/>
      <c r="ZO11" s="7"/>
      <c r="ZP11" s="7"/>
      <c r="ZQ11" s="7"/>
      <c r="ZR11" s="7"/>
      <c r="ZS11" s="91"/>
      <c r="ZT11" s="54"/>
      <c r="ZU11" s="7"/>
      <c r="ZV11" s="7"/>
      <c r="ZW11" s="13"/>
      <c r="ZX11" s="7"/>
      <c r="ZY11" s="7"/>
      <c r="ZZ11" s="7"/>
      <c r="AAA11" s="7"/>
      <c r="AAB11" s="13"/>
      <c r="AAC11" s="12"/>
      <c r="AAD11" s="11"/>
      <c r="AAE11" s="7"/>
      <c r="AAF11" s="7"/>
      <c r="AAG11" s="7"/>
      <c r="AAH11" s="7"/>
      <c r="AAI11" s="91"/>
      <c r="AAJ11" s="54"/>
      <c r="AAK11" s="7"/>
      <c r="AAL11" s="7"/>
      <c r="AAM11" s="13"/>
      <c r="AAN11" s="7"/>
      <c r="AAO11" s="7"/>
      <c r="AAP11" s="7"/>
      <c r="AAQ11" s="7"/>
      <c r="AAR11" s="13"/>
      <c r="AAS11" s="12"/>
      <c r="AAT11" s="11"/>
      <c r="AAU11" s="7"/>
      <c r="AAV11" s="7"/>
      <c r="AAW11" s="7"/>
      <c r="AAX11" s="7"/>
      <c r="AAY11" s="91"/>
      <c r="AAZ11" s="54"/>
      <c r="ABA11" s="7"/>
      <c r="ABB11" s="7"/>
      <c r="ABC11" s="13"/>
      <c r="ABD11" s="7"/>
      <c r="ABE11" s="7"/>
      <c r="ABF11" s="7"/>
      <c r="ABG11" s="7"/>
      <c r="ABH11" s="13"/>
      <c r="ABI11" s="12"/>
      <c r="ABJ11" s="11"/>
      <c r="ABK11" s="7"/>
      <c r="ABL11" s="7"/>
      <c r="ABM11" s="7"/>
      <c r="ABN11" s="7"/>
      <c r="ABO11" s="91"/>
      <c r="ABP11" s="54"/>
      <c r="ABQ11" s="7"/>
      <c r="ABR11" s="7"/>
      <c r="ABS11" s="13"/>
      <c r="ABT11" s="7"/>
      <c r="ABU11" s="7"/>
      <c r="ABV11" s="7"/>
      <c r="ABW11" s="7"/>
      <c r="ABX11" s="13"/>
      <c r="ABY11" s="12"/>
      <c r="ABZ11" s="11"/>
      <c r="ACA11" s="7"/>
      <c r="ACB11" s="7"/>
      <c r="ACC11" s="7"/>
      <c r="ACD11" s="7"/>
      <c r="ACE11" s="91"/>
      <c r="ACF11" s="54"/>
      <c r="ACG11" s="7"/>
      <c r="ACH11" s="7"/>
      <c r="ACI11" s="13"/>
      <c r="ACJ11" s="7"/>
      <c r="ACK11" s="7"/>
      <c r="ACL11" s="7"/>
      <c r="ACM11" s="7"/>
      <c r="ACN11" s="13"/>
      <c r="ACO11" s="12"/>
      <c r="ACP11" s="11"/>
      <c r="ACQ11" s="7"/>
      <c r="ACR11" s="7"/>
      <c r="ACS11" s="7"/>
      <c r="ACT11" s="7"/>
      <c r="ACU11" s="91"/>
      <c r="ACV11" s="54"/>
      <c r="ACW11" s="7"/>
      <c r="ACX11" s="7"/>
      <c r="ACY11" s="13"/>
      <c r="ACZ11" s="7"/>
      <c r="ADA11" s="7"/>
      <c r="ADB11" s="7"/>
      <c r="ADC11" s="7"/>
      <c r="ADD11" s="13"/>
      <c r="ADE11" s="12"/>
      <c r="ADF11" s="11"/>
      <c r="ADG11" s="7"/>
      <c r="ADH11" s="7"/>
      <c r="ADI11" s="7"/>
      <c r="ADJ11" s="7"/>
      <c r="ADK11" s="91"/>
      <c r="ADL11" s="54"/>
      <c r="ADM11" s="7"/>
      <c r="ADN11" s="7"/>
      <c r="ADO11" s="13"/>
      <c r="ADP11" s="7"/>
      <c r="ADQ11" s="7"/>
      <c r="ADR11" s="7"/>
      <c r="ADS11" s="7"/>
      <c r="ADT11" s="13"/>
      <c r="ADU11" s="12"/>
      <c r="ADV11" s="11"/>
      <c r="ADW11" s="7"/>
      <c r="ADX11" s="7"/>
      <c r="ADY11" s="7"/>
      <c r="ADZ11" s="7"/>
      <c r="AEA11" s="91"/>
      <c r="AEB11" s="54"/>
      <c r="AEC11" s="7"/>
      <c r="AED11" s="7"/>
      <c r="AEE11" s="13"/>
      <c r="AEF11" s="7"/>
      <c r="AEG11" s="7"/>
      <c r="AEH11" s="7"/>
      <c r="AEI11" s="7"/>
      <c r="AEJ11" s="13"/>
      <c r="AEK11" s="12"/>
      <c r="AEL11" s="11"/>
      <c r="AEM11" s="7"/>
      <c r="AEN11" s="7"/>
      <c r="AEO11" s="7"/>
      <c r="AEP11" s="7"/>
      <c r="AEQ11" s="91"/>
      <c r="AER11" s="54"/>
      <c r="AES11" s="7"/>
      <c r="AET11" s="7"/>
      <c r="AEU11" s="13"/>
      <c r="AEV11" s="7"/>
      <c r="AEW11" s="7"/>
      <c r="AEX11" s="7"/>
      <c r="AEY11" s="7"/>
      <c r="AEZ11" s="13"/>
      <c r="AFA11" s="12"/>
      <c r="AFB11" s="11"/>
      <c r="AFC11" s="7"/>
      <c r="AFD11" s="7"/>
      <c r="AFE11" s="7"/>
      <c r="AFF11" s="7"/>
      <c r="AFG11" s="91"/>
      <c r="AFH11" s="54"/>
      <c r="AFI11" s="7"/>
      <c r="AFJ11" s="7"/>
      <c r="AFK11" s="13"/>
      <c r="AFL11" s="7"/>
      <c r="AFM11" s="7"/>
      <c r="AFN11" s="7"/>
      <c r="AFO11" s="7"/>
      <c r="AFP11" s="13"/>
      <c r="AFQ11" s="12"/>
      <c r="AFR11" s="11"/>
      <c r="AFS11" s="7"/>
      <c r="AFT11" s="7"/>
      <c r="AFU11" s="7"/>
      <c r="AFV11" s="7"/>
      <c r="AFW11" s="91"/>
      <c r="AFX11" s="54"/>
      <c r="AFY11" s="7"/>
      <c r="AFZ11" s="7"/>
      <c r="AGA11" s="13"/>
      <c r="AGB11" s="7"/>
      <c r="AGC11" s="7"/>
      <c r="AGD11" s="7"/>
      <c r="AGE11" s="7"/>
      <c r="AGF11" s="13"/>
      <c r="AGG11" s="12"/>
      <c r="AGH11" s="11"/>
      <c r="AGI11" s="7"/>
      <c r="AGJ11" s="7"/>
      <c r="AGK11" s="7"/>
      <c r="AGL11" s="7"/>
      <c r="AGM11" s="91"/>
      <c r="AGN11" s="54"/>
      <c r="AGO11" s="7"/>
      <c r="AGP11" s="7"/>
      <c r="AGQ11" s="13"/>
      <c r="AGR11" s="7"/>
      <c r="AGS11" s="7"/>
      <c r="AGT11" s="7"/>
      <c r="AGU11" s="7"/>
      <c r="AGV11" s="13"/>
      <c r="AGW11" s="12"/>
      <c r="AGX11" s="11"/>
      <c r="AGY11" s="7"/>
      <c r="AGZ11" s="7"/>
      <c r="AHA11" s="7"/>
      <c r="AHB11" s="7"/>
      <c r="AHC11" s="91"/>
      <c r="AHD11" s="54"/>
      <c r="AHE11" s="7"/>
      <c r="AHF11" s="7"/>
      <c r="AHG11" s="13"/>
      <c r="AHH11" s="7"/>
      <c r="AHI11" s="7"/>
      <c r="AHJ11" s="7"/>
      <c r="AHK11" s="7"/>
      <c r="AHL11" s="13"/>
      <c r="AHM11" s="12"/>
      <c r="AHN11" s="11"/>
      <c r="AHO11" s="7"/>
      <c r="AHP11" s="7"/>
      <c r="AHQ11" s="7"/>
      <c r="AHR11" s="7"/>
      <c r="AHS11" s="91"/>
      <c r="AHT11" s="54"/>
      <c r="AHU11" s="7"/>
      <c r="AHV11" s="7"/>
      <c r="AHW11" s="13"/>
      <c r="AHX11" s="7"/>
      <c r="AHY11" s="7"/>
      <c r="AHZ11" s="7"/>
      <c r="AIA11" s="7"/>
      <c r="AIB11" s="13"/>
      <c r="AIC11" s="12"/>
      <c r="AID11" s="11"/>
      <c r="AIE11" s="7"/>
      <c r="AIF11" s="7"/>
      <c r="AIG11" s="7"/>
      <c r="AIH11" s="7"/>
      <c r="AII11" s="91"/>
      <c r="AIJ11" s="54"/>
      <c r="AIK11" s="7"/>
      <c r="AIL11" s="7"/>
      <c r="AIM11" s="13"/>
      <c r="AIN11" s="7"/>
      <c r="AIO11" s="7"/>
      <c r="AIP11" s="7"/>
      <c r="AIQ11" s="7"/>
      <c r="AIR11" s="13"/>
      <c r="AIS11" s="12"/>
      <c r="AIT11" s="11"/>
      <c r="AIU11" s="7"/>
      <c r="AIV11" s="7"/>
      <c r="AIW11" s="7"/>
      <c r="AIX11" s="7"/>
      <c r="AIY11" s="91"/>
      <c r="AIZ11" s="54"/>
      <c r="AJA11" s="7"/>
      <c r="AJB11" s="7"/>
      <c r="AJC11" s="13"/>
      <c r="AJD11" s="7"/>
      <c r="AJE11" s="7"/>
      <c r="AJF11" s="7"/>
      <c r="AJG11" s="7"/>
      <c r="AJH11" s="13"/>
      <c r="AJI11" s="12"/>
      <c r="AJJ11" s="11"/>
      <c r="AJK11" s="7"/>
      <c r="AJL11" s="7"/>
      <c r="AJM11" s="7"/>
      <c r="AJN11" s="7"/>
      <c r="AJO11" s="91"/>
      <c r="AJP11" s="54"/>
      <c r="AJQ11" s="7"/>
      <c r="AJR11" s="7"/>
      <c r="AJS11" s="13"/>
      <c r="AJT11" s="7"/>
      <c r="AJU11" s="7"/>
      <c r="AJV11" s="7"/>
      <c r="AJW11" s="7"/>
      <c r="AJX11" s="13"/>
      <c r="AJY11" s="12"/>
      <c r="AJZ11" s="11"/>
      <c r="AKA11" s="7"/>
      <c r="AKB11" s="7"/>
      <c r="AKC11" s="7"/>
      <c r="AKD11" s="7"/>
      <c r="AKE11" s="91"/>
      <c r="AKF11" s="54"/>
      <c r="AKG11" s="7"/>
      <c r="AKH11" s="7"/>
      <c r="AKI11" s="13"/>
      <c r="AKJ11" s="7"/>
      <c r="AKK11" s="7"/>
      <c r="AKL11" s="7"/>
      <c r="AKM11" s="7"/>
      <c r="AKN11" s="13"/>
      <c r="AKO11" s="12"/>
      <c r="AKP11" s="11"/>
      <c r="AKQ11" s="7"/>
      <c r="AKR11" s="7"/>
      <c r="AKS11" s="7"/>
      <c r="AKT11" s="7"/>
      <c r="AKU11" s="91"/>
      <c r="AKV11" s="54"/>
      <c r="AKW11" s="7"/>
      <c r="AKX11" s="7"/>
      <c r="AKY11" s="13"/>
      <c r="AKZ11" s="7"/>
      <c r="ALA11" s="7"/>
      <c r="ALB11" s="7"/>
      <c r="ALC11" s="7"/>
      <c r="ALD11" s="13"/>
      <c r="ALE11" s="12"/>
      <c r="ALF11" s="11"/>
      <c r="ALG11" s="7"/>
      <c r="ALH11" s="7"/>
      <c r="ALI11" s="7"/>
      <c r="ALJ11" s="7"/>
      <c r="ALK11" s="91"/>
      <c r="ALL11" s="54"/>
      <c r="ALM11" s="7"/>
      <c r="ALN11" s="7"/>
      <c r="ALO11" s="13"/>
      <c r="ALP11" s="7"/>
      <c r="ALQ11" s="7"/>
      <c r="ALR11" s="7"/>
      <c r="ALS11" s="7"/>
      <c r="ALT11" s="13"/>
      <c r="ALU11" s="12"/>
      <c r="ALV11" s="11"/>
      <c r="ALW11" s="7"/>
      <c r="ALX11" s="7"/>
      <c r="ALY11" s="7"/>
      <c r="ALZ11" s="7"/>
      <c r="AMA11" s="91"/>
      <c r="AMB11" s="54"/>
      <c r="AMC11" s="7"/>
      <c r="AMD11" s="7"/>
      <c r="AME11" s="13"/>
      <c r="AMF11" s="7"/>
      <c r="AMG11" s="7"/>
      <c r="AMH11" s="7"/>
      <c r="AMI11" s="7"/>
      <c r="AMJ11" s="13"/>
      <c r="AMK11" s="12"/>
      <c r="AML11" s="11"/>
      <c r="AMM11" s="7"/>
      <c r="AMN11" s="7"/>
      <c r="AMO11" s="7"/>
      <c r="AMP11" s="7"/>
      <c r="AMQ11" s="91"/>
      <c r="AMR11" s="54"/>
      <c r="AMS11" s="7"/>
      <c r="AMT11" s="7"/>
      <c r="AMU11" s="13"/>
      <c r="AMV11" s="7"/>
      <c r="AMW11" s="7"/>
      <c r="AMX11" s="7"/>
      <c r="AMY11" s="7"/>
      <c r="AMZ11" s="13"/>
      <c r="ANA11" s="12"/>
      <c r="ANB11" s="11"/>
      <c r="ANC11" s="7"/>
      <c r="AND11" s="7"/>
      <c r="ANE11" s="7"/>
      <c r="ANF11" s="7"/>
      <c r="ANG11" s="91"/>
      <c r="ANH11" s="54"/>
      <c r="ANI11" s="7"/>
      <c r="ANJ11" s="7"/>
      <c r="ANK11" s="13"/>
      <c r="ANL11" s="7"/>
      <c r="ANM11" s="7"/>
      <c r="ANN11" s="7"/>
      <c r="ANO11" s="7"/>
      <c r="ANP11" s="13"/>
      <c r="ANQ11" s="12"/>
      <c r="ANR11" s="11"/>
      <c r="ANS11" s="7"/>
      <c r="ANT11" s="7"/>
      <c r="ANU11" s="7"/>
      <c r="ANV11" s="7"/>
      <c r="ANW11" s="91"/>
      <c r="ANX11" s="54"/>
      <c r="ANY11" s="7"/>
      <c r="ANZ11" s="7"/>
      <c r="AOA11" s="13"/>
      <c r="AOB11" s="7"/>
      <c r="AOC11" s="7"/>
      <c r="AOD11" s="7"/>
      <c r="AOE11" s="7"/>
      <c r="AOF11" s="13"/>
      <c r="AOG11" s="12"/>
      <c r="AOH11" s="11"/>
      <c r="AOI11" s="7"/>
      <c r="AOJ11" s="7"/>
      <c r="AOK11" s="7"/>
      <c r="AOL11" s="7"/>
      <c r="AOM11" s="91"/>
      <c r="AON11" s="54"/>
      <c r="AOO11" s="7"/>
      <c r="AOP11" s="7"/>
      <c r="AOQ11" s="13"/>
      <c r="AOR11" s="7"/>
      <c r="AOS11" s="7"/>
      <c r="AOT11" s="7"/>
      <c r="AOU11" s="7"/>
      <c r="AOV11" s="13"/>
      <c r="AOW11" s="12"/>
      <c r="AOX11" s="11"/>
      <c r="AOY11" s="7"/>
      <c r="AOZ11" s="7"/>
      <c r="APA11" s="7"/>
      <c r="APB11" s="7"/>
      <c r="APC11" s="91"/>
      <c r="APD11" s="54"/>
      <c r="APE11" s="7"/>
      <c r="APF11" s="7"/>
      <c r="APG11" s="13"/>
      <c r="APH11" s="7"/>
      <c r="API11" s="7"/>
      <c r="APJ11" s="7"/>
      <c r="APK11" s="7"/>
      <c r="APL11" s="13"/>
      <c r="APM11" s="12"/>
      <c r="APN11" s="11"/>
      <c r="APO11" s="7"/>
      <c r="APP11" s="7"/>
      <c r="APQ11" s="7"/>
      <c r="APR11" s="7"/>
      <c r="APS11" s="91"/>
      <c r="APT11" s="54"/>
      <c r="APU11" s="7"/>
      <c r="APV11" s="7"/>
      <c r="APW11" s="13"/>
      <c r="APX11" s="7"/>
      <c r="APY11" s="7"/>
      <c r="APZ11" s="7"/>
      <c r="AQA11" s="7"/>
      <c r="AQB11" s="13"/>
      <c r="AQC11" s="12"/>
      <c r="AQD11" s="11"/>
      <c r="AQE11" s="7"/>
      <c r="AQF11" s="7"/>
      <c r="AQG11" s="7"/>
      <c r="AQH11" s="7"/>
      <c r="AQI11" s="91"/>
      <c r="AQJ11" s="54"/>
      <c r="AQK11" s="7"/>
      <c r="AQL11" s="7"/>
      <c r="AQM11" s="13"/>
      <c r="AQN11" s="7"/>
      <c r="AQO11" s="7"/>
      <c r="AQP11" s="7"/>
      <c r="AQQ11" s="7"/>
      <c r="AQR11" s="13"/>
      <c r="AQS11" s="12"/>
      <c r="AQT11" s="11"/>
      <c r="AQU11" s="7"/>
      <c r="AQV11" s="7"/>
      <c r="AQW11" s="7"/>
      <c r="AQX11" s="7"/>
      <c r="AQY11" s="91"/>
      <c r="AQZ11" s="54"/>
      <c r="ARA11" s="7"/>
      <c r="ARB11" s="7"/>
      <c r="ARC11" s="13"/>
      <c r="ARD11" s="7"/>
      <c r="ARE11" s="7"/>
      <c r="ARF11" s="7"/>
      <c r="ARG11" s="7"/>
      <c r="ARH11" s="13"/>
      <c r="ARI11" s="12"/>
      <c r="ARJ11" s="11"/>
      <c r="ARK11" s="7"/>
      <c r="ARL11" s="7"/>
      <c r="ARM11" s="7"/>
      <c r="ARN11" s="7"/>
      <c r="ARO11" s="91"/>
      <c r="ARP11" s="54"/>
      <c r="ARQ11" s="7"/>
      <c r="ARR11" s="7"/>
      <c r="ARS11" s="13"/>
      <c r="ART11" s="7"/>
      <c r="ARU11" s="7"/>
      <c r="ARV11" s="7"/>
      <c r="ARW11" s="7"/>
      <c r="ARX11" s="13"/>
      <c r="ARY11" s="12"/>
      <c r="ARZ11" s="11"/>
      <c r="ASA11" s="7"/>
      <c r="ASB11" s="7"/>
      <c r="ASC11" s="7"/>
      <c r="ASD11" s="7"/>
      <c r="ASE11" s="91"/>
      <c r="ASF11" s="54"/>
      <c r="ASG11" s="7"/>
      <c r="ASH11" s="7"/>
      <c r="ASI11" s="13"/>
      <c r="ASJ11" s="7"/>
      <c r="ASK11" s="7"/>
      <c r="ASL11" s="7"/>
      <c r="ASM11" s="7"/>
      <c r="ASN11" s="13"/>
      <c r="ASO11" s="12"/>
      <c r="ASP11" s="11"/>
      <c r="ASQ11" s="7"/>
      <c r="ASR11" s="7"/>
      <c r="ASS11" s="7"/>
      <c r="AST11" s="7"/>
      <c r="ASU11" s="91"/>
      <c r="ASV11" s="54"/>
      <c r="ASW11" s="7"/>
      <c r="ASX11" s="7"/>
      <c r="ASY11" s="13"/>
      <c r="ASZ11" s="7"/>
      <c r="ATA11" s="7"/>
      <c r="ATB11" s="7"/>
      <c r="ATC11" s="7"/>
      <c r="ATD11" s="13"/>
      <c r="ATE11" s="12"/>
      <c r="ATF11" s="11"/>
      <c r="ATG11" s="7"/>
      <c r="ATH11" s="7"/>
      <c r="ATI11" s="7"/>
      <c r="ATJ11" s="7"/>
      <c r="ATK11" s="91"/>
      <c r="ATL11" s="54"/>
      <c r="ATM11" s="7"/>
      <c r="ATN11" s="7"/>
      <c r="ATO11" s="13"/>
      <c r="ATP11" s="7"/>
      <c r="ATQ11" s="7"/>
      <c r="ATR11" s="7"/>
      <c r="ATS11" s="7"/>
      <c r="ATT11" s="13"/>
      <c r="ATU11" s="12"/>
      <c r="ATV11" s="11"/>
      <c r="ATW11" s="7"/>
      <c r="ATX11" s="7"/>
      <c r="ATY11" s="7"/>
      <c r="ATZ11" s="7"/>
      <c r="AUA11" s="91"/>
      <c r="AUB11" s="54"/>
      <c r="AUC11" s="7"/>
      <c r="AUD11" s="7"/>
      <c r="AUE11" s="13"/>
      <c r="AUF11" s="7"/>
      <c r="AUG11" s="7"/>
      <c r="AUH11" s="7"/>
      <c r="AUI11" s="7"/>
      <c r="AUJ11" s="13"/>
      <c r="AUK11" s="12"/>
      <c r="AUL11" s="11"/>
      <c r="AUM11" s="7"/>
      <c r="AUN11" s="7"/>
      <c r="AUO11" s="7"/>
      <c r="AUP11" s="7"/>
      <c r="AUQ11" s="91"/>
      <c r="AUR11" s="54"/>
      <c r="AUS11" s="7"/>
      <c r="AUT11" s="7"/>
      <c r="AUU11" s="13"/>
      <c r="AUV11" s="7"/>
      <c r="AUW11" s="7"/>
      <c r="AUX11" s="7"/>
      <c r="AUY11" s="7"/>
      <c r="AUZ11" s="13"/>
      <c r="AVA11" s="12"/>
      <c r="AVB11" s="11"/>
      <c r="AVC11" s="7"/>
      <c r="AVD11" s="7"/>
      <c r="AVE11" s="7"/>
      <c r="AVF11" s="7"/>
      <c r="AVG11" s="91"/>
      <c r="AVH11" s="54"/>
      <c r="AVI11" s="7"/>
      <c r="AVJ11" s="7"/>
      <c r="AVK11" s="13"/>
      <c r="AVL11" s="7"/>
      <c r="AVM11" s="7"/>
      <c r="AVN11" s="7"/>
      <c r="AVO11" s="7"/>
      <c r="AVP11" s="13"/>
      <c r="AVQ11" s="12"/>
      <c r="AVR11" s="11"/>
      <c r="AVS11" s="7"/>
      <c r="AVT11" s="7"/>
      <c r="AVU11" s="7"/>
      <c r="AVV11" s="7"/>
      <c r="AVW11" s="91"/>
      <c r="AVX11" s="54"/>
      <c r="AVY11" s="7"/>
      <c r="AVZ11" s="7"/>
      <c r="AWA11" s="13"/>
      <c r="AWB11" s="7"/>
      <c r="AWC11" s="7"/>
      <c r="AWD11" s="7"/>
      <c r="AWE11" s="7"/>
      <c r="AWF11" s="13"/>
      <c r="AWG11" s="12"/>
      <c r="AWH11" s="11"/>
      <c r="AWI11" s="7"/>
      <c r="AWJ11" s="7"/>
      <c r="AWK11" s="7"/>
      <c r="AWL11" s="7"/>
      <c r="AWM11" s="91"/>
      <c r="AWN11" s="54"/>
      <c r="AWO11" s="7"/>
      <c r="AWP11" s="7"/>
      <c r="AWQ11" s="13"/>
      <c r="AWR11" s="7"/>
      <c r="AWS11" s="7"/>
      <c r="AWT11" s="7"/>
      <c r="AWU11" s="7"/>
      <c r="AWV11" s="13"/>
      <c r="AWW11" s="12"/>
      <c r="AWX11" s="11"/>
      <c r="AWY11" s="7"/>
      <c r="AWZ11" s="7"/>
      <c r="AXA11" s="7"/>
      <c r="AXB11" s="7"/>
      <c r="AXC11" s="91"/>
      <c r="AXD11" s="54"/>
      <c r="AXE11" s="7"/>
      <c r="AXF11" s="7"/>
      <c r="AXG11" s="13"/>
      <c r="AXH11" s="7"/>
      <c r="AXI11" s="7"/>
      <c r="AXJ11" s="7"/>
      <c r="AXK11" s="7"/>
      <c r="AXL11" s="13"/>
      <c r="AXM11" s="12"/>
      <c r="AXN11" s="11"/>
      <c r="AXO11" s="7"/>
      <c r="AXP11" s="7"/>
      <c r="AXQ11" s="7"/>
      <c r="AXR11" s="7"/>
      <c r="AXS11" s="91"/>
      <c r="AXT11" s="54"/>
      <c r="AXU11" s="7"/>
      <c r="AXV11" s="7"/>
      <c r="AXW11" s="13"/>
      <c r="AXX11" s="7"/>
      <c r="AXY11" s="7"/>
      <c r="AXZ11" s="7"/>
      <c r="AYA11" s="7"/>
      <c r="AYB11" s="13"/>
      <c r="AYC11" s="12"/>
      <c r="AYD11" s="11"/>
      <c r="AYE11" s="7"/>
      <c r="AYF11" s="7"/>
      <c r="AYG11" s="7"/>
      <c r="AYH11" s="7"/>
      <c r="AYI11" s="91"/>
      <c r="AYJ11" s="54"/>
      <c r="AYK11" s="7"/>
      <c r="AYL11" s="7"/>
      <c r="AYM11" s="13"/>
      <c r="AYN11" s="7"/>
      <c r="AYO11" s="7"/>
      <c r="AYP11" s="7"/>
      <c r="AYQ11" s="7"/>
      <c r="AYR11" s="13"/>
      <c r="AYS11" s="12"/>
      <c r="AYT11" s="11"/>
      <c r="AYU11" s="7"/>
      <c r="AYV11" s="7"/>
      <c r="AYW11" s="7"/>
      <c r="AYX11" s="7"/>
      <c r="AYY11" s="91"/>
      <c r="AYZ11" s="54"/>
      <c r="AZA11" s="7"/>
      <c r="AZB11" s="7"/>
      <c r="AZC11" s="13"/>
      <c r="AZD11" s="7"/>
      <c r="AZE11" s="7"/>
      <c r="AZF11" s="7"/>
      <c r="AZG11" s="7"/>
      <c r="AZH11" s="13"/>
      <c r="AZI11" s="12"/>
      <c r="AZJ11" s="11"/>
      <c r="AZK11" s="7"/>
      <c r="AZL11" s="7"/>
      <c r="AZM11" s="7"/>
      <c r="AZN11" s="7"/>
      <c r="AZO11" s="91"/>
      <c r="AZP11" s="54"/>
      <c r="AZQ11" s="7"/>
      <c r="AZR11" s="7"/>
      <c r="AZS11" s="13"/>
      <c r="AZT11" s="7"/>
      <c r="AZU11" s="7"/>
      <c r="AZV11" s="7"/>
      <c r="AZW11" s="7"/>
      <c r="AZX11" s="13"/>
      <c r="AZY11" s="12"/>
      <c r="AZZ11" s="11"/>
      <c r="BAA11" s="7"/>
      <c r="BAB11" s="7"/>
      <c r="BAC11" s="7"/>
      <c r="BAD11" s="7"/>
      <c r="BAE11" s="91"/>
      <c r="BAF11" s="54"/>
      <c r="BAG11" s="7"/>
      <c r="BAH11" s="7"/>
      <c r="BAI11" s="13"/>
      <c r="BAJ11" s="7"/>
      <c r="BAK11" s="7"/>
      <c r="BAL11" s="7"/>
      <c r="BAM11" s="7"/>
      <c r="BAN11" s="13"/>
      <c r="BAO11" s="12"/>
      <c r="BAP11" s="11"/>
      <c r="BAQ11" s="7"/>
      <c r="BAR11" s="7"/>
      <c r="BAS11" s="7"/>
      <c r="BAT11" s="7"/>
      <c r="BAU11" s="91"/>
      <c r="BAV11" s="54"/>
      <c r="BAW11" s="7"/>
      <c r="BAX11" s="7"/>
      <c r="BAY11" s="13"/>
      <c r="BAZ11" s="7"/>
      <c r="BBA11" s="7"/>
      <c r="BBB11" s="7"/>
      <c r="BBC11" s="7"/>
      <c r="BBD11" s="13"/>
      <c r="BBE11" s="12"/>
      <c r="BBF11" s="11"/>
      <c r="BBG11" s="7"/>
      <c r="BBH11" s="7"/>
      <c r="BBI11" s="7"/>
      <c r="BBJ11" s="7"/>
      <c r="BBK11" s="91"/>
      <c r="BBL11" s="54"/>
      <c r="BBM11" s="7"/>
      <c r="BBN11" s="7"/>
      <c r="BBO11" s="13"/>
      <c r="BBP11" s="7"/>
      <c r="BBQ11" s="7"/>
      <c r="BBR11" s="7"/>
      <c r="BBS11" s="7"/>
      <c r="BBT11" s="13"/>
      <c r="BBU11" s="12"/>
      <c r="BBV11" s="11"/>
      <c r="BBW11" s="7"/>
      <c r="BBX11" s="7"/>
      <c r="BBY11" s="7"/>
      <c r="BBZ11" s="7"/>
      <c r="BCA11" s="91"/>
      <c r="BCB11" s="54"/>
      <c r="BCC11" s="7"/>
      <c r="BCD11" s="7"/>
      <c r="BCE11" s="13"/>
      <c r="BCF11" s="7"/>
      <c r="BCG11" s="7"/>
      <c r="BCH11" s="7"/>
      <c r="BCI11" s="7"/>
      <c r="BCJ11" s="13"/>
      <c r="BCK11" s="12"/>
      <c r="BCL11" s="11"/>
      <c r="BCM11" s="7"/>
      <c r="BCN11" s="7"/>
      <c r="BCO11" s="7"/>
      <c r="BCP11" s="7"/>
      <c r="BCQ11" s="91"/>
      <c r="BCR11" s="54"/>
      <c r="BCS11" s="7"/>
      <c r="BCT11" s="7"/>
      <c r="BCU11" s="13"/>
      <c r="BCV11" s="7"/>
      <c r="BCW11" s="7"/>
      <c r="BCX11" s="7"/>
      <c r="BCY11" s="7"/>
      <c r="BCZ11" s="13"/>
      <c r="BDA11" s="12"/>
      <c r="BDB11" s="11"/>
      <c r="BDC11" s="7"/>
      <c r="BDD11" s="7"/>
      <c r="BDE11" s="7"/>
      <c r="BDF11" s="7"/>
      <c r="BDG11" s="91"/>
      <c r="BDH11" s="54"/>
      <c r="BDI11" s="7"/>
      <c r="BDJ11" s="7"/>
      <c r="BDK11" s="13"/>
      <c r="BDL11" s="7"/>
      <c r="BDM11" s="7"/>
      <c r="BDN11" s="7"/>
      <c r="BDO11" s="7"/>
      <c r="BDP11" s="13"/>
      <c r="BDQ11" s="12"/>
      <c r="BDR11" s="11"/>
      <c r="BDS11" s="7"/>
      <c r="BDT11" s="7"/>
      <c r="BDU11" s="7"/>
      <c r="BDV11" s="7"/>
      <c r="BDW11" s="91"/>
      <c r="BDX11" s="54"/>
      <c r="BDY11" s="7"/>
      <c r="BDZ11" s="7"/>
      <c r="BEA11" s="13"/>
      <c r="BEB11" s="7"/>
      <c r="BEC11" s="7"/>
      <c r="BED11" s="7"/>
      <c r="BEE11" s="7"/>
      <c r="BEF11" s="13"/>
      <c r="BEG11" s="12"/>
      <c r="BEH11" s="11"/>
      <c r="BEI11" s="7"/>
      <c r="BEJ11" s="7"/>
      <c r="BEK11" s="7"/>
      <c r="BEL11" s="7"/>
      <c r="BEM11" s="91"/>
      <c r="BEN11" s="54"/>
      <c r="BEO11" s="7"/>
      <c r="BEP11" s="7"/>
      <c r="BEQ11" s="13"/>
      <c r="BER11" s="7"/>
      <c r="BES11" s="7"/>
      <c r="BET11" s="7"/>
      <c r="BEU11" s="7"/>
      <c r="BEV11" s="13"/>
      <c r="BEW11" s="12"/>
      <c r="BEX11" s="11"/>
      <c r="BEY11" s="7"/>
      <c r="BEZ11" s="7"/>
      <c r="BFA11" s="7"/>
      <c r="BFB11" s="7"/>
      <c r="BFC11" s="91"/>
      <c r="BFD11" s="54"/>
      <c r="BFE11" s="7"/>
      <c r="BFF11" s="7"/>
      <c r="BFG11" s="13"/>
      <c r="BFH11" s="7"/>
      <c r="BFI11" s="7"/>
      <c r="BFJ11" s="7"/>
      <c r="BFK11" s="7"/>
      <c r="BFL11" s="13"/>
      <c r="BFM11" s="12"/>
      <c r="BFN11" s="11"/>
      <c r="BFO11" s="7"/>
      <c r="BFP11" s="7"/>
      <c r="BFQ11" s="7"/>
      <c r="BFR11" s="7"/>
      <c r="BFS11" s="91"/>
      <c r="BFT11" s="54"/>
      <c r="BFU11" s="7"/>
      <c r="BFV11" s="7"/>
      <c r="BFW11" s="13"/>
      <c r="BFX11" s="7"/>
      <c r="BFY11" s="7"/>
      <c r="BFZ11" s="7"/>
      <c r="BGA11" s="7"/>
      <c r="BGB11" s="13"/>
      <c r="BGC11" s="12"/>
      <c r="BGD11" s="11"/>
      <c r="BGE11" s="7"/>
      <c r="BGF11" s="7"/>
      <c r="BGG11" s="7"/>
      <c r="BGH11" s="7"/>
      <c r="BGI11" s="91"/>
      <c r="BGJ11" s="54"/>
      <c r="BGK11" s="7"/>
      <c r="BGL11" s="7"/>
      <c r="BGM11" s="13"/>
      <c r="BGN11" s="7"/>
      <c r="BGO11" s="7"/>
      <c r="BGP11" s="7"/>
      <c r="BGQ11" s="7"/>
      <c r="BGR11" s="13"/>
      <c r="BGS11" s="12"/>
      <c r="BGT11" s="11"/>
      <c r="BGU11" s="7"/>
      <c r="BGV11" s="7"/>
      <c r="BGW11" s="7"/>
      <c r="BGX11" s="7"/>
      <c r="BGY11" s="91"/>
      <c r="BGZ11" s="54"/>
      <c r="BHA11" s="7"/>
      <c r="BHB11" s="7"/>
      <c r="BHC11" s="13"/>
      <c r="BHD11" s="7"/>
      <c r="BHE11" s="7"/>
      <c r="BHF11" s="7"/>
      <c r="BHG11" s="7"/>
      <c r="BHH11" s="13"/>
      <c r="BHI11" s="12"/>
      <c r="BHJ11" s="11"/>
      <c r="BHK11" s="7"/>
      <c r="BHL11" s="7"/>
      <c r="BHM11" s="7"/>
      <c r="BHN11" s="7"/>
      <c r="BHO11" s="91"/>
      <c r="BHP11" s="54"/>
      <c r="BHQ11" s="7"/>
      <c r="BHR11" s="7"/>
      <c r="BHS11" s="13"/>
      <c r="BHT11" s="7"/>
      <c r="BHU11" s="7"/>
      <c r="BHV11" s="7"/>
      <c r="BHW11" s="7"/>
      <c r="BHX11" s="13"/>
      <c r="BHY11" s="12"/>
      <c r="BHZ11" s="11"/>
      <c r="BIA11" s="7"/>
      <c r="BIB11" s="7"/>
      <c r="BIC11" s="7"/>
      <c r="BID11" s="7"/>
      <c r="BIE11" s="91"/>
      <c r="BIF11" s="54"/>
      <c r="BIG11" s="7"/>
      <c r="BIH11" s="7"/>
      <c r="BII11" s="13"/>
      <c r="BIJ11" s="7"/>
      <c r="BIK11" s="7"/>
      <c r="BIL11" s="7"/>
      <c r="BIM11" s="7"/>
      <c r="BIN11" s="13"/>
      <c r="BIO11" s="12"/>
      <c r="BIP11" s="11"/>
      <c r="BIQ11" s="7"/>
      <c r="BIR11" s="7"/>
      <c r="BIS11" s="7"/>
      <c r="BIT11" s="7"/>
      <c r="BIU11" s="91"/>
      <c r="BIV11" s="54"/>
      <c r="BIW11" s="7"/>
      <c r="BIX11" s="7"/>
      <c r="BIY11" s="13"/>
      <c r="BIZ11" s="7"/>
      <c r="BJA11" s="7"/>
      <c r="BJB11" s="7"/>
      <c r="BJC11" s="7"/>
      <c r="BJD11" s="13"/>
      <c r="BJE11" s="12"/>
      <c r="BJF11" s="11"/>
      <c r="BJG11" s="7"/>
      <c r="BJH11" s="7"/>
      <c r="BJI11" s="7"/>
      <c r="BJJ11" s="7"/>
      <c r="BJK11" s="91"/>
      <c r="BJL11" s="54"/>
      <c r="BJM11" s="7"/>
      <c r="BJN11" s="7"/>
      <c r="BJO11" s="13"/>
      <c r="BJP11" s="7"/>
      <c r="BJQ11" s="7"/>
      <c r="BJR11" s="7"/>
      <c r="BJS11" s="7"/>
      <c r="BJT11" s="13"/>
      <c r="BJU11" s="12"/>
      <c r="BJV11" s="11"/>
      <c r="BJW11" s="7"/>
      <c r="BJX11" s="7"/>
      <c r="BJY11" s="7"/>
      <c r="BJZ11" s="7"/>
      <c r="BKA11" s="91"/>
      <c r="BKB11" s="54"/>
      <c r="BKC11" s="7"/>
      <c r="BKD11" s="7"/>
      <c r="BKE11" s="13"/>
      <c r="BKF11" s="7"/>
      <c r="BKG11" s="7"/>
      <c r="BKH11" s="7"/>
      <c r="BKI11" s="7"/>
      <c r="BKJ11" s="13"/>
      <c r="BKK11" s="12"/>
      <c r="BKL11" s="11"/>
      <c r="BKM11" s="7"/>
      <c r="BKN11" s="7"/>
      <c r="BKO11" s="7"/>
      <c r="BKP11" s="7"/>
      <c r="BKQ11" s="91"/>
      <c r="BKR11" s="54"/>
      <c r="BKS11" s="7"/>
      <c r="BKT11" s="7"/>
      <c r="BKU11" s="13"/>
      <c r="BKV11" s="7"/>
      <c r="BKW11" s="7"/>
      <c r="BKX11" s="7"/>
      <c r="BKY11" s="7"/>
      <c r="BKZ11" s="13"/>
      <c r="BLA11" s="12"/>
      <c r="BLB11" s="11"/>
      <c r="BLC11" s="7"/>
      <c r="BLD11" s="7"/>
      <c r="BLE11" s="7"/>
      <c r="BLF11" s="7"/>
      <c r="BLG11" s="91"/>
      <c r="BLH11" s="54"/>
      <c r="BLI11" s="7"/>
      <c r="BLJ11" s="7"/>
      <c r="BLK11" s="13"/>
      <c r="BLL11" s="7"/>
      <c r="BLM11" s="7"/>
      <c r="BLN11" s="7"/>
      <c r="BLO11" s="7"/>
      <c r="BLP11" s="13"/>
      <c r="BLQ11" s="12"/>
      <c r="BLR11" s="11"/>
      <c r="BLS11" s="7"/>
      <c r="BLT11" s="7"/>
      <c r="BLU11" s="7"/>
      <c r="BLV11" s="7"/>
      <c r="BLW11" s="91"/>
      <c r="BLX11" s="54"/>
      <c r="BLY11" s="7"/>
      <c r="BLZ11" s="7"/>
      <c r="BMA11" s="13"/>
      <c r="BMB11" s="7"/>
      <c r="BMC11" s="7"/>
      <c r="BMD11" s="7"/>
      <c r="BME11" s="7"/>
      <c r="BMF11" s="13"/>
      <c r="BMG11" s="12"/>
      <c r="BMH11" s="11"/>
      <c r="BMI11" s="7"/>
      <c r="BMJ11" s="7"/>
      <c r="BMK11" s="7"/>
      <c r="BML11" s="7"/>
      <c r="BMM11" s="91"/>
      <c r="BMN11" s="54"/>
      <c r="BMO11" s="7"/>
      <c r="BMP11" s="7"/>
      <c r="BMQ11" s="13"/>
      <c r="BMR11" s="7"/>
      <c r="BMS11" s="7"/>
      <c r="BMT11" s="7"/>
      <c r="BMU11" s="7"/>
      <c r="BMV11" s="13"/>
      <c r="BMW11" s="12"/>
      <c r="BMX11" s="11"/>
      <c r="BMY11" s="7"/>
      <c r="BMZ11" s="7"/>
      <c r="BNA11" s="7"/>
      <c r="BNB11" s="7"/>
      <c r="BNC11" s="91"/>
      <c r="BND11" s="54"/>
      <c r="BNE11" s="7"/>
      <c r="BNF11" s="7"/>
      <c r="BNG11" s="13"/>
      <c r="BNH11" s="7"/>
      <c r="BNI11" s="7"/>
      <c r="BNJ11" s="7"/>
      <c r="BNK11" s="7"/>
      <c r="BNL11" s="13"/>
      <c r="BNM11" s="12"/>
      <c r="BNN11" s="11"/>
      <c r="BNO11" s="7"/>
      <c r="BNP11" s="7"/>
      <c r="BNQ11" s="7"/>
      <c r="BNR11" s="7"/>
      <c r="BNS11" s="91"/>
      <c r="BNT11" s="54"/>
      <c r="BNU11" s="7"/>
      <c r="BNV11" s="7"/>
      <c r="BNW11" s="13"/>
      <c r="BNX11" s="7"/>
      <c r="BNY11" s="7"/>
      <c r="BNZ11" s="7"/>
      <c r="BOA11" s="7"/>
      <c r="BOB11" s="13"/>
      <c r="BOC11" s="12"/>
      <c r="BOD11" s="11"/>
      <c r="BOE11" s="7"/>
      <c r="BOF11" s="7"/>
      <c r="BOG11" s="7"/>
      <c r="BOH11" s="7"/>
      <c r="BOI11" s="91"/>
      <c r="BOJ11" s="54"/>
      <c r="BOK11" s="7"/>
      <c r="BOL11" s="7"/>
      <c r="BOM11" s="13"/>
      <c r="BON11" s="7"/>
      <c r="BOO11" s="7"/>
      <c r="BOP11" s="7"/>
      <c r="BOQ11" s="7"/>
      <c r="BOR11" s="13"/>
      <c r="BOS11" s="12"/>
      <c r="BOT11" s="11"/>
      <c r="BOU11" s="7"/>
      <c r="BOV11" s="7"/>
      <c r="BOW11" s="7"/>
      <c r="BOX11" s="7"/>
      <c r="BOY11" s="91"/>
      <c r="BOZ11" s="54"/>
      <c r="BPA11" s="7"/>
      <c r="BPB11" s="7"/>
      <c r="BPC11" s="13"/>
      <c r="BPD11" s="7"/>
      <c r="BPE11" s="7"/>
      <c r="BPF11" s="7"/>
      <c r="BPG11" s="7"/>
      <c r="BPH11" s="13"/>
      <c r="BPI11" s="12"/>
      <c r="BPJ11" s="11"/>
      <c r="BPK11" s="7"/>
      <c r="BPL11" s="7"/>
      <c r="BPM11" s="7"/>
      <c r="BPN11" s="7"/>
      <c r="BPO11" s="91"/>
      <c r="BPP11" s="54"/>
      <c r="BPQ11" s="7"/>
      <c r="BPR11" s="7"/>
      <c r="BPS11" s="13"/>
      <c r="BPT11" s="7"/>
      <c r="BPU11" s="7"/>
      <c r="BPV11" s="7"/>
      <c r="BPW11" s="7"/>
      <c r="BPX11" s="13"/>
      <c r="BPY11" s="12"/>
      <c r="BPZ11" s="11"/>
      <c r="BQA11" s="7"/>
      <c r="BQB11" s="7"/>
      <c r="BQC11" s="7"/>
      <c r="BQD11" s="7"/>
      <c r="BQE11" s="91"/>
      <c r="BQF11" s="54"/>
      <c r="BQG11" s="7"/>
      <c r="BQH11" s="7"/>
      <c r="BQI11" s="13"/>
      <c r="BQJ11" s="7"/>
      <c r="BQK11" s="7"/>
      <c r="BQL11" s="7"/>
      <c r="BQM11" s="7"/>
      <c r="BQN11" s="13"/>
      <c r="BQO11" s="12"/>
      <c r="BQP11" s="11"/>
      <c r="BQQ11" s="7"/>
      <c r="BQR11" s="7"/>
      <c r="BQS11" s="7"/>
      <c r="BQT11" s="7"/>
      <c r="BQU11" s="91"/>
      <c r="BQV11" s="54"/>
      <c r="BQW11" s="7"/>
      <c r="BQX11" s="7"/>
      <c r="BQY11" s="13"/>
      <c r="BQZ11" s="7"/>
      <c r="BRA11" s="7"/>
      <c r="BRB11" s="7"/>
      <c r="BRC11" s="7"/>
      <c r="BRD11" s="13"/>
      <c r="BRE11" s="12"/>
      <c r="BRF11" s="11"/>
      <c r="BRG11" s="7"/>
      <c r="BRH11" s="7"/>
      <c r="BRI11" s="7"/>
      <c r="BRJ11" s="7"/>
      <c r="BRK11" s="91"/>
      <c r="BRL11" s="54"/>
      <c r="BRM11" s="7"/>
      <c r="BRN11" s="7"/>
      <c r="BRO11" s="13"/>
      <c r="BRP11" s="7"/>
      <c r="BRQ11" s="7"/>
      <c r="BRR11" s="7"/>
      <c r="BRS11" s="7"/>
      <c r="BRT11" s="13"/>
      <c r="BRU11" s="12"/>
      <c r="BRV11" s="11"/>
      <c r="BRW11" s="7"/>
      <c r="BRX11" s="7"/>
      <c r="BRY11" s="7"/>
      <c r="BRZ11" s="7"/>
      <c r="BSA11" s="91"/>
      <c r="BSB11" s="54"/>
      <c r="BSC11" s="7"/>
      <c r="BSD11" s="7"/>
      <c r="BSE11" s="13"/>
      <c r="BSF11" s="7"/>
      <c r="BSG11" s="7"/>
      <c r="BSH11" s="7"/>
      <c r="BSI11" s="7"/>
      <c r="BSJ11" s="13"/>
      <c r="BSK11" s="12"/>
      <c r="BSL11" s="11"/>
      <c r="BSM11" s="7"/>
      <c r="BSN11" s="7"/>
      <c r="BSO11" s="7"/>
      <c r="BSP11" s="7"/>
      <c r="BSQ11" s="91"/>
      <c r="BSR11" s="54"/>
      <c r="BSS11" s="7"/>
      <c r="BST11" s="7"/>
      <c r="BSU11" s="13"/>
      <c r="BSV11" s="7"/>
      <c r="BSW11" s="7"/>
      <c r="BSX11" s="7"/>
      <c r="BSY11" s="7"/>
      <c r="BSZ11" s="13"/>
      <c r="BTA11" s="12"/>
      <c r="BTB11" s="11"/>
      <c r="BTC11" s="7"/>
      <c r="BTD11" s="7"/>
      <c r="BTE11" s="7"/>
      <c r="BTF11" s="7"/>
      <c r="BTG11" s="91"/>
      <c r="BTH11" s="54"/>
      <c r="BTI11" s="7"/>
      <c r="BTJ11" s="7"/>
      <c r="BTK11" s="13"/>
      <c r="BTL11" s="7"/>
      <c r="BTM11" s="7"/>
      <c r="BTN11" s="7"/>
      <c r="BTO11" s="7"/>
      <c r="BTP11" s="13"/>
      <c r="BTQ11" s="12"/>
      <c r="BTR11" s="11"/>
      <c r="BTS11" s="7"/>
      <c r="BTT11" s="7"/>
      <c r="BTU11" s="7"/>
      <c r="BTV11" s="7"/>
      <c r="BTW11" s="91"/>
      <c r="BTX11" s="54"/>
      <c r="BTY11" s="7"/>
      <c r="BTZ11" s="7"/>
      <c r="BUA11" s="13"/>
      <c r="BUB11" s="7"/>
      <c r="BUC11" s="7"/>
      <c r="BUD11" s="7"/>
      <c r="BUE11" s="7"/>
      <c r="BUF11" s="13"/>
      <c r="BUG11" s="12"/>
      <c r="BUH11" s="11"/>
      <c r="BUI11" s="7"/>
      <c r="BUJ11" s="7"/>
      <c r="BUK11" s="7"/>
      <c r="BUL11" s="7"/>
      <c r="BUM11" s="91"/>
      <c r="BUN11" s="54"/>
      <c r="BUO11" s="7"/>
      <c r="BUP11" s="7"/>
      <c r="BUQ11" s="13"/>
      <c r="BUR11" s="7"/>
      <c r="BUS11" s="7"/>
      <c r="BUT11" s="7"/>
      <c r="BUU11" s="7"/>
      <c r="BUV11" s="13"/>
      <c r="BUW11" s="12"/>
      <c r="BUX11" s="11"/>
      <c r="BUY11" s="7"/>
      <c r="BUZ11" s="7"/>
      <c r="BVA11" s="7"/>
      <c r="BVB11" s="7"/>
      <c r="BVC11" s="91"/>
      <c r="BVD11" s="54"/>
      <c r="BVE11" s="7"/>
      <c r="BVF11" s="7"/>
      <c r="BVG11" s="13"/>
      <c r="BVH11" s="7"/>
      <c r="BVI11" s="7"/>
      <c r="BVJ11" s="7"/>
      <c r="BVK11" s="7"/>
      <c r="BVL11" s="13"/>
      <c r="BVM11" s="12"/>
      <c r="BVN11" s="11"/>
      <c r="BVO11" s="7"/>
      <c r="BVP11" s="7"/>
      <c r="BVQ11" s="7"/>
      <c r="BVR11" s="7"/>
      <c r="BVS11" s="91"/>
      <c r="BVT11" s="54"/>
      <c r="BVU11" s="7"/>
      <c r="BVV11" s="7"/>
      <c r="BVW11" s="13"/>
      <c r="BVX11" s="7"/>
      <c r="BVY11" s="7"/>
      <c r="BVZ11" s="7"/>
      <c r="BWA11" s="7"/>
      <c r="BWB11" s="13"/>
      <c r="BWC11" s="12"/>
      <c r="BWD11" s="11"/>
      <c r="BWE11" s="7"/>
      <c r="BWF11" s="7"/>
      <c r="BWG11" s="7"/>
      <c r="BWH11" s="7"/>
      <c r="BWI11" s="91"/>
      <c r="BWJ11" s="54"/>
      <c r="BWK11" s="7"/>
      <c r="BWL11" s="7"/>
      <c r="BWM11" s="13"/>
      <c r="BWN11" s="7"/>
      <c r="BWO11" s="7"/>
      <c r="BWP11" s="7"/>
      <c r="BWQ11" s="7"/>
      <c r="BWR11" s="13"/>
      <c r="BWS11" s="12"/>
      <c r="BWT11" s="11"/>
      <c r="BWU11" s="7"/>
      <c r="BWV11" s="7"/>
      <c r="BWW11" s="7"/>
      <c r="BWX11" s="7"/>
      <c r="BWY11" s="91"/>
      <c r="BWZ11" s="54"/>
      <c r="BXA11" s="7"/>
      <c r="BXB11" s="7"/>
      <c r="BXC11" s="13"/>
      <c r="BXD11" s="7"/>
      <c r="BXE11" s="7"/>
      <c r="BXF11" s="7"/>
      <c r="BXG11" s="7"/>
      <c r="BXH11" s="13"/>
      <c r="BXI11" s="12"/>
      <c r="BXJ11" s="11"/>
      <c r="BXK11" s="7"/>
      <c r="BXL11" s="7"/>
      <c r="BXM11" s="7"/>
      <c r="BXN11" s="7"/>
      <c r="BXO11" s="91"/>
      <c r="BXP11" s="54"/>
      <c r="BXQ11" s="7"/>
      <c r="BXR11" s="7"/>
      <c r="BXS11" s="13"/>
      <c r="BXT11" s="7"/>
      <c r="BXU11" s="7"/>
      <c r="BXV11" s="7"/>
      <c r="BXW11" s="7"/>
      <c r="BXX11" s="13"/>
      <c r="BXY11" s="12"/>
      <c r="BXZ11" s="11"/>
      <c r="BYA11" s="7"/>
      <c r="BYB11" s="7"/>
      <c r="BYC11" s="7"/>
      <c r="BYD11" s="7"/>
      <c r="BYE11" s="91"/>
      <c r="BYF11" s="54"/>
      <c r="BYG11" s="7"/>
      <c r="BYH11" s="7"/>
      <c r="BYI11" s="13"/>
      <c r="BYJ11" s="7"/>
      <c r="BYK11" s="7"/>
      <c r="BYL11" s="7"/>
      <c r="BYM11" s="7"/>
      <c r="BYN11" s="13"/>
      <c r="BYO11" s="12"/>
      <c r="BYP11" s="11"/>
      <c r="BYQ11" s="7"/>
      <c r="BYR11" s="7"/>
      <c r="BYS11" s="7"/>
      <c r="BYT11" s="7"/>
      <c r="BYU11" s="91"/>
      <c r="BYV11" s="54"/>
      <c r="BYW11" s="7"/>
      <c r="BYX11" s="7"/>
      <c r="BYY11" s="13"/>
      <c r="BYZ11" s="7"/>
      <c r="BZA11" s="7"/>
      <c r="BZB11" s="7"/>
      <c r="BZC11" s="7"/>
      <c r="BZD11" s="13"/>
      <c r="BZE11" s="12"/>
      <c r="BZF11" s="11"/>
      <c r="BZG11" s="7"/>
      <c r="BZH11" s="7"/>
      <c r="BZI11" s="7"/>
      <c r="BZJ11" s="7"/>
      <c r="BZK11" s="91"/>
      <c r="BZL11" s="54"/>
      <c r="BZM11" s="7"/>
      <c r="BZN11" s="7"/>
      <c r="BZO11" s="13"/>
      <c r="BZP11" s="7"/>
      <c r="BZQ11" s="7"/>
      <c r="BZR11" s="7"/>
      <c r="BZS11" s="7"/>
      <c r="BZT11" s="13"/>
      <c r="BZU11" s="12"/>
      <c r="BZV11" s="11"/>
      <c r="BZW11" s="7"/>
      <c r="BZX11" s="7"/>
      <c r="BZY11" s="7"/>
      <c r="BZZ11" s="7"/>
      <c r="CAA11" s="91"/>
      <c r="CAB11" s="54"/>
      <c r="CAC11" s="7"/>
      <c r="CAD11" s="7"/>
      <c r="CAE11" s="13"/>
      <c r="CAF11" s="7"/>
      <c r="CAG11" s="7"/>
      <c r="CAH11" s="7"/>
      <c r="CAI11" s="7"/>
      <c r="CAJ11" s="13"/>
      <c r="CAK11" s="12"/>
      <c r="CAL11" s="11"/>
      <c r="CAM11" s="7"/>
      <c r="CAN11" s="7"/>
      <c r="CAO11" s="7"/>
      <c r="CAP11" s="7"/>
      <c r="CAQ11" s="91"/>
      <c r="CAR11" s="54"/>
      <c r="CAS11" s="7"/>
      <c r="CAT11" s="7"/>
      <c r="CAU11" s="13"/>
      <c r="CAV11" s="7"/>
      <c r="CAW11" s="7"/>
      <c r="CAX11" s="7"/>
      <c r="CAY11" s="7"/>
      <c r="CAZ11" s="13"/>
      <c r="CBA11" s="12"/>
      <c r="CBB11" s="11"/>
      <c r="CBC11" s="7"/>
      <c r="CBD11" s="7"/>
      <c r="CBE11" s="7"/>
      <c r="CBF11" s="7"/>
      <c r="CBG11" s="91"/>
      <c r="CBH11" s="54"/>
      <c r="CBI11" s="7"/>
      <c r="CBJ11" s="7"/>
      <c r="CBK11" s="13"/>
      <c r="CBL11" s="7"/>
      <c r="CBM11" s="7"/>
      <c r="CBN11" s="7"/>
      <c r="CBO11" s="7"/>
      <c r="CBP11" s="13"/>
      <c r="CBQ11" s="12"/>
      <c r="CBR11" s="11"/>
      <c r="CBS11" s="7"/>
      <c r="CBT11" s="7"/>
      <c r="CBU11" s="7"/>
      <c r="CBV11" s="7"/>
      <c r="CBW11" s="91"/>
      <c r="CBX11" s="54"/>
      <c r="CBY11" s="7"/>
      <c r="CBZ11" s="7"/>
      <c r="CCA11" s="13"/>
      <c r="CCB11" s="7"/>
      <c r="CCC11" s="7"/>
      <c r="CCD11" s="7"/>
      <c r="CCE11" s="7"/>
      <c r="CCF11" s="13"/>
      <c r="CCG11" s="12"/>
      <c r="CCH11" s="11"/>
      <c r="CCI11" s="7"/>
      <c r="CCJ11" s="7"/>
      <c r="CCK11" s="7"/>
      <c r="CCL11" s="7"/>
      <c r="CCM11" s="91"/>
      <c r="CCN11" s="54"/>
      <c r="CCO11" s="7"/>
      <c r="CCP11" s="7"/>
      <c r="CCQ11" s="13"/>
      <c r="CCR11" s="7"/>
      <c r="CCS11" s="7"/>
      <c r="CCT11" s="7"/>
      <c r="CCU11" s="7"/>
      <c r="CCV11" s="13"/>
      <c r="CCW11" s="12"/>
      <c r="CCX11" s="11"/>
      <c r="CCY11" s="7"/>
      <c r="CCZ11" s="7"/>
      <c r="CDA11" s="7"/>
      <c r="CDB11" s="7"/>
      <c r="CDC11" s="91"/>
      <c r="CDD11" s="54"/>
      <c r="CDE11" s="7"/>
      <c r="CDF11" s="7"/>
      <c r="CDG11" s="13"/>
      <c r="CDH11" s="7"/>
      <c r="CDI11" s="7"/>
      <c r="CDJ11" s="7"/>
      <c r="CDK11" s="7"/>
      <c r="CDL11" s="13"/>
      <c r="CDM11" s="12"/>
      <c r="CDN11" s="11"/>
      <c r="CDO11" s="7"/>
      <c r="CDP11" s="7"/>
      <c r="CDQ11" s="7"/>
      <c r="CDR11" s="7"/>
      <c r="CDS11" s="91"/>
      <c r="CDT11" s="54"/>
      <c r="CDU11" s="7"/>
      <c r="CDV11" s="7"/>
      <c r="CDW11" s="13"/>
      <c r="CDX11" s="7"/>
      <c r="CDY11" s="7"/>
      <c r="CDZ11" s="7"/>
      <c r="CEA11" s="7"/>
      <c r="CEB11" s="13"/>
      <c r="CEC11" s="12"/>
      <c r="CED11" s="11"/>
      <c r="CEE11" s="7"/>
      <c r="CEF11" s="7"/>
      <c r="CEG11" s="7"/>
      <c r="CEH11" s="7"/>
      <c r="CEI11" s="91"/>
      <c r="CEJ11" s="54"/>
      <c r="CEK11" s="7"/>
      <c r="CEL11" s="7"/>
      <c r="CEM11" s="13"/>
      <c r="CEN11" s="7"/>
      <c r="CEO11" s="7"/>
      <c r="CEP11" s="7"/>
      <c r="CEQ11" s="7"/>
      <c r="CER11" s="13"/>
      <c r="CES11" s="12"/>
      <c r="CET11" s="11"/>
      <c r="CEU11" s="7"/>
      <c r="CEV11" s="7"/>
      <c r="CEW11" s="7"/>
      <c r="CEX11" s="7"/>
      <c r="CEY11" s="91"/>
      <c r="CEZ11" s="54"/>
      <c r="CFA11" s="7"/>
      <c r="CFB11" s="7"/>
      <c r="CFC11" s="13"/>
      <c r="CFD11" s="7"/>
      <c r="CFE11" s="7"/>
      <c r="CFF11" s="7"/>
      <c r="CFG11" s="7"/>
      <c r="CFH11" s="13"/>
      <c r="CFI11" s="12"/>
      <c r="CFJ11" s="11"/>
      <c r="CFK11" s="7"/>
      <c r="CFL11" s="7"/>
      <c r="CFM11" s="7"/>
      <c r="CFN11" s="7"/>
      <c r="CFO11" s="91"/>
      <c r="CFP11" s="54"/>
      <c r="CFQ11" s="7"/>
      <c r="CFR11" s="7"/>
      <c r="CFS11" s="13"/>
      <c r="CFT11" s="7"/>
      <c r="CFU11" s="7"/>
      <c r="CFV11" s="7"/>
      <c r="CFW11" s="7"/>
      <c r="CFX11" s="13"/>
      <c r="CFY11" s="12"/>
      <c r="CFZ11" s="11"/>
      <c r="CGA11" s="7"/>
      <c r="CGB11" s="7"/>
      <c r="CGC11" s="7"/>
      <c r="CGD11" s="7"/>
      <c r="CGE11" s="91"/>
      <c r="CGF11" s="54"/>
      <c r="CGG11" s="7"/>
      <c r="CGH11" s="7"/>
      <c r="CGI11" s="13"/>
      <c r="CGJ11" s="7"/>
      <c r="CGK11" s="7"/>
      <c r="CGL11" s="7"/>
      <c r="CGM11" s="7"/>
      <c r="CGN11" s="13"/>
      <c r="CGO11" s="12"/>
      <c r="CGP11" s="11"/>
      <c r="CGQ11" s="7"/>
      <c r="CGR11" s="7"/>
      <c r="CGS11" s="7"/>
      <c r="CGT11" s="7"/>
      <c r="CGU11" s="91"/>
      <c r="CGV11" s="54"/>
      <c r="CGW11" s="7"/>
      <c r="CGX11" s="7"/>
      <c r="CGY11" s="13"/>
      <c r="CGZ11" s="7"/>
      <c r="CHA11" s="7"/>
      <c r="CHB11" s="7"/>
      <c r="CHC11" s="7"/>
      <c r="CHD11" s="13"/>
      <c r="CHE11" s="12"/>
      <c r="CHF11" s="11"/>
      <c r="CHG11" s="7"/>
      <c r="CHH11" s="7"/>
      <c r="CHI11" s="7"/>
      <c r="CHJ11" s="7"/>
      <c r="CHK11" s="91"/>
      <c r="CHL11" s="54" t="s">
        <v>296</v>
      </c>
      <c r="CHM11" s="7">
        <v>245</v>
      </c>
      <c r="CHN11" s="7">
        <v>73</v>
      </c>
      <c r="CHO11" s="13" t="s">
        <v>515</v>
      </c>
      <c r="CHP11" s="7"/>
      <c r="CHQ11" s="7"/>
      <c r="CHR11" s="7"/>
      <c r="CHS11" s="7"/>
      <c r="CHT11" s="13" t="s">
        <v>9</v>
      </c>
      <c r="CHU11" s="12" t="s">
        <v>58</v>
      </c>
      <c r="CHV11" s="11" t="s">
        <v>66</v>
      </c>
      <c r="CHW11" s="7">
        <v>336</v>
      </c>
      <c r="CHX11" s="7">
        <v>336</v>
      </c>
      <c r="CHY11" s="7">
        <v>0</v>
      </c>
      <c r="CHZ11" s="7">
        <v>336</v>
      </c>
      <c r="CIA11" s="91" t="s">
        <v>458</v>
      </c>
      <c r="CIB11" s="54" t="s">
        <v>296</v>
      </c>
      <c r="CIC11" s="7">
        <v>245</v>
      </c>
      <c r="CID11" s="7">
        <v>73</v>
      </c>
      <c r="CIE11" s="13" t="s">
        <v>515</v>
      </c>
      <c r="CIF11" s="7"/>
      <c r="CIG11" s="7"/>
      <c r="CIH11" s="7"/>
      <c r="CII11" s="7"/>
      <c r="CIJ11" s="13" t="s">
        <v>9</v>
      </c>
      <c r="CIK11" s="12" t="s">
        <v>58</v>
      </c>
      <c r="CIL11" s="11" t="s">
        <v>66</v>
      </c>
      <c r="CIM11" s="7">
        <v>336</v>
      </c>
      <c r="CIN11" s="7">
        <v>336</v>
      </c>
      <c r="CIO11" s="7">
        <v>0</v>
      </c>
      <c r="CIP11" s="7">
        <v>336</v>
      </c>
      <c r="CIQ11" s="91" t="s">
        <v>458</v>
      </c>
      <c r="CIR11" s="54" t="s">
        <v>296</v>
      </c>
      <c r="CIS11" s="7">
        <v>245</v>
      </c>
      <c r="CIT11" s="7">
        <v>73</v>
      </c>
      <c r="CIU11" s="13" t="s">
        <v>515</v>
      </c>
      <c r="CIV11" s="7"/>
      <c r="CIW11" s="7"/>
      <c r="CIX11" s="7"/>
      <c r="CIY11" s="7"/>
      <c r="CIZ11" s="13" t="s">
        <v>9</v>
      </c>
      <c r="CJA11" s="12" t="s">
        <v>58</v>
      </c>
      <c r="CJB11" s="11" t="s">
        <v>66</v>
      </c>
      <c r="CJC11" s="7">
        <v>336</v>
      </c>
      <c r="CJD11" s="7">
        <v>336</v>
      </c>
      <c r="CJE11" s="7">
        <v>0</v>
      </c>
      <c r="CJF11" s="7">
        <v>336</v>
      </c>
      <c r="CJG11" s="91" t="s">
        <v>458</v>
      </c>
      <c r="CJH11" s="54" t="s">
        <v>296</v>
      </c>
      <c r="CJI11" s="7">
        <v>245</v>
      </c>
      <c r="CJJ11" s="7">
        <v>73</v>
      </c>
      <c r="CJK11" s="13" t="s">
        <v>515</v>
      </c>
      <c r="CJL11" s="7"/>
      <c r="CJM11" s="7"/>
      <c r="CJN11" s="7"/>
      <c r="CJO11" s="7"/>
      <c r="CJP11" s="13" t="s">
        <v>9</v>
      </c>
      <c r="CJQ11" s="12" t="s">
        <v>58</v>
      </c>
      <c r="CJR11" s="11" t="s">
        <v>66</v>
      </c>
      <c r="CJS11" s="7">
        <v>336</v>
      </c>
      <c r="CJT11" s="7">
        <v>336</v>
      </c>
      <c r="CJU11" s="7">
        <v>0</v>
      </c>
      <c r="CJV11" s="7">
        <v>336</v>
      </c>
      <c r="CJW11" s="91" t="s">
        <v>458</v>
      </c>
      <c r="CJX11" s="54" t="s">
        <v>296</v>
      </c>
      <c r="CJY11" s="7">
        <v>245</v>
      </c>
      <c r="CJZ11" s="7">
        <v>73</v>
      </c>
      <c r="CKA11" s="13" t="s">
        <v>515</v>
      </c>
      <c r="CKB11" s="7"/>
      <c r="CKC11" s="7"/>
      <c r="CKD11" s="7"/>
      <c r="CKE11" s="7"/>
      <c r="CKF11" s="13" t="s">
        <v>9</v>
      </c>
      <c r="CKG11" s="12" t="s">
        <v>58</v>
      </c>
      <c r="CKH11" s="11" t="s">
        <v>66</v>
      </c>
      <c r="CKI11" s="7">
        <v>336</v>
      </c>
      <c r="CKJ11" s="7">
        <v>336</v>
      </c>
      <c r="CKK11" s="7">
        <v>0</v>
      </c>
      <c r="CKL11" s="7">
        <v>336</v>
      </c>
      <c r="CKM11" s="91" t="s">
        <v>458</v>
      </c>
      <c r="CKN11" s="54" t="s">
        <v>296</v>
      </c>
      <c r="CKO11" s="7">
        <v>245</v>
      </c>
      <c r="CKP11" s="7">
        <v>73</v>
      </c>
      <c r="CKQ11" s="13" t="s">
        <v>515</v>
      </c>
      <c r="CKR11" s="7"/>
      <c r="CKS11" s="7"/>
      <c r="CKT11" s="7"/>
      <c r="CKU11" s="7"/>
      <c r="CKV11" s="13" t="s">
        <v>9</v>
      </c>
      <c r="CKW11" s="12" t="s">
        <v>58</v>
      </c>
      <c r="CKX11" s="11" t="s">
        <v>66</v>
      </c>
      <c r="CKY11" s="7">
        <v>336</v>
      </c>
      <c r="CKZ11" s="7">
        <v>336</v>
      </c>
      <c r="CLA11" s="7">
        <v>0</v>
      </c>
      <c r="CLB11" s="7">
        <v>336</v>
      </c>
      <c r="CLC11" s="91" t="s">
        <v>458</v>
      </c>
      <c r="CLD11" s="54" t="s">
        <v>296</v>
      </c>
      <c r="CLE11" s="7">
        <v>245</v>
      </c>
      <c r="CLF11" s="7">
        <v>73</v>
      </c>
      <c r="CLG11" s="13" t="s">
        <v>515</v>
      </c>
      <c r="CLH11" s="7"/>
      <c r="CLI11" s="7"/>
      <c r="CLJ11" s="7"/>
      <c r="CLK11" s="7"/>
      <c r="CLL11" s="13" t="s">
        <v>9</v>
      </c>
      <c r="CLM11" s="12" t="s">
        <v>58</v>
      </c>
      <c r="CLN11" s="11" t="s">
        <v>66</v>
      </c>
      <c r="CLO11" s="7">
        <v>336</v>
      </c>
      <c r="CLP11" s="7">
        <v>336</v>
      </c>
      <c r="CLQ11" s="7">
        <v>0</v>
      </c>
      <c r="CLR11" s="7">
        <v>336</v>
      </c>
      <c r="CLS11" s="91" t="s">
        <v>458</v>
      </c>
      <c r="CLT11" s="54" t="s">
        <v>296</v>
      </c>
      <c r="CLU11" s="7">
        <v>245</v>
      </c>
      <c r="CLV11" s="7">
        <v>73</v>
      </c>
      <c r="CLW11" s="13" t="s">
        <v>515</v>
      </c>
      <c r="CLX11" s="7"/>
      <c r="CLY11" s="7"/>
      <c r="CLZ11" s="7"/>
      <c r="CMA11" s="7"/>
      <c r="CMB11" s="13" t="s">
        <v>9</v>
      </c>
      <c r="CMC11" s="12" t="s">
        <v>58</v>
      </c>
      <c r="CMD11" s="11" t="s">
        <v>66</v>
      </c>
      <c r="CME11" s="7">
        <v>336</v>
      </c>
      <c r="CMF11" s="7">
        <v>336</v>
      </c>
      <c r="CMG11" s="7">
        <v>0</v>
      </c>
      <c r="CMH11" s="7">
        <v>336</v>
      </c>
      <c r="CMI11" s="91" t="s">
        <v>458</v>
      </c>
      <c r="CMJ11" s="54" t="s">
        <v>296</v>
      </c>
      <c r="CMK11" s="7">
        <v>245</v>
      </c>
      <c r="CML11" s="7">
        <v>73</v>
      </c>
      <c r="CMM11" s="13" t="s">
        <v>515</v>
      </c>
      <c r="CMN11" s="7"/>
      <c r="CMO11" s="7"/>
      <c r="CMP11" s="7"/>
      <c r="CMQ11" s="7"/>
      <c r="CMR11" s="13" t="s">
        <v>9</v>
      </c>
      <c r="CMS11" s="12" t="s">
        <v>58</v>
      </c>
      <c r="CMT11" s="11" t="s">
        <v>66</v>
      </c>
      <c r="CMU11" s="7">
        <v>336</v>
      </c>
      <c r="CMV11" s="7">
        <v>336</v>
      </c>
      <c r="CMW11" s="7">
        <v>0</v>
      </c>
      <c r="CMX11" s="7">
        <v>336</v>
      </c>
      <c r="CMY11" s="91" t="s">
        <v>458</v>
      </c>
      <c r="CMZ11" s="54" t="s">
        <v>296</v>
      </c>
      <c r="CNA11" s="7">
        <v>245</v>
      </c>
      <c r="CNB11" s="7">
        <v>73</v>
      </c>
      <c r="CNC11" s="13" t="s">
        <v>515</v>
      </c>
      <c r="CND11" s="7"/>
      <c r="CNE11" s="7"/>
      <c r="CNF11" s="7"/>
      <c r="CNG11" s="7"/>
      <c r="CNH11" s="13" t="s">
        <v>9</v>
      </c>
      <c r="CNI11" s="12" t="s">
        <v>58</v>
      </c>
      <c r="CNJ11" s="11" t="s">
        <v>66</v>
      </c>
      <c r="CNK11" s="7">
        <v>336</v>
      </c>
      <c r="CNL11" s="7">
        <v>336</v>
      </c>
      <c r="CNM11" s="7">
        <v>0</v>
      </c>
      <c r="CNN11" s="7">
        <v>336</v>
      </c>
      <c r="CNO11" s="91" t="s">
        <v>458</v>
      </c>
      <c r="CNP11" s="54" t="s">
        <v>296</v>
      </c>
      <c r="CNQ11" s="7">
        <v>245</v>
      </c>
      <c r="CNR11" s="7">
        <v>73</v>
      </c>
      <c r="CNS11" s="13" t="s">
        <v>515</v>
      </c>
      <c r="CNT11" s="7"/>
      <c r="CNU11" s="7"/>
      <c r="CNV11" s="7"/>
      <c r="CNW11" s="7"/>
      <c r="CNX11" s="13" t="s">
        <v>9</v>
      </c>
      <c r="CNY11" s="12" t="s">
        <v>58</v>
      </c>
      <c r="CNZ11" s="11" t="s">
        <v>66</v>
      </c>
      <c r="COA11" s="7">
        <v>336</v>
      </c>
      <c r="COB11" s="7">
        <v>336</v>
      </c>
      <c r="COC11" s="7">
        <v>0</v>
      </c>
      <c r="COD11" s="7">
        <v>336</v>
      </c>
      <c r="COE11" s="91" t="s">
        <v>458</v>
      </c>
      <c r="COF11" s="54" t="s">
        <v>296</v>
      </c>
      <c r="COG11" s="7">
        <v>245</v>
      </c>
      <c r="COH11" s="7">
        <v>73</v>
      </c>
      <c r="COI11" s="13" t="s">
        <v>515</v>
      </c>
      <c r="COJ11" s="7"/>
      <c r="COK11" s="7"/>
      <c r="COL11" s="7"/>
      <c r="COM11" s="7"/>
      <c r="CON11" s="13" t="s">
        <v>9</v>
      </c>
      <c r="COO11" s="12" t="s">
        <v>58</v>
      </c>
      <c r="COP11" s="11" t="s">
        <v>66</v>
      </c>
      <c r="COQ11" s="7">
        <v>336</v>
      </c>
      <c r="COR11" s="7">
        <v>336</v>
      </c>
      <c r="COS11" s="7">
        <v>0</v>
      </c>
      <c r="COT11" s="7">
        <v>336</v>
      </c>
      <c r="COU11" s="91" t="s">
        <v>458</v>
      </c>
      <c r="COV11" s="54" t="s">
        <v>296</v>
      </c>
      <c r="COW11" s="7">
        <v>245</v>
      </c>
      <c r="COX11" s="7">
        <v>73</v>
      </c>
      <c r="COY11" s="13" t="s">
        <v>515</v>
      </c>
      <c r="COZ11" s="7"/>
      <c r="CPA11" s="7"/>
      <c r="CPB11" s="7"/>
      <c r="CPC11" s="7"/>
      <c r="CPD11" s="13" t="s">
        <v>9</v>
      </c>
      <c r="CPE11" s="12" t="s">
        <v>58</v>
      </c>
      <c r="CPF11" s="11" t="s">
        <v>66</v>
      </c>
      <c r="CPG11" s="7">
        <v>336</v>
      </c>
      <c r="CPH11" s="7">
        <v>336</v>
      </c>
      <c r="CPI11" s="7">
        <v>0</v>
      </c>
      <c r="CPJ11" s="7">
        <v>336</v>
      </c>
      <c r="CPK11" s="91" t="s">
        <v>458</v>
      </c>
      <c r="CPL11" s="54" t="s">
        <v>296</v>
      </c>
      <c r="CPM11" s="7">
        <v>245</v>
      </c>
      <c r="CPN11" s="7">
        <v>73</v>
      </c>
      <c r="CPO11" s="13" t="s">
        <v>515</v>
      </c>
      <c r="CPP11" s="7"/>
      <c r="CPQ11" s="7"/>
      <c r="CPR11" s="7"/>
      <c r="CPS11" s="7"/>
      <c r="CPT11" s="13" t="s">
        <v>9</v>
      </c>
      <c r="CPU11" s="12" t="s">
        <v>58</v>
      </c>
      <c r="CPV11" s="11" t="s">
        <v>66</v>
      </c>
      <c r="CPW11" s="7">
        <v>336</v>
      </c>
      <c r="CPX11" s="7">
        <v>336</v>
      </c>
      <c r="CPY11" s="7">
        <v>0</v>
      </c>
      <c r="CPZ11" s="7">
        <v>336</v>
      </c>
      <c r="CQA11" s="91" t="s">
        <v>458</v>
      </c>
      <c r="CQB11" s="54" t="s">
        <v>296</v>
      </c>
      <c r="CQC11" s="7">
        <v>245</v>
      </c>
      <c r="CQD11" s="7">
        <v>73</v>
      </c>
      <c r="CQE11" s="13" t="s">
        <v>515</v>
      </c>
      <c r="CQF11" s="7"/>
      <c r="CQG11" s="7"/>
      <c r="CQH11" s="7"/>
      <c r="CQI11" s="7"/>
      <c r="CQJ11" s="13" t="s">
        <v>9</v>
      </c>
      <c r="CQK11" s="12" t="s">
        <v>58</v>
      </c>
      <c r="CQL11" s="11" t="s">
        <v>66</v>
      </c>
      <c r="CQM11" s="7">
        <v>336</v>
      </c>
      <c r="CQN11" s="7">
        <v>336</v>
      </c>
      <c r="CQO11" s="7">
        <v>0</v>
      </c>
      <c r="CQP11" s="7">
        <v>336</v>
      </c>
      <c r="CQQ11" s="91" t="s">
        <v>458</v>
      </c>
      <c r="CQR11" s="54" t="s">
        <v>296</v>
      </c>
      <c r="CQS11" s="7">
        <v>245</v>
      </c>
      <c r="CQT11" s="7">
        <v>73</v>
      </c>
      <c r="CQU11" s="13" t="s">
        <v>515</v>
      </c>
      <c r="CQV11" s="7"/>
      <c r="CQW11" s="7"/>
      <c r="CQX11" s="7"/>
      <c r="CQY11" s="7"/>
      <c r="CQZ11" s="13" t="s">
        <v>9</v>
      </c>
      <c r="CRA11" s="12" t="s">
        <v>58</v>
      </c>
      <c r="CRB11" s="11" t="s">
        <v>66</v>
      </c>
      <c r="CRC11" s="7">
        <v>336</v>
      </c>
      <c r="CRD11" s="7">
        <v>336</v>
      </c>
      <c r="CRE11" s="7">
        <v>0</v>
      </c>
      <c r="CRF11" s="7">
        <v>336</v>
      </c>
      <c r="CRG11" s="91" t="s">
        <v>458</v>
      </c>
      <c r="CRH11" s="54" t="s">
        <v>296</v>
      </c>
      <c r="CRI11" s="7">
        <v>245</v>
      </c>
      <c r="CRJ11" s="7">
        <v>73</v>
      </c>
      <c r="CRK11" s="13" t="s">
        <v>515</v>
      </c>
      <c r="CRL11" s="7"/>
      <c r="CRM11" s="7"/>
      <c r="CRN11" s="7"/>
      <c r="CRO11" s="7"/>
      <c r="CRP11" s="13" t="s">
        <v>9</v>
      </c>
      <c r="CRQ11" s="12" t="s">
        <v>58</v>
      </c>
      <c r="CRR11" s="11" t="s">
        <v>66</v>
      </c>
      <c r="CRS11" s="7">
        <v>336</v>
      </c>
      <c r="CRT11" s="7">
        <v>336</v>
      </c>
      <c r="CRU11" s="7">
        <v>0</v>
      </c>
      <c r="CRV11" s="7">
        <v>336</v>
      </c>
      <c r="CRW11" s="91" t="s">
        <v>458</v>
      </c>
      <c r="CRX11" s="54" t="s">
        <v>296</v>
      </c>
      <c r="CRY11" s="7">
        <v>245</v>
      </c>
      <c r="CRZ11" s="7">
        <v>73</v>
      </c>
      <c r="CSA11" s="13" t="s">
        <v>515</v>
      </c>
      <c r="CSB11" s="7"/>
      <c r="CSC11" s="7"/>
      <c r="CSD11" s="7"/>
      <c r="CSE11" s="7"/>
      <c r="CSF11" s="13" t="s">
        <v>9</v>
      </c>
      <c r="CSG11" s="12" t="s">
        <v>58</v>
      </c>
      <c r="CSH11" s="11" t="s">
        <v>66</v>
      </c>
      <c r="CSI11" s="7">
        <v>336</v>
      </c>
      <c r="CSJ11" s="7">
        <v>336</v>
      </c>
      <c r="CSK11" s="7">
        <v>0</v>
      </c>
      <c r="CSL11" s="7">
        <v>336</v>
      </c>
      <c r="CSM11" s="91" t="s">
        <v>458</v>
      </c>
      <c r="CSN11" s="54" t="s">
        <v>296</v>
      </c>
      <c r="CSO11" s="7">
        <v>245</v>
      </c>
      <c r="CSP11" s="7">
        <v>73</v>
      </c>
      <c r="CSQ11" s="13" t="s">
        <v>515</v>
      </c>
      <c r="CSR11" s="7"/>
      <c r="CSS11" s="7"/>
      <c r="CST11" s="7"/>
      <c r="CSU11" s="7"/>
      <c r="CSV11" s="13" t="s">
        <v>9</v>
      </c>
      <c r="CSW11" s="12" t="s">
        <v>58</v>
      </c>
      <c r="CSX11" s="11" t="s">
        <v>66</v>
      </c>
      <c r="CSY11" s="7">
        <v>336</v>
      </c>
      <c r="CSZ11" s="7">
        <v>336</v>
      </c>
      <c r="CTA11" s="7">
        <v>0</v>
      </c>
      <c r="CTB11" s="7">
        <v>336</v>
      </c>
      <c r="CTC11" s="91" t="s">
        <v>458</v>
      </c>
      <c r="CTD11" s="54" t="s">
        <v>296</v>
      </c>
      <c r="CTE11" s="7">
        <v>245</v>
      </c>
      <c r="CTF11" s="7">
        <v>73</v>
      </c>
      <c r="CTG11" s="13" t="s">
        <v>515</v>
      </c>
      <c r="CTH11" s="7"/>
      <c r="CTI11" s="7"/>
      <c r="CTJ11" s="7"/>
      <c r="CTK11" s="7"/>
      <c r="CTL11" s="13" t="s">
        <v>9</v>
      </c>
      <c r="CTM11" s="12" t="s">
        <v>58</v>
      </c>
      <c r="CTN11" s="11" t="s">
        <v>66</v>
      </c>
      <c r="CTO11" s="7">
        <v>336</v>
      </c>
      <c r="CTP11" s="7">
        <v>336</v>
      </c>
      <c r="CTQ11" s="7">
        <v>0</v>
      </c>
      <c r="CTR11" s="7">
        <v>336</v>
      </c>
      <c r="CTS11" s="91" t="s">
        <v>458</v>
      </c>
      <c r="CTT11" s="54" t="s">
        <v>296</v>
      </c>
      <c r="CTU11" s="7">
        <v>245</v>
      </c>
      <c r="CTV11" s="7">
        <v>73</v>
      </c>
      <c r="CTW11" s="13" t="s">
        <v>515</v>
      </c>
      <c r="CTX11" s="7"/>
      <c r="CTY11" s="7"/>
      <c r="CTZ11" s="7"/>
      <c r="CUA11" s="7"/>
      <c r="CUB11" s="13" t="s">
        <v>9</v>
      </c>
      <c r="CUC11" s="12" t="s">
        <v>58</v>
      </c>
      <c r="CUD11" s="11" t="s">
        <v>66</v>
      </c>
      <c r="CUE11" s="7">
        <v>336</v>
      </c>
      <c r="CUF11" s="7">
        <v>336</v>
      </c>
      <c r="CUG11" s="7">
        <v>0</v>
      </c>
      <c r="CUH11" s="7">
        <v>336</v>
      </c>
      <c r="CUI11" s="91" t="s">
        <v>458</v>
      </c>
      <c r="CUJ11" s="54" t="s">
        <v>296</v>
      </c>
      <c r="CUK11" s="7">
        <v>245</v>
      </c>
      <c r="CUL11" s="7">
        <v>73</v>
      </c>
      <c r="CUM11" s="13" t="s">
        <v>515</v>
      </c>
      <c r="CUN11" s="7"/>
      <c r="CUO11" s="7"/>
      <c r="CUP11" s="7"/>
      <c r="CUQ11" s="7"/>
      <c r="CUR11" s="13" t="s">
        <v>9</v>
      </c>
      <c r="CUS11" s="12" t="s">
        <v>58</v>
      </c>
      <c r="CUT11" s="11" t="s">
        <v>66</v>
      </c>
      <c r="CUU11" s="7">
        <v>336</v>
      </c>
      <c r="CUV11" s="7">
        <v>336</v>
      </c>
      <c r="CUW11" s="7">
        <v>0</v>
      </c>
      <c r="CUX11" s="7">
        <v>336</v>
      </c>
      <c r="CUY11" s="91" t="s">
        <v>458</v>
      </c>
      <c r="CUZ11" s="54" t="s">
        <v>296</v>
      </c>
      <c r="CVA11" s="7">
        <v>245</v>
      </c>
      <c r="CVB11" s="7">
        <v>73</v>
      </c>
      <c r="CVC11" s="13" t="s">
        <v>515</v>
      </c>
      <c r="CVD11" s="7"/>
      <c r="CVE11" s="7"/>
      <c r="CVF11" s="7"/>
      <c r="CVG11" s="7"/>
      <c r="CVH11" s="13" t="s">
        <v>9</v>
      </c>
      <c r="CVI11" s="12" t="s">
        <v>58</v>
      </c>
      <c r="CVJ11" s="11" t="s">
        <v>66</v>
      </c>
      <c r="CVK11" s="7">
        <v>336</v>
      </c>
      <c r="CVL11" s="7">
        <v>336</v>
      </c>
      <c r="CVM11" s="7">
        <v>0</v>
      </c>
      <c r="CVN11" s="7">
        <v>336</v>
      </c>
      <c r="CVO11" s="91" t="s">
        <v>458</v>
      </c>
      <c r="CVP11" s="54" t="s">
        <v>296</v>
      </c>
      <c r="CVQ11" s="7">
        <v>245</v>
      </c>
      <c r="CVR11" s="7">
        <v>73</v>
      </c>
      <c r="CVS11" s="13" t="s">
        <v>515</v>
      </c>
      <c r="CVT11" s="7"/>
      <c r="CVU11" s="7"/>
      <c r="CVV11" s="7"/>
      <c r="CVW11" s="7"/>
      <c r="CVX11" s="13" t="s">
        <v>9</v>
      </c>
      <c r="CVY11" s="12" t="s">
        <v>58</v>
      </c>
      <c r="CVZ11" s="11" t="s">
        <v>66</v>
      </c>
      <c r="CWA11" s="7">
        <v>336</v>
      </c>
      <c r="CWB11" s="7">
        <v>336</v>
      </c>
      <c r="CWC11" s="7">
        <v>0</v>
      </c>
      <c r="CWD11" s="7">
        <v>336</v>
      </c>
      <c r="CWE11" s="91" t="s">
        <v>458</v>
      </c>
      <c r="CWF11" s="54" t="s">
        <v>296</v>
      </c>
      <c r="CWG11" s="7">
        <v>245</v>
      </c>
      <c r="CWH11" s="7">
        <v>73</v>
      </c>
      <c r="CWI11" s="13" t="s">
        <v>515</v>
      </c>
      <c r="CWJ11" s="7"/>
      <c r="CWK11" s="7"/>
      <c r="CWL11" s="7"/>
      <c r="CWM11" s="7"/>
      <c r="CWN11" s="13" t="s">
        <v>9</v>
      </c>
      <c r="CWO11" s="12" t="s">
        <v>58</v>
      </c>
      <c r="CWP11" s="11" t="s">
        <v>66</v>
      </c>
      <c r="CWQ11" s="7">
        <v>336</v>
      </c>
      <c r="CWR11" s="7">
        <v>336</v>
      </c>
      <c r="CWS11" s="7">
        <v>0</v>
      </c>
      <c r="CWT11" s="7">
        <v>336</v>
      </c>
      <c r="CWU11" s="91" t="s">
        <v>458</v>
      </c>
      <c r="CWV11" s="54" t="s">
        <v>296</v>
      </c>
      <c r="CWW11" s="7">
        <v>245</v>
      </c>
      <c r="CWX11" s="7">
        <v>73</v>
      </c>
      <c r="CWY11" s="13" t="s">
        <v>515</v>
      </c>
      <c r="CWZ11" s="7"/>
      <c r="CXA11" s="7"/>
      <c r="CXB11" s="7"/>
      <c r="CXC11" s="7"/>
      <c r="CXD11" s="13" t="s">
        <v>9</v>
      </c>
      <c r="CXE11" s="12" t="s">
        <v>58</v>
      </c>
      <c r="CXF11" s="11" t="s">
        <v>66</v>
      </c>
      <c r="CXG11" s="7">
        <v>336</v>
      </c>
      <c r="CXH11" s="7">
        <v>336</v>
      </c>
      <c r="CXI11" s="7">
        <v>0</v>
      </c>
      <c r="CXJ11" s="7">
        <v>336</v>
      </c>
      <c r="CXK11" s="91" t="s">
        <v>458</v>
      </c>
      <c r="CXL11" s="54" t="s">
        <v>296</v>
      </c>
      <c r="CXM11" s="7">
        <v>245</v>
      </c>
      <c r="CXN11" s="7">
        <v>73</v>
      </c>
      <c r="CXO11" s="13" t="s">
        <v>515</v>
      </c>
      <c r="CXP11" s="7"/>
      <c r="CXQ11" s="7"/>
      <c r="CXR11" s="7"/>
      <c r="CXS11" s="7"/>
      <c r="CXT11" s="13" t="s">
        <v>9</v>
      </c>
      <c r="CXU11" s="12" t="s">
        <v>58</v>
      </c>
      <c r="CXV11" s="11" t="s">
        <v>66</v>
      </c>
      <c r="CXW11" s="7">
        <v>336</v>
      </c>
      <c r="CXX11" s="7">
        <v>336</v>
      </c>
      <c r="CXY11" s="7">
        <v>0</v>
      </c>
      <c r="CXZ11" s="7">
        <v>336</v>
      </c>
      <c r="CYA11" s="91" t="s">
        <v>458</v>
      </c>
      <c r="CYB11" s="54" t="s">
        <v>296</v>
      </c>
      <c r="CYC11" s="7">
        <v>245</v>
      </c>
      <c r="CYD11" s="7">
        <v>73</v>
      </c>
      <c r="CYE11" s="13" t="s">
        <v>515</v>
      </c>
      <c r="CYF11" s="7"/>
      <c r="CYG11" s="7"/>
      <c r="CYH11" s="7"/>
      <c r="CYI11" s="7"/>
      <c r="CYJ11" s="13" t="s">
        <v>9</v>
      </c>
      <c r="CYK11" s="12" t="s">
        <v>58</v>
      </c>
      <c r="CYL11" s="11" t="s">
        <v>66</v>
      </c>
      <c r="CYM11" s="7">
        <v>336</v>
      </c>
      <c r="CYN11" s="7">
        <v>336</v>
      </c>
      <c r="CYO11" s="7">
        <v>0</v>
      </c>
      <c r="CYP11" s="7">
        <v>336</v>
      </c>
      <c r="CYQ11" s="91" t="s">
        <v>458</v>
      </c>
      <c r="CYR11" s="54" t="s">
        <v>296</v>
      </c>
      <c r="CYS11" s="7">
        <v>245</v>
      </c>
      <c r="CYT11" s="7">
        <v>73</v>
      </c>
      <c r="CYU11" s="13" t="s">
        <v>515</v>
      </c>
      <c r="CYV11" s="7"/>
      <c r="CYW11" s="7"/>
      <c r="CYX11" s="7"/>
      <c r="CYY11" s="7"/>
      <c r="CYZ11" s="13" t="s">
        <v>9</v>
      </c>
      <c r="CZA11" s="12" t="s">
        <v>58</v>
      </c>
      <c r="CZB11" s="11" t="s">
        <v>66</v>
      </c>
      <c r="CZC11" s="7">
        <v>336</v>
      </c>
      <c r="CZD11" s="7">
        <v>336</v>
      </c>
      <c r="CZE11" s="7">
        <v>0</v>
      </c>
      <c r="CZF11" s="7">
        <v>336</v>
      </c>
      <c r="CZG11" s="91" t="s">
        <v>458</v>
      </c>
      <c r="CZH11" s="54" t="s">
        <v>296</v>
      </c>
      <c r="CZI11" s="7">
        <v>245</v>
      </c>
      <c r="CZJ11" s="7">
        <v>73</v>
      </c>
      <c r="CZK11" s="13" t="s">
        <v>515</v>
      </c>
      <c r="CZL11" s="7"/>
      <c r="CZM11" s="7"/>
      <c r="CZN11" s="7"/>
      <c r="CZO11" s="7"/>
      <c r="CZP11" s="13" t="s">
        <v>9</v>
      </c>
      <c r="CZQ11" s="12" t="s">
        <v>58</v>
      </c>
      <c r="CZR11" s="11" t="s">
        <v>66</v>
      </c>
      <c r="CZS11" s="7">
        <v>336</v>
      </c>
      <c r="CZT11" s="7">
        <v>336</v>
      </c>
      <c r="CZU11" s="7">
        <v>0</v>
      </c>
      <c r="CZV11" s="7">
        <v>336</v>
      </c>
      <c r="CZW11" s="91" t="s">
        <v>458</v>
      </c>
      <c r="CZX11" s="54" t="s">
        <v>296</v>
      </c>
      <c r="CZY11" s="7">
        <v>245</v>
      </c>
      <c r="CZZ11" s="7">
        <v>73</v>
      </c>
      <c r="DAA11" s="13" t="s">
        <v>515</v>
      </c>
      <c r="DAB11" s="7"/>
      <c r="DAC11" s="7"/>
      <c r="DAD11" s="7"/>
      <c r="DAE11" s="7"/>
      <c r="DAF11" s="13" t="s">
        <v>9</v>
      </c>
      <c r="DAG11" s="12" t="s">
        <v>58</v>
      </c>
      <c r="DAH11" s="11" t="s">
        <v>66</v>
      </c>
      <c r="DAI11" s="7">
        <v>336</v>
      </c>
      <c r="DAJ11" s="7">
        <v>336</v>
      </c>
      <c r="DAK11" s="7">
        <v>0</v>
      </c>
      <c r="DAL11" s="7">
        <v>336</v>
      </c>
      <c r="DAM11" s="91" t="s">
        <v>458</v>
      </c>
      <c r="DAN11" s="54" t="s">
        <v>296</v>
      </c>
      <c r="DAO11" s="7">
        <v>245</v>
      </c>
      <c r="DAP11" s="7">
        <v>73</v>
      </c>
      <c r="DAQ11" s="13" t="s">
        <v>515</v>
      </c>
      <c r="DAR11" s="7"/>
      <c r="DAS11" s="7"/>
      <c r="DAT11" s="7"/>
      <c r="DAU11" s="7"/>
      <c r="DAV11" s="13" t="s">
        <v>9</v>
      </c>
      <c r="DAW11" s="12" t="s">
        <v>58</v>
      </c>
      <c r="DAX11" s="11" t="s">
        <v>66</v>
      </c>
      <c r="DAY11" s="7">
        <v>336</v>
      </c>
      <c r="DAZ11" s="7">
        <v>336</v>
      </c>
      <c r="DBA11" s="7">
        <v>0</v>
      </c>
      <c r="DBB11" s="7">
        <v>336</v>
      </c>
      <c r="DBC11" s="91" t="s">
        <v>458</v>
      </c>
      <c r="DBD11" s="54" t="s">
        <v>296</v>
      </c>
      <c r="DBE11" s="7">
        <v>245</v>
      </c>
      <c r="DBF11" s="7">
        <v>73</v>
      </c>
      <c r="DBG11" s="13" t="s">
        <v>515</v>
      </c>
      <c r="DBH11" s="7"/>
      <c r="DBI11" s="7"/>
      <c r="DBJ11" s="7"/>
      <c r="DBK11" s="7"/>
      <c r="DBL11" s="13" t="s">
        <v>9</v>
      </c>
      <c r="DBM11" s="12" t="s">
        <v>58</v>
      </c>
      <c r="DBN11" s="11" t="s">
        <v>66</v>
      </c>
      <c r="DBO11" s="7">
        <v>336</v>
      </c>
      <c r="DBP11" s="7">
        <v>336</v>
      </c>
      <c r="DBQ11" s="7">
        <v>0</v>
      </c>
      <c r="DBR11" s="7">
        <v>336</v>
      </c>
      <c r="DBS11" s="91" t="s">
        <v>458</v>
      </c>
      <c r="DBT11" s="54" t="s">
        <v>296</v>
      </c>
      <c r="DBU11" s="7">
        <v>245</v>
      </c>
      <c r="DBV11" s="7">
        <v>73</v>
      </c>
      <c r="DBW11" s="13" t="s">
        <v>515</v>
      </c>
      <c r="DBX11" s="7"/>
      <c r="DBY11" s="7"/>
      <c r="DBZ11" s="7"/>
      <c r="DCA11" s="7"/>
      <c r="DCB11" s="13" t="s">
        <v>9</v>
      </c>
      <c r="DCC11" s="12" t="s">
        <v>58</v>
      </c>
      <c r="DCD11" s="11" t="s">
        <v>66</v>
      </c>
      <c r="DCE11" s="7">
        <v>336</v>
      </c>
      <c r="DCF11" s="7">
        <v>336</v>
      </c>
      <c r="DCG11" s="7">
        <v>0</v>
      </c>
      <c r="DCH11" s="7">
        <v>336</v>
      </c>
      <c r="DCI11" s="91" t="s">
        <v>458</v>
      </c>
      <c r="DCJ11" s="54" t="s">
        <v>296</v>
      </c>
      <c r="DCK11" s="7">
        <v>245</v>
      </c>
      <c r="DCL11" s="7">
        <v>73</v>
      </c>
      <c r="DCM11" s="13" t="s">
        <v>515</v>
      </c>
      <c r="DCN11" s="7"/>
      <c r="DCO11" s="7"/>
      <c r="DCP11" s="7"/>
      <c r="DCQ11" s="7"/>
      <c r="DCR11" s="13" t="s">
        <v>9</v>
      </c>
      <c r="DCS11" s="12" t="s">
        <v>58</v>
      </c>
      <c r="DCT11" s="11" t="s">
        <v>66</v>
      </c>
      <c r="DCU11" s="7">
        <v>336</v>
      </c>
      <c r="DCV11" s="7">
        <v>336</v>
      </c>
      <c r="DCW11" s="7">
        <v>0</v>
      </c>
      <c r="DCX11" s="7">
        <v>336</v>
      </c>
      <c r="DCY11" s="91" t="s">
        <v>458</v>
      </c>
      <c r="DCZ11" s="54" t="s">
        <v>296</v>
      </c>
      <c r="DDA11" s="7">
        <v>245</v>
      </c>
      <c r="DDB11" s="7">
        <v>73</v>
      </c>
      <c r="DDC11" s="13" t="s">
        <v>515</v>
      </c>
      <c r="DDD11" s="7"/>
      <c r="DDE11" s="7"/>
      <c r="DDF11" s="7"/>
      <c r="DDG11" s="7"/>
      <c r="DDH11" s="13" t="s">
        <v>9</v>
      </c>
      <c r="DDI11" s="12" t="s">
        <v>58</v>
      </c>
      <c r="DDJ11" s="11" t="s">
        <v>66</v>
      </c>
      <c r="DDK11" s="7">
        <v>336</v>
      </c>
      <c r="DDL11" s="7">
        <v>336</v>
      </c>
      <c r="DDM11" s="7">
        <v>0</v>
      </c>
      <c r="DDN11" s="7">
        <v>336</v>
      </c>
      <c r="DDO11" s="91" t="s">
        <v>458</v>
      </c>
      <c r="DDP11" s="54" t="s">
        <v>296</v>
      </c>
      <c r="DDQ11" s="7">
        <v>245</v>
      </c>
      <c r="DDR11" s="7">
        <v>73</v>
      </c>
      <c r="DDS11" s="13" t="s">
        <v>515</v>
      </c>
      <c r="DDT11" s="7"/>
      <c r="DDU11" s="7"/>
      <c r="DDV11" s="7"/>
      <c r="DDW11" s="7"/>
      <c r="DDX11" s="13" t="s">
        <v>9</v>
      </c>
      <c r="DDY11" s="12" t="s">
        <v>58</v>
      </c>
      <c r="DDZ11" s="11" t="s">
        <v>66</v>
      </c>
      <c r="DEA11" s="7">
        <v>336</v>
      </c>
      <c r="DEB11" s="7">
        <v>336</v>
      </c>
      <c r="DEC11" s="7">
        <v>0</v>
      </c>
      <c r="DED11" s="7">
        <v>336</v>
      </c>
      <c r="DEE11" s="91" t="s">
        <v>458</v>
      </c>
      <c r="DEF11" s="54" t="s">
        <v>296</v>
      </c>
      <c r="DEG11" s="7">
        <v>245</v>
      </c>
      <c r="DEH11" s="7">
        <v>73</v>
      </c>
      <c r="DEI11" s="13" t="s">
        <v>515</v>
      </c>
      <c r="DEJ11" s="7"/>
      <c r="DEK11" s="7"/>
      <c r="DEL11" s="7"/>
      <c r="DEM11" s="7"/>
      <c r="DEN11" s="13" t="s">
        <v>9</v>
      </c>
      <c r="DEO11" s="12" t="s">
        <v>58</v>
      </c>
      <c r="DEP11" s="11" t="s">
        <v>66</v>
      </c>
      <c r="DEQ11" s="7">
        <v>336</v>
      </c>
      <c r="DER11" s="7">
        <v>336</v>
      </c>
      <c r="DES11" s="7">
        <v>0</v>
      </c>
      <c r="DET11" s="7">
        <v>336</v>
      </c>
      <c r="DEU11" s="91" t="s">
        <v>458</v>
      </c>
      <c r="DEV11" s="54" t="s">
        <v>296</v>
      </c>
      <c r="DEW11" s="7">
        <v>245</v>
      </c>
      <c r="DEX11" s="7">
        <v>73</v>
      </c>
      <c r="DEY11" s="13" t="s">
        <v>515</v>
      </c>
      <c r="DEZ11" s="7"/>
      <c r="DFA11" s="7"/>
      <c r="DFB11" s="7"/>
      <c r="DFC11" s="7"/>
      <c r="DFD11" s="13" t="s">
        <v>9</v>
      </c>
      <c r="DFE11" s="12" t="s">
        <v>58</v>
      </c>
      <c r="DFF11" s="11" t="s">
        <v>66</v>
      </c>
      <c r="DFG11" s="7">
        <v>336</v>
      </c>
      <c r="DFH11" s="7">
        <v>336</v>
      </c>
      <c r="DFI11" s="7">
        <v>0</v>
      </c>
      <c r="DFJ11" s="7">
        <v>336</v>
      </c>
      <c r="DFK11" s="91" t="s">
        <v>458</v>
      </c>
      <c r="DFL11" s="54" t="s">
        <v>296</v>
      </c>
      <c r="DFM11" s="7">
        <v>245</v>
      </c>
      <c r="DFN11" s="7">
        <v>73</v>
      </c>
      <c r="DFO11" s="13" t="s">
        <v>515</v>
      </c>
      <c r="DFP11" s="7"/>
      <c r="DFQ11" s="7"/>
      <c r="DFR11" s="7"/>
      <c r="DFS11" s="7"/>
      <c r="DFT11" s="13" t="s">
        <v>9</v>
      </c>
      <c r="DFU11" s="12" t="s">
        <v>58</v>
      </c>
      <c r="DFV11" s="11" t="s">
        <v>66</v>
      </c>
      <c r="DFW11" s="7">
        <v>336</v>
      </c>
      <c r="DFX11" s="7">
        <v>336</v>
      </c>
      <c r="DFY11" s="7">
        <v>0</v>
      </c>
      <c r="DFZ11" s="7">
        <v>336</v>
      </c>
      <c r="DGA11" s="91" t="s">
        <v>458</v>
      </c>
      <c r="DGB11" s="54" t="s">
        <v>296</v>
      </c>
      <c r="DGC11" s="7">
        <v>245</v>
      </c>
      <c r="DGD11" s="7">
        <v>73</v>
      </c>
      <c r="DGE11" s="13" t="s">
        <v>515</v>
      </c>
      <c r="DGF11" s="7"/>
      <c r="DGG11" s="7"/>
      <c r="DGH11" s="7"/>
      <c r="DGI11" s="7"/>
      <c r="DGJ11" s="13" t="s">
        <v>9</v>
      </c>
      <c r="DGK11" s="12" t="s">
        <v>58</v>
      </c>
      <c r="DGL11" s="11" t="s">
        <v>66</v>
      </c>
      <c r="DGM11" s="7">
        <v>336</v>
      </c>
      <c r="DGN11" s="7">
        <v>336</v>
      </c>
      <c r="DGO11" s="7">
        <v>0</v>
      </c>
      <c r="DGP11" s="7">
        <v>336</v>
      </c>
      <c r="DGQ11" s="91" t="s">
        <v>458</v>
      </c>
      <c r="DGR11" s="54" t="s">
        <v>296</v>
      </c>
      <c r="DGS11" s="7">
        <v>245</v>
      </c>
      <c r="DGT11" s="7">
        <v>73</v>
      </c>
      <c r="DGU11" s="13" t="s">
        <v>515</v>
      </c>
      <c r="DGV11" s="7"/>
      <c r="DGW11" s="7"/>
      <c r="DGX11" s="7"/>
      <c r="DGY11" s="7"/>
      <c r="DGZ11" s="13" t="s">
        <v>9</v>
      </c>
      <c r="DHA11" s="12" t="s">
        <v>58</v>
      </c>
      <c r="DHB11" s="11" t="s">
        <v>66</v>
      </c>
      <c r="DHC11" s="7">
        <v>336</v>
      </c>
      <c r="DHD11" s="7">
        <v>336</v>
      </c>
      <c r="DHE11" s="7">
        <v>0</v>
      </c>
      <c r="DHF11" s="7">
        <v>336</v>
      </c>
      <c r="DHG11" s="91" t="s">
        <v>458</v>
      </c>
      <c r="DHH11" s="54" t="s">
        <v>296</v>
      </c>
      <c r="DHI11" s="7">
        <v>245</v>
      </c>
      <c r="DHJ11" s="7">
        <v>73</v>
      </c>
      <c r="DHK11" s="13" t="s">
        <v>515</v>
      </c>
      <c r="DHL11" s="7"/>
      <c r="DHM11" s="7"/>
      <c r="DHN11" s="7"/>
      <c r="DHO11" s="7"/>
      <c r="DHP11" s="13" t="s">
        <v>9</v>
      </c>
      <c r="DHQ11" s="12" t="s">
        <v>58</v>
      </c>
      <c r="DHR11" s="11" t="s">
        <v>66</v>
      </c>
      <c r="DHS11" s="7">
        <v>336</v>
      </c>
      <c r="DHT11" s="7">
        <v>336</v>
      </c>
      <c r="DHU11" s="7">
        <v>0</v>
      </c>
      <c r="DHV11" s="7">
        <v>336</v>
      </c>
      <c r="DHW11" s="91" t="s">
        <v>458</v>
      </c>
      <c r="DHX11" s="54" t="s">
        <v>296</v>
      </c>
      <c r="DHY11" s="7">
        <v>245</v>
      </c>
      <c r="DHZ11" s="7">
        <v>73</v>
      </c>
      <c r="DIA11" s="13" t="s">
        <v>515</v>
      </c>
      <c r="DIB11" s="7"/>
      <c r="DIC11" s="7"/>
      <c r="DID11" s="7"/>
      <c r="DIE11" s="7"/>
      <c r="DIF11" s="13" t="s">
        <v>9</v>
      </c>
      <c r="DIG11" s="12" t="s">
        <v>58</v>
      </c>
      <c r="DIH11" s="11" t="s">
        <v>66</v>
      </c>
      <c r="DII11" s="7">
        <v>336</v>
      </c>
      <c r="DIJ11" s="7">
        <v>336</v>
      </c>
      <c r="DIK11" s="7">
        <v>0</v>
      </c>
      <c r="DIL11" s="7">
        <v>336</v>
      </c>
      <c r="DIM11" s="91" t="s">
        <v>458</v>
      </c>
      <c r="DIN11" s="54" t="s">
        <v>296</v>
      </c>
      <c r="DIO11" s="7">
        <v>245</v>
      </c>
      <c r="DIP11" s="7">
        <v>73</v>
      </c>
      <c r="DIQ11" s="13" t="s">
        <v>515</v>
      </c>
      <c r="DIR11" s="7"/>
      <c r="DIS11" s="7"/>
      <c r="DIT11" s="7"/>
      <c r="DIU11" s="7"/>
      <c r="DIV11" s="13" t="s">
        <v>9</v>
      </c>
      <c r="DIW11" s="12" t="s">
        <v>58</v>
      </c>
      <c r="DIX11" s="11" t="s">
        <v>66</v>
      </c>
      <c r="DIY11" s="7">
        <v>336</v>
      </c>
      <c r="DIZ11" s="7">
        <v>336</v>
      </c>
      <c r="DJA11" s="7">
        <v>0</v>
      </c>
      <c r="DJB11" s="7">
        <v>336</v>
      </c>
      <c r="DJC11" s="91" t="s">
        <v>458</v>
      </c>
      <c r="DJD11" s="54" t="s">
        <v>296</v>
      </c>
      <c r="DJE11" s="7">
        <v>245</v>
      </c>
      <c r="DJF11" s="7">
        <v>73</v>
      </c>
      <c r="DJG11" s="13" t="s">
        <v>515</v>
      </c>
      <c r="DJH11" s="7"/>
      <c r="DJI11" s="7"/>
      <c r="DJJ11" s="7"/>
      <c r="DJK11" s="7"/>
      <c r="DJL11" s="13" t="s">
        <v>9</v>
      </c>
      <c r="DJM11" s="12" t="s">
        <v>58</v>
      </c>
      <c r="DJN11" s="11" t="s">
        <v>66</v>
      </c>
      <c r="DJO11" s="7">
        <v>336</v>
      </c>
      <c r="DJP11" s="7">
        <v>336</v>
      </c>
      <c r="DJQ11" s="7">
        <v>0</v>
      </c>
      <c r="DJR11" s="7">
        <v>336</v>
      </c>
      <c r="DJS11" s="91" t="s">
        <v>458</v>
      </c>
      <c r="DJT11" s="54" t="s">
        <v>296</v>
      </c>
      <c r="DJU11" s="7">
        <v>245</v>
      </c>
      <c r="DJV11" s="7">
        <v>73</v>
      </c>
      <c r="DJW11" s="13" t="s">
        <v>515</v>
      </c>
      <c r="DJX11" s="7"/>
      <c r="DJY11" s="7"/>
      <c r="DJZ11" s="7"/>
      <c r="DKA11" s="7"/>
      <c r="DKB11" s="13" t="s">
        <v>9</v>
      </c>
      <c r="DKC11" s="12" t="s">
        <v>58</v>
      </c>
      <c r="DKD11" s="11" t="s">
        <v>66</v>
      </c>
      <c r="DKE11" s="7">
        <v>336</v>
      </c>
      <c r="DKF11" s="7">
        <v>336</v>
      </c>
      <c r="DKG11" s="7">
        <v>0</v>
      </c>
      <c r="DKH11" s="7">
        <v>336</v>
      </c>
      <c r="DKI11" s="91" t="s">
        <v>458</v>
      </c>
      <c r="DKJ11" s="54" t="s">
        <v>296</v>
      </c>
      <c r="DKK11" s="7">
        <v>245</v>
      </c>
      <c r="DKL11" s="7">
        <v>73</v>
      </c>
      <c r="DKM11" s="13" t="s">
        <v>515</v>
      </c>
      <c r="DKN11" s="7"/>
      <c r="DKO11" s="7"/>
      <c r="DKP11" s="7"/>
      <c r="DKQ11" s="7"/>
      <c r="DKR11" s="13" t="s">
        <v>9</v>
      </c>
      <c r="DKS11" s="12" t="s">
        <v>58</v>
      </c>
      <c r="DKT11" s="11" t="s">
        <v>66</v>
      </c>
      <c r="DKU11" s="7">
        <v>336</v>
      </c>
      <c r="DKV11" s="7">
        <v>336</v>
      </c>
      <c r="DKW11" s="7">
        <v>0</v>
      </c>
      <c r="DKX11" s="7">
        <v>336</v>
      </c>
      <c r="DKY11" s="91" t="s">
        <v>458</v>
      </c>
      <c r="DKZ11" s="54" t="s">
        <v>296</v>
      </c>
      <c r="DLA11" s="7">
        <v>245</v>
      </c>
      <c r="DLB11" s="7">
        <v>73</v>
      </c>
      <c r="DLC11" s="13" t="s">
        <v>515</v>
      </c>
      <c r="DLD11" s="7"/>
      <c r="DLE11" s="7"/>
      <c r="DLF11" s="7"/>
      <c r="DLG11" s="7"/>
      <c r="DLH11" s="13" t="s">
        <v>9</v>
      </c>
      <c r="DLI11" s="12" t="s">
        <v>58</v>
      </c>
      <c r="DLJ11" s="11" t="s">
        <v>66</v>
      </c>
      <c r="DLK11" s="7">
        <v>336</v>
      </c>
      <c r="DLL11" s="7">
        <v>336</v>
      </c>
      <c r="DLM11" s="7">
        <v>0</v>
      </c>
      <c r="DLN11" s="7">
        <v>336</v>
      </c>
      <c r="DLO11" s="91" t="s">
        <v>458</v>
      </c>
      <c r="DLP11" s="54" t="s">
        <v>296</v>
      </c>
      <c r="DLQ11" s="7">
        <v>245</v>
      </c>
      <c r="DLR11" s="7">
        <v>73</v>
      </c>
      <c r="DLS11" s="13" t="s">
        <v>515</v>
      </c>
      <c r="DLT11" s="7"/>
      <c r="DLU11" s="7"/>
      <c r="DLV11" s="7"/>
      <c r="DLW11" s="7"/>
      <c r="DLX11" s="13" t="s">
        <v>9</v>
      </c>
      <c r="DLY11" s="12" t="s">
        <v>58</v>
      </c>
      <c r="DLZ11" s="11" t="s">
        <v>66</v>
      </c>
      <c r="DMA11" s="7">
        <v>336</v>
      </c>
      <c r="DMB11" s="7">
        <v>336</v>
      </c>
      <c r="DMC11" s="7">
        <v>0</v>
      </c>
      <c r="DMD11" s="7">
        <v>336</v>
      </c>
      <c r="DME11" s="91" t="s">
        <v>458</v>
      </c>
      <c r="DMF11" s="54" t="s">
        <v>296</v>
      </c>
      <c r="DMG11" s="7">
        <v>245</v>
      </c>
      <c r="DMH11" s="7">
        <v>73</v>
      </c>
      <c r="DMI11" s="13" t="s">
        <v>515</v>
      </c>
      <c r="DMJ11" s="7"/>
      <c r="DMK11" s="7"/>
      <c r="DML11" s="7"/>
      <c r="DMM11" s="7"/>
      <c r="DMN11" s="13" t="s">
        <v>9</v>
      </c>
      <c r="DMO11" s="12" t="s">
        <v>58</v>
      </c>
      <c r="DMP11" s="11" t="s">
        <v>66</v>
      </c>
      <c r="DMQ11" s="7">
        <v>336</v>
      </c>
      <c r="DMR11" s="7">
        <v>336</v>
      </c>
      <c r="DMS11" s="7">
        <v>0</v>
      </c>
      <c r="DMT11" s="7">
        <v>336</v>
      </c>
      <c r="DMU11" s="91" t="s">
        <v>458</v>
      </c>
      <c r="DMV11" s="54" t="s">
        <v>296</v>
      </c>
      <c r="DMW11" s="7">
        <v>245</v>
      </c>
      <c r="DMX11" s="7">
        <v>73</v>
      </c>
      <c r="DMY11" s="13" t="s">
        <v>515</v>
      </c>
      <c r="DMZ11" s="7"/>
      <c r="DNA11" s="7"/>
      <c r="DNB11" s="7"/>
      <c r="DNC11" s="7"/>
      <c r="DND11" s="13" t="s">
        <v>9</v>
      </c>
      <c r="DNE11" s="12" t="s">
        <v>58</v>
      </c>
      <c r="DNF11" s="11" t="s">
        <v>66</v>
      </c>
      <c r="DNG11" s="7">
        <v>336</v>
      </c>
      <c r="DNH11" s="7">
        <v>336</v>
      </c>
      <c r="DNI11" s="7">
        <v>0</v>
      </c>
      <c r="DNJ11" s="7">
        <v>336</v>
      </c>
      <c r="DNK11" s="91" t="s">
        <v>458</v>
      </c>
      <c r="DNL11" s="54" t="s">
        <v>296</v>
      </c>
      <c r="DNM11" s="7">
        <v>245</v>
      </c>
      <c r="DNN11" s="7">
        <v>73</v>
      </c>
      <c r="DNO11" s="13" t="s">
        <v>515</v>
      </c>
      <c r="DNP11" s="7"/>
      <c r="DNQ11" s="7"/>
      <c r="DNR11" s="7"/>
      <c r="DNS11" s="7"/>
      <c r="DNT11" s="13" t="s">
        <v>9</v>
      </c>
      <c r="DNU11" s="12" t="s">
        <v>58</v>
      </c>
      <c r="DNV11" s="11" t="s">
        <v>66</v>
      </c>
      <c r="DNW11" s="7">
        <v>336</v>
      </c>
      <c r="DNX11" s="7">
        <v>336</v>
      </c>
      <c r="DNY11" s="7">
        <v>0</v>
      </c>
      <c r="DNZ11" s="7">
        <v>336</v>
      </c>
      <c r="DOA11" s="91" t="s">
        <v>458</v>
      </c>
      <c r="DOB11" s="54" t="s">
        <v>296</v>
      </c>
      <c r="DOC11" s="7">
        <v>245</v>
      </c>
      <c r="DOD11" s="7">
        <v>73</v>
      </c>
      <c r="DOE11" s="13" t="s">
        <v>515</v>
      </c>
      <c r="DOF11" s="7"/>
      <c r="DOG11" s="7"/>
      <c r="DOH11" s="7"/>
      <c r="DOI11" s="7"/>
      <c r="DOJ11" s="13" t="s">
        <v>9</v>
      </c>
      <c r="DOK11" s="12" t="s">
        <v>58</v>
      </c>
      <c r="DOL11" s="11" t="s">
        <v>66</v>
      </c>
      <c r="DOM11" s="7">
        <v>336</v>
      </c>
      <c r="DON11" s="7">
        <v>336</v>
      </c>
      <c r="DOO11" s="7">
        <v>0</v>
      </c>
      <c r="DOP11" s="7">
        <v>336</v>
      </c>
      <c r="DOQ11" s="91" t="s">
        <v>458</v>
      </c>
      <c r="DOR11" s="54" t="s">
        <v>296</v>
      </c>
      <c r="DOS11" s="7">
        <v>245</v>
      </c>
      <c r="DOT11" s="7">
        <v>73</v>
      </c>
      <c r="DOU11" s="13" t="s">
        <v>515</v>
      </c>
      <c r="DOV11" s="7"/>
      <c r="DOW11" s="7"/>
      <c r="DOX11" s="7"/>
      <c r="DOY11" s="7"/>
      <c r="DOZ11" s="13" t="s">
        <v>9</v>
      </c>
      <c r="DPA11" s="12" t="s">
        <v>58</v>
      </c>
      <c r="DPB11" s="11" t="s">
        <v>66</v>
      </c>
      <c r="DPC11" s="7">
        <v>336</v>
      </c>
      <c r="DPD11" s="7">
        <v>336</v>
      </c>
      <c r="DPE11" s="7">
        <v>0</v>
      </c>
      <c r="DPF11" s="7">
        <v>336</v>
      </c>
      <c r="DPG11" s="91" t="s">
        <v>458</v>
      </c>
      <c r="DPH11" s="54" t="s">
        <v>296</v>
      </c>
      <c r="DPI11" s="7">
        <v>245</v>
      </c>
      <c r="DPJ11" s="7">
        <v>73</v>
      </c>
      <c r="DPK11" s="13" t="s">
        <v>515</v>
      </c>
      <c r="DPL11" s="7"/>
      <c r="DPM11" s="7"/>
      <c r="DPN11" s="7"/>
      <c r="DPO11" s="7"/>
      <c r="DPP11" s="13" t="s">
        <v>9</v>
      </c>
      <c r="DPQ11" s="12" t="s">
        <v>58</v>
      </c>
      <c r="DPR11" s="11" t="s">
        <v>66</v>
      </c>
      <c r="DPS11" s="7">
        <v>336</v>
      </c>
      <c r="DPT11" s="7">
        <v>336</v>
      </c>
      <c r="DPU11" s="7">
        <v>0</v>
      </c>
      <c r="DPV11" s="7">
        <v>336</v>
      </c>
      <c r="DPW11" s="91" t="s">
        <v>458</v>
      </c>
      <c r="DPX11" s="54" t="s">
        <v>296</v>
      </c>
      <c r="DPY11" s="7">
        <v>245</v>
      </c>
      <c r="DPZ11" s="7">
        <v>73</v>
      </c>
      <c r="DQA11" s="13" t="s">
        <v>515</v>
      </c>
      <c r="DQB11" s="7"/>
      <c r="DQC11" s="7"/>
      <c r="DQD11" s="7"/>
      <c r="DQE11" s="7"/>
      <c r="DQF11" s="13" t="s">
        <v>9</v>
      </c>
      <c r="DQG11" s="12" t="s">
        <v>58</v>
      </c>
      <c r="DQH11" s="11" t="s">
        <v>66</v>
      </c>
      <c r="DQI11" s="7">
        <v>336</v>
      </c>
      <c r="DQJ11" s="7">
        <v>336</v>
      </c>
      <c r="DQK11" s="7">
        <v>0</v>
      </c>
      <c r="DQL11" s="7">
        <v>336</v>
      </c>
      <c r="DQM11" s="91" t="s">
        <v>458</v>
      </c>
      <c r="DQN11" s="54" t="s">
        <v>296</v>
      </c>
      <c r="DQO11" s="7">
        <v>245</v>
      </c>
      <c r="DQP11" s="7">
        <v>73</v>
      </c>
      <c r="DQQ11" s="13" t="s">
        <v>515</v>
      </c>
      <c r="DQR11" s="7"/>
      <c r="DQS11" s="7"/>
      <c r="DQT11" s="7"/>
      <c r="DQU11" s="7"/>
      <c r="DQV11" s="13" t="s">
        <v>9</v>
      </c>
      <c r="DQW11" s="12" t="s">
        <v>58</v>
      </c>
      <c r="DQX11" s="11" t="s">
        <v>66</v>
      </c>
      <c r="DQY11" s="7">
        <v>336</v>
      </c>
      <c r="DQZ11" s="7">
        <v>336</v>
      </c>
      <c r="DRA11" s="7">
        <v>0</v>
      </c>
      <c r="DRB11" s="7">
        <v>336</v>
      </c>
      <c r="DRC11" s="91" t="s">
        <v>458</v>
      </c>
      <c r="DRD11" s="54" t="s">
        <v>296</v>
      </c>
      <c r="DRE11" s="7">
        <v>245</v>
      </c>
      <c r="DRF11" s="7">
        <v>73</v>
      </c>
      <c r="DRG11" s="13" t="s">
        <v>515</v>
      </c>
      <c r="DRH11" s="7"/>
      <c r="DRI11" s="7"/>
      <c r="DRJ11" s="7"/>
      <c r="DRK11" s="7"/>
      <c r="DRL11" s="13" t="s">
        <v>9</v>
      </c>
      <c r="DRM11" s="12" t="s">
        <v>58</v>
      </c>
      <c r="DRN11" s="11" t="s">
        <v>66</v>
      </c>
      <c r="DRO11" s="7">
        <v>336</v>
      </c>
      <c r="DRP11" s="7">
        <v>336</v>
      </c>
      <c r="DRQ11" s="7">
        <v>0</v>
      </c>
      <c r="DRR11" s="7">
        <v>336</v>
      </c>
      <c r="DRS11" s="91" t="s">
        <v>458</v>
      </c>
      <c r="DRT11" s="54" t="s">
        <v>296</v>
      </c>
      <c r="DRU11" s="7">
        <v>245</v>
      </c>
      <c r="DRV11" s="7">
        <v>73</v>
      </c>
      <c r="DRW11" s="13" t="s">
        <v>515</v>
      </c>
      <c r="DRX11" s="7"/>
      <c r="DRY11" s="7"/>
      <c r="DRZ11" s="7"/>
      <c r="DSA11" s="7"/>
      <c r="DSB11" s="13" t="s">
        <v>9</v>
      </c>
      <c r="DSC11" s="12" t="s">
        <v>58</v>
      </c>
      <c r="DSD11" s="11" t="s">
        <v>66</v>
      </c>
      <c r="DSE11" s="7">
        <v>336</v>
      </c>
      <c r="DSF11" s="7">
        <v>336</v>
      </c>
      <c r="DSG11" s="7">
        <v>0</v>
      </c>
      <c r="DSH11" s="7">
        <v>336</v>
      </c>
      <c r="DSI11" s="91" t="s">
        <v>458</v>
      </c>
      <c r="DSJ11" s="54" t="s">
        <v>296</v>
      </c>
      <c r="DSK11" s="7">
        <v>245</v>
      </c>
      <c r="DSL11" s="7">
        <v>73</v>
      </c>
      <c r="DSM11" s="13" t="s">
        <v>515</v>
      </c>
      <c r="DSN11" s="7"/>
      <c r="DSO11" s="7"/>
      <c r="DSP11" s="7"/>
      <c r="DSQ11" s="7"/>
      <c r="DSR11" s="13" t="s">
        <v>9</v>
      </c>
      <c r="DSS11" s="12" t="s">
        <v>58</v>
      </c>
      <c r="DST11" s="11" t="s">
        <v>66</v>
      </c>
      <c r="DSU11" s="7">
        <v>336</v>
      </c>
      <c r="DSV11" s="7">
        <v>336</v>
      </c>
      <c r="DSW11" s="7">
        <v>0</v>
      </c>
      <c r="DSX11" s="7">
        <v>336</v>
      </c>
      <c r="DSY11" s="91" t="s">
        <v>458</v>
      </c>
      <c r="DSZ11" s="54" t="s">
        <v>296</v>
      </c>
      <c r="DTA11" s="7">
        <v>245</v>
      </c>
      <c r="DTB11" s="7">
        <v>73</v>
      </c>
      <c r="DTC11" s="13" t="s">
        <v>515</v>
      </c>
      <c r="DTD11" s="7"/>
      <c r="DTE11" s="7"/>
      <c r="DTF11" s="7"/>
      <c r="DTG11" s="7"/>
      <c r="DTH11" s="13" t="s">
        <v>9</v>
      </c>
      <c r="DTI11" s="12" t="s">
        <v>58</v>
      </c>
      <c r="DTJ11" s="11" t="s">
        <v>66</v>
      </c>
      <c r="DTK11" s="7">
        <v>336</v>
      </c>
      <c r="DTL11" s="7">
        <v>336</v>
      </c>
      <c r="DTM11" s="7">
        <v>0</v>
      </c>
      <c r="DTN11" s="7">
        <v>336</v>
      </c>
      <c r="DTO11" s="91" t="s">
        <v>458</v>
      </c>
      <c r="DTP11" s="54" t="s">
        <v>296</v>
      </c>
      <c r="DTQ11" s="7">
        <v>245</v>
      </c>
      <c r="DTR11" s="7">
        <v>73</v>
      </c>
      <c r="DTS11" s="13" t="s">
        <v>515</v>
      </c>
      <c r="DTT11" s="7"/>
      <c r="DTU11" s="7"/>
      <c r="DTV11" s="7"/>
      <c r="DTW11" s="7"/>
      <c r="DTX11" s="13" t="s">
        <v>9</v>
      </c>
      <c r="DTY11" s="12" t="s">
        <v>58</v>
      </c>
      <c r="DTZ11" s="11" t="s">
        <v>66</v>
      </c>
      <c r="DUA11" s="7">
        <v>336</v>
      </c>
      <c r="DUB11" s="7">
        <v>336</v>
      </c>
      <c r="DUC11" s="7">
        <v>0</v>
      </c>
      <c r="DUD11" s="7">
        <v>336</v>
      </c>
      <c r="DUE11" s="91" t="s">
        <v>458</v>
      </c>
      <c r="DUF11" s="54" t="s">
        <v>296</v>
      </c>
      <c r="DUG11" s="7">
        <v>245</v>
      </c>
      <c r="DUH11" s="7">
        <v>73</v>
      </c>
      <c r="DUI11" s="13" t="s">
        <v>515</v>
      </c>
      <c r="DUJ11" s="7"/>
      <c r="DUK11" s="7"/>
      <c r="DUL11" s="7"/>
      <c r="DUM11" s="7"/>
      <c r="DUN11" s="13" t="s">
        <v>9</v>
      </c>
      <c r="DUO11" s="12" t="s">
        <v>58</v>
      </c>
      <c r="DUP11" s="11" t="s">
        <v>66</v>
      </c>
      <c r="DUQ11" s="7">
        <v>336</v>
      </c>
      <c r="DUR11" s="7">
        <v>336</v>
      </c>
      <c r="DUS11" s="7">
        <v>0</v>
      </c>
      <c r="DUT11" s="7">
        <v>336</v>
      </c>
      <c r="DUU11" s="91" t="s">
        <v>458</v>
      </c>
      <c r="DUV11" s="54" t="s">
        <v>296</v>
      </c>
      <c r="DUW11" s="7">
        <v>245</v>
      </c>
      <c r="DUX11" s="7">
        <v>73</v>
      </c>
      <c r="DUY11" s="13" t="s">
        <v>515</v>
      </c>
      <c r="DUZ11" s="7"/>
      <c r="DVA11" s="7"/>
      <c r="DVB11" s="7"/>
      <c r="DVC11" s="7"/>
      <c r="DVD11" s="13" t="s">
        <v>9</v>
      </c>
      <c r="DVE11" s="12" t="s">
        <v>58</v>
      </c>
      <c r="DVF11" s="11" t="s">
        <v>66</v>
      </c>
      <c r="DVG11" s="7">
        <v>336</v>
      </c>
      <c r="DVH11" s="7">
        <v>336</v>
      </c>
      <c r="DVI11" s="7">
        <v>0</v>
      </c>
      <c r="DVJ11" s="7">
        <v>336</v>
      </c>
      <c r="DVK11" s="91" t="s">
        <v>458</v>
      </c>
      <c r="DVL11" s="54" t="s">
        <v>296</v>
      </c>
      <c r="DVM11" s="7">
        <v>245</v>
      </c>
      <c r="DVN11" s="7">
        <v>73</v>
      </c>
      <c r="DVO11" s="13" t="s">
        <v>515</v>
      </c>
      <c r="DVP11" s="7"/>
      <c r="DVQ11" s="7"/>
      <c r="DVR11" s="7"/>
      <c r="DVS11" s="7"/>
      <c r="DVT11" s="13" t="s">
        <v>9</v>
      </c>
      <c r="DVU11" s="12" t="s">
        <v>58</v>
      </c>
      <c r="DVV11" s="11" t="s">
        <v>66</v>
      </c>
      <c r="DVW11" s="7">
        <v>336</v>
      </c>
      <c r="DVX11" s="7">
        <v>336</v>
      </c>
      <c r="DVY11" s="7">
        <v>0</v>
      </c>
      <c r="DVZ11" s="7">
        <v>336</v>
      </c>
      <c r="DWA11" s="91" t="s">
        <v>458</v>
      </c>
      <c r="DWB11" s="54" t="s">
        <v>296</v>
      </c>
      <c r="DWC11" s="7">
        <v>245</v>
      </c>
      <c r="DWD11" s="7">
        <v>73</v>
      </c>
      <c r="DWE11" s="13" t="s">
        <v>515</v>
      </c>
      <c r="DWF11" s="7"/>
      <c r="DWG11" s="7"/>
      <c r="DWH11" s="7"/>
      <c r="DWI11" s="7"/>
      <c r="DWJ11" s="13" t="s">
        <v>9</v>
      </c>
      <c r="DWK11" s="12" t="s">
        <v>58</v>
      </c>
      <c r="DWL11" s="11" t="s">
        <v>66</v>
      </c>
      <c r="DWM11" s="7">
        <v>336</v>
      </c>
      <c r="DWN11" s="7">
        <v>336</v>
      </c>
      <c r="DWO11" s="7">
        <v>0</v>
      </c>
      <c r="DWP11" s="7">
        <v>336</v>
      </c>
      <c r="DWQ11" s="91" t="s">
        <v>458</v>
      </c>
      <c r="DWR11" s="54" t="s">
        <v>296</v>
      </c>
      <c r="DWS11" s="7">
        <v>245</v>
      </c>
      <c r="DWT11" s="7">
        <v>73</v>
      </c>
      <c r="DWU11" s="13" t="s">
        <v>515</v>
      </c>
      <c r="DWV11" s="7"/>
      <c r="DWW11" s="7"/>
      <c r="DWX11" s="7"/>
      <c r="DWY11" s="7"/>
      <c r="DWZ11" s="13" t="s">
        <v>9</v>
      </c>
      <c r="DXA11" s="12" t="s">
        <v>58</v>
      </c>
      <c r="DXB11" s="11" t="s">
        <v>66</v>
      </c>
      <c r="DXC11" s="7">
        <v>336</v>
      </c>
      <c r="DXD11" s="7">
        <v>336</v>
      </c>
      <c r="DXE11" s="7">
        <v>0</v>
      </c>
      <c r="DXF11" s="7">
        <v>336</v>
      </c>
      <c r="DXG11" s="91" t="s">
        <v>458</v>
      </c>
      <c r="DXH11" s="54" t="s">
        <v>296</v>
      </c>
      <c r="DXI11" s="7">
        <v>245</v>
      </c>
      <c r="DXJ11" s="7">
        <v>73</v>
      </c>
      <c r="DXK11" s="13" t="s">
        <v>515</v>
      </c>
      <c r="DXL11" s="7"/>
      <c r="DXM11" s="7"/>
      <c r="DXN11" s="7"/>
      <c r="DXO11" s="7"/>
      <c r="DXP11" s="13" t="s">
        <v>9</v>
      </c>
      <c r="DXQ11" s="12" t="s">
        <v>58</v>
      </c>
      <c r="DXR11" s="11" t="s">
        <v>66</v>
      </c>
      <c r="DXS11" s="7">
        <v>336</v>
      </c>
      <c r="DXT11" s="7">
        <v>336</v>
      </c>
      <c r="DXU11" s="7">
        <v>0</v>
      </c>
      <c r="DXV11" s="7">
        <v>336</v>
      </c>
      <c r="DXW11" s="91" t="s">
        <v>458</v>
      </c>
      <c r="DXX11" s="54" t="s">
        <v>296</v>
      </c>
      <c r="DXY11" s="7">
        <v>245</v>
      </c>
      <c r="DXZ11" s="7">
        <v>73</v>
      </c>
      <c r="DYA11" s="13" t="s">
        <v>515</v>
      </c>
      <c r="DYB11" s="7"/>
      <c r="DYC11" s="7"/>
      <c r="DYD11" s="7"/>
      <c r="DYE11" s="7"/>
      <c r="DYF11" s="13" t="s">
        <v>9</v>
      </c>
      <c r="DYG11" s="12" t="s">
        <v>58</v>
      </c>
      <c r="DYH11" s="11" t="s">
        <v>66</v>
      </c>
      <c r="DYI11" s="7">
        <v>336</v>
      </c>
      <c r="DYJ11" s="7">
        <v>336</v>
      </c>
      <c r="DYK11" s="7">
        <v>0</v>
      </c>
      <c r="DYL11" s="7">
        <v>336</v>
      </c>
      <c r="DYM11" s="91" t="s">
        <v>458</v>
      </c>
      <c r="DYN11" s="54" t="s">
        <v>296</v>
      </c>
      <c r="DYO11" s="7">
        <v>245</v>
      </c>
      <c r="DYP11" s="7">
        <v>73</v>
      </c>
      <c r="DYQ11" s="13" t="s">
        <v>515</v>
      </c>
      <c r="DYR11" s="7"/>
      <c r="DYS11" s="7"/>
      <c r="DYT11" s="7"/>
      <c r="DYU11" s="7"/>
      <c r="DYV11" s="13" t="s">
        <v>9</v>
      </c>
      <c r="DYW11" s="12" t="s">
        <v>58</v>
      </c>
      <c r="DYX11" s="11" t="s">
        <v>66</v>
      </c>
      <c r="DYY11" s="7">
        <v>336</v>
      </c>
      <c r="DYZ11" s="7">
        <v>336</v>
      </c>
      <c r="DZA11" s="7">
        <v>0</v>
      </c>
      <c r="DZB11" s="7">
        <v>336</v>
      </c>
      <c r="DZC11" s="91" t="s">
        <v>458</v>
      </c>
      <c r="DZD11" s="54" t="s">
        <v>296</v>
      </c>
      <c r="DZE11" s="7">
        <v>245</v>
      </c>
      <c r="DZF11" s="7">
        <v>73</v>
      </c>
      <c r="DZG11" s="13" t="s">
        <v>515</v>
      </c>
      <c r="DZH11" s="7"/>
      <c r="DZI11" s="7"/>
      <c r="DZJ11" s="7"/>
      <c r="DZK11" s="7"/>
      <c r="DZL11" s="13" t="s">
        <v>9</v>
      </c>
      <c r="DZM11" s="12" t="s">
        <v>58</v>
      </c>
      <c r="DZN11" s="11" t="s">
        <v>66</v>
      </c>
      <c r="DZO11" s="7">
        <v>336</v>
      </c>
      <c r="DZP11" s="7">
        <v>336</v>
      </c>
      <c r="DZQ11" s="7">
        <v>0</v>
      </c>
      <c r="DZR11" s="7">
        <v>336</v>
      </c>
      <c r="DZS11" s="91" t="s">
        <v>458</v>
      </c>
      <c r="DZT11" s="54" t="s">
        <v>296</v>
      </c>
      <c r="DZU11" s="7">
        <v>245</v>
      </c>
      <c r="DZV11" s="7">
        <v>73</v>
      </c>
      <c r="DZW11" s="13" t="s">
        <v>515</v>
      </c>
      <c r="DZX11" s="7"/>
      <c r="DZY11" s="7"/>
      <c r="DZZ11" s="7"/>
      <c r="EAA11" s="7"/>
      <c r="EAB11" s="13" t="s">
        <v>9</v>
      </c>
      <c r="EAC11" s="12" t="s">
        <v>58</v>
      </c>
      <c r="EAD11" s="11" t="s">
        <v>66</v>
      </c>
      <c r="EAE11" s="7">
        <v>336</v>
      </c>
      <c r="EAF11" s="7">
        <v>336</v>
      </c>
      <c r="EAG11" s="7">
        <v>0</v>
      </c>
      <c r="EAH11" s="7">
        <v>336</v>
      </c>
      <c r="EAI11" s="91" t="s">
        <v>458</v>
      </c>
      <c r="EAJ11" s="54" t="s">
        <v>296</v>
      </c>
      <c r="EAK11" s="7">
        <v>245</v>
      </c>
      <c r="EAL11" s="7">
        <v>73</v>
      </c>
      <c r="EAM11" s="13" t="s">
        <v>515</v>
      </c>
      <c r="EAN11" s="7"/>
      <c r="EAO11" s="7"/>
      <c r="EAP11" s="7"/>
      <c r="EAQ11" s="7"/>
      <c r="EAR11" s="13" t="s">
        <v>9</v>
      </c>
      <c r="EAS11" s="12" t="s">
        <v>58</v>
      </c>
      <c r="EAT11" s="11" t="s">
        <v>66</v>
      </c>
      <c r="EAU11" s="7">
        <v>336</v>
      </c>
      <c r="EAV11" s="7">
        <v>336</v>
      </c>
      <c r="EAW11" s="7">
        <v>0</v>
      </c>
      <c r="EAX11" s="7">
        <v>336</v>
      </c>
      <c r="EAY11" s="91" t="s">
        <v>458</v>
      </c>
      <c r="EAZ11" s="54" t="s">
        <v>296</v>
      </c>
      <c r="EBA11" s="7">
        <v>245</v>
      </c>
      <c r="EBB11" s="7">
        <v>73</v>
      </c>
      <c r="EBC11" s="13" t="s">
        <v>515</v>
      </c>
      <c r="EBD11" s="7"/>
      <c r="EBE11" s="7"/>
      <c r="EBF11" s="7"/>
      <c r="EBG11" s="7"/>
      <c r="EBH11" s="13" t="s">
        <v>9</v>
      </c>
      <c r="EBI11" s="12" t="s">
        <v>58</v>
      </c>
      <c r="EBJ11" s="11" t="s">
        <v>66</v>
      </c>
      <c r="EBK11" s="7">
        <v>336</v>
      </c>
      <c r="EBL11" s="7">
        <v>336</v>
      </c>
      <c r="EBM11" s="7">
        <v>0</v>
      </c>
      <c r="EBN11" s="7">
        <v>336</v>
      </c>
      <c r="EBO11" s="91" t="s">
        <v>458</v>
      </c>
      <c r="EBP11" s="54" t="s">
        <v>296</v>
      </c>
      <c r="EBQ11" s="7">
        <v>245</v>
      </c>
      <c r="EBR11" s="7">
        <v>73</v>
      </c>
      <c r="EBS11" s="13" t="s">
        <v>515</v>
      </c>
      <c r="EBT11" s="7"/>
      <c r="EBU11" s="7"/>
      <c r="EBV11" s="7"/>
      <c r="EBW11" s="7"/>
      <c r="EBX11" s="13" t="s">
        <v>9</v>
      </c>
      <c r="EBY11" s="12" t="s">
        <v>58</v>
      </c>
      <c r="EBZ11" s="11" t="s">
        <v>66</v>
      </c>
      <c r="ECA11" s="7">
        <v>336</v>
      </c>
      <c r="ECB11" s="7">
        <v>336</v>
      </c>
      <c r="ECC11" s="7">
        <v>0</v>
      </c>
      <c r="ECD11" s="7">
        <v>336</v>
      </c>
      <c r="ECE11" s="91" t="s">
        <v>458</v>
      </c>
      <c r="ECF11" s="54" t="s">
        <v>296</v>
      </c>
      <c r="ECG11" s="7">
        <v>245</v>
      </c>
      <c r="ECH11" s="7">
        <v>73</v>
      </c>
      <c r="ECI11" s="13" t="s">
        <v>515</v>
      </c>
      <c r="ECJ11" s="7"/>
      <c r="ECK11" s="7"/>
      <c r="ECL11" s="7"/>
      <c r="ECM11" s="7"/>
      <c r="ECN11" s="13" t="s">
        <v>9</v>
      </c>
      <c r="ECO11" s="12" t="s">
        <v>58</v>
      </c>
      <c r="ECP11" s="11" t="s">
        <v>66</v>
      </c>
      <c r="ECQ11" s="7">
        <v>336</v>
      </c>
      <c r="ECR11" s="7">
        <v>336</v>
      </c>
      <c r="ECS11" s="7">
        <v>0</v>
      </c>
      <c r="ECT11" s="7">
        <v>336</v>
      </c>
      <c r="ECU11" s="91" t="s">
        <v>458</v>
      </c>
      <c r="ECV11" s="54" t="s">
        <v>296</v>
      </c>
      <c r="ECW11" s="7">
        <v>245</v>
      </c>
      <c r="ECX11" s="7">
        <v>73</v>
      </c>
      <c r="ECY11" s="13" t="s">
        <v>515</v>
      </c>
      <c r="ECZ11" s="7"/>
      <c r="EDA11" s="7"/>
      <c r="EDB11" s="7"/>
      <c r="EDC11" s="7"/>
      <c r="EDD11" s="13" t="s">
        <v>9</v>
      </c>
      <c r="EDE11" s="12" t="s">
        <v>58</v>
      </c>
      <c r="EDF11" s="11" t="s">
        <v>66</v>
      </c>
      <c r="EDG11" s="7">
        <v>336</v>
      </c>
      <c r="EDH11" s="7">
        <v>336</v>
      </c>
      <c r="EDI11" s="7">
        <v>0</v>
      </c>
      <c r="EDJ11" s="7">
        <v>336</v>
      </c>
      <c r="EDK11" s="91" t="s">
        <v>458</v>
      </c>
      <c r="EDL11" s="54" t="s">
        <v>296</v>
      </c>
      <c r="EDM11" s="7">
        <v>245</v>
      </c>
      <c r="EDN11" s="7">
        <v>73</v>
      </c>
      <c r="EDO11" s="13" t="s">
        <v>515</v>
      </c>
      <c r="EDP11" s="7"/>
      <c r="EDQ11" s="7"/>
      <c r="EDR11" s="7"/>
      <c r="EDS11" s="7"/>
      <c r="EDT11" s="13" t="s">
        <v>9</v>
      </c>
      <c r="EDU11" s="12" t="s">
        <v>58</v>
      </c>
      <c r="EDV11" s="11" t="s">
        <v>66</v>
      </c>
      <c r="EDW11" s="7">
        <v>336</v>
      </c>
      <c r="EDX11" s="7">
        <v>336</v>
      </c>
      <c r="EDY11" s="7">
        <v>0</v>
      </c>
      <c r="EDZ11" s="7">
        <v>336</v>
      </c>
      <c r="EEA11" s="91" t="s">
        <v>458</v>
      </c>
      <c r="EEB11" s="54" t="s">
        <v>296</v>
      </c>
      <c r="EEC11" s="7">
        <v>245</v>
      </c>
      <c r="EED11" s="7">
        <v>73</v>
      </c>
      <c r="EEE11" s="13" t="s">
        <v>515</v>
      </c>
      <c r="EEF11" s="7"/>
      <c r="EEG11" s="7"/>
      <c r="EEH11" s="7"/>
      <c r="EEI11" s="7"/>
      <c r="EEJ11" s="13" t="s">
        <v>9</v>
      </c>
      <c r="EEK11" s="12" t="s">
        <v>58</v>
      </c>
      <c r="EEL11" s="11" t="s">
        <v>66</v>
      </c>
      <c r="EEM11" s="7">
        <v>336</v>
      </c>
      <c r="EEN11" s="7">
        <v>336</v>
      </c>
      <c r="EEO11" s="7">
        <v>0</v>
      </c>
      <c r="EEP11" s="7">
        <v>336</v>
      </c>
      <c r="EEQ11" s="91" t="s">
        <v>458</v>
      </c>
      <c r="EER11" s="54" t="s">
        <v>296</v>
      </c>
      <c r="EES11" s="7">
        <v>245</v>
      </c>
      <c r="EET11" s="7">
        <v>73</v>
      </c>
      <c r="EEU11" s="13" t="s">
        <v>515</v>
      </c>
      <c r="EEV11" s="7"/>
      <c r="EEW11" s="7"/>
      <c r="EEX11" s="7"/>
      <c r="EEY11" s="7"/>
      <c r="EEZ11" s="13" t="s">
        <v>9</v>
      </c>
      <c r="EFA11" s="12" t="s">
        <v>58</v>
      </c>
      <c r="EFB11" s="11" t="s">
        <v>66</v>
      </c>
      <c r="EFC11" s="7">
        <v>336</v>
      </c>
      <c r="EFD11" s="7">
        <v>336</v>
      </c>
      <c r="EFE11" s="7">
        <v>0</v>
      </c>
      <c r="EFF11" s="7">
        <v>336</v>
      </c>
      <c r="EFG11" s="91" t="s">
        <v>458</v>
      </c>
      <c r="EFH11" s="54" t="s">
        <v>296</v>
      </c>
      <c r="EFI11" s="7">
        <v>245</v>
      </c>
      <c r="EFJ11" s="7">
        <v>73</v>
      </c>
      <c r="EFK11" s="13" t="s">
        <v>515</v>
      </c>
      <c r="EFL11" s="7"/>
      <c r="EFM11" s="7"/>
      <c r="EFN11" s="7"/>
      <c r="EFO11" s="7"/>
      <c r="EFP11" s="13" t="s">
        <v>9</v>
      </c>
      <c r="EFQ11" s="12" t="s">
        <v>58</v>
      </c>
      <c r="EFR11" s="11" t="s">
        <v>66</v>
      </c>
      <c r="EFS11" s="7">
        <v>336</v>
      </c>
      <c r="EFT11" s="7">
        <v>336</v>
      </c>
      <c r="EFU11" s="7">
        <v>0</v>
      </c>
      <c r="EFV11" s="7">
        <v>336</v>
      </c>
      <c r="EFW11" s="91" t="s">
        <v>458</v>
      </c>
      <c r="EFX11" s="54" t="s">
        <v>296</v>
      </c>
      <c r="EFY11" s="7">
        <v>245</v>
      </c>
      <c r="EFZ11" s="7">
        <v>73</v>
      </c>
      <c r="EGA11" s="13" t="s">
        <v>515</v>
      </c>
      <c r="EGB11" s="7"/>
      <c r="EGC11" s="7"/>
      <c r="EGD11" s="7"/>
      <c r="EGE11" s="7"/>
      <c r="EGF11" s="13" t="s">
        <v>9</v>
      </c>
      <c r="EGG11" s="12" t="s">
        <v>58</v>
      </c>
      <c r="EGH11" s="11" t="s">
        <v>66</v>
      </c>
      <c r="EGI11" s="7">
        <v>336</v>
      </c>
      <c r="EGJ11" s="7">
        <v>336</v>
      </c>
      <c r="EGK11" s="7">
        <v>0</v>
      </c>
      <c r="EGL11" s="7">
        <v>336</v>
      </c>
      <c r="EGM11" s="91" t="s">
        <v>458</v>
      </c>
      <c r="EGN11" s="54" t="s">
        <v>296</v>
      </c>
      <c r="EGO11" s="7">
        <v>245</v>
      </c>
      <c r="EGP11" s="7">
        <v>73</v>
      </c>
      <c r="EGQ11" s="13" t="s">
        <v>515</v>
      </c>
      <c r="EGR11" s="7"/>
      <c r="EGS11" s="7"/>
      <c r="EGT11" s="7"/>
      <c r="EGU11" s="7"/>
      <c r="EGV11" s="13" t="s">
        <v>9</v>
      </c>
      <c r="EGW11" s="12" t="s">
        <v>58</v>
      </c>
      <c r="EGX11" s="11" t="s">
        <v>66</v>
      </c>
      <c r="EGY11" s="7">
        <v>336</v>
      </c>
      <c r="EGZ11" s="7">
        <v>336</v>
      </c>
      <c r="EHA11" s="7">
        <v>0</v>
      </c>
      <c r="EHB11" s="7">
        <v>336</v>
      </c>
      <c r="EHC11" s="91" t="s">
        <v>458</v>
      </c>
      <c r="EHD11" s="54" t="s">
        <v>296</v>
      </c>
      <c r="EHE11" s="7">
        <v>245</v>
      </c>
      <c r="EHF11" s="7">
        <v>73</v>
      </c>
      <c r="EHG11" s="13" t="s">
        <v>515</v>
      </c>
      <c r="EHH11" s="7"/>
      <c r="EHI11" s="7"/>
      <c r="EHJ11" s="7"/>
      <c r="EHK11" s="7"/>
      <c r="EHL11" s="13" t="s">
        <v>9</v>
      </c>
      <c r="EHM11" s="12" t="s">
        <v>58</v>
      </c>
      <c r="EHN11" s="11" t="s">
        <v>66</v>
      </c>
      <c r="EHO11" s="7">
        <v>336</v>
      </c>
      <c r="EHP11" s="7">
        <v>336</v>
      </c>
      <c r="EHQ11" s="7">
        <v>0</v>
      </c>
      <c r="EHR11" s="7">
        <v>336</v>
      </c>
      <c r="EHS11" s="91" t="s">
        <v>458</v>
      </c>
      <c r="EHT11" s="54" t="s">
        <v>296</v>
      </c>
      <c r="EHU11" s="7">
        <v>245</v>
      </c>
      <c r="EHV11" s="7">
        <v>73</v>
      </c>
      <c r="EHW11" s="13" t="s">
        <v>515</v>
      </c>
      <c r="EHX11" s="7"/>
      <c r="EHY11" s="7"/>
      <c r="EHZ11" s="7"/>
      <c r="EIA11" s="7"/>
      <c r="EIB11" s="13" t="s">
        <v>9</v>
      </c>
      <c r="EIC11" s="12" t="s">
        <v>58</v>
      </c>
      <c r="EID11" s="11" t="s">
        <v>66</v>
      </c>
      <c r="EIE11" s="7">
        <v>336</v>
      </c>
      <c r="EIF11" s="7">
        <v>336</v>
      </c>
      <c r="EIG11" s="7">
        <v>0</v>
      </c>
      <c r="EIH11" s="7">
        <v>336</v>
      </c>
      <c r="EII11" s="91" t="s">
        <v>458</v>
      </c>
      <c r="EIJ11" s="54" t="s">
        <v>296</v>
      </c>
      <c r="EIK11" s="7">
        <v>245</v>
      </c>
      <c r="EIL11" s="7">
        <v>73</v>
      </c>
      <c r="EIM11" s="13" t="s">
        <v>515</v>
      </c>
      <c r="EIN11" s="7"/>
      <c r="EIO11" s="7"/>
      <c r="EIP11" s="7"/>
      <c r="EIQ11" s="7"/>
      <c r="EIR11" s="13" t="s">
        <v>9</v>
      </c>
      <c r="EIS11" s="12" t="s">
        <v>58</v>
      </c>
      <c r="EIT11" s="11" t="s">
        <v>66</v>
      </c>
      <c r="EIU11" s="7">
        <v>336</v>
      </c>
      <c r="EIV11" s="7">
        <v>336</v>
      </c>
      <c r="EIW11" s="7">
        <v>0</v>
      </c>
      <c r="EIX11" s="7">
        <v>336</v>
      </c>
      <c r="EIY11" s="91" t="s">
        <v>458</v>
      </c>
      <c r="EIZ11" s="54" t="s">
        <v>296</v>
      </c>
      <c r="EJA11" s="7">
        <v>245</v>
      </c>
      <c r="EJB11" s="7">
        <v>73</v>
      </c>
      <c r="EJC11" s="13" t="s">
        <v>515</v>
      </c>
      <c r="EJD11" s="7"/>
      <c r="EJE11" s="7"/>
      <c r="EJF11" s="7"/>
      <c r="EJG11" s="7"/>
      <c r="EJH11" s="13" t="s">
        <v>9</v>
      </c>
      <c r="EJI11" s="12" t="s">
        <v>58</v>
      </c>
      <c r="EJJ11" s="11" t="s">
        <v>66</v>
      </c>
      <c r="EJK11" s="7">
        <v>336</v>
      </c>
      <c r="EJL11" s="7">
        <v>336</v>
      </c>
      <c r="EJM11" s="7">
        <v>0</v>
      </c>
      <c r="EJN11" s="7">
        <v>336</v>
      </c>
      <c r="EJO11" s="91" t="s">
        <v>458</v>
      </c>
      <c r="EJP11" s="54" t="s">
        <v>296</v>
      </c>
      <c r="EJQ11" s="7">
        <v>245</v>
      </c>
      <c r="EJR11" s="7">
        <v>73</v>
      </c>
      <c r="EJS11" s="13" t="s">
        <v>515</v>
      </c>
      <c r="EJT11" s="7"/>
      <c r="EJU11" s="7"/>
      <c r="EJV11" s="7"/>
      <c r="EJW11" s="7"/>
      <c r="EJX11" s="13" t="s">
        <v>9</v>
      </c>
      <c r="EJY11" s="12" t="s">
        <v>58</v>
      </c>
      <c r="EJZ11" s="11" t="s">
        <v>66</v>
      </c>
      <c r="EKA11" s="7">
        <v>336</v>
      </c>
      <c r="EKB11" s="7">
        <v>336</v>
      </c>
      <c r="EKC11" s="7">
        <v>0</v>
      </c>
      <c r="EKD11" s="7">
        <v>336</v>
      </c>
      <c r="EKE11" s="91" t="s">
        <v>458</v>
      </c>
      <c r="EKF11" s="54" t="s">
        <v>296</v>
      </c>
      <c r="EKG11" s="7">
        <v>245</v>
      </c>
      <c r="EKH11" s="7">
        <v>73</v>
      </c>
      <c r="EKI11" s="13" t="s">
        <v>515</v>
      </c>
      <c r="EKJ11" s="7"/>
      <c r="EKK11" s="7"/>
      <c r="EKL11" s="7"/>
      <c r="EKM11" s="7"/>
      <c r="EKN11" s="13" t="s">
        <v>9</v>
      </c>
      <c r="EKO11" s="12" t="s">
        <v>58</v>
      </c>
      <c r="EKP11" s="11" t="s">
        <v>66</v>
      </c>
      <c r="EKQ11" s="7">
        <v>336</v>
      </c>
      <c r="EKR11" s="7">
        <v>336</v>
      </c>
      <c r="EKS11" s="7">
        <v>0</v>
      </c>
      <c r="EKT11" s="7">
        <v>336</v>
      </c>
      <c r="EKU11" s="91" t="s">
        <v>458</v>
      </c>
      <c r="EKV11" s="54" t="s">
        <v>296</v>
      </c>
      <c r="EKW11" s="7">
        <v>245</v>
      </c>
      <c r="EKX11" s="7">
        <v>73</v>
      </c>
      <c r="EKY11" s="13" t="s">
        <v>515</v>
      </c>
      <c r="EKZ11" s="7"/>
      <c r="ELA11" s="7"/>
      <c r="ELB11" s="7"/>
      <c r="ELC11" s="7"/>
      <c r="ELD11" s="13" t="s">
        <v>9</v>
      </c>
      <c r="ELE11" s="12" t="s">
        <v>58</v>
      </c>
      <c r="ELF11" s="11" t="s">
        <v>66</v>
      </c>
      <c r="ELG11" s="7">
        <v>336</v>
      </c>
      <c r="ELH11" s="7">
        <v>336</v>
      </c>
      <c r="ELI11" s="7">
        <v>0</v>
      </c>
      <c r="ELJ11" s="7">
        <v>336</v>
      </c>
      <c r="ELK11" s="91" t="s">
        <v>458</v>
      </c>
      <c r="ELL11" s="54" t="s">
        <v>296</v>
      </c>
      <c r="ELM11" s="7">
        <v>245</v>
      </c>
      <c r="ELN11" s="7">
        <v>73</v>
      </c>
      <c r="ELO11" s="13" t="s">
        <v>515</v>
      </c>
      <c r="ELP11" s="7"/>
      <c r="ELQ11" s="7"/>
      <c r="ELR11" s="7"/>
      <c r="ELS11" s="7"/>
      <c r="ELT11" s="13" t="s">
        <v>9</v>
      </c>
      <c r="ELU11" s="12" t="s">
        <v>58</v>
      </c>
      <c r="ELV11" s="11" t="s">
        <v>66</v>
      </c>
      <c r="ELW11" s="7">
        <v>336</v>
      </c>
      <c r="ELX11" s="7">
        <v>336</v>
      </c>
      <c r="ELY11" s="7">
        <v>0</v>
      </c>
      <c r="ELZ11" s="7">
        <v>336</v>
      </c>
      <c r="EMA11" s="91" t="s">
        <v>458</v>
      </c>
      <c r="EMB11" s="54" t="s">
        <v>296</v>
      </c>
      <c r="EMC11" s="7">
        <v>245</v>
      </c>
      <c r="EMD11" s="7">
        <v>73</v>
      </c>
      <c r="EME11" s="13" t="s">
        <v>515</v>
      </c>
      <c r="EMF11" s="7"/>
      <c r="EMG11" s="7"/>
      <c r="EMH11" s="7"/>
      <c r="EMI11" s="7"/>
      <c r="EMJ11" s="13" t="s">
        <v>9</v>
      </c>
      <c r="EMK11" s="12" t="s">
        <v>58</v>
      </c>
      <c r="EML11" s="11" t="s">
        <v>66</v>
      </c>
      <c r="EMM11" s="7">
        <v>336</v>
      </c>
      <c r="EMN11" s="7">
        <v>336</v>
      </c>
      <c r="EMO11" s="7">
        <v>0</v>
      </c>
      <c r="EMP11" s="7">
        <v>336</v>
      </c>
      <c r="EMQ11" s="91" t="s">
        <v>458</v>
      </c>
      <c r="EMR11" s="54" t="s">
        <v>296</v>
      </c>
      <c r="EMS11" s="7">
        <v>245</v>
      </c>
      <c r="EMT11" s="7">
        <v>73</v>
      </c>
      <c r="EMU11" s="13" t="s">
        <v>515</v>
      </c>
      <c r="EMV11" s="7"/>
      <c r="EMW11" s="7"/>
      <c r="EMX11" s="7"/>
      <c r="EMY11" s="7"/>
      <c r="EMZ11" s="13" t="s">
        <v>9</v>
      </c>
      <c r="ENA11" s="12" t="s">
        <v>58</v>
      </c>
      <c r="ENB11" s="11" t="s">
        <v>66</v>
      </c>
      <c r="ENC11" s="7">
        <v>336</v>
      </c>
      <c r="END11" s="7">
        <v>336</v>
      </c>
      <c r="ENE11" s="7">
        <v>0</v>
      </c>
      <c r="ENF11" s="7">
        <v>336</v>
      </c>
      <c r="ENG11" s="91" t="s">
        <v>458</v>
      </c>
      <c r="ENH11" s="54" t="s">
        <v>296</v>
      </c>
      <c r="ENI11" s="7">
        <v>245</v>
      </c>
      <c r="ENJ11" s="7">
        <v>73</v>
      </c>
      <c r="ENK11" s="13" t="s">
        <v>515</v>
      </c>
      <c r="ENL11" s="7"/>
      <c r="ENM11" s="7"/>
      <c r="ENN11" s="7"/>
      <c r="ENO11" s="7"/>
      <c r="ENP11" s="13" t="s">
        <v>9</v>
      </c>
      <c r="ENQ11" s="12" t="s">
        <v>58</v>
      </c>
      <c r="ENR11" s="11" t="s">
        <v>66</v>
      </c>
      <c r="ENS11" s="7">
        <v>336</v>
      </c>
      <c r="ENT11" s="7">
        <v>336</v>
      </c>
      <c r="ENU11" s="7">
        <v>0</v>
      </c>
      <c r="ENV11" s="7">
        <v>336</v>
      </c>
      <c r="ENW11" s="91" t="s">
        <v>458</v>
      </c>
      <c r="ENX11" s="54" t="s">
        <v>296</v>
      </c>
      <c r="ENY11" s="7">
        <v>245</v>
      </c>
      <c r="ENZ11" s="7">
        <v>73</v>
      </c>
      <c r="EOA11" s="13" t="s">
        <v>515</v>
      </c>
      <c r="EOB11" s="7"/>
      <c r="EOC11" s="7"/>
      <c r="EOD11" s="7"/>
      <c r="EOE11" s="7"/>
      <c r="EOF11" s="13" t="s">
        <v>9</v>
      </c>
      <c r="EOG11" s="12" t="s">
        <v>58</v>
      </c>
      <c r="EOH11" s="11" t="s">
        <v>66</v>
      </c>
      <c r="EOI11" s="7">
        <v>336</v>
      </c>
      <c r="EOJ11" s="7">
        <v>336</v>
      </c>
      <c r="EOK11" s="7">
        <v>0</v>
      </c>
      <c r="EOL11" s="7">
        <v>336</v>
      </c>
      <c r="EOM11" s="91" t="s">
        <v>458</v>
      </c>
      <c r="EON11" s="54" t="s">
        <v>296</v>
      </c>
      <c r="EOO11" s="7">
        <v>245</v>
      </c>
      <c r="EOP11" s="7">
        <v>73</v>
      </c>
      <c r="EOQ11" s="13" t="s">
        <v>515</v>
      </c>
      <c r="EOR11" s="7"/>
      <c r="EOS11" s="7"/>
      <c r="EOT11" s="7"/>
      <c r="EOU11" s="7"/>
      <c r="EOV11" s="13" t="s">
        <v>9</v>
      </c>
      <c r="EOW11" s="12" t="s">
        <v>58</v>
      </c>
      <c r="EOX11" s="11" t="s">
        <v>66</v>
      </c>
      <c r="EOY11" s="7">
        <v>336</v>
      </c>
      <c r="EOZ11" s="7">
        <v>336</v>
      </c>
      <c r="EPA11" s="7">
        <v>0</v>
      </c>
      <c r="EPB11" s="7">
        <v>336</v>
      </c>
      <c r="EPC11" s="91" t="s">
        <v>458</v>
      </c>
      <c r="EPD11" s="54" t="s">
        <v>296</v>
      </c>
      <c r="EPE11" s="7">
        <v>245</v>
      </c>
      <c r="EPF11" s="7">
        <v>73</v>
      </c>
      <c r="EPG11" s="13" t="s">
        <v>515</v>
      </c>
      <c r="EPH11" s="7"/>
      <c r="EPI11" s="7"/>
      <c r="EPJ11" s="7"/>
      <c r="EPK11" s="7"/>
      <c r="EPL11" s="13" t="s">
        <v>9</v>
      </c>
      <c r="EPM11" s="12" t="s">
        <v>58</v>
      </c>
      <c r="EPN11" s="11" t="s">
        <v>66</v>
      </c>
      <c r="EPO11" s="7">
        <v>336</v>
      </c>
      <c r="EPP11" s="7">
        <v>336</v>
      </c>
      <c r="EPQ11" s="7">
        <v>0</v>
      </c>
      <c r="EPR11" s="7">
        <v>336</v>
      </c>
      <c r="EPS11" s="91" t="s">
        <v>458</v>
      </c>
      <c r="EPT11" s="54" t="s">
        <v>296</v>
      </c>
      <c r="EPU11" s="7">
        <v>245</v>
      </c>
      <c r="EPV11" s="7">
        <v>73</v>
      </c>
      <c r="EPW11" s="13" t="s">
        <v>515</v>
      </c>
      <c r="EPX11" s="7"/>
      <c r="EPY11" s="7"/>
      <c r="EPZ11" s="7"/>
      <c r="EQA11" s="7"/>
      <c r="EQB11" s="13" t="s">
        <v>9</v>
      </c>
      <c r="EQC11" s="12" t="s">
        <v>58</v>
      </c>
      <c r="EQD11" s="11" t="s">
        <v>66</v>
      </c>
      <c r="EQE11" s="7">
        <v>336</v>
      </c>
      <c r="EQF11" s="7">
        <v>336</v>
      </c>
      <c r="EQG11" s="7">
        <v>0</v>
      </c>
      <c r="EQH11" s="7">
        <v>336</v>
      </c>
      <c r="EQI11" s="91" t="s">
        <v>458</v>
      </c>
      <c r="EQJ11" s="54" t="s">
        <v>296</v>
      </c>
      <c r="EQK11" s="7">
        <v>245</v>
      </c>
      <c r="EQL11" s="7">
        <v>73</v>
      </c>
      <c r="EQM11" s="13" t="s">
        <v>515</v>
      </c>
      <c r="EQN11" s="7"/>
      <c r="EQO11" s="7"/>
      <c r="EQP11" s="7"/>
      <c r="EQQ11" s="7"/>
      <c r="EQR11" s="13" t="s">
        <v>9</v>
      </c>
      <c r="EQS11" s="12" t="s">
        <v>58</v>
      </c>
      <c r="EQT11" s="11" t="s">
        <v>66</v>
      </c>
      <c r="EQU11" s="7">
        <v>336</v>
      </c>
      <c r="EQV11" s="7">
        <v>336</v>
      </c>
      <c r="EQW11" s="7">
        <v>0</v>
      </c>
      <c r="EQX11" s="7">
        <v>336</v>
      </c>
      <c r="EQY11" s="91" t="s">
        <v>458</v>
      </c>
      <c r="EQZ11" s="54" t="s">
        <v>296</v>
      </c>
      <c r="ERA11" s="7">
        <v>245</v>
      </c>
      <c r="ERB11" s="7">
        <v>73</v>
      </c>
      <c r="ERC11" s="13" t="s">
        <v>515</v>
      </c>
      <c r="ERD11" s="7"/>
      <c r="ERE11" s="7"/>
      <c r="ERF11" s="7"/>
      <c r="ERG11" s="7"/>
      <c r="ERH11" s="13" t="s">
        <v>9</v>
      </c>
      <c r="ERI11" s="12" t="s">
        <v>58</v>
      </c>
      <c r="ERJ11" s="11" t="s">
        <v>66</v>
      </c>
      <c r="ERK11" s="7">
        <v>336</v>
      </c>
      <c r="ERL11" s="7">
        <v>336</v>
      </c>
      <c r="ERM11" s="7">
        <v>0</v>
      </c>
      <c r="ERN11" s="7">
        <v>336</v>
      </c>
      <c r="ERO11" s="91" t="s">
        <v>458</v>
      </c>
      <c r="ERP11" s="54" t="s">
        <v>296</v>
      </c>
      <c r="ERQ11" s="7">
        <v>245</v>
      </c>
      <c r="ERR11" s="7">
        <v>73</v>
      </c>
      <c r="ERS11" s="13" t="s">
        <v>515</v>
      </c>
      <c r="ERT11" s="7"/>
      <c r="ERU11" s="7"/>
      <c r="ERV11" s="7"/>
      <c r="ERW11" s="7"/>
      <c r="ERX11" s="13" t="s">
        <v>9</v>
      </c>
      <c r="ERY11" s="12" t="s">
        <v>58</v>
      </c>
      <c r="ERZ11" s="11" t="s">
        <v>66</v>
      </c>
      <c r="ESA11" s="7">
        <v>336</v>
      </c>
      <c r="ESB11" s="7">
        <v>336</v>
      </c>
      <c r="ESC11" s="7">
        <v>0</v>
      </c>
      <c r="ESD11" s="7">
        <v>336</v>
      </c>
      <c r="ESE11" s="91" t="s">
        <v>458</v>
      </c>
      <c r="ESF11" s="54" t="s">
        <v>296</v>
      </c>
      <c r="ESG11" s="7">
        <v>245</v>
      </c>
      <c r="ESH11" s="7">
        <v>73</v>
      </c>
      <c r="ESI11" s="13" t="s">
        <v>515</v>
      </c>
      <c r="ESJ11" s="7"/>
      <c r="ESK11" s="7"/>
      <c r="ESL11" s="7"/>
      <c r="ESM11" s="7"/>
      <c r="ESN11" s="13" t="s">
        <v>9</v>
      </c>
      <c r="ESO11" s="12" t="s">
        <v>58</v>
      </c>
      <c r="ESP11" s="11" t="s">
        <v>66</v>
      </c>
      <c r="ESQ11" s="7">
        <v>336</v>
      </c>
      <c r="ESR11" s="7">
        <v>336</v>
      </c>
      <c r="ESS11" s="7">
        <v>0</v>
      </c>
      <c r="EST11" s="7">
        <v>336</v>
      </c>
      <c r="ESU11" s="91" t="s">
        <v>458</v>
      </c>
      <c r="ESV11" s="54" t="s">
        <v>296</v>
      </c>
      <c r="ESW11" s="7">
        <v>245</v>
      </c>
      <c r="ESX11" s="7">
        <v>73</v>
      </c>
      <c r="ESY11" s="13" t="s">
        <v>515</v>
      </c>
      <c r="ESZ11" s="7"/>
      <c r="ETA11" s="7"/>
      <c r="ETB11" s="7"/>
      <c r="ETC11" s="7"/>
      <c r="ETD11" s="13" t="s">
        <v>9</v>
      </c>
      <c r="ETE11" s="12" t="s">
        <v>58</v>
      </c>
      <c r="ETF11" s="11" t="s">
        <v>66</v>
      </c>
      <c r="ETG11" s="7">
        <v>336</v>
      </c>
      <c r="ETH11" s="7">
        <v>336</v>
      </c>
      <c r="ETI11" s="7">
        <v>0</v>
      </c>
      <c r="ETJ11" s="7">
        <v>336</v>
      </c>
      <c r="ETK11" s="91" t="s">
        <v>458</v>
      </c>
      <c r="ETL11" s="54" t="s">
        <v>296</v>
      </c>
      <c r="ETM11" s="7">
        <v>245</v>
      </c>
      <c r="ETN11" s="7">
        <v>73</v>
      </c>
      <c r="ETO11" s="13" t="s">
        <v>515</v>
      </c>
      <c r="ETP11" s="7"/>
      <c r="ETQ11" s="7"/>
      <c r="ETR11" s="7"/>
      <c r="ETS11" s="7"/>
      <c r="ETT11" s="13" t="s">
        <v>9</v>
      </c>
      <c r="ETU11" s="12" t="s">
        <v>58</v>
      </c>
      <c r="ETV11" s="11" t="s">
        <v>66</v>
      </c>
      <c r="ETW11" s="7">
        <v>336</v>
      </c>
      <c r="ETX11" s="7">
        <v>336</v>
      </c>
      <c r="ETY11" s="7">
        <v>0</v>
      </c>
      <c r="ETZ11" s="7">
        <v>336</v>
      </c>
      <c r="EUA11" s="91" t="s">
        <v>458</v>
      </c>
      <c r="EUB11" s="54" t="s">
        <v>296</v>
      </c>
      <c r="EUC11" s="7">
        <v>245</v>
      </c>
      <c r="EUD11" s="7">
        <v>73</v>
      </c>
      <c r="EUE11" s="13" t="s">
        <v>515</v>
      </c>
      <c r="EUF11" s="7"/>
      <c r="EUG11" s="7"/>
      <c r="EUH11" s="7"/>
      <c r="EUI11" s="7"/>
      <c r="EUJ11" s="13" t="s">
        <v>9</v>
      </c>
      <c r="EUK11" s="12" t="s">
        <v>58</v>
      </c>
      <c r="EUL11" s="11" t="s">
        <v>66</v>
      </c>
      <c r="EUM11" s="7">
        <v>336</v>
      </c>
      <c r="EUN11" s="7">
        <v>336</v>
      </c>
      <c r="EUO11" s="7">
        <v>0</v>
      </c>
      <c r="EUP11" s="7">
        <v>336</v>
      </c>
      <c r="EUQ11" s="91" t="s">
        <v>458</v>
      </c>
      <c r="EUR11" s="54" t="s">
        <v>296</v>
      </c>
      <c r="EUS11" s="7">
        <v>245</v>
      </c>
      <c r="EUT11" s="7">
        <v>73</v>
      </c>
      <c r="EUU11" s="13" t="s">
        <v>515</v>
      </c>
      <c r="EUV11" s="7"/>
      <c r="EUW11" s="7"/>
      <c r="EUX11" s="7"/>
      <c r="EUY11" s="7"/>
      <c r="EUZ11" s="13" t="s">
        <v>9</v>
      </c>
      <c r="EVA11" s="12" t="s">
        <v>58</v>
      </c>
      <c r="EVB11" s="11" t="s">
        <v>66</v>
      </c>
      <c r="EVC11" s="7">
        <v>336</v>
      </c>
      <c r="EVD11" s="7">
        <v>336</v>
      </c>
      <c r="EVE11" s="7">
        <v>0</v>
      </c>
      <c r="EVF11" s="7">
        <v>336</v>
      </c>
      <c r="EVG11" s="91" t="s">
        <v>458</v>
      </c>
      <c r="EVH11" s="54" t="s">
        <v>296</v>
      </c>
      <c r="EVI11" s="7">
        <v>245</v>
      </c>
      <c r="EVJ11" s="7">
        <v>73</v>
      </c>
      <c r="EVK11" s="13" t="s">
        <v>515</v>
      </c>
      <c r="EVL11" s="7"/>
      <c r="EVM11" s="7"/>
      <c r="EVN11" s="7"/>
      <c r="EVO11" s="7"/>
      <c r="EVP11" s="13" t="s">
        <v>9</v>
      </c>
      <c r="EVQ11" s="12" t="s">
        <v>58</v>
      </c>
      <c r="EVR11" s="11" t="s">
        <v>66</v>
      </c>
      <c r="EVS11" s="7">
        <v>336</v>
      </c>
      <c r="EVT11" s="7">
        <v>336</v>
      </c>
      <c r="EVU11" s="7">
        <v>0</v>
      </c>
      <c r="EVV11" s="7">
        <v>336</v>
      </c>
      <c r="EVW11" s="91" t="s">
        <v>458</v>
      </c>
      <c r="EVX11" s="54" t="s">
        <v>296</v>
      </c>
      <c r="EVY11" s="7">
        <v>245</v>
      </c>
      <c r="EVZ11" s="7">
        <v>73</v>
      </c>
      <c r="EWA11" s="13" t="s">
        <v>515</v>
      </c>
      <c r="EWB11" s="7"/>
      <c r="EWC11" s="7"/>
      <c r="EWD11" s="7"/>
      <c r="EWE11" s="7"/>
      <c r="EWF11" s="13" t="s">
        <v>9</v>
      </c>
      <c r="EWG11" s="12" t="s">
        <v>58</v>
      </c>
      <c r="EWH11" s="11" t="s">
        <v>66</v>
      </c>
      <c r="EWI11" s="7">
        <v>336</v>
      </c>
      <c r="EWJ11" s="7">
        <v>336</v>
      </c>
      <c r="EWK11" s="7">
        <v>0</v>
      </c>
      <c r="EWL11" s="7">
        <v>336</v>
      </c>
      <c r="EWM11" s="91" t="s">
        <v>458</v>
      </c>
      <c r="EWN11" s="54" t="s">
        <v>296</v>
      </c>
      <c r="EWO11" s="7">
        <v>245</v>
      </c>
      <c r="EWP11" s="7">
        <v>73</v>
      </c>
      <c r="EWQ11" s="13" t="s">
        <v>515</v>
      </c>
      <c r="EWR11" s="7"/>
      <c r="EWS11" s="7"/>
      <c r="EWT11" s="7"/>
      <c r="EWU11" s="7"/>
      <c r="EWV11" s="13" t="s">
        <v>9</v>
      </c>
      <c r="EWW11" s="12" t="s">
        <v>58</v>
      </c>
      <c r="EWX11" s="11" t="s">
        <v>66</v>
      </c>
      <c r="EWY11" s="7">
        <v>336</v>
      </c>
      <c r="EWZ11" s="7">
        <v>336</v>
      </c>
      <c r="EXA11" s="7">
        <v>0</v>
      </c>
      <c r="EXB11" s="7">
        <v>336</v>
      </c>
      <c r="EXC11" s="91" t="s">
        <v>458</v>
      </c>
      <c r="EXD11" s="54" t="s">
        <v>296</v>
      </c>
      <c r="EXE11" s="7">
        <v>245</v>
      </c>
      <c r="EXF11" s="7">
        <v>73</v>
      </c>
      <c r="EXG11" s="13" t="s">
        <v>515</v>
      </c>
      <c r="EXH11" s="7"/>
      <c r="EXI11" s="7"/>
      <c r="EXJ11" s="7"/>
      <c r="EXK11" s="7"/>
      <c r="EXL11" s="13" t="s">
        <v>9</v>
      </c>
      <c r="EXM11" s="12" t="s">
        <v>58</v>
      </c>
      <c r="EXN11" s="11" t="s">
        <v>66</v>
      </c>
      <c r="EXO11" s="7">
        <v>336</v>
      </c>
      <c r="EXP11" s="7">
        <v>336</v>
      </c>
      <c r="EXQ11" s="7">
        <v>0</v>
      </c>
      <c r="EXR11" s="7">
        <v>336</v>
      </c>
      <c r="EXS11" s="91" t="s">
        <v>458</v>
      </c>
      <c r="EXT11" s="54" t="s">
        <v>296</v>
      </c>
      <c r="EXU11" s="7">
        <v>245</v>
      </c>
      <c r="EXV11" s="7">
        <v>73</v>
      </c>
      <c r="EXW11" s="13" t="s">
        <v>515</v>
      </c>
      <c r="EXX11" s="7"/>
      <c r="EXY11" s="7"/>
      <c r="EXZ11" s="7"/>
      <c r="EYA11" s="7"/>
      <c r="EYB11" s="13" t="s">
        <v>9</v>
      </c>
      <c r="EYC11" s="12" t="s">
        <v>58</v>
      </c>
      <c r="EYD11" s="11" t="s">
        <v>66</v>
      </c>
      <c r="EYE11" s="7">
        <v>336</v>
      </c>
      <c r="EYF11" s="7">
        <v>336</v>
      </c>
      <c r="EYG11" s="7">
        <v>0</v>
      </c>
      <c r="EYH11" s="7">
        <v>336</v>
      </c>
      <c r="EYI11" s="91" t="s">
        <v>458</v>
      </c>
      <c r="EYJ11" s="54" t="s">
        <v>296</v>
      </c>
      <c r="EYK11" s="7">
        <v>245</v>
      </c>
      <c r="EYL11" s="7">
        <v>73</v>
      </c>
      <c r="EYM11" s="13" t="s">
        <v>515</v>
      </c>
      <c r="EYN11" s="7"/>
      <c r="EYO11" s="7"/>
      <c r="EYP11" s="7"/>
      <c r="EYQ11" s="7"/>
      <c r="EYR11" s="13" t="s">
        <v>9</v>
      </c>
      <c r="EYS11" s="12" t="s">
        <v>58</v>
      </c>
      <c r="EYT11" s="11" t="s">
        <v>66</v>
      </c>
      <c r="EYU11" s="7">
        <v>336</v>
      </c>
      <c r="EYV11" s="7">
        <v>336</v>
      </c>
      <c r="EYW11" s="7">
        <v>0</v>
      </c>
      <c r="EYX11" s="7">
        <v>336</v>
      </c>
      <c r="EYY11" s="91" t="s">
        <v>458</v>
      </c>
      <c r="EYZ11" s="54" t="s">
        <v>296</v>
      </c>
      <c r="EZA11" s="7">
        <v>245</v>
      </c>
      <c r="EZB11" s="7">
        <v>73</v>
      </c>
      <c r="EZC11" s="13" t="s">
        <v>515</v>
      </c>
      <c r="EZD11" s="7"/>
      <c r="EZE11" s="7"/>
      <c r="EZF11" s="7"/>
      <c r="EZG11" s="7"/>
      <c r="EZH11" s="13" t="s">
        <v>9</v>
      </c>
      <c r="EZI11" s="12" t="s">
        <v>58</v>
      </c>
      <c r="EZJ11" s="11" t="s">
        <v>66</v>
      </c>
      <c r="EZK11" s="7">
        <v>336</v>
      </c>
      <c r="EZL11" s="7">
        <v>336</v>
      </c>
      <c r="EZM11" s="7">
        <v>0</v>
      </c>
      <c r="EZN11" s="7">
        <v>336</v>
      </c>
      <c r="EZO11" s="91" t="s">
        <v>458</v>
      </c>
      <c r="EZP11" s="54" t="s">
        <v>296</v>
      </c>
      <c r="EZQ11" s="7">
        <v>245</v>
      </c>
      <c r="EZR11" s="7">
        <v>73</v>
      </c>
      <c r="EZS11" s="13" t="s">
        <v>515</v>
      </c>
      <c r="EZT11" s="7"/>
      <c r="EZU11" s="7"/>
      <c r="EZV11" s="7"/>
      <c r="EZW11" s="7"/>
      <c r="EZX11" s="13" t="s">
        <v>9</v>
      </c>
      <c r="EZY11" s="12" t="s">
        <v>58</v>
      </c>
      <c r="EZZ11" s="11" t="s">
        <v>66</v>
      </c>
      <c r="FAA11" s="7">
        <v>336</v>
      </c>
      <c r="FAB11" s="7">
        <v>336</v>
      </c>
      <c r="FAC11" s="7">
        <v>0</v>
      </c>
      <c r="FAD11" s="7">
        <v>336</v>
      </c>
      <c r="FAE11" s="91" t="s">
        <v>458</v>
      </c>
      <c r="FAF11" s="54" t="s">
        <v>296</v>
      </c>
      <c r="FAG11" s="7">
        <v>245</v>
      </c>
      <c r="FAH11" s="7">
        <v>73</v>
      </c>
      <c r="FAI11" s="13" t="s">
        <v>515</v>
      </c>
      <c r="FAJ11" s="7"/>
      <c r="FAK11" s="7"/>
      <c r="FAL11" s="7"/>
      <c r="FAM11" s="7"/>
      <c r="FAN11" s="13" t="s">
        <v>9</v>
      </c>
      <c r="FAO11" s="12" t="s">
        <v>58</v>
      </c>
      <c r="FAP11" s="11" t="s">
        <v>66</v>
      </c>
      <c r="FAQ11" s="7">
        <v>336</v>
      </c>
      <c r="FAR11" s="7">
        <v>336</v>
      </c>
      <c r="FAS11" s="7">
        <v>0</v>
      </c>
      <c r="FAT11" s="7">
        <v>336</v>
      </c>
      <c r="FAU11" s="91" t="s">
        <v>458</v>
      </c>
      <c r="FAV11" s="54" t="s">
        <v>296</v>
      </c>
      <c r="FAW11" s="7">
        <v>245</v>
      </c>
      <c r="FAX11" s="7">
        <v>73</v>
      </c>
      <c r="FAY11" s="13" t="s">
        <v>515</v>
      </c>
      <c r="FAZ11" s="7"/>
      <c r="FBA11" s="7"/>
      <c r="FBB11" s="7"/>
      <c r="FBC11" s="7"/>
      <c r="FBD11" s="13" t="s">
        <v>9</v>
      </c>
      <c r="FBE11" s="12" t="s">
        <v>58</v>
      </c>
      <c r="FBF11" s="11" t="s">
        <v>66</v>
      </c>
      <c r="FBG11" s="7">
        <v>336</v>
      </c>
      <c r="FBH11" s="7">
        <v>336</v>
      </c>
      <c r="FBI11" s="7">
        <v>0</v>
      </c>
      <c r="FBJ11" s="7">
        <v>336</v>
      </c>
      <c r="FBK11" s="91" t="s">
        <v>458</v>
      </c>
      <c r="FBL11" s="54" t="s">
        <v>296</v>
      </c>
      <c r="FBM11" s="7">
        <v>245</v>
      </c>
      <c r="FBN11" s="7">
        <v>73</v>
      </c>
      <c r="FBO11" s="13" t="s">
        <v>515</v>
      </c>
      <c r="FBP11" s="7"/>
      <c r="FBQ11" s="7"/>
      <c r="FBR11" s="7"/>
      <c r="FBS11" s="7"/>
      <c r="FBT11" s="13" t="s">
        <v>9</v>
      </c>
      <c r="FBU11" s="12" t="s">
        <v>58</v>
      </c>
      <c r="FBV11" s="11" t="s">
        <v>66</v>
      </c>
      <c r="FBW11" s="7">
        <v>336</v>
      </c>
      <c r="FBX11" s="7">
        <v>336</v>
      </c>
      <c r="FBY11" s="7">
        <v>0</v>
      </c>
      <c r="FBZ11" s="7">
        <v>336</v>
      </c>
      <c r="FCA11" s="91" t="s">
        <v>458</v>
      </c>
      <c r="FCB11" s="54" t="s">
        <v>296</v>
      </c>
      <c r="FCC11" s="7">
        <v>245</v>
      </c>
      <c r="FCD11" s="7">
        <v>73</v>
      </c>
      <c r="FCE11" s="13" t="s">
        <v>515</v>
      </c>
      <c r="FCF11" s="7"/>
      <c r="FCG11" s="7"/>
      <c r="FCH11" s="7"/>
      <c r="FCI11" s="7"/>
      <c r="FCJ11" s="13" t="s">
        <v>9</v>
      </c>
      <c r="FCK11" s="12" t="s">
        <v>58</v>
      </c>
      <c r="FCL11" s="11" t="s">
        <v>66</v>
      </c>
      <c r="FCM11" s="7">
        <v>336</v>
      </c>
      <c r="FCN11" s="7">
        <v>336</v>
      </c>
      <c r="FCO11" s="7">
        <v>0</v>
      </c>
      <c r="FCP11" s="7">
        <v>336</v>
      </c>
      <c r="FCQ11" s="91" t="s">
        <v>458</v>
      </c>
      <c r="FCR11" s="54" t="s">
        <v>296</v>
      </c>
      <c r="FCS11" s="7">
        <v>245</v>
      </c>
      <c r="FCT11" s="7">
        <v>73</v>
      </c>
      <c r="FCU11" s="13" t="s">
        <v>515</v>
      </c>
      <c r="FCV11" s="7"/>
      <c r="FCW11" s="7"/>
      <c r="FCX11" s="7"/>
      <c r="FCY11" s="7"/>
      <c r="FCZ11" s="13" t="s">
        <v>9</v>
      </c>
      <c r="FDA11" s="12" t="s">
        <v>58</v>
      </c>
      <c r="FDB11" s="11" t="s">
        <v>66</v>
      </c>
      <c r="FDC11" s="7">
        <v>336</v>
      </c>
      <c r="FDD11" s="7">
        <v>336</v>
      </c>
      <c r="FDE11" s="7">
        <v>0</v>
      </c>
      <c r="FDF11" s="7">
        <v>336</v>
      </c>
      <c r="FDG11" s="91" t="s">
        <v>458</v>
      </c>
      <c r="FDH11" s="54" t="s">
        <v>296</v>
      </c>
      <c r="FDI11" s="7">
        <v>245</v>
      </c>
      <c r="FDJ11" s="7">
        <v>73</v>
      </c>
      <c r="FDK11" s="13" t="s">
        <v>515</v>
      </c>
      <c r="FDL11" s="7"/>
      <c r="FDM11" s="7"/>
      <c r="FDN11" s="7"/>
      <c r="FDO11" s="7"/>
      <c r="FDP11" s="13" t="s">
        <v>9</v>
      </c>
      <c r="FDQ11" s="12" t="s">
        <v>58</v>
      </c>
      <c r="FDR11" s="11" t="s">
        <v>66</v>
      </c>
      <c r="FDS11" s="7">
        <v>336</v>
      </c>
      <c r="FDT11" s="7">
        <v>336</v>
      </c>
      <c r="FDU11" s="7">
        <v>0</v>
      </c>
      <c r="FDV11" s="7">
        <v>336</v>
      </c>
      <c r="FDW11" s="91" t="s">
        <v>458</v>
      </c>
      <c r="FDX11" s="54" t="s">
        <v>296</v>
      </c>
      <c r="FDY11" s="7">
        <v>245</v>
      </c>
      <c r="FDZ11" s="7">
        <v>73</v>
      </c>
      <c r="FEA11" s="13" t="s">
        <v>515</v>
      </c>
      <c r="FEB11" s="7"/>
      <c r="FEC11" s="7"/>
      <c r="FED11" s="7"/>
      <c r="FEE11" s="7"/>
      <c r="FEF11" s="13" t="s">
        <v>9</v>
      </c>
      <c r="FEG11" s="12" t="s">
        <v>58</v>
      </c>
      <c r="FEH11" s="11" t="s">
        <v>66</v>
      </c>
      <c r="FEI11" s="7">
        <v>336</v>
      </c>
      <c r="FEJ11" s="7">
        <v>336</v>
      </c>
      <c r="FEK11" s="7">
        <v>0</v>
      </c>
      <c r="FEL11" s="7">
        <v>336</v>
      </c>
      <c r="FEM11" s="91" t="s">
        <v>458</v>
      </c>
      <c r="FEN11" s="54" t="s">
        <v>296</v>
      </c>
      <c r="FEO11" s="7">
        <v>245</v>
      </c>
      <c r="FEP11" s="7">
        <v>73</v>
      </c>
      <c r="FEQ11" s="13" t="s">
        <v>515</v>
      </c>
      <c r="FER11" s="7"/>
      <c r="FES11" s="7"/>
      <c r="FET11" s="7"/>
      <c r="FEU11" s="7"/>
      <c r="FEV11" s="13" t="s">
        <v>9</v>
      </c>
      <c r="FEW11" s="12" t="s">
        <v>58</v>
      </c>
      <c r="FEX11" s="11" t="s">
        <v>66</v>
      </c>
      <c r="FEY11" s="7">
        <v>336</v>
      </c>
      <c r="FEZ11" s="7">
        <v>336</v>
      </c>
      <c r="FFA11" s="7">
        <v>0</v>
      </c>
      <c r="FFB11" s="7">
        <v>336</v>
      </c>
      <c r="FFC11" s="91" t="s">
        <v>458</v>
      </c>
      <c r="FFD11" s="54" t="s">
        <v>296</v>
      </c>
      <c r="FFE11" s="7">
        <v>245</v>
      </c>
      <c r="FFF11" s="7">
        <v>73</v>
      </c>
      <c r="FFG11" s="13" t="s">
        <v>515</v>
      </c>
      <c r="FFH11" s="7"/>
      <c r="FFI11" s="7"/>
      <c r="FFJ11" s="7"/>
      <c r="FFK11" s="7"/>
      <c r="FFL11" s="13" t="s">
        <v>9</v>
      </c>
      <c r="FFM11" s="12" t="s">
        <v>58</v>
      </c>
      <c r="FFN11" s="11" t="s">
        <v>66</v>
      </c>
      <c r="FFO11" s="7">
        <v>336</v>
      </c>
      <c r="FFP11" s="7">
        <v>336</v>
      </c>
      <c r="FFQ11" s="7">
        <v>0</v>
      </c>
      <c r="FFR11" s="7">
        <v>336</v>
      </c>
      <c r="FFS11" s="91" t="s">
        <v>458</v>
      </c>
      <c r="FFT11" s="54" t="s">
        <v>296</v>
      </c>
      <c r="FFU11" s="7">
        <v>245</v>
      </c>
      <c r="FFV11" s="7">
        <v>73</v>
      </c>
      <c r="FFW11" s="13" t="s">
        <v>515</v>
      </c>
      <c r="FFX11" s="7"/>
      <c r="FFY11" s="7"/>
      <c r="FFZ11" s="7"/>
      <c r="FGA11" s="7"/>
      <c r="FGB11" s="13" t="s">
        <v>9</v>
      </c>
      <c r="FGC11" s="12" t="s">
        <v>58</v>
      </c>
      <c r="FGD11" s="11" t="s">
        <v>66</v>
      </c>
      <c r="FGE11" s="7">
        <v>336</v>
      </c>
      <c r="FGF11" s="7">
        <v>336</v>
      </c>
      <c r="FGG11" s="7">
        <v>0</v>
      </c>
      <c r="FGH11" s="7">
        <v>336</v>
      </c>
      <c r="FGI11" s="91" t="s">
        <v>458</v>
      </c>
      <c r="FGJ11" s="54" t="s">
        <v>296</v>
      </c>
      <c r="FGK11" s="7">
        <v>245</v>
      </c>
      <c r="FGL11" s="7">
        <v>73</v>
      </c>
      <c r="FGM11" s="13" t="s">
        <v>515</v>
      </c>
      <c r="FGN11" s="7"/>
      <c r="FGO11" s="7"/>
      <c r="FGP11" s="7"/>
      <c r="FGQ11" s="7"/>
      <c r="FGR11" s="13" t="s">
        <v>9</v>
      </c>
      <c r="FGS11" s="12" t="s">
        <v>58</v>
      </c>
      <c r="FGT11" s="11" t="s">
        <v>66</v>
      </c>
      <c r="FGU11" s="7">
        <v>336</v>
      </c>
      <c r="FGV11" s="7">
        <v>336</v>
      </c>
      <c r="FGW11" s="7">
        <v>0</v>
      </c>
      <c r="FGX11" s="7">
        <v>336</v>
      </c>
      <c r="FGY11" s="91" t="s">
        <v>458</v>
      </c>
      <c r="FGZ11" s="54" t="s">
        <v>296</v>
      </c>
      <c r="FHA11" s="7">
        <v>245</v>
      </c>
      <c r="FHB11" s="7">
        <v>73</v>
      </c>
      <c r="FHC11" s="13" t="s">
        <v>515</v>
      </c>
      <c r="FHD11" s="7"/>
      <c r="FHE11" s="7"/>
      <c r="FHF11" s="7"/>
      <c r="FHG11" s="7"/>
      <c r="FHH11" s="13" t="s">
        <v>9</v>
      </c>
      <c r="FHI11" s="12" t="s">
        <v>58</v>
      </c>
      <c r="FHJ11" s="11" t="s">
        <v>66</v>
      </c>
      <c r="FHK11" s="7">
        <v>336</v>
      </c>
      <c r="FHL11" s="7">
        <v>336</v>
      </c>
      <c r="FHM11" s="7">
        <v>0</v>
      </c>
      <c r="FHN11" s="7">
        <v>336</v>
      </c>
      <c r="FHO11" s="91" t="s">
        <v>458</v>
      </c>
      <c r="FHP11" s="54" t="s">
        <v>296</v>
      </c>
      <c r="FHQ11" s="7">
        <v>245</v>
      </c>
      <c r="FHR11" s="7">
        <v>73</v>
      </c>
      <c r="FHS11" s="13" t="s">
        <v>515</v>
      </c>
      <c r="FHT11" s="7"/>
      <c r="FHU11" s="7"/>
      <c r="FHV11" s="7"/>
      <c r="FHW11" s="7"/>
      <c r="FHX11" s="13" t="s">
        <v>9</v>
      </c>
      <c r="FHY11" s="12" t="s">
        <v>58</v>
      </c>
      <c r="FHZ11" s="11" t="s">
        <v>66</v>
      </c>
      <c r="FIA11" s="7">
        <v>336</v>
      </c>
      <c r="FIB11" s="7">
        <v>336</v>
      </c>
      <c r="FIC11" s="7">
        <v>0</v>
      </c>
      <c r="FID11" s="7">
        <v>336</v>
      </c>
      <c r="FIE11" s="91" t="s">
        <v>458</v>
      </c>
      <c r="FIF11" s="54" t="s">
        <v>296</v>
      </c>
      <c r="FIG11" s="7">
        <v>245</v>
      </c>
      <c r="FIH11" s="7">
        <v>73</v>
      </c>
      <c r="FII11" s="13" t="s">
        <v>515</v>
      </c>
      <c r="FIJ11" s="7"/>
      <c r="FIK11" s="7"/>
      <c r="FIL11" s="7"/>
      <c r="FIM11" s="7"/>
      <c r="FIN11" s="13" t="s">
        <v>9</v>
      </c>
      <c r="FIO11" s="12" t="s">
        <v>58</v>
      </c>
      <c r="FIP11" s="11" t="s">
        <v>66</v>
      </c>
      <c r="FIQ11" s="7">
        <v>336</v>
      </c>
      <c r="FIR11" s="7">
        <v>336</v>
      </c>
      <c r="FIS11" s="7">
        <v>0</v>
      </c>
      <c r="FIT11" s="7">
        <v>336</v>
      </c>
      <c r="FIU11" s="91" t="s">
        <v>458</v>
      </c>
      <c r="FIV11" s="54" t="s">
        <v>296</v>
      </c>
      <c r="FIW11" s="7">
        <v>245</v>
      </c>
      <c r="FIX11" s="7">
        <v>73</v>
      </c>
      <c r="FIY11" s="13" t="s">
        <v>515</v>
      </c>
      <c r="FIZ11" s="7"/>
      <c r="FJA11" s="7"/>
      <c r="FJB11" s="7"/>
      <c r="FJC11" s="7"/>
      <c r="FJD11" s="13" t="s">
        <v>9</v>
      </c>
      <c r="FJE11" s="12" t="s">
        <v>58</v>
      </c>
      <c r="FJF11" s="11" t="s">
        <v>66</v>
      </c>
      <c r="FJG11" s="7">
        <v>336</v>
      </c>
      <c r="FJH11" s="7">
        <v>336</v>
      </c>
      <c r="FJI11" s="7">
        <v>0</v>
      </c>
      <c r="FJJ11" s="7">
        <v>336</v>
      </c>
      <c r="FJK11" s="91" t="s">
        <v>458</v>
      </c>
      <c r="FJL11" s="54" t="s">
        <v>296</v>
      </c>
      <c r="FJM11" s="7">
        <v>245</v>
      </c>
      <c r="FJN11" s="7">
        <v>73</v>
      </c>
      <c r="FJO11" s="13" t="s">
        <v>515</v>
      </c>
      <c r="FJP11" s="7"/>
      <c r="FJQ11" s="7"/>
      <c r="FJR11" s="7"/>
      <c r="FJS11" s="7"/>
      <c r="FJT11" s="13" t="s">
        <v>9</v>
      </c>
      <c r="FJU11" s="12" t="s">
        <v>58</v>
      </c>
      <c r="FJV11" s="11" t="s">
        <v>66</v>
      </c>
      <c r="FJW11" s="7">
        <v>336</v>
      </c>
      <c r="FJX11" s="7">
        <v>336</v>
      </c>
      <c r="FJY11" s="7">
        <v>0</v>
      </c>
      <c r="FJZ11" s="7">
        <v>336</v>
      </c>
      <c r="FKA11" s="91" t="s">
        <v>458</v>
      </c>
      <c r="FKB11" s="54" t="s">
        <v>296</v>
      </c>
      <c r="FKC11" s="7">
        <v>245</v>
      </c>
      <c r="FKD11" s="7">
        <v>73</v>
      </c>
      <c r="FKE11" s="13" t="s">
        <v>515</v>
      </c>
      <c r="FKF11" s="7"/>
      <c r="FKG11" s="7"/>
      <c r="FKH11" s="7"/>
      <c r="FKI11" s="7"/>
      <c r="FKJ11" s="13" t="s">
        <v>9</v>
      </c>
      <c r="FKK11" s="12" t="s">
        <v>58</v>
      </c>
      <c r="FKL11" s="11" t="s">
        <v>66</v>
      </c>
      <c r="FKM11" s="7">
        <v>336</v>
      </c>
      <c r="FKN11" s="7">
        <v>336</v>
      </c>
      <c r="FKO11" s="7">
        <v>0</v>
      </c>
      <c r="FKP11" s="7">
        <v>336</v>
      </c>
      <c r="FKQ11" s="91" t="s">
        <v>458</v>
      </c>
      <c r="FKR11" s="54" t="s">
        <v>296</v>
      </c>
      <c r="FKS11" s="7">
        <v>245</v>
      </c>
      <c r="FKT11" s="7">
        <v>73</v>
      </c>
      <c r="FKU11" s="13" t="s">
        <v>515</v>
      </c>
      <c r="FKV11" s="7"/>
      <c r="FKW11" s="7"/>
      <c r="FKX11" s="7"/>
      <c r="FKY11" s="7"/>
      <c r="FKZ11" s="13" t="s">
        <v>9</v>
      </c>
      <c r="FLA11" s="12" t="s">
        <v>58</v>
      </c>
      <c r="FLB11" s="11" t="s">
        <v>66</v>
      </c>
      <c r="FLC11" s="7">
        <v>336</v>
      </c>
      <c r="FLD11" s="7">
        <v>336</v>
      </c>
      <c r="FLE11" s="7">
        <v>0</v>
      </c>
      <c r="FLF11" s="7">
        <v>336</v>
      </c>
      <c r="FLG11" s="91" t="s">
        <v>458</v>
      </c>
      <c r="FLH11" s="54" t="s">
        <v>296</v>
      </c>
      <c r="FLI11" s="7">
        <v>245</v>
      </c>
      <c r="FLJ11" s="7">
        <v>73</v>
      </c>
      <c r="FLK11" s="13" t="s">
        <v>515</v>
      </c>
      <c r="FLL11" s="7"/>
      <c r="FLM11" s="7"/>
      <c r="FLN11" s="7"/>
      <c r="FLO11" s="7"/>
      <c r="FLP11" s="13" t="s">
        <v>9</v>
      </c>
      <c r="FLQ11" s="12" t="s">
        <v>58</v>
      </c>
      <c r="FLR11" s="11" t="s">
        <v>66</v>
      </c>
      <c r="FLS11" s="7">
        <v>336</v>
      </c>
      <c r="FLT11" s="7">
        <v>336</v>
      </c>
      <c r="FLU11" s="7">
        <v>0</v>
      </c>
      <c r="FLV11" s="7">
        <v>336</v>
      </c>
      <c r="FLW11" s="91" t="s">
        <v>458</v>
      </c>
      <c r="FLX11" s="54" t="s">
        <v>296</v>
      </c>
      <c r="FLY11" s="7">
        <v>245</v>
      </c>
      <c r="FLZ11" s="7">
        <v>73</v>
      </c>
      <c r="FMA11" s="13" t="s">
        <v>515</v>
      </c>
      <c r="FMB11" s="7"/>
      <c r="FMC11" s="7"/>
      <c r="FMD11" s="7"/>
      <c r="FME11" s="7"/>
      <c r="FMF11" s="13" t="s">
        <v>9</v>
      </c>
      <c r="FMG11" s="12" t="s">
        <v>58</v>
      </c>
      <c r="FMH11" s="11" t="s">
        <v>66</v>
      </c>
      <c r="FMI11" s="7">
        <v>336</v>
      </c>
      <c r="FMJ11" s="7">
        <v>336</v>
      </c>
      <c r="FMK11" s="7">
        <v>0</v>
      </c>
      <c r="FML11" s="7">
        <v>336</v>
      </c>
      <c r="FMM11" s="91" t="s">
        <v>458</v>
      </c>
      <c r="FMN11" s="54" t="s">
        <v>296</v>
      </c>
      <c r="FMO11" s="7">
        <v>245</v>
      </c>
      <c r="FMP11" s="7">
        <v>73</v>
      </c>
      <c r="FMQ11" s="13" t="s">
        <v>515</v>
      </c>
      <c r="FMR11" s="7"/>
      <c r="FMS11" s="7"/>
      <c r="FMT11" s="7"/>
      <c r="FMU11" s="7"/>
      <c r="FMV11" s="13" t="s">
        <v>9</v>
      </c>
      <c r="FMW11" s="12" t="s">
        <v>58</v>
      </c>
      <c r="FMX11" s="11" t="s">
        <v>66</v>
      </c>
      <c r="FMY11" s="7">
        <v>336</v>
      </c>
      <c r="FMZ11" s="7">
        <v>336</v>
      </c>
      <c r="FNA11" s="7">
        <v>0</v>
      </c>
      <c r="FNB11" s="7">
        <v>336</v>
      </c>
      <c r="FNC11" s="91" t="s">
        <v>458</v>
      </c>
      <c r="FND11" s="54" t="s">
        <v>296</v>
      </c>
      <c r="FNE11" s="7">
        <v>245</v>
      </c>
      <c r="FNF11" s="7">
        <v>73</v>
      </c>
      <c r="FNG11" s="13" t="s">
        <v>515</v>
      </c>
      <c r="FNH11" s="7"/>
      <c r="FNI11" s="7"/>
      <c r="FNJ11" s="7"/>
      <c r="FNK11" s="7"/>
      <c r="FNL11" s="13" t="s">
        <v>9</v>
      </c>
      <c r="FNM11" s="12" t="s">
        <v>58</v>
      </c>
      <c r="FNN11" s="11" t="s">
        <v>66</v>
      </c>
      <c r="FNO11" s="7">
        <v>336</v>
      </c>
      <c r="FNP11" s="7">
        <v>336</v>
      </c>
      <c r="FNQ11" s="7">
        <v>0</v>
      </c>
      <c r="FNR11" s="7">
        <v>336</v>
      </c>
      <c r="FNS11" s="91" t="s">
        <v>458</v>
      </c>
      <c r="FNT11" s="54" t="s">
        <v>296</v>
      </c>
      <c r="FNU11" s="7">
        <v>245</v>
      </c>
      <c r="FNV11" s="7">
        <v>73</v>
      </c>
      <c r="FNW11" s="13" t="s">
        <v>515</v>
      </c>
      <c r="FNX11" s="7"/>
      <c r="FNY11" s="7"/>
      <c r="FNZ11" s="7"/>
      <c r="FOA11" s="7"/>
      <c r="FOB11" s="13" t="s">
        <v>9</v>
      </c>
      <c r="FOC11" s="12" t="s">
        <v>58</v>
      </c>
      <c r="FOD11" s="11" t="s">
        <v>66</v>
      </c>
      <c r="FOE11" s="7">
        <v>336</v>
      </c>
      <c r="FOF11" s="7">
        <v>336</v>
      </c>
      <c r="FOG11" s="7">
        <v>0</v>
      </c>
      <c r="FOH11" s="7">
        <v>336</v>
      </c>
      <c r="FOI11" s="91" t="s">
        <v>458</v>
      </c>
      <c r="FOJ11" s="54" t="s">
        <v>296</v>
      </c>
      <c r="FOK11" s="7">
        <v>245</v>
      </c>
      <c r="FOL11" s="7">
        <v>73</v>
      </c>
      <c r="FOM11" s="13" t="s">
        <v>515</v>
      </c>
      <c r="FON11" s="7"/>
      <c r="FOO11" s="7"/>
      <c r="FOP11" s="7"/>
      <c r="FOQ11" s="7"/>
      <c r="FOR11" s="13" t="s">
        <v>9</v>
      </c>
      <c r="FOS11" s="12" t="s">
        <v>58</v>
      </c>
      <c r="FOT11" s="11" t="s">
        <v>66</v>
      </c>
      <c r="FOU11" s="7">
        <v>336</v>
      </c>
      <c r="FOV11" s="7">
        <v>336</v>
      </c>
      <c r="FOW11" s="7">
        <v>0</v>
      </c>
      <c r="FOX11" s="7">
        <v>336</v>
      </c>
      <c r="FOY11" s="91" t="s">
        <v>458</v>
      </c>
      <c r="FOZ11" s="54" t="s">
        <v>296</v>
      </c>
      <c r="FPA11" s="7">
        <v>245</v>
      </c>
      <c r="FPB11" s="7">
        <v>73</v>
      </c>
      <c r="FPC11" s="13" t="s">
        <v>515</v>
      </c>
      <c r="FPD11" s="7"/>
      <c r="FPE11" s="7"/>
      <c r="FPF11" s="7"/>
      <c r="FPG11" s="7"/>
      <c r="FPH11" s="13" t="s">
        <v>9</v>
      </c>
      <c r="FPI11" s="12" t="s">
        <v>58</v>
      </c>
      <c r="FPJ11" s="11" t="s">
        <v>66</v>
      </c>
      <c r="FPK11" s="7">
        <v>336</v>
      </c>
      <c r="FPL11" s="7">
        <v>336</v>
      </c>
      <c r="FPM11" s="7">
        <v>0</v>
      </c>
      <c r="FPN11" s="7">
        <v>336</v>
      </c>
      <c r="FPO11" s="91" t="s">
        <v>458</v>
      </c>
      <c r="FPP11" s="54" t="s">
        <v>296</v>
      </c>
      <c r="FPQ11" s="7">
        <v>245</v>
      </c>
      <c r="FPR11" s="7">
        <v>73</v>
      </c>
      <c r="FPS11" s="13" t="s">
        <v>515</v>
      </c>
      <c r="FPT11" s="7"/>
      <c r="FPU11" s="7"/>
      <c r="FPV11" s="7"/>
      <c r="FPW11" s="7"/>
      <c r="FPX11" s="13" t="s">
        <v>9</v>
      </c>
      <c r="FPY11" s="12" t="s">
        <v>58</v>
      </c>
      <c r="FPZ11" s="11" t="s">
        <v>66</v>
      </c>
      <c r="FQA11" s="7">
        <v>336</v>
      </c>
      <c r="FQB11" s="7">
        <v>336</v>
      </c>
      <c r="FQC11" s="7">
        <v>0</v>
      </c>
      <c r="FQD11" s="7">
        <v>336</v>
      </c>
      <c r="FQE11" s="91" t="s">
        <v>458</v>
      </c>
      <c r="FQF11" s="54" t="s">
        <v>296</v>
      </c>
      <c r="FQG11" s="7">
        <v>245</v>
      </c>
      <c r="FQH11" s="7">
        <v>73</v>
      </c>
      <c r="FQI11" s="13" t="s">
        <v>515</v>
      </c>
      <c r="FQJ11" s="7"/>
      <c r="FQK11" s="7"/>
      <c r="FQL11" s="7"/>
      <c r="FQM11" s="7"/>
      <c r="FQN11" s="13" t="s">
        <v>9</v>
      </c>
      <c r="FQO11" s="12" t="s">
        <v>58</v>
      </c>
      <c r="FQP11" s="11" t="s">
        <v>66</v>
      </c>
      <c r="FQQ11" s="7">
        <v>336</v>
      </c>
      <c r="FQR11" s="7">
        <v>336</v>
      </c>
      <c r="FQS11" s="7">
        <v>0</v>
      </c>
      <c r="FQT11" s="7">
        <v>336</v>
      </c>
      <c r="FQU11" s="91" t="s">
        <v>458</v>
      </c>
      <c r="FQV11" s="54" t="s">
        <v>296</v>
      </c>
      <c r="FQW11" s="7">
        <v>245</v>
      </c>
      <c r="FQX11" s="7">
        <v>73</v>
      </c>
      <c r="FQY11" s="13" t="s">
        <v>515</v>
      </c>
      <c r="FQZ11" s="7"/>
      <c r="FRA11" s="7"/>
      <c r="FRB11" s="7"/>
      <c r="FRC11" s="7"/>
      <c r="FRD11" s="13" t="s">
        <v>9</v>
      </c>
      <c r="FRE11" s="12" t="s">
        <v>58</v>
      </c>
      <c r="FRF11" s="11" t="s">
        <v>66</v>
      </c>
      <c r="FRG11" s="7">
        <v>336</v>
      </c>
      <c r="FRH11" s="7">
        <v>336</v>
      </c>
      <c r="FRI11" s="7">
        <v>0</v>
      </c>
      <c r="FRJ11" s="7">
        <v>336</v>
      </c>
      <c r="FRK11" s="91" t="s">
        <v>458</v>
      </c>
      <c r="FRL11" s="54" t="s">
        <v>296</v>
      </c>
      <c r="FRM11" s="7">
        <v>245</v>
      </c>
      <c r="FRN11" s="7">
        <v>73</v>
      </c>
      <c r="FRO11" s="13" t="s">
        <v>515</v>
      </c>
      <c r="FRP11" s="7"/>
      <c r="FRQ11" s="7"/>
      <c r="FRR11" s="7"/>
      <c r="FRS11" s="7"/>
      <c r="FRT11" s="13" t="s">
        <v>9</v>
      </c>
      <c r="FRU11" s="12" t="s">
        <v>58</v>
      </c>
      <c r="FRV11" s="11" t="s">
        <v>66</v>
      </c>
      <c r="FRW11" s="7">
        <v>336</v>
      </c>
      <c r="FRX11" s="7">
        <v>336</v>
      </c>
      <c r="FRY11" s="7">
        <v>0</v>
      </c>
      <c r="FRZ11" s="7">
        <v>336</v>
      </c>
      <c r="FSA11" s="91" t="s">
        <v>458</v>
      </c>
      <c r="FSB11" s="54" t="s">
        <v>296</v>
      </c>
      <c r="FSC11" s="7">
        <v>245</v>
      </c>
      <c r="FSD11" s="7">
        <v>73</v>
      </c>
      <c r="FSE11" s="13" t="s">
        <v>515</v>
      </c>
      <c r="FSF11" s="7"/>
      <c r="FSG11" s="7"/>
      <c r="FSH11" s="7"/>
      <c r="FSI11" s="7"/>
      <c r="FSJ11" s="13" t="s">
        <v>9</v>
      </c>
      <c r="FSK11" s="12" t="s">
        <v>58</v>
      </c>
      <c r="FSL11" s="11" t="s">
        <v>66</v>
      </c>
      <c r="FSM11" s="7">
        <v>336</v>
      </c>
      <c r="FSN11" s="7">
        <v>336</v>
      </c>
      <c r="FSO11" s="7">
        <v>0</v>
      </c>
      <c r="FSP11" s="7">
        <v>336</v>
      </c>
      <c r="FSQ11" s="91" t="s">
        <v>458</v>
      </c>
      <c r="FSR11" s="54" t="s">
        <v>296</v>
      </c>
      <c r="FSS11" s="7">
        <v>245</v>
      </c>
      <c r="FST11" s="7">
        <v>73</v>
      </c>
      <c r="FSU11" s="13" t="s">
        <v>515</v>
      </c>
      <c r="FSV11" s="7"/>
      <c r="FSW11" s="7"/>
      <c r="FSX11" s="7"/>
      <c r="FSY11" s="7"/>
      <c r="FSZ11" s="13" t="s">
        <v>9</v>
      </c>
      <c r="FTA11" s="12" t="s">
        <v>58</v>
      </c>
      <c r="FTB11" s="11" t="s">
        <v>66</v>
      </c>
      <c r="FTC11" s="7">
        <v>336</v>
      </c>
      <c r="FTD11" s="7">
        <v>336</v>
      </c>
      <c r="FTE11" s="7">
        <v>0</v>
      </c>
      <c r="FTF11" s="7">
        <v>336</v>
      </c>
      <c r="FTG11" s="91" t="s">
        <v>458</v>
      </c>
      <c r="FTH11" s="54" t="s">
        <v>296</v>
      </c>
      <c r="FTI11" s="7">
        <v>245</v>
      </c>
      <c r="FTJ11" s="7">
        <v>73</v>
      </c>
      <c r="FTK11" s="13" t="s">
        <v>515</v>
      </c>
      <c r="FTL11" s="7"/>
      <c r="FTM11" s="7"/>
      <c r="FTN11" s="7"/>
      <c r="FTO11" s="7"/>
      <c r="FTP11" s="13" t="s">
        <v>9</v>
      </c>
      <c r="FTQ11" s="12" t="s">
        <v>58</v>
      </c>
      <c r="FTR11" s="11" t="s">
        <v>66</v>
      </c>
      <c r="FTS11" s="7">
        <v>336</v>
      </c>
      <c r="FTT11" s="7">
        <v>336</v>
      </c>
      <c r="FTU11" s="7">
        <v>0</v>
      </c>
      <c r="FTV11" s="7">
        <v>336</v>
      </c>
      <c r="FTW11" s="91" t="s">
        <v>458</v>
      </c>
      <c r="FTX11" s="54" t="s">
        <v>296</v>
      </c>
      <c r="FTY11" s="7">
        <v>245</v>
      </c>
      <c r="FTZ11" s="7">
        <v>73</v>
      </c>
      <c r="FUA11" s="13" t="s">
        <v>515</v>
      </c>
      <c r="FUB11" s="7"/>
      <c r="FUC11" s="7"/>
      <c r="FUD11" s="7"/>
      <c r="FUE11" s="7"/>
      <c r="FUF11" s="13" t="s">
        <v>9</v>
      </c>
      <c r="FUG11" s="12" t="s">
        <v>58</v>
      </c>
      <c r="FUH11" s="11" t="s">
        <v>66</v>
      </c>
      <c r="FUI11" s="7">
        <v>336</v>
      </c>
      <c r="FUJ11" s="7">
        <v>336</v>
      </c>
      <c r="FUK11" s="7">
        <v>0</v>
      </c>
      <c r="FUL11" s="7">
        <v>336</v>
      </c>
      <c r="FUM11" s="91" t="s">
        <v>458</v>
      </c>
      <c r="FUN11" s="54" t="s">
        <v>296</v>
      </c>
      <c r="FUO11" s="7">
        <v>245</v>
      </c>
      <c r="FUP11" s="7">
        <v>73</v>
      </c>
      <c r="FUQ11" s="13" t="s">
        <v>515</v>
      </c>
      <c r="FUR11" s="7"/>
      <c r="FUS11" s="7"/>
      <c r="FUT11" s="7"/>
      <c r="FUU11" s="7"/>
      <c r="FUV11" s="13" t="s">
        <v>9</v>
      </c>
      <c r="FUW11" s="12" t="s">
        <v>58</v>
      </c>
      <c r="FUX11" s="11" t="s">
        <v>66</v>
      </c>
      <c r="FUY11" s="7">
        <v>336</v>
      </c>
      <c r="FUZ11" s="7">
        <v>336</v>
      </c>
      <c r="FVA11" s="7">
        <v>0</v>
      </c>
      <c r="FVB11" s="7">
        <v>336</v>
      </c>
      <c r="FVC11" s="91" t="s">
        <v>458</v>
      </c>
      <c r="FVD11" s="54" t="s">
        <v>296</v>
      </c>
      <c r="FVE11" s="7">
        <v>245</v>
      </c>
      <c r="FVF11" s="7">
        <v>73</v>
      </c>
      <c r="FVG11" s="13" t="s">
        <v>515</v>
      </c>
      <c r="FVH11" s="7"/>
      <c r="FVI11" s="7"/>
      <c r="FVJ11" s="7"/>
      <c r="FVK11" s="7"/>
      <c r="FVL11" s="13" t="s">
        <v>9</v>
      </c>
      <c r="FVM11" s="12" t="s">
        <v>58</v>
      </c>
      <c r="FVN11" s="11" t="s">
        <v>66</v>
      </c>
      <c r="FVO11" s="7">
        <v>336</v>
      </c>
      <c r="FVP11" s="7">
        <v>336</v>
      </c>
      <c r="FVQ11" s="7">
        <v>0</v>
      </c>
      <c r="FVR11" s="7">
        <v>336</v>
      </c>
      <c r="FVS11" s="91" t="s">
        <v>458</v>
      </c>
      <c r="FVT11" s="54" t="s">
        <v>296</v>
      </c>
      <c r="FVU11" s="7">
        <v>245</v>
      </c>
      <c r="FVV11" s="7">
        <v>73</v>
      </c>
      <c r="FVW11" s="13" t="s">
        <v>515</v>
      </c>
      <c r="FVX11" s="7"/>
      <c r="FVY11" s="7"/>
      <c r="FVZ11" s="7"/>
      <c r="FWA11" s="7"/>
      <c r="FWB11" s="13" t="s">
        <v>9</v>
      </c>
      <c r="FWC11" s="12" t="s">
        <v>58</v>
      </c>
      <c r="FWD11" s="11" t="s">
        <v>66</v>
      </c>
      <c r="FWE11" s="7">
        <v>336</v>
      </c>
      <c r="FWF11" s="7">
        <v>336</v>
      </c>
      <c r="FWG11" s="7">
        <v>0</v>
      </c>
      <c r="FWH11" s="7">
        <v>336</v>
      </c>
      <c r="FWI11" s="91" t="s">
        <v>458</v>
      </c>
      <c r="FWJ11" s="54" t="s">
        <v>296</v>
      </c>
      <c r="FWK11" s="7">
        <v>245</v>
      </c>
      <c r="FWL11" s="7">
        <v>73</v>
      </c>
      <c r="FWM11" s="13" t="s">
        <v>515</v>
      </c>
      <c r="FWN11" s="7"/>
      <c r="FWO11" s="7"/>
      <c r="FWP11" s="7"/>
      <c r="FWQ11" s="7"/>
      <c r="FWR11" s="13" t="s">
        <v>9</v>
      </c>
      <c r="FWS11" s="12" t="s">
        <v>58</v>
      </c>
      <c r="FWT11" s="11" t="s">
        <v>66</v>
      </c>
      <c r="FWU11" s="7">
        <v>336</v>
      </c>
      <c r="FWV11" s="7">
        <v>336</v>
      </c>
      <c r="FWW11" s="7">
        <v>0</v>
      </c>
      <c r="FWX11" s="7">
        <v>336</v>
      </c>
      <c r="FWY11" s="91" t="s">
        <v>458</v>
      </c>
      <c r="FWZ11" s="54" t="s">
        <v>296</v>
      </c>
      <c r="FXA11" s="7">
        <v>245</v>
      </c>
      <c r="FXB11" s="7">
        <v>73</v>
      </c>
      <c r="FXC11" s="13" t="s">
        <v>515</v>
      </c>
      <c r="FXD11" s="7"/>
      <c r="FXE11" s="7"/>
      <c r="FXF11" s="7"/>
      <c r="FXG11" s="7"/>
      <c r="FXH11" s="13" t="s">
        <v>9</v>
      </c>
      <c r="FXI11" s="12" t="s">
        <v>58</v>
      </c>
      <c r="FXJ11" s="11" t="s">
        <v>66</v>
      </c>
      <c r="FXK11" s="7">
        <v>336</v>
      </c>
      <c r="FXL11" s="7">
        <v>336</v>
      </c>
      <c r="FXM11" s="7">
        <v>0</v>
      </c>
      <c r="FXN11" s="7">
        <v>336</v>
      </c>
      <c r="FXO11" s="91" t="s">
        <v>458</v>
      </c>
      <c r="FXP11" s="54" t="s">
        <v>296</v>
      </c>
      <c r="FXQ11" s="7">
        <v>245</v>
      </c>
      <c r="FXR11" s="7">
        <v>73</v>
      </c>
      <c r="FXS11" s="13" t="s">
        <v>515</v>
      </c>
      <c r="FXT11" s="7"/>
      <c r="FXU11" s="7"/>
      <c r="FXV11" s="7"/>
      <c r="FXW11" s="7"/>
      <c r="FXX11" s="13" t="s">
        <v>9</v>
      </c>
      <c r="FXY11" s="12" t="s">
        <v>58</v>
      </c>
      <c r="FXZ11" s="11" t="s">
        <v>66</v>
      </c>
      <c r="FYA11" s="7">
        <v>336</v>
      </c>
      <c r="FYB11" s="7">
        <v>336</v>
      </c>
      <c r="FYC11" s="7">
        <v>0</v>
      </c>
      <c r="FYD11" s="7">
        <v>336</v>
      </c>
      <c r="FYE11" s="91" t="s">
        <v>458</v>
      </c>
      <c r="FYF11" s="54" t="s">
        <v>296</v>
      </c>
      <c r="FYG11" s="7">
        <v>245</v>
      </c>
      <c r="FYH11" s="7">
        <v>73</v>
      </c>
      <c r="FYI11" s="13" t="s">
        <v>515</v>
      </c>
      <c r="FYJ11" s="7"/>
      <c r="FYK11" s="7"/>
      <c r="FYL11" s="7"/>
      <c r="FYM11" s="7"/>
      <c r="FYN11" s="13" t="s">
        <v>9</v>
      </c>
      <c r="FYO11" s="12" t="s">
        <v>58</v>
      </c>
      <c r="FYP11" s="11" t="s">
        <v>66</v>
      </c>
      <c r="FYQ11" s="7">
        <v>336</v>
      </c>
      <c r="FYR11" s="7">
        <v>336</v>
      </c>
      <c r="FYS11" s="7">
        <v>0</v>
      </c>
      <c r="FYT11" s="7">
        <v>336</v>
      </c>
      <c r="FYU11" s="91" t="s">
        <v>458</v>
      </c>
      <c r="FYV11" s="54" t="s">
        <v>296</v>
      </c>
      <c r="FYW11" s="7">
        <v>245</v>
      </c>
      <c r="FYX11" s="7">
        <v>73</v>
      </c>
      <c r="FYY11" s="13" t="s">
        <v>515</v>
      </c>
      <c r="FYZ11" s="7"/>
      <c r="FZA11" s="7"/>
      <c r="FZB11" s="7"/>
      <c r="FZC11" s="7"/>
      <c r="FZD11" s="13" t="s">
        <v>9</v>
      </c>
      <c r="FZE11" s="12" t="s">
        <v>58</v>
      </c>
      <c r="FZF11" s="11" t="s">
        <v>66</v>
      </c>
      <c r="FZG11" s="7">
        <v>336</v>
      </c>
      <c r="FZH11" s="7">
        <v>336</v>
      </c>
      <c r="FZI11" s="7">
        <v>0</v>
      </c>
      <c r="FZJ11" s="7">
        <v>336</v>
      </c>
      <c r="FZK11" s="91" t="s">
        <v>458</v>
      </c>
      <c r="FZL11" s="54" t="s">
        <v>296</v>
      </c>
      <c r="FZM11" s="7">
        <v>245</v>
      </c>
      <c r="FZN11" s="7">
        <v>73</v>
      </c>
      <c r="FZO11" s="13" t="s">
        <v>515</v>
      </c>
      <c r="FZP11" s="7"/>
      <c r="FZQ11" s="7"/>
      <c r="FZR11" s="7"/>
      <c r="FZS11" s="7"/>
      <c r="FZT11" s="13" t="s">
        <v>9</v>
      </c>
      <c r="FZU11" s="12" t="s">
        <v>58</v>
      </c>
      <c r="FZV11" s="11" t="s">
        <v>66</v>
      </c>
      <c r="FZW11" s="7">
        <v>336</v>
      </c>
      <c r="FZX11" s="7">
        <v>336</v>
      </c>
      <c r="FZY11" s="7">
        <v>0</v>
      </c>
      <c r="FZZ11" s="7">
        <v>336</v>
      </c>
      <c r="GAA11" s="91" t="s">
        <v>458</v>
      </c>
      <c r="GAB11" s="54" t="s">
        <v>296</v>
      </c>
      <c r="GAC11" s="7">
        <v>245</v>
      </c>
      <c r="GAD11" s="7">
        <v>73</v>
      </c>
      <c r="GAE11" s="13" t="s">
        <v>515</v>
      </c>
      <c r="GAF11" s="7"/>
      <c r="GAG11" s="7"/>
      <c r="GAH11" s="7"/>
      <c r="GAI11" s="7"/>
      <c r="GAJ11" s="13" t="s">
        <v>9</v>
      </c>
      <c r="GAK11" s="12" t="s">
        <v>58</v>
      </c>
      <c r="GAL11" s="11" t="s">
        <v>66</v>
      </c>
      <c r="GAM11" s="7">
        <v>336</v>
      </c>
      <c r="GAN11" s="7">
        <v>336</v>
      </c>
      <c r="GAO11" s="7">
        <v>0</v>
      </c>
      <c r="GAP11" s="7">
        <v>336</v>
      </c>
      <c r="GAQ11" s="91" t="s">
        <v>458</v>
      </c>
      <c r="GAR11" s="54" t="s">
        <v>296</v>
      </c>
      <c r="GAS11" s="7">
        <v>245</v>
      </c>
      <c r="GAT11" s="7">
        <v>73</v>
      </c>
      <c r="GAU11" s="13" t="s">
        <v>515</v>
      </c>
      <c r="GAV11" s="7"/>
      <c r="GAW11" s="7"/>
      <c r="GAX11" s="7"/>
      <c r="GAY11" s="7"/>
      <c r="GAZ11" s="13" t="s">
        <v>9</v>
      </c>
      <c r="GBA11" s="12" t="s">
        <v>58</v>
      </c>
      <c r="GBB11" s="11" t="s">
        <v>66</v>
      </c>
      <c r="GBC11" s="7">
        <v>336</v>
      </c>
      <c r="GBD11" s="7">
        <v>336</v>
      </c>
      <c r="GBE11" s="7">
        <v>0</v>
      </c>
      <c r="GBF11" s="7">
        <v>336</v>
      </c>
      <c r="GBG11" s="91" t="s">
        <v>458</v>
      </c>
      <c r="GBH11" s="54" t="s">
        <v>296</v>
      </c>
      <c r="GBI11" s="7">
        <v>245</v>
      </c>
      <c r="GBJ11" s="7">
        <v>73</v>
      </c>
      <c r="GBK11" s="13" t="s">
        <v>515</v>
      </c>
      <c r="GBL11" s="7"/>
      <c r="GBM11" s="7"/>
      <c r="GBN11" s="7"/>
      <c r="GBO11" s="7"/>
      <c r="GBP11" s="13" t="s">
        <v>9</v>
      </c>
      <c r="GBQ11" s="12" t="s">
        <v>58</v>
      </c>
      <c r="GBR11" s="11" t="s">
        <v>66</v>
      </c>
      <c r="GBS11" s="7">
        <v>336</v>
      </c>
      <c r="GBT11" s="7">
        <v>336</v>
      </c>
      <c r="GBU11" s="7">
        <v>0</v>
      </c>
      <c r="GBV11" s="7">
        <v>336</v>
      </c>
      <c r="GBW11" s="91" t="s">
        <v>458</v>
      </c>
      <c r="GBX11" s="54" t="s">
        <v>296</v>
      </c>
      <c r="GBY11" s="7">
        <v>245</v>
      </c>
      <c r="GBZ11" s="7">
        <v>73</v>
      </c>
      <c r="GCA11" s="13" t="s">
        <v>515</v>
      </c>
      <c r="GCB11" s="7"/>
      <c r="GCC11" s="7"/>
      <c r="GCD11" s="7"/>
      <c r="GCE11" s="7"/>
      <c r="GCF11" s="13" t="s">
        <v>9</v>
      </c>
      <c r="GCG11" s="12" t="s">
        <v>58</v>
      </c>
      <c r="GCH11" s="11" t="s">
        <v>66</v>
      </c>
      <c r="GCI11" s="7">
        <v>336</v>
      </c>
      <c r="GCJ11" s="7">
        <v>336</v>
      </c>
      <c r="GCK11" s="7">
        <v>0</v>
      </c>
      <c r="GCL11" s="7">
        <v>336</v>
      </c>
      <c r="GCM11" s="91" t="s">
        <v>458</v>
      </c>
      <c r="GCN11" s="54" t="s">
        <v>296</v>
      </c>
      <c r="GCO11" s="7">
        <v>245</v>
      </c>
      <c r="GCP11" s="7">
        <v>73</v>
      </c>
      <c r="GCQ11" s="13" t="s">
        <v>515</v>
      </c>
      <c r="GCR11" s="7"/>
      <c r="GCS11" s="7"/>
      <c r="GCT11" s="7"/>
      <c r="GCU11" s="7"/>
      <c r="GCV11" s="13" t="s">
        <v>9</v>
      </c>
      <c r="GCW11" s="12" t="s">
        <v>58</v>
      </c>
      <c r="GCX11" s="11" t="s">
        <v>66</v>
      </c>
      <c r="GCY11" s="7">
        <v>336</v>
      </c>
      <c r="GCZ11" s="7">
        <v>336</v>
      </c>
      <c r="GDA11" s="7">
        <v>0</v>
      </c>
      <c r="GDB11" s="7">
        <v>336</v>
      </c>
      <c r="GDC11" s="91" t="s">
        <v>458</v>
      </c>
      <c r="GDD11" s="54" t="s">
        <v>296</v>
      </c>
      <c r="GDE11" s="7">
        <v>245</v>
      </c>
      <c r="GDF11" s="7">
        <v>73</v>
      </c>
      <c r="GDG11" s="13" t="s">
        <v>515</v>
      </c>
      <c r="GDH11" s="7"/>
      <c r="GDI11" s="7"/>
      <c r="GDJ11" s="7"/>
      <c r="GDK11" s="7"/>
      <c r="GDL11" s="13" t="s">
        <v>9</v>
      </c>
      <c r="GDM11" s="12" t="s">
        <v>58</v>
      </c>
      <c r="GDN11" s="11" t="s">
        <v>66</v>
      </c>
      <c r="GDO11" s="7">
        <v>336</v>
      </c>
      <c r="GDP11" s="7">
        <v>336</v>
      </c>
      <c r="GDQ11" s="7">
        <v>0</v>
      </c>
      <c r="GDR11" s="7">
        <v>336</v>
      </c>
      <c r="GDS11" s="91" t="s">
        <v>458</v>
      </c>
      <c r="GDT11" s="54" t="s">
        <v>296</v>
      </c>
      <c r="GDU11" s="7">
        <v>245</v>
      </c>
      <c r="GDV11" s="7">
        <v>73</v>
      </c>
      <c r="GDW11" s="13" t="s">
        <v>515</v>
      </c>
      <c r="GDX11" s="7"/>
      <c r="GDY11" s="7"/>
      <c r="GDZ11" s="7"/>
      <c r="GEA11" s="7"/>
      <c r="GEB11" s="13" t="s">
        <v>9</v>
      </c>
      <c r="GEC11" s="12" t="s">
        <v>58</v>
      </c>
      <c r="GED11" s="11" t="s">
        <v>66</v>
      </c>
      <c r="GEE11" s="7">
        <v>336</v>
      </c>
      <c r="GEF11" s="7">
        <v>336</v>
      </c>
      <c r="GEG11" s="7">
        <v>0</v>
      </c>
      <c r="GEH11" s="7">
        <v>336</v>
      </c>
      <c r="GEI11" s="91" t="s">
        <v>458</v>
      </c>
      <c r="GEJ11" s="54" t="s">
        <v>296</v>
      </c>
      <c r="GEK11" s="7">
        <v>245</v>
      </c>
      <c r="GEL11" s="7">
        <v>73</v>
      </c>
      <c r="GEM11" s="13" t="s">
        <v>515</v>
      </c>
      <c r="GEN11" s="7"/>
      <c r="GEO11" s="7"/>
      <c r="GEP11" s="7"/>
      <c r="GEQ11" s="7"/>
      <c r="GER11" s="13" t="s">
        <v>9</v>
      </c>
      <c r="GES11" s="12" t="s">
        <v>58</v>
      </c>
      <c r="GET11" s="11" t="s">
        <v>66</v>
      </c>
      <c r="GEU11" s="7">
        <v>336</v>
      </c>
      <c r="GEV11" s="7">
        <v>336</v>
      </c>
      <c r="GEW11" s="7">
        <v>0</v>
      </c>
      <c r="GEX11" s="7">
        <v>336</v>
      </c>
      <c r="GEY11" s="91" t="s">
        <v>458</v>
      </c>
      <c r="GEZ11" s="54" t="s">
        <v>296</v>
      </c>
      <c r="GFA11" s="7">
        <v>245</v>
      </c>
      <c r="GFB11" s="7">
        <v>73</v>
      </c>
      <c r="GFC11" s="13" t="s">
        <v>515</v>
      </c>
      <c r="GFD11" s="7"/>
      <c r="GFE11" s="7"/>
      <c r="GFF11" s="7"/>
      <c r="GFG11" s="7"/>
      <c r="GFH11" s="13" t="s">
        <v>9</v>
      </c>
      <c r="GFI11" s="12" t="s">
        <v>58</v>
      </c>
      <c r="GFJ11" s="11" t="s">
        <v>66</v>
      </c>
      <c r="GFK11" s="7">
        <v>336</v>
      </c>
      <c r="GFL11" s="7">
        <v>336</v>
      </c>
      <c r="GFM11" s="7">
        <v>0</v>
      </c>
      <c r="GFN11" s="7">
        <v>336</v>
      </c>
      <c r="GFO11" s="91" t="s">
        <v>458</v>
      </c>
      <c r="GFP11" s="54" t="s">
        <v>296</v>
      </c>
      <c r="GFQ11" s="7">
        <v>245</v>
      </c>
      <c r="GFR11" s="7">
        <v>73</v>
      </c>
      <c r="GFS11" s="13" t="s">
        <v>515</v>
      </c>
      <c r="GFT11" s="7"/>
      <c r="GFU11" s="7"/>
      <c r="GFV11" s="7"/>
      <c r="GFW11" s="7"/>
      <c r="GFX11" s="13" t="s">
        <v>9</v>
      </c>
      <c r="GFY11" s="12" t="s">
        <v>58</v>
      </c>
      <c r="GFZ11" s="11" t="s">
        <v>66</v>
      </c>
      <c r="GGA11" s="7">
        <v>336</v>
      </c>
      <c r="GGB11" s="7">
        <v>336</v>
      </c>
      <c r="GGC11" s="7">
        <v>0</v>
      </c>
      <c r="GGD11" s="7">
        <v>336</v>
      </c>
      <c r="GGE11" s="91" t="s">
        <v>458</v>
      </c>
      <c r="GGF11" s="54" t="s">
        <v>296</v>
      </c>
      <c r="GGG11" s="7">
        <v>245</v>
      </c>
      <c r="GGH11" s="7">
        <v>73</v>
      </c>
      <c r="GGI11" s="13" t="s">
        <v>515</v>
      </c>
      <c r="GGJ11" s="7"/>
      <c r="GGK11" s="7"/>
      <c r="GGL11" s="7"/>
      <c r="GGM11" s="7"/>
      <c r="GGN11" s="13" t="s">
        <v>9</v>
      </c>
      <c r="GGO11" s="12" t="s">
        <v>58</v>
      </c>
      <c r="GGP11" s="11" t="s">
        <v>66</v>
      </c>
      <c r="GGQ11" s="7">
        <v>336</v>
      </c>
      <c r="GGR11" s="7">
        <v>336</v>
      </c>
      <c r="GGS11" s="7">
        <v>0</v>
      </c>
      <c r="GGT11" s="7">
        <v>336</v>
      </c>
      <c r="GGU11" s="91" t="s">
        <v>458</v>
      </c>
      <c r="GGV11" s="54" t="s">
        <v>296</v>
      </c>
      <c r="GGW11" s="7">
        <v>245</v>
      </c>
      <c r="GGX11" s="7">
        <v>73</v>
      </c>
      <c r="GGY11" s="13" t="s">
        <v>515</v>
      </c>
      <c r="GGZ11" s="7"/>
      <c r="GHA11" s="7"/>
      <c r="GHB11" s="7"/>
      <c r="GHC11" s="7"/>
      <c r="GHD11" s="13" t="s">
        <v>9</v>
      </c>
      <c r="GHE11" s="12" t="s">
        <v>58</v>
      </c>
      <c r="GHF11" s="11" t="s">
        <v>66</v>
      </c>
      <c r="GHG11" s="7">
        <v>336</v>
      </c>
      <c r="GHH11" s="7">
        <v>336</v>
      </c>
      <c r="GHI11" s="7">
        <v>0</v>
      </c>
      <c r="GHJ11" s="7">
        <v>336</v>
      </c>
      <c r="GHK11" s="91" t="s">
        <v>458</v>
      </c>
      <c r="GHL11" s="54" t="s">
        <v>296</v>
      </c>
      <c r="GHM11" s="7">
        <v>245</v>
      </c>
      <c r="GHN11" s="7">
        <v>73</v>
      </c>
      <c r="GHO11" s="13" t="s">
        <v>515</v>
      </c>
      <c r="GHP11" s="7"/>
      <c r="GHQ11" s="7"/>
      <c r="GHR11" s="7"/>
      <c r="GHS11" s="7"/>
      <c r="GHT11" s="13" t="s">
        <v>9</v>
      </c>
      <c r="GHU11" s="12" t="s">
        <v>58</v>
      </c>
      <c r="GHV11" s="11" t="s">
        <v>66</v>
      </c>
      <c r="GHW11" s="7">
        <v>336</v>
      </c>
      <c r="GHX11" s="7">
        <v>336</v>
      </c>
      <c r="GHY11" s="7">
        <v>0</v>
      </c>
      <c r="GHZ11" s="7">
        <v>336</v>
      </c>
      <c r="GIA11" s="91" t="s">
        <v>458</v>
      </c>
      <c r="GIB11" s="54" t="s">
        <v>296</v>
      </c>
      <c r="GIC11" s="7">
        <v>245</v>
      </c>
      <c r="GID11" s="7">
        <v>73</v>
      </c>
      <c r="GIE11" s="13" t="s">
        <v>515</v>
      </c>
      <c r="GIF11" s="7"/>
      <c r="GIG11" s="7"/>
      <c r="GIH11" s="7"/>
      <c r="GII11" s="7"/>
      <c r="GIJ11" s="13" t="s">
        <v>9</v>
      </c>
      <c r="GIK11" s="12" t="s">
        <v>58</v>
      </c>
      <c r="GIL11" s="11" t="s">
        <v>66</v>
      </c>
      <c r="GIM11" s="7">
        <v>336</v>
      </c>
      <c r="GIN11" s="7">
        <v>336</v>
      </c>
      <c r="GIO11" s="7">
        <v>0</v>
      </c>
      <c r="GIP11" s="7">
        <v>336</v>
      </c>
      <c r="GIQ11" s="91" t="s">
        <v>458</v>
      </c>
      <c r="GIR11" s="54" t="s">
        <v>296</v>
      </c>
      <c r="GIS11" s="7">
        <v>245</v>
      </c>
      <c r="GIT11" s="7">
        <v>73</v>
      </c>
      <c r="GIU11" s="13" t="s">
        <v>515</v>
      </c>
      <c r="GIV11" s="7"/>
      <c r="GIW11" s="7"/>
      <c r="GIX11" s="7"/>
      <c r="GIY11" s="7"/>
      <c r="GIZ11" s="13" t="s">
        <v>9</v>
      </c>
      <c r="GJA11" s="12" t="s">
        <v>58</v>
      </c>
      <c r="GJB11" s="11" t="s">
        <v>66</v>
      </c>
      <c r="GJC11" s="7">
        <v>336</v>
      </c>
      <c r="GJD11" s="7">
        <v>336</v>
      </c>
      <c r="GJE11" s="7">
        <v>0</v>
      </c>
      <c r="GJF11" s="7">
        <v>336</v>
      </c>
      <c r="GJG11" s="91" t="s">
        <v>458</v>
      </c>
      <c r="GJH11" s="54" t="s">
        <v>296</v>
      </c>
      <c r="GJI11" s="7">
        <v>245</v>
      </c>
      <c r="GJJ11" s="7">
        <v>73</v>
      </c>
      <c r="GJK11" s="13" t="s">
        <v>515</v>
      </c>
      <c r="GJL11" s="7"/>
      <c r="GJM11" s="7"/>
      <c r="GJN11" s="7"/>
      <c r="GJO11" s="7"/>
      <c r="GJP11" s="13" t="s">
        <v>9</v>
      </c>
      <c r="GJQ11" s="12" t="s">
        <v>58</v>
      </c>
      <c r="GJR11" s="11" t="s">
        <v>66</v>
      </c>
      <c r="GJS11" s="7">
        <v>336</v>
      </c>
      <c r="GJT11" s="7">
        <v>336</v>
      </c>
      <c r="GJU11" s="7">
        <v>0</v>
      </c>
      <c r="GJV11" s="7">
        <v>336</v>
      </c>
      <c r="GJW11" s="91" t="s">
        <v>458</v>
      </c>
      <c r="GJX11" s="54" t="s">
        <v>296</v>
      </c>
      <c r="GJY11" s="7">
        <v>245</v>
      </c>
      <c r="GJZ11" s="7">
        <v>73</v>
      </c>
      <c r="GKA11" s="13" t="s">
        <v>515</v>
      </c>
      <c r="GKB11" s="7"/>
      <c r="GKC11" s="7"/>
      <c r="GKD11" s="7"/>
      <c r="GKE11" s="7"/>
      <c r="GKF11" s="13" t="s">
        <v>9</v>
      </c>
      <c r="GKG11" s="12" t="s">
        <v>58</v>
      </c>
      <c r="GKH11" s="11" t="s">
        <v>66</v>
      </c>
      <c r="GKI11" s="7">
        <v>336</v>
      </c>
      <c r="GKJ11" s="7">
        <v>336</v>
      </c>
      <c r="GKK11" s="7">
        <v>0</v>
      </c>
      <c r="GKL11" s="7">
        <v>336</v>
      </c>
      <c r="GKM11" s="91" t="s">
        <v>458</v>
      </c>
      <c r="GKN11" s="54" t="s">
        <v>296</v>
      </c>
      <c r="GKO11" s="7">
        <v>245</v>
      </c>
      <c r="GKP11" s="7">
        <v>73</v>
      </c>
      <c r="GKQ11" s="13" t="s">
        <v>515</v>
      </c>
      <c r="GKR11" s="7"/>
      <c r="GKS11" s="7"/>
      <c r="GKT11" s="7"/>
      <c r="GKU11" s="7"/>
      <c r="GKV11" s="13" t="s">
        <v>9</v>
      </c>
      <c r="GKW11" s="12" t="s">
        <v>58</v>
      </c>
      <c r="GKX11" s="11" t="s">
        <v>66</v>
      </c>
      <c r="GKY11" s="7">
        <v>336</v>
      </c>
      <c r="GKZ11" s="7">
        <v>336</v>
      </c>
      <c r="GLA11" s="7">
        <v>0</v>
      </c>
      <c r="GLB11" s="7">
        <v>336</v>
      </c>
      <c r="GLC11" s="91" t="s">
        <v>458</v>
      </c>
      <c r="GLD11" s="54" t="s">
        <v>296</v>
      </c>
      <c r="GLE11" s="7">
        <v>245</v>
      </c>
      <c r="GLF11" s="7">
        <v>73</v>
      </c>
      <c r="GLG11" s="13" t="s">
        <v>515</v>
      </c>
      <c r="GLH11" s="7"/>
      <c r="GLI11" s="7"/>
      <c r="GLJ11" s="7"/>
      <c r="GLK11" s="7"/>
      <c r="GLL11" s="13" t="s">
        <v>9</v>
      </c>
      <c r="GLM11" s="12" t="s">
        <v>58</v>
      </c>
      <c r="GLN11" s="11" t="s">
        <v>66</v>
      </c>
      <c r="GLO11" s="7">
        <v>336</v>
      </c>
      <c r="GLP11" s="7">
        <v>336</v>
      </c>
      <c r="GLQ11" s="7">
        <v>0</v>
      </c>
      <c r="GLR11" s="7">
        <v>336</v>
      </c>
      <c r="GLS11" s="91" t="s">
        <v>458</v>
      </c>
      <c r="GLT11" s="54" t="s">
        <v>296</v>
      </c>
      <c r="GLU11" s="7">
        <v>245</v>
      </c>
      <c r="GLV11" s="7">
        <v>73</v>
      </c>
      <c r="GLW11" s="13" t="s">
        <v>515</v>
      </c>
      <c r="GLX11" s="7"/>
      <c r="GLY11" s="7"/>
      <c r="GLZ11" s="7"/>
      <c r="GMA11" s="7"/>
      <c r="GMB11" s="13" t="s">
        <v>9</v>
      </c>
      <c r="GMC11" s="12" t="s">
        <v>58</v>
      </c>
      <c r="GMD11" s="11" t="s">
        <v>66</v>
      </c>
      <c r="GME11" s="7">
        <v>336</v>
      </c>
      <c r="GMF11" s="7">
        <v>336</v>
      </c>
      <c r="GMG11" s="7">
        <v>0</v>
      </c>
      <c r="GMH11" s="7">
        <v>336</v>
      </c>
      <c r="GMI11" s="91" t="s">
        <v>458</v>
      </c>
      <c r="GMJ11" s="54" t="s">
        <v>296</v>
      </c>
      <c r="GMK11" s="7">
        <v>245</v>
      </c>
      <c r="GML11" s="7">
        <v>73</v>
      </c>
      <c r="GMM11" s="13" t="s">
        <v>515</v>
      </c>
      <c r="GMN11" s="7"/>
      <c r="GMO11" s="7"/>
      <c r="GMP11" s="7"/>
      <c r="GMQ11" s="7"/>
      <c r="GMR11" s="13" t="s">
        <v>9</v>
      </c>
      <c r="GMS11" s="12" t="s">
        <v>58</v>
      </c>
      <c r="GMT11" s="11" t="s">
        <v>66</v>
      </c>
      <c r="GMU11" s="7">
        <v>336</v>
      </c>
      <c r="GMV11" s="7">
        <v>336</v>
      </c>
      <c r="GMW11" s="7">
        <v>0</v>
      </c>
      <c r="GMX11" s="7">
        <v>336</v>
      </c>
      <c r="GMY11" s="91" t="s">
        <v>458</v>
      </c>
      <c r="GMZ11" s="54" t="s">
        <v>296</v>
      </c>
      <c r="GNA11" s="7">
        <v>245</v>
      </c>
      <c r="GNB11" s="7">
        <v>73</v>
      </c>
      <c r="GNC11" s="13" t="s">
        <v>515</v>
      </c>
      <c r="GND11" s="7"/>
      <c r="GNE11" s="7"/>
      <c r="GNF11" s="7"/>
      <c r="GNG11" s="7"/>
      <c r="GNH11" s="13" t="s">
        <v>9</v>
      </c>
      <c r="GNI11" s="12" t="s">
        <v>58</v>
      </c>
      <c r="GNJ11" s="11" t="s">
        <v>66</v>
      </c>
      <c r="GNK11" s="7">
        <v>336</v>
      </c>
      <c r="GNL11" s="7">
        <v>336</v>
      </c>
      <c r="GNM11" s="7">
        <v>0</v>
      </c>
      <c r="GNN11" s="7">
        <v>336</v>
      </c>
      <c r="GNO11" s="91" t="s">
        <v>458</v>
      </c>
      <c r="GNP11" s="54" t="s">
        <v>296</v>
      </c>
      <c r="GNQ11" s="7">
        <v>245</v>
      </c>
      <c r="GNR11" s="7">
        <v>73</v>
      </c>
      <c r="GNS11" s="13" t="s">
        <v>515</v>
      </c>
      <c r="GNT11" s="7"/>
      <c r="GNU11" s="7"/>
      <c r="GNV11" s="7"/>
      <c r="GNW11" s="7"/>
      <c r="GNX11" s="13" t="s">
        <v>9</v>
      </c>
      <c r="GNY11" s="12" t="s">
        <v>58</v>
      </c>
      <c r="GNZ11" s="11" t="s">
        <v>66</v>
      </c>
      <c r="GOA11" s="7">
        <v>336</v>
      </c>
      <c r="GOB11" s="7">
        <v>336</v>
      </c>
      <c r="GOC11" s="7">
        <v>0</v>
      </c>
      <c r="GOD11" s="7">
        <v>336</v>
      </c>
      <c r="GOE11" s="91" t="s">
        <v>458</v>
      </c>
      <c r="GOF11" s="54" t="s">
        <v>296</v>
      </c>
      <c r="GOG11" s="7">
        <v>245</v>
      </c>
      <c r="GOH11" s="7">
        <v>73</v>
      </c>
      <c r="GOI11" s="13" t="s">
        <v>515</v>
      </c>
      <c r="GOJ11" s="7"/>
      <c r="GOK11" s="7"/>
      <c r="GOL11" s="7"/>
      <c r="GOM11" s="7"/>
      <c r="GON11" s="13" t="s">
        <v>9</v>
      </c>
      <c r="GOO11" s="12" t="s">
        <v>58</v>
      </c>
      <c r="GOP11" s="11" t="s">
        <v>66</v>
      </c>
      <c r="GOQ11" s="7">
        <v>336</v>
      </c>
      <c r="GOR11" s="7">
        <v>336</v>
      </c>
      <c r="GOS11" s="7">
        <v>0</v>
      </c>
      <c r="GOT11" s="7">
        <v>336</v>
      </c>
      <c r="GOU11" s="91" t="s">
        <v>458</v>
      </c>
      <c r="GOV11" s="54" t="s">
        <v>296</v>
      </c>
      <c r="GOW11" s="7">
        <v>245</v>
      </c>
      <c r="GOX11" s="7">
        <v>73</v>
      </c>
      <c r="GOY11" s="13" t="s">
        <v>515</v>
      </c>
      <c r="GOZ11" s="7"/>
      <c r="GPA11" s="7"/>
      <c r="GPB11" s="7"/>
      <c r="GPC11" s="7"/>
      <c r="GPD11" s="13" t="s">
        <v>9</v>
      </c>
      <c r="GPE11" s="12" t="s">
        <v>58</v>
      </c>
      <c r="GPF11" s="11" t="s">
        <v>66</v>
      </c>
      <c r="GPG11" s="7">
        <v>336</v>
      </c>
      <c r="GPH11" s="7">
        <v>336</v>
      </c>
      <c r="GPI11" s="7">
        <v>0</v>
      </c>
      <c r="GPJ11" s="7">
        <v>336</v>
      </c>
      <c r="GPK11" s="91" t="s">
        <v>458</v>
      </c>
      <c r="GPL11" s="54" t="s">
        <v>296</v>
      </c>
      <c r="GPM11" s="7">
        <v>245</v>
      </c>
      <c r="GPN11" s="7">
        <v>73</v>
      </c>
      <c r="GPO11" s="13" t="s">
        <v>515</v>
      </c>
      <c r="GPP11" s="7"/>
      <c r="GPQ11" s="7"/>
      <c r="GPR11" s="7"/>
      <c r="GPS11" s="7"/>
      <c r="GPT11" s="13" t="s">
        <v>9</v>
      </c>
      <c r="GPU11" s="12" t="s">
        <v>58</v>
      </c>
      <c r="GPV11" s="11" t="s">
        <v>66</v>
      </c>
      <c r="GPW11" s="7">
        <v>336</v>
      </c>
      <c r="GPX11" s="7">
        <v>336</v>
      </c>
      <c r="GPY11" s="7">
        <v>0</v>
      </c>
      <c r="GPZ11" s="7">
        <v>336</v>
      </c>
      <c r="GQA11" s="91" t="s">
        <v>458</v>
      </c>
      <c r="GQB11" s="54" t="s">
        <v>296</v>
      </c>
      <c r="GQC11" s="7">
        <v>245</v>
      </c>
      <c r="GQD11" s="7">
        <v>73</v>
      </c>
      <c r="GQE11" s="13" t="s">
        <v>515</v>
      </c>
      <c r="GQF11" s="7"/>
      <c r="GQG11" s="7"/>
      <c r="GQH11" s="7"/>
      <c r="GQI11" s="7"/>
      <c r="GQJ11" s="13" t="s">
        <v>9</v>
      </c>
      <c r="GQK11" s="12" t="s">
        <v>58</v>
      </c>
      <c r="GQL11" s="11" t="s">
        <v>66</v>
      </c>
      <c r="GQM11" s="7">
        <v>336</v>
      </c>
      <c r="GQN11" s="7">
        <v>336</v>
      </c>
      <c r="GQO11" s="7">
        <v>0</v>
      </c>
      <c r="GQP11" s="7">
        <v>336</v>
      </c>
      <c r="GQQ11" s="91" t="s">
        <v>458</v>
      </c>
      <c r="GQR11" s="54" t="s">
        <v>296</v>
      </c>
      <c r="GQS11" s="7">
        <v>245</v>
      </c>
      <c r="GQT11" s="7">
        <v>73</v>
      </c>
      <c r="GQU11" s="13" t="s">
        <v>515</v>
      </c>
      <c r="GQV11" s="7"/>
      <c r="GQW11" s="7"/>
      <c r="GQX11" s="7"/>
      <c r="GQY11" s="7"/>
      <c r="GQZ11" s="13" t="s">
        <v>9</v>
      </c>
      <c r="GRA11" s="12" t="s">
        <v>58</v>
      </c>
      <c r="GRB11" s="11" t="s">
        <v>66</v>
      </c>
      <c r="GRC11" s="7">
        <v>336</v>
      </c>
      <c r="GRD11" s="7">
        <v>336</v>
      </c>
      <c r="GRE11" s="7">
        <v>0</v>
      </c>
      <c r="GRF11" s="7">
        <v>336</v>
      </c>
      <c r="GRG11" s="91" t="s">
        <v>458</v>
      </c>
      <c r="GRH11" s="54" t="s">
        <v>296</v>
      </c>
      <c r="GRI11" s="7">
        <v>245</v>
      </c>
      <c r="GRJ11" s="7">
        <v>73</v>
      </c>
      <c r="GRK11" s="13" t="s">
        <v>515</v>
      </c>
      <c r="GRL11" s="7"/>
      <c r="GRM11" s="7"/>
      <c r="GRN11" s="7"/>
      <c r="GRO11" s="7"/>
      <c r="GRP11" s="13" t="s">
        <v>9</v>
      </c>
      <c r="GRQ11" s="12" t="s">
        <v>58</v>
      </c>
      <c r="GRR11" s="11" t="s">
        <v>66</v>
      </c>
      <c r="GRS11" s="7">
        <v>336</v>
      </c>
      <c r="GRT11" s="7">
        <v>336</v>
      </c>
      <c r="GRU11" s="7">
        <v>0</v>
      </c>
      <c r="GRV11" s="7">
        <v>336</v>
      </c>
      <c r="GRW11" s="91" t="s">
        <v>458</v>
      </c>
      <c r="GRX11" s="54" t="s">
        <v>296</v>
      </c>
      <c r="GRY11" s="7">
        <v>245</v>
      </c>
      <c r="GRZ11" s="7">
        <v>73</v>
      </c>
      <c r="GSA11" s="13" t="s">
        <v>515</v>
      </c>
      <c r="GSB11" s="7"/>
      <c r="GSC11" s="7"/>
      <c r="GSD11" s="7"/>
      <c r="GSE11" s="7"/>
      <c r="GSF11" s="13" t="s">
        <v>9</v>
      </c>
      <c r="GSG11" s="12" t="s">
        <v>58</v>
      </c>
      <c r="GSH11" s="11" t="s">
        <v>66</v>
      </c>
      <c r="GSI11" s="7">
        <v>336</v>
      </c>
      <c r="GSJ11" s="7">
        <v>336</v>
      </c>
      <c r="GSK11" s="7">
        <v>0</v>
      </c>
      <c r="GSL11" s="7">
        <v>336</v>
      </c>
      <c r="GSM11" s="91" t="s">
        <v>458</v>
      </c>
      <c r="GSN11" s="54" t="s">
        <v>296</v>
      </c>
      <c r="GSO11" s="7">
        <v>245</v>
      </c>
      <c r="GSP11" s="7">
        <v>73</v>
      </c>
      <c r="GSQ11" s="13" t="s">
        <v>515</v>
      </c>
      <c r="GSR11" s="7"/>
      <c r="GSS11" s="7"/>
      <c r="GST11" s="7"/>
      <c r="GSU11" s="7"/>
      <c r="GSV11" s="13" t="s">
        <v>9</v>
      </c>
      <c r="GSW11" s="12" t="s">
        <v>58</v>
      </c>
      <c r="GSX11" s="11" t="s">
        <v>66</v>
      </c>
      <c r="GSY11" s="7">
        <v>336</v>
      </c>
      <c r="GSZ11" s="7">
        <v>336</v>
      </c>
      <c r="GTA11" s="7">
        <v>0</v>
      </c>
      <c r="GTB11" s="7">
        <v>336</v>
      </c>
      <c r="GTC11" s="91" t="s">
        <v>458</v>
      </c>
      <c r="GTD11" s="54" t="s">
        <v>296</v>
      </c>
      <c r="GTE11" s="7">
        <v>245</v>
      </c>
      <c r="GTF11" s="7">
        <v>73</v>
      </c>
      <c r="GTG11" s="13" t="s">
        <v>515</v>
      </c>
      <c r="GTH11" s="7"/>
      <c r="GTI11" s="7"/>
      <c r="GTJ11" s="7"/>
      <c r="GTK11" s="7"/>
      <c r="GTL11" s="13" t="s">
        <v>9</v>
      </c>
      <c r="GTM11" s="12" t="s">
        <v>58</v>
      </c>
      <c r="GTN11" s="11" t="s">
        <v>66</v>
      </c>
      <c r="GTO11" s="7">
        <v>336</v>
      </c>
      <c r="GTP11" s="7">
        <v>336</v>
      </c>
      <c r="GTQ11" s="7">
        <v>0</v>
      </c>
      <c r="GTR11" s="7">
        <v>336</v>
      </c>
      <c r="GTS11" s="91" t="s">
        <v>458</v>
      </c>
      <c r="GTT11" s="54" t="s">
        <v>296</v>
      </c>
      <c r="GTU11" s="7">
        <v>245</v>
      </c>
      <c r="GTV11" s="7">
        <v>73</v>
      </c>
      <c r="GTW11" s="13" t="s">
        <v>515</v>
      </c>
      <c r="GTX11" s="7"/>
      <c r="GTY11" s="7"/>
      <c r="GTZ11" s="7"/>
      <c r="GUA11" s="7"/>
      <c r="GUB11" s="13" t="s">
        <v>9</v>
      </c>
      <c r="GUC11" s="12" t="s">
        <v>58</v>
      </c>
      <c r="GUD11" s="11" t="s">
        <v>66</v>
      </c>
      <c r="GUE11" s="7">
        <v>336</v>
      </c>
      <c r="GUF11" s="7">
        <v>336</v>
      </c>
      <c r="GUG11" s="7">
        <v>0</v>
      </c>
      <c r="GUH11" s="7">
        <v>336</v>
      </c>
      <c r="GUI11" s="91" t="s">
        <v>458</v>
      </c>
      <c r="GUJ11" s="54" t="s">
        <v>296</v>
      </c>
      <c r="GUK11" s="7">
        <v>245</v>
      </c>
      <c r="GUL11" s="7">
        <v>73</v>
      </c>
      <c r="GUM11" s="13" t="s">
        <v>515</v>
      </c>
      <c r="GUN11" s="7"/>
      <c r="GUO11" s="7"/>
      <c r="GUP11" s="7"/>
      <c r="GUQ11" s="7"/>
      <c r="GUR11" s="13" t="s">
        <v>9</v>
      </c>
      <c r="GUS11" s="12" t="s">
        <v>58</v>
      </c>
      <c r="GUT11" s="11" t="s">
        <v>66</v>
      </c>
      <c r="GUU11" s="7">
        <v>336</v>
      </c>
      <c r="GUV11" s="7">
        <v>336</v>
      </c>
      <c r="GUW11" s="7">
        <v>0</v>
      </c>
      <c r="GUX11" s="7">
        <v>336</v>
      </c>
      <c r="GUY11" s="91" t="s">
        <v>458</v>
      </c>
      <c r="GUZ11" s="54" t="s">
        <v>296</v>
      </c>
      <c r="GVA11" s="7">
        <v>245</v>
      </c>
      <c r="GVB11" s="7">
        <v>73</v>
      </c>
      <c r="GVC11" s="13" t="s">
        <v>515</v>
      </c>
      <c r="GVD11" s="7"/>
      <c r="GVE11" s="7"/>
      <c r="GVF11" s="7"/>
      <c r="GVG11" s="7"/>
      <c r="GVH11" s="13" t="s">
        <v>9</v>
      </c>
      <c r="GVI11" s="12" t="s">
        <v>58</v>
      </c>
      <c r="GVJ11" s="11" t="s">
        <v>66</v>
      </c>
      <c r="GVK11" s="7">
        <v>336</v>
      </c>
      <c r="GVL11" s="7">
        <v>336</v>
      </c>
      <c r="GVM11" s="7">
        <v>0</v>
      </c>
      <c r="GVN11" s="7">
        <v>336</v>
      </c>
      <c r="GVO11" s="91" t="s">
        <v>458</v>
      </c>
      <c r="GVP11" s="54" t="s">
        <v>296</v>
      </c>
      <c r="GVQ11" s="7">
        <v>245</v>
      </c>
      <c r="GVR11" s="7">
        <v>73</v>
      </c>
      <c r="GVS11" s="13" t="s">
        <v>515</v>
      </c>
      <c r="GVT11" s="7"/>
      <c r="GVU11" s="7"/>
      <c r="GVV11" s="7"/>
      <c r="GVW11" s="7"/>
      <c r="GVX11" s="13" t="s">
        <v>9</v>
      </c>
      <c r="GVY11" s="12" t="s">
        <v>58</v>
      </c>
      <c r="GVZ11" s="11" t="s">
        <v>66</v>
      </c>
      <c r="GWA11" s="7">
        <v>336</v>
      </c>
      <c r="GWB11" s="7">
        <v>336</v>
      </c>
      <c r="GWC11" s="7">
        <v>0</v>
      </c>
      <c r="GWD11" s="7">
        <v>336</v>
      </c>
      <c r="GWE11" s="91" t="s">
        <v>458</v>
      </c>
      <c r="GWF11" s="54" t="s">
        <v>296</v>
      </c>
      <c r="GWG11" s="7">
        <v>245</v>
      </c>
      <c r="GWH11" s="7">
        <v>73</v>
      </c>
      <c r="GWI11" s="13" t="s">
        <v>515</v>
      </c>
      <c r="GWJ11" s="7"/>
      <c r="GWK11" s="7"/>
      <c r="GWL11" s="7"/>
      <c r="GWM11" s="7"/>
      <c r="GWN11" s="13" t="s">
        <v>9</v>
      </c>
      <c r="GWO11" s="12" t="s">
        <v>58</v>
      </c>
      <c r="GWP11" s="11" t="s">
        <v>66</v>
      </c>
      <c r="GWQ11" s="7">
        <v>336</v>
      </c>
      <c r="GWR11" s="7">
        <v>336</v>
      </c>
      <c r="GWS11" s="7">
        <v>0</v>
      </c>
      <c r="GWT11" s="7">
        <v>336</v>
      </c>
      <c r="GWU11" s="91" t="s">
        <v>458</v>
      </c>
      <c r="GWV11" s="54" t="s">
        <v>296</v>
      </c>
      <c r="GWW11" s="7">
        <v>245</v>
      </c>
      <c r="GWX11" s="7">
        <v>73</v>
      </c>
      <c r="GWY11" s="13" t="s">
        <v>515</v>
      </c>
      <c r="GWZ11" s="7"/>
      <c r="GXA11" s="7"/>
      <c r="GXB11" s="7"/>
      <c r="GXC11" s="7"/>
      <c r="GXD11" s="13" t="s">
        <v>9</v>
      </c>
      <c r="GXE11" s="12" t="s">
        <v>58</v>
      </c>
      <c r="GXF11" s="11" t="s">
        <v>66</v>
      </c>
      <c r="GXG11" s="7">
        <v>336</v>
      </c>
      <c r="GXH11" s="7">
        <v>336</v>
      </c>
      <c r="GXI11" s="7">
        <v>0</v>
      </c>
      <c r="GXJ11" s="7">
        <v>336</v>
      </c>
      <c r="GXK11" s="91" t="s">
        <v>458</v>
      </c>
      <c r="GXL11" s="54" t="s">
        <v>296</v>
      </c>
      <c r="GXM11" s="7">
        <v>245</v>
      </c>
      <c r="GXN11" s="7">
        <v>73</v>
      </c>
      <c r="GXO11" s="13" t="s">
        <v>515</v>
      </c>
      <c r="GXP11" s="7"/>
      <c r="GXQ11" s="7"/>
      <c r="GXR11" s="7"/>
      <c r="GXS11" s="7"/>
      <c r="GXT11" s="13" t="s">
        <v>9</v>
      </c>
      <c r="GXU11" s="12" t="s">
        <v>58</v>
      </c>
      <c r="GXV11" s="11" t="s">
        <v>66</v>
      </c>
      <c r="GXW11" s="7">
        <v>336</v>
      </c>
      <c r="GXX11" s="7">
        <v>336</v>
      </c>
      <c r="GXY11" s="7">
        <v>0</v>
      </c>
      <c r="GXZ11" s="7">
        <v>336</v>
      </c>
      <c r="GYA11" s="91" t="s">
        <v>458</v>
      </c>
      <c r="GYB11" s="54" t="s">
        <v>296</v>
      </c>
      <c r="GYC11" s="7">
        <v>245</v>
      </c>
      <c r="GYD11" s="7">
        <v>73</v>
      </c>
      <c r="GYE11" s="13" t="s">
        <v>515</v>
      </c>
      <c r="GYF11" s="7"/>
      <c r="GYG11" s="7"/>
      <c r="GYH11" s="7"/>
      <c r="GYI11" s="7"/>
      <c r="GYJ11" s="13" t="s">
        <v>9</v>
      </c>
      <c r="GYK11" s="12" t="s">
        <v>58</v>
      </c>
      <c r="GYL11" s="11" t="s">
        <v>66</v>
      </c>
      <c r="GYM11" s="7">
        <v>336</v>
      </c>
      <c r="GYN11" s="7">
        <v>336</v>
      </c>
      <c r="GYO11" s="7">
        <v>0</v>
      </c>
      <c r="GYP11" s="7">
        <v>336</v>
      </c>
      <c r="GYQ11" s="91" t="s">
        <v>458</v>
      </c>
      <c r="GYR11" s="54" t="s">
        <v>296</v>
      </c>
      <c r="GYS11" s="7">
        <v>245</v>
      </c>
      <c r="GYT11" s="7">
        <v>73</v>
      </c>
      <c r="GYU11" s="13" t="s">
        <v>515</v>
      </c>
      <c r="GYV11" s="7"/>
      <c r="GYW11" s="7"/>
      <c r="GYX11" s="7"/>
      <c r="GYY11" s="7"/>
      <c r="GYZ11" s="13" t="s">
        <v>9</v>
      </c>
      <c r="GZA11" s="12" t="s">
        <v>58</v>
      </c>
      <c r="GZB11" s="11" t="s">
        <v>66</v>
      </c>
      <c r="GZC11" s="7">
        <v>336</v>
      </c>
      <c r="GZD11" s="7">
        <v>336</v>
      </c>
      <c r="GZE11" s="7">
        <v>0</v>
      </c>
      <c r="GZF11" s="7">
        <v>336</v>
      </c>
      <c r="GZG11" s="91" t="s">
        <v>458</v>
      </c>
      <c r="GZH11" s="54" t="s">
        <v>296</v>
      </c>
      <c r="GZI11" s="7">
        <v>245</v>
      </c>
      <c r="GZJ11" s="7">
        <v>73</v>
      </c>
      <c r="GZK11" s="13" t="s">
        <v>515</v>
      </c>
      <c r="GZL11" s="7"/>
      <c r="GZM11" s="7"/>
      <c r="GZN11" s="7"/>
      <c r="GZO11" s="7"/>
      <c r="GZP11" s="13" t="s">
        <v>9</v>
      </c>
      <c r="GZQ11" s="12" t="s">
        <v>58</v>
      </c>
      <c r="GZR11" s="11" t="s">
        <v>66</v>
      </c>
      <c r="GZS11" s="7">
        <v>336</v>
      </c>
      <c r="GZT11" s="7">
        <v>336</v>
      </c>
      <c r="GZU11" s="7">
        <v>0</v>
      </c>
      <c r="GZV11" s="7">
        <v>336</v>
      </c>
      <c r="GZW11" s="91" t="s">
        <v>458</v>
      </c>
      <c r="GZX11" s="54" t="s">
        <v>296</v>
      </c>
      <c r="GZY11" s="7">
        <v>245</v>
      </c>
      <c r="GZZ11" s="7">
        <v>73</v>
      </c>
      <c r="HAA11" s="13" t="s">
        <v>515</v>
      </c>
      <c r="HAB11" s="7"/>
      <c r="HAC11" s="7"/>
      <c r="HAD11" s="7"/>
      <c r="HAE11" s="7"/>
      <c r="HAF11" s="13" t="s">
        <v>9</v>
      </c>
      <c r="HAG11" s="12" t="s">
        <v>58</v>
      </c>
      <c r="HAH11" s="11" t="s">
        <v>66</v>
      </c>
      <c r="HAI11" s="7">
        <v>336</v>
      </c>
      <c r="HAJ11" s="7">
        <v>336</v>
      </c>
      <c r="HAK11" s="7">
        <v>0</v>
      </c>
      <c r="HAL11" s="7">
        <v>336</v>
      </c>
      <c r="HAM11" s="91" t="s">
        <v>458</v>
      </c>
      <c r="HAN11" s="54" t="s">
        <v>296</v>
      </c>
      <c r="HAO11" s="7">
        <v>245</v>
      </c>
      <c r="HAP11" s="7">
        <v>73</v>
      </c>
      <c r="HAQ11" s="13" t="s">
        <v>515</v>
      </c>
      <c r="HAR11" s="7"/>
      <c r="HAS11" s="7"/>
      <c r="HAT11" s="7"/>
      <c r="HAU11" s="7"/>
      <c r="HAV11" s="13" t="s">
        <v>9</v>
      </c>
      <c r="HAW11" s="12" t="s">
        <v>58</v>
      </c>
      <c r="HAX11" s="11" t="s">
        <v>66</v>
      </c>
      <c r="HAY11" s="7">
        <v>336</v>
      </c>
      <c r="HAZ11" s="7">
        <v>336</v>
      </c>
      <c r="HBA11" s="7">
        <v>0</v>
      </c>
      <c r="HBB11" s="7">
        <v>336</v>
      </c>
      <c r="HBC11" s="91" t="s">
        <v>458</v>
      </c>
      <c r="HBD11" s="54" t="s">
        <v>296</v>
      </c>
      <c r="HBE11" s="7">
        <v>245</v>
      </c>
      <c r="HBF11" s="7">
        <v>73</v>
      </c>
      <c r="HBG11" s="13" t="s">
        <v>515</v>
      </c>
      <c r="HBH11" s="7"/>
      <c r="HBI11" s="7"/>
      <c r="HBJ11" s="7"/>
      <c r="HBK11" s="7"/>
      <c r="HBL11" s="13" t="s">
        <v>9</v>
      </c>
      <c r="HBM11" s="12" t="s">
        <v>58</v>
      </c>
      <c r="HBN11" s="11" t="s">
        <v>66</v>
      </c>
      <c r="HBO11" s="7">
        <v>336</v>
      </c>
      <c r="HBP11" s="7">
        <v>336</v>
      </c>
      <c r="HBQ11" s="7">
        <v>0</v>
      </c>
      <c r="HBR11" s="7">
        <v>336</v>
      </c>
      <c r="HBS11" s="91" t="s">
        <v>458</v>
      </c>
      <c r="HBT11" s="54" t="s">
        <v>296</v>
      </c>
      <c r="HBU11" s="7">
        <v>245</v>
      </c>
      <c r="HBV11" s="7">
        <v>73</v>
      </c>
      <c r="HBW11" s="13" t="s">
        <v>515</v>
      </c>
      <c r="HBX11" s="7"/>
      <c r="HBY11" s="7"/>
      <c r="HBZ11" s="7"/>
      <c r="HCA11" s="7"/>
      <c r="HCB11" s="13" t="s">
        <v>9</v>
      </c>
      <c r="HCC11" s="12" t="s">
        <v>58</v>
      </c>
      <c r="HCD11" s="11" t="s">
        <v>66</v>
      </c>
      <c r="HCE11" s="7">
        <v>336</v>
      </c>
      <c r="HCF11" s="7">
        <v>336</v>
      </c>
      <c r="HCG11" s="7">
        <v>0</v>
      </c>
      <c r="HCH11" s="7">
        <v>336</v>
      </c>
      <c r="HCI11" s="91" t="s">
        <v>458</v>
      </c>
      <c r="HCJ11" s="54" t="s">
        <v>296</v>
      </c>
      <c r="HCK11" s="7">
        <v>245</v>
      </c>
      <c r="HCL11" s="7">
        <v>73</v>
      </c>
      <c r="HCM11" s="13" t="s">
        <v>515</v>
      </c>
      <c r="HCN11" s="7"/>
      <c r="HCO11" s="7"/>
      <c r="HCP11" s="7"/>
      <c r="HCQ11" s="7"/>
      <c r="HCR11" s="13" t="s">
        <v>9</v>
      </c>
      <c r="HCS11" s="12" t="s">
        <v>58</v>
      </c>
      <c r="HCT11" s="11" t="s">
        <v>66</v>
      </c>
      <c r="HCU11" s="7">
        <v>336</v>
      </c>
      <c r="HCV11" s="7">
        <v>336</v>
      </c>
      <c r="HCW11" s="7">
        <v>0</v>
      </c>
      <c r="HCX11" s="7">
        <v>336</v>
      </c>
      <c r="HCY11" s="91" t="s">
        <v>458</v>
      </c>
      <c r="HCZ11" s="54" t="s">
        <v>296</v>
      </c>
      <c r="HDA11" s="7">
        <v>245</v>
      </c>
      <c r="HDB11" s="7">
        <v>73</v>
      </c>
      <c r="HDC11" s="13" t="s">
        <v>515</v>
      </c>
      <c r="HDD11" s="7"/>
      <c r="HDE11" s="7"/>
      <c r="HDF11" s="7"/>
      <c r="HDG11" s="7"/>
      <c r="HDH11" s="13" t="s">
        <v>9</v>
      </c>
      <c r="HDI11" s="12" t="s">
        <v>58</v>
      </c>
      <c r="HDJ11" s="11" t="s">
        <v>66</v>
      </c>
      <c r="HDK11" s="7">
        <v>336</v>
      </c>
      <c r="HDL11" s="7">
        <v>336</v>
      </c>
      <c r="HDM11" s="7">
        <v>0</v>
      </c>
      <c r="HDN11" s="7">
        <v>336</v>
      </c>
      <c r="HDO11" s="91" t="s">
        <v>458</v>
      </c>
      <c r="HDP11" s="54" t="s">
        <v>296</v>
      </c>
      <c r="HDQ11" s="7">
        <v>245</v>
      </c>
      <c r="HDR11" s="7">
        <v>73</v>
      </c>
      <c r="HDS11" s="13" t="s">
        <v>515</v>
      </c>
      <c r="HDT11" s="7"/>
      <c r="HDU11" s="7"/>
      <c r="HDV11" s="7"/>
      <c r="HDW11" s="7"/>
      <c r="HDX11" s="13" t="s">
        <v>9</v>
      </c>
      <c r="HDY11" s="12" t="s">
        <v>58</v>
      </c>
      <c r="HDZ11" s="11" t="s">
        <v>66</v>
      </c>
      <c r="HEA11" s="7">
        <v>336</v>
      </c>
      <c r="HEB11" s="7">
        <v>336</v>
      </c>
      <c r="HEC11" s="7">
        <v>0</v>
      </c>
      <c r="HED11" s="7">
        <v>336</v>
      </c>
      <c r="HEE11" s="91" t="s">
        <v>458</v>
      </c>
      <c r="HEF11" s="54" t="s">
        <v>296</v>
      </c>
      <c r="HEG11" s="7">
        <v>245</v>
      </c>
      <c r="HEH11" s="7">
        <v>73</v>
      </c>
      <c r="HEI11" s="13" t="s">
        <v>515</v>
      </c>
      <c r="HEJ11" s="7"/>
      <c r="HEK11" s="7"/>
      <c r="HEL11" s="7"/>
      <c r="HEM11" s="7"/>
      <c r="HEN11" s="13" t="s">
        <v>9</v>
      </c>
      <c r="HEO11" s="12" t="s">
        <v>58</v>
      </c>
      <c r="HEP11" s="11" t="s">
        <v>66</v>
      </c>
      <c r="HEQ11" s="7">
        <v>336</v>
      </c>
      <c r="HER11" s="7">
        <v>336</v>
      </c>
      <c r="HES11" s="7">
        <v>0</v>
      </c>
      <c r="HET11" s="7">
        <v>336</v>
      </c>
      <c r="HEU11" s="91" t="s">
        <v>458</v>
      </c>
      <c r="HEV11" s="54" t="s">
        <v>296</v>
      </c>
      <c r="HEW11" s="7">
        <v>245</v>
      </c>
      <c r="HEX11" s="7">
        <v>73</v>
      </c>
      <c r="HEY11" s="13" t="s">
        <v>515</v>
      </c>
      <c r="HEZ11" s="7"/>
      <c r="HFA11" s="7"/>
      <c r="HFB11" s="7"/>
      <c r="HFC11" s="7"/>
      <c r="HFD11" s="13" t="s">
        <v>9</v>
      </c>
      <c r="HFE11" s="12" t="s">
        <v>58</v>
      </c>
      <c r="HFF11" s="11" t="s">
        <v>66</v>
      </c>
      <c r="HFG11" s="7">
        <v>336</v>
      </c>
      <c r="HFH11" s="7">
        <v>336</v>
      </c>
      <c r="HFI11" s="7">
        <v>0</v>
      </c>
      <c r="HFJ11" s="7">
        <v>336</v>
      </c>
      <c r="HFK11" s="91" t="s">
        <v>458</v>
      </c>
      <c r="HFL11" s="54" t="s">
        <v>296</v>
      </c>
      <c r="HFM11" s="7">
        <v>245</v>
      </c>
      <c r="HFN11" s="7">
        <v>73</v>
      </c>
      <c r="HFO11" s="13" t="s">
        <v>515</v>
      </c>
      <c r="HFP11" s="7"/>
      <c r="HFQ11" s="7"/>
      <c r="HFR11" s="7"/>
      <c r="HFS11" s="7"/>
      <c r="HFT11" s="13" t="s">
        <v>9</v>
      </c>
      <c r="HFU11" s="12" t="s">
        <v>58</v>
      </c>
      <c r="HFV11" s="11" t="s">
        <v>66</v>
      </c>
      <c r="HFW11" s="7">
        <v>336</v>
      </c>
      <c r="HFX11" s="7">
        <v>336</v>
      </c>
      <c r="HFY11" s="7">
        <v>0</v>
      </c>
      <c r="HFZ11" s="7">
        <v>336</v>
      </c>
      <c r="HGA11" s="91" t="s">
        <v>458</v>
      </c>
      <c r="HGB11" s="54" t="s">
        <v>296</v>
      </c>
      <c r="HGC11" s="7">
        <v>245</v>
      </c>
      <c r="HGD11" s="7">
        <v>73</v>
      </c>
      <c r="HGE11" s="13" t="s">
        <v>515</v>
      </c>
      <c r="HGF11" s="7"/>
      <c r="HGG11" s="7"/>
      <c r="HGH11" s="7"/>
      <c r="HGI11" s="7"/>
      <c r="HGJ11" s="13" t="s">
        <v>9</v>
      </c>
      <c r="HGK11" s="12" t="s">
        <v>58</v>
      </c>
      <c r="HGL11" s="11" t="s">
        <v>66</v>
      </c>
      <c r="HGM11" s="7">
        <v>336</v>
      </c>
      <c r="HGN11" s="7">
        <v>336</v>
      </c>
      <c r="HGO11" s="7">
        <v>0</v>
      </c>
      <c r="HGP11" s="7">
        <v>336</v>
      </c>
      <c r="HGQ11" s="91" t="s">
        <v>458</v>
      </c>
      <c r="HGR11" s="54" t="s">
        <v>296</v>
      </c>
      <c r="HGS11" s="7">
        <v>245</v>
      </c>
      <c r="HGT11" s="7">
        <v>73</v>
      </c>
      <c r="HGU11" s="13" t="s">
        <v>515</v>
      </c>
      <c r="HGV11" s="7"/>
      <c r="HGW11" s="7"/>
      <c r="HGX11" s="7"/>
      <c r="HGY11" s="7"/>
      <c r="HGZ11" s="13" t="s">
        <v>9</v>
      </c>
      <c r="HHA11" s="12" t="s">
        <v>58</v>
      </c>
      <c r="HHB11" s="11" t="s">
        <v>66</v>
      </c>
      <c r="HHC11" s="7">
        <v>336</v>
      </c>
      <c r="HHD11" s="7">
        <v>336</v>
      </c>
      <c r="HHE11" s="7">
        <v>0</v>
      </c>
      <c r="HHF11" s="7">
        <v>336</v>
      </c>
      <c r="HHG11" s="91" t="s">
        <v>458</v>
      </c>
      <c r="HHH11" s="54" t="s">
        <v>296</v>
      </c>
      <c r="HHI11" s="7">
        <v>245</v>
      </c>
      <c r="HHJ11" s="7">
        <v>73</v>
      </c>
      <c r="HHK11" s="13" t="s">
        <v>515</v>
      </c>
      <c r="HHL11" s="7"/>
      <c r="HHM11" s="7"/>
      <c r="HHN11" s="7"/>
      <c r="HHO11" s="7"/>
      <c r="HHP11" s="13" t="s">
        <v>9</v>
      </c>
      <c r="HHQ11" s="12" t="s">
        <v>58</v>
      </c>
      <c r="HHR11" s="11" t="s">
        <v>66</v>
      </c>
      <c r="HHS11" s="7">
        <v>336</v>
      </c>
      <c r="HHT11" s="7">
        <v>336</v>
      </c>
      <c r="HHU11" s="7">
        <v>0</v>
      </c>
      <c r="HHV11" s="7">
        <v>336</v>
      </c>
      <c r="HHW11" s="91" t="s">
        <v>458</v>
      </c>
      <c r="HHX11" s="54" t="s">
        <v>296</v>
      </c>
      <c r="HHY11" s="7">
        <v>245</v>
      </c>
      <c r="HHZ11" s="7">
        <v>73</v>
      </c>
      <c r="HIA11" s="13" t="s">
        <v>515</v>
      </c>
      <c r="HIB11" s="7"/>
      <c r="HIC11" s="7"/>
      <c r="HID11" s="7"/>
      <c r="HIE11" s="7"/>
      <c r="HIF11" s="13" t="s">
        <v>9</v>
      </c>
      <c r="HIG11" s="12" t="s">
        <v>58</v>
      </c>
      <c r="HIH11" s="11" t="s">
        <v>66</v>
      </c>
      <c r="HII11" s="7">
        <v>336</v>
      </c>
      <c r="HIJ11" s="7">
        <v>336</v>
      </c>
      <c r="HIK11" s="7">
        <v>0</v>
      </c>
      <c r="HIL11" s="7">
        <v>336</v>
      </c>
      <c r="HIM11" s="91" t="s">
        <v>458</v>
      </c>
      <c r="HIN11" s="54" t="s">
        <v>296</v>
      </c>
      <c r="HIO11" s="7">
        <v>245</v>
      </c>
      <c r="HIP11" s="7">
        <v>73</v>
      </c>
      <c r="HIQ11" s="13" t="s">
        <v>515</v>
      </c>
      <c r="HIR11" s="7"/>
      <c r="HIS11" s="7"/>
      <c r="HIT11" s="7"/>
      <c r="HIU11" s="7"/>
      <c r="HIV11" s="13" t="s">
        <v>9</v>
      </c>
      <c r="HIW11" s="12" t="s">
        <v>58</v>
      </c>
      <c r="HIX11" s="11" t="s">
        <v>66</v>
      </c>
      <c r="HIY11" s="7">
        <v>336</v>
      </c>
      <c r="HIZ11" s="7">
        <v>336</v>
      </c>
      <c r="HJA11" s="7">
        <v>0</v>
      </c>
      <c r="HJB11" s="7">
        <v>336</v>
      </c>
      <c r="HJC11" s="91" t="s">
        <v>458</v>
      </c>
      <c r="HJD11" s="54" t="s">
        <v>296</v>
      </c>
      <c r="HJE11" s="7">
        <v>245</v>
      </c>
      <c r="HJF11" s="7">
        <v>73</v>
      </c>
      <c r="HJG11" s="13" t="s">
        <v>515</v>
      </c>
      <c r="HJH11" s="7"/>
      <c r="HJI11" s="7"/>
      <c r="HJJ11" s="7"/>
      <c r="HJK11" s="7"/>
      <c r="HJL11" s="13" t="s">
        <v>9</v>
      </c>
      <c r="HJM11" s="12" t="s">
        <v>58</v>
      </c>
      <c r="HJN11" s="11" t="s">
        <v>66</v>
      </c>
      <c r="HJO11" s="7">
        <v>336</v>
      </c>
      <c r="HJP11" s="7">
        <v>336</v>
      </c>
      <c r="HJQ11" s="7">
        <v>0</v>
      </c>
      <c r="HJR11" s="7">
        <v>336</v>
      </c>
      <c r="HJS11" s="91" t="s">
        <v>458</v>
      </c>
      <c r="HJT11" s="54" t="s">
        <v>296</v>
      </c>
      <c r="HJU11" s="7">
        <v>245</v>
      </c>
      <c r="HJV11" s="7">
        <v>73</v>
      </c>
      <c r="HJW11" s="13" t="s">
        <v>515</v>
      </c>
      <c r="HJX11" s="7"/>
      <c r="HJY11" s="7"/>
      <c r="HJZ11" s="7"/>
      <c r="HKA11" s="7"/>
      <c r="HKB11" s="13" t="s">
        <v>9</v>
      </c>
      <c r="HKC11" s="12" t="s">
        <v>58</v>
      </c>
      <c r="HKD11" s="11" t="s">
        <v>66</v>
      </c>
      <c r="HKE11" s="7">
        <v>336</v>
      </c>
      <c r="HKF11" s="7">
        <v>336</v>
      </c>
      <c r="HKG11" s="7">
        <v>0</v>
      </c>
      <c r="HKH11" s="7">
        <v>336</v>
      </c>
      <c r="HKI11" s="91" t="s">
        <v>458</v>
      </c>
      <c r="HKJ11" s="54" t="s">
        <v>296</v>
      </c>
      <c r="HKK11" s="7">
        <v>245</v>
      </c>
      <c r="HKL11" s="7">
        <v>73</v>
      </c>
      <c r="HKM11" s="13" t="s">
        <v>515</v>
      </c>
      <c r="HKN11" s="7"/>
      <c r="HKO11" s="7"/>
      <c r="HKP11" s="7"/>
      <c r="HKQ11" s="7"/>
      <c r="HKR11" s="13" t="s">
        <v>9</v>
      </c>
      <c r="HKS11" s="12" t="s">
        <v>58</v>
      </c>
      <c r="HKT11" s="11" t="s">
        <v>66</v>
      </c>
      <c r="HKU11" s="7">
        <v>336</v>
      </c>
      <c r="HKV11" s="7">
        <v>336</v>
      </c>
      <c r="HKW11" s="7">
        <v>0</v>
      </c>
      <c r="HKX11" s="7">
        <v>336</v>
      </c>
      <c r="HKY11" s="91" t="s">
        <v>458</v>
      </c>
      <c r="HKZ11" s="54" t="s">
        <v>296</v>
      </c>
      <c r="HLA11" s="7">
        <v>245</v>
      </c>
      <c r="HLB11" s="7">
        <v>73</v>
      </c>
      <c r="HLC11" s="13" t="s">
        <v>515</v>
      </c>
      <c r="HLD11" s="7"/>
      <c r="HLE11" s="7"/>
      <c r="HLF11" s="7"/>
      <c r="HLG11" s="7"/>
      <c r="HLH11" s="13" t="s">
        <v>9</v>
      </c>
      <c r="HLI11" s="12" t="s">
        <v>58</v>
      </c>
      <c r="HLJ11" s="11" t="s">
        <v>66</v>
      </c>
      <c r="HLK11" s="7">
        <v>336</v>
      </c>
      <c r="HLL11" s="7">
        <v>336</v>
      </c>
      <c r="HLM11" s="7">
        <v>0</v>
      </c>
      <c r="HLN11" s="7">
        <v>336</v>
      </c>
      <c r="HLO11" s="91" t="s">
        <v>458</v>
      </c>
      <c r="HLP11" s="54" t="s">
        <v>296</v>
      </c>
      <c r="HLQ11" s="7">
        <v>245</v>
      </c>
      <c r="HLR11" s="7">
        <v>73</v>
      </c>
      <c r="HLS11" s="13" t="s">
        <v>515</v>
      </c>
      <c r="HLT11" s="7"/>
      <c r="HLU11" s="7"/>
      <c r="HLV11" s="7"/>
      <c r="HLW11" s="7"/>
      <c r="HLX11" s="13" t="s">
        <v>9</v>
      </c>
      <c r="HLY11" s="12" t="s">
        <v>58</v>
      </c>
      <c r="HLZ11" s="11" t="s">
        <v>66</v>
      </c>
      <c r="HMA11" s="7">
        <v>336</v>
      </c>
      <c r="HMB11" s="7">
        <v>336</v>
      </c>
      <c r="HMC11" s="7">
        <v>0</v>
      </c>
      <c r="HMD11" s="7">
        <v>336</v>
      </c>
      <c r="HME11" s="91" t="s">
        <v>458</v>
      </c>
      <c r="HMF11" s="54" t="s">
        <v>296</v>
      </c>
      <c r="HMG11" s="7">
        <v>245</v>
      </c>
      <c r="HMH11" s="7">
        <v>73</v>
      </c>
      <c r="HMI11" s="13" t="s">
        <v>515</v>
      </c>
      <c r="HMJ11" s="7"/>
      <c r="HMK11" s="7"/>
      <c r="HML11" s="7"/>
      <c r="HMM11" s="7"/>
      <c r="HMN11" s="13" t="s">
        <v>9</v>
      </c>
      <c r="HMO11" s="12" t="s">
        <v>58</v>
      </c>
      <c r="HMP11" s="11" t="s">
        <v>66</v>
      </c>
      <c r="HMQ11" s="7">
        <v>336</v>
      </c>
      <c r="HMR11" s="7">
        <v>336</v>
      </c>
      <c r="HMS11" s="7">
        <v>0</v>
      </c>
      <c r="HMT11" s="7">
        <v>336</v>
      </c>
      <c r="HMU11" s="91" t="s">
        <v>458</v>
      </c>
      <c r="HMV11" s="54" t="s">
        <v>296</v>
      </c>
      <c r="HMW11" s="7">
        <v>245</v>
      </c>
      <c r="HMX11" s="7">
        <v>73</v>
      </c>
      <c r="HMY11" s="13" t="s">
        <v>515</v>
      </c>
      <c r="HMZ11" s="7"/>
      <c r="HNA11" s="7"/>
      <c r="HNB11" s="7"/>
      <c r="HNC11" s="7"/>
      <c r="HND11" s="13" t="s">
        <v>9</v>
      </c>
      <c r="HNE11" s="12" t="s">
        <v>58</v>
      </c>
      <c r="HNF11" s="11" t="s">
        <v>66</v>
      </c>
      <c r="HNG11" s="7">
        <v>336</v>
      </c>
      <c r="HNH11" s="7">
        <v>336</v>
      </c>
      <c r="HNI11" s="7">
        <v>0</v>
      </c>
      <c r="HNJ11" s="7">
        <v>336</v>
      </c>
      <c r="HNK11" s="91" t="s">
        <v>458</v>
      </c>
      <c r="HNL11" s="54" t="s">
        <v>296</v>
      </c>
      <c r="HNM11" s="7">
        <v>245</v>
      </c>
      <c r="HNN11" s="7">
        <v>73</v>
      </c>
      <c r="HNO11" s="13" t="s">
        <v>515</v>
      </c>
      <c r="HNP11" s="7"/>
      <c r="HNQ11" s="7"/>
      <c r="HNR11" s="7"/>
      <c r="HNS11" s="7"/>
      <c r="HNT11" s="13" t="s">
        <v>9</v>
      </c>
      <c r="HNU11" s="12" t="s">
        <v>58</v>
      </c>
      <c r="HNV11" s="11" t="s">
        <v>66</v>
      </c>
      <c r="HNW11" s="7">
        <v>336</v>
      </c>
      <c r="HNX11" s="7">
        <v>336</v>
      </c>
      <c r="HNY11" s="7">
        <v>0</v>
      </c>
      <c r="HNZ11" s="7">
        <v>336</v>
      </c>
      <c r="HOA11" s="91" t="s">
        <v>458</v>
      </c>
      <c r="HOB11" s="54" t="s">
        <v>296</v>
      </c>
      <c r="HOC11" s="7">
        <v>245</v>
      </c>
      <c r="HOD11" s="7">
        <v>73</v>
      </c>
      <c r="HOE11" s="13" t="s">
        <v>515</v>
      </c>
      <c r="HOF11" s="7"/>
      <c r="HOG11" s="7"/>
      <c r="HOH11" s="7"/>
      <c r="HOI11" s="7"/>
      <c r="HOJ11" s="13" t="s">
        <v>9</v>
      </c>
      <c r="HOK11" s="12" t="s">
        <v>58</v>
      </c>
      <c r="HOL11" s="11" t="s">
        <v>66</v>
      </c>
      <c r="HOM11" s="7">
        <v>336</v>
      </c>
      <c r="HON11" s="7">
        <v>336</v>
      </c>
      <c r="HOO11" s="7">
        <v>0</v>
      </c>
      <c r="HOP11" s="7">
        <v>336</v>
      </c>
      <c r="HOQ11" s="91" t="s">
        <v>458</v>
      </c>
      <c r="HOR11" s="54" t="s">
        <v>296</v>
      </c>
      <c r="HOS11" s="7">
        <v>245</v>
      </c>
      <c r="HOT11" s="7">
        <v>73</v>
      </c>
      <c r="HOU11" s="13" t="s">
        <v>515</v>
      </c>
      <c r="HOV11" s="7"/>
      <c r="HOW11" s="7"/>
      <c r="HOX11" s="7"/>
      <c r="HOY11" s="7"/>
      <c r="HOZ11" s="13" t="s">
        <v>9</v>
      </c>
      <c r="HPA11" s="12" t="s">
        <v>58</v>
      </c>
      <c r="HPB11" s="11" t="s">
        <v>66</v>
      </c>
      <c r="HPC11" s="7">
        <v>336</v>
      </c>
      <c r="HPD11" s="7">
        <v>336</v>
      </c>
      <c r="HPE11" s="7">
        <v>0</v>
      </c>
      <c r="HPF11" s="7">
        <v>336</v>
      </c>
      <c r="HPG11" s="91" t="s">
        <v>458</v>
      </c>
      <c r="HPH11" s="54" t="s">
        <v>296</v>
      </c>
      <c r="HPI11" s="7">
        <v>245</v>
      </c>
      <c r="HPJ11" s="7">
        <v>73</v>
      </c>
      <c r="HPK11" s="13" t="s">
        <v>515</v>
      </c>
      <c r="HPL11" s="7"/>
      <c r="HPM11" s="7"/>
      <c r="HPN11" s="7"/>
      <c r="HPO11" s="7"/>
      <c r="HPP11" s="13" t="s">
        <v>9</v>
      </c>
      <c r="HPQ11" s="12" t="s">
        <v>58</v>
      </c>
      <c r="HPR11" s="11" t="s">
        <v>66</v>
      </c>
      <c r="HPS11" s="7">
        <v>336</v>
      </c>
      <c r="HPT11" s="7">
        <v>336</v>
      </c>
      <c r="HPU11" s="7">
        <v>0</v>
      </c>
      <c r="HPV11" s="7">
        <v>336</v>
      </c>
      <c r="HPW11" s="91" t="s">
        <v>458</v>
      </c>
      <c r="HPX11" s="54" t="s">
        <v>296</v>
      </c>
      <c r="HPY11" s="7">
        <v>245</v>
      </c>
      <c r="HPZ11" s="7">
        <v>73</v>
      </c>
      <c r="HQA11" s="13" t="s">
        <v>515</v>
      </c>
      <c r="HQB11" s="7"/>
      <c r="HQC11" s="7"/>
      <c r="HQD11" s="7"/>
      <c r="HQE11" s="7"/>
      <c r="HQF11" s="13" t="s">
        <v>9</v>
      </c>
      <c r="HQG11" s="12" t="s">
        <v>58</v>
      </c>
      <c r="HQH11" s="11" t="s">
        <v>66</v>
      </c>
      <c r="HQI11" s="7">
        <v>336</v>
      </c>
      <c r="HQJ11" s="7">
        <v>336</v>
      </c>
      <c r="HQK11" s="7">
        <v>0</v>
      </c>
      <c r="HQL11" s="7">
        <v>336</v>
      </c>
      <c r="HQM11" s="91" t="s">
        <v>458</v>
      </c>
      <c r="HQN11" s="54" t="s">
        <v>296</v>
      </c>
      <c r="HQO11" s="7">
        <v>245</v>
      </c>
      <c r="HQP11" s="7">
        <v>73</v>
      </c>
      <c r="HQQ11" s="13" t="s">
        <v>515</v>
      </c>
      <c r="HQR11" s="7"/>
      <c r="HQS11" s="7"/>
      <c r="HQT11" s="7"/>
      <c r="HQU11" s="7"/>
      <c r="HQV11" s="13" t="s">
        <v>9</v>
      </c>
      <c r="HQW11" s="12" t="s">
        <v>58</v>
      </c>
      <c r="HQX11" s="11" t="s">
        <v>66</v>
      </c>
      <c r="HQY11" s="7">
        <v>336</v>
      </c>
      <c r="HQZ11" s="7">
        <v>336</v>
      </c>
      <c r="HRA11" s="7">
        <v>0</v>
      </c>
      <c r="HRB11" s="7">
        <v>336</v>
      </c>
      <c r="HRC11" s="91" t="s">
        <v>458</v>
      </c>
      <c r="HRD11" s="54" t="s">
        <v>296</v>
      </c>
      <c r="HRE11" s="7">
        <v>245</v>
      </c>
      <c r="HRF11" s="7">
        <v>73</v>
      </c>
      <c r="HRG11" s="13" t="s">
        <v>515</v>
      </c>
      <c r="HRH11" s="7"/>
      <c r="HRI11" s="7"/>
      <c r="HRJ11" s="7"/>
      <c r="HRK11" s="7"/>
      <c r="HRL11" s="13" t="s">
        <v>9</v>
      </c>
      <c r="HRM11" s="12" t="s">
        <v>58</v>
      </c>
      <c r="HRN11" s="11" t="s">
        <v>66</v>
      </c>
      <c r="HRO11" s="7">
        <v>336</v>
      </c>
      <c r="HRP11" s="7">
        <v>336</v>
      </c>
      <c r="HRQ11" s="7">
        <v>0</v>
      </c>
      <c r="HRR11" s="7">
        <v>336</v>
      </c>
      <c r="HRS11" s="91" t="s">
        <v>458</v>
      </c>
      <c r="HRT11" s="54" t="s">
        <v>296</v>
      </c>
      <c r="HRU11" s="7">
        <v>245</v>
      </c>
      <c r="HRV11" s="7">
        <v>73</v>
      </c>
      <c r="HRW11" s="13" t="s">
        <v>515</v>
      </c>
      <c r="HRX11" s="7"/>
      <c r="HRY11" s="7"/>
      <c r="HRZ11" s="7"/>
      <c r="HSA11" s="7"/>
      <c r="HSB11" s="13" t="s">
        <v>9</v>
      </c>
      <c r="HSC11" s="12" t="s">
        <v>58</v>
      </c>
      <c r="HSD11" s="11" t="s">
        <v>66</v>
      </c>
      <c r="HSE11" s="7">
        <v>336</v>
      </c>
      <c r="HSF11" s="7">
        <v>336</v>
      </c>
      <c r="HSG11" s="7">
        <v>0</v>
      </c>
      <c r="HSH11" s="7">
        <v>336</v>
      </c>
      <c r="HSI11" s="91" t="s">
        <v>458</v>
      </c>
      <c r="HSJ11" s="54" t="s">
        <v>296</v>
      </c>
      <c r="HSK11" s="7">
        <v>245</v>
      </c>
      <c r="HSL11" s="7">
        <v>73</v>
      </c>
      <c r="HSM11" s="13" t="s">
        <v>515</v>
      </c>
      <c r="HSN11" s="7"/>
      <c r="HSO11" s="7"/>
      <c r="HSP11" s="7"/>
      <c r="HSQ11" s="7"/>
      <c r="HSR11" s="13" t="s">
        <v>9</v>
      </c>
      <c r="HSS11" s="12" t="s">
        <v>58</v>
      </c>
      <c r="HST11" s="11" t="s">
        <v>66</v>
      </c>
      <c r="HSU11" s="7">
        <v>336</v>
      </c>
      <c r="HSV11" s="7">
        <v>336</v>
      </c>
      <c r="HSW11" s="7">
        <v>0</v>
      </c>
      <c r="HSX11" s="7">
        <v>336</v>
      </c>
      <c r="HSY11" s="91" t="s">
        <v>458</v>
      </c>
      <c r="HSZ11" s="54" t="s">
        <v>296</v>
      </c>
      <c r="HTA11" s="7">
        <v>245</v>
      </c>
      <c r="HTB11" s="7">
        <v>73</v>
      </c>
      <c r="HTC11" s="13" t="s">
        <v>515</v>
      </c>
      <c r="HTD11" s="7"/>
      <c r="HTE11" s="7"/>
      <c r="HTF11" s="7"/>
      <c r="HTG11" s="7"/>
      <c r="HTH11" s="13" t="s">
        <v>9</v>
      </c>
      <c r="HTI11" s="12" t="s">
        <v>58</v>
      </c>
      <c r="HTJ11" s="11" t="s">
        <v>66</v>
      </c>
      <c r="HTK11" s="7">
        <v>336</v>
      </c>
      <c r="HTL11" s="7">
        <v>336</v>
      </c>
      <c r="HTM11" s="7">
        <v>0</v>
      </c>
      <c r="HTN11" s="7">
        <v>336</v>
      </c>
      <c r="HTO11" s="91" t="s">
        <v>458</v>
      </c>
      <c r="HTP11" s="54" t="s">
        <v>296</v>
      </c>
      <c r="HTQ11" s="7">
        <v>245</v>
      </c>
      <c r="HTR11" s="7">
        <v>73</v>
      </c>
      <c r="HTS11" s="13" t="s">
        <v>515</v>
      </c>
      <c r="HTT11" s="7"/>
      <c r="HTU11" s="7"/>
      <c r="HTV11" s="7"/>
      <c r="HTW11" s="7"/>
      <c r="HTX11" s="13" t="s">
        <v>9</v>
      </c>
      <c r="HTY11" s="12" t="s">
        <v>58</v>
      </c>
      <c r="HTZ11" s="11" t="s">
        <v>66</v>
      </c>
      <c r="HUA11" s="7">
        <v>336</v>
      </c>
      <c r="HUB11" s="7">
        <v>336</v>
      </c>
      <c r="HUC11" s="7">
        <v>0</v>
      </c>
      <c r="HUD11" s="7">
        <v>336</v>
      </c>
      <c r="HUE11" s="91" t="s">
        <v>458</v>
      </c>
      <c r="HUF11" s="54" t="s">
        <v>296</v>
      </c>
      <c r="HUG11" s="7">
        <v>245</v>
      </c>
      <c r="HUH11" s="7">
        <v>73</v>
      </c>
      <c r="HUI11" s="13" t="s">
        <v>515</v>
      </c>
      <c r="HUJ11" s="7"/>
      <c r="HUK11" s="7"/>
      <c r="HUL11" s="7"/>
      <c r="HUM11" s="7"/>
      <c r="HUN11" s="13" t="s">
        <v>9</v>
      </c>
      <c r="HUO11" s="12" t="s">
        <v>58</v>
      </c>
      <c r="HUP11" s="11" t="s">
        <v>66</v>
      </c>
      <c r="HUQ11" s="7">
        <v>336</v>
      </c>
      <c r="HUR11" s="7">
        <v>336</v>
      </c>
      <c r="HUS11" s="7">
        <v>0</v>
      </c>
      <c r="HUT11" s="7">
        <v>336</v>
      </c>
      <c r="HUU11" s="91" t="s">
        <v>458</v>
      </c>
      <c r="HUV11" s="54" t="s">
        <v>296</v>
      </c>
      <c r="HUW11" s="7">
        <v>245</v>
      </c>
      <c r="HUX11" s="7">
        <v>73</v>
      </c>
      <c r="HUY11" s="13" t="s">
        <v>515</v>
      </c>
      <c r="HUZ11" s="7"/>
      <c r="HVA11" s="7"/>
      <c r="HVB11" s="7"/>
      <c r="HVC11" s="7"/>
      <c r="HVD11" s="13" t="s">
        <v>9</v>
      </c>
      <c r="HVE11" s="12" t="s">
        <v>58</v>
      </c>
      <c r="HVF11" s="11" t="s">
        <v>66</v>
      </c>
      <c r="HVG11" s="7">
        <v>336</v>
      </c>
      <c r="HVH11" s="7">
        <v>336</v>
      </c>
      <c r="HVI11" s="7">
        <v>0</v>
      </c>
      <c r="HVJ11" s="7">
        <v>336</v>
      </c>
      <c r="HVK11" s="91" t="s">
        <v>458</v>
      </c>
      <c r="HVL11" s="54" t="s">
        <v>296</v>
      </c>
      <c r="HVM11" s="7">
        <v>245</v>
      </c>
      <c r="HVN11" s="7">
        <v>73</v>
      </c>
      <c r="HVO11" s="13" t="s">
        <v>515</v>
      </c>
      <c r="HVP11" s="7"/>
      <c r="HVQ11" s="7"/>
      <c r="HVR11" s="7"/>
      <c r="HVS11" s="7"/>
      <c r="HVT11" s="13" t="s">
        <v>9</v>
      </c>
      <c r="HVU11" s="12" t="s">
        <v>58</v>
      </c>
      <c r="HVV11" s="11" t="s">
        <v>66</v>
      </c>
      <c r="HVW11" s="7">
        <v>336</v>
      </c>
      <c r="HVX11" s="7">
        <v>336</v>
      </c>
      <c r="HVY11" s="7">
        <v>0</v>
      </c>
      <c r="HVZ11" s="7">
        <v>336</v>
      </c>
      <c r="HWA11" s="91" t="s">
        <v>458</v>
      </c>
      <c r="HWB11" s="54" t="s">
        <v>296</v>
      </c>
      <c r="HWC11" s="7">
        <v>245</v>
      </c>
      <c r="HWD11" s="7">
        <v>73</v>
      </c>
      <c r="HWE11" s="13" t="s">
        <v>515</v>
      </c>
      <c r="HWF11" s="7"/>
      <c r="HWG11" s="7"/>
      <c r="HWH11" s="7"/>
      <c r="HWI11" s="7"/>
      <c r="HWJ11" s="13" t="s">
        <v>9</v>
      </c>
      <c r="HWK11" s="12" t="s">
        <v>58</v>
      </c>
      <c r="HWL11" s="11" t="s">
        <v>66</v>
      </c>
      <c r="HWM11" s="7">
        <v>336</v>
      </c>
      <c r="HWN11" s="7">
        <v>336</v>
      </c>
      <c r="HWO11" s="7">
        <v>0</v>
      </c>
      <c r="HWP11" s="7">
        <v>336</v>
      </c>
      <c r="HWQ11" s="91" t="s">
        <v>458</v>
      </c>
      <c r="HWR11" s="54" t="s">
        <v>296</v>
      </c>
      <c r="HWS11" s="7">
        <v>245</v>
      </c>
      <c r="HWT11" s="7">
        <v>73</v>
      </c>
      <c r="HWU11" s="13" t="s">
        <v>515</v>
      </c>
      <c r="HWV11" s="7"/>
      <c r="HWW11" s="7"/>
      <c r="HWX11" s="7"/>
      <c r="HWY11" s="7"/>
      <c r="HWZ11" s="13" t="s">
        <v>9</v>
      </c>
      <c r="HXA11" s="12" t="s">
        <v>58</v>
      </c>
      <c r="HXB11" s="11" t="s">
        <v>66</v>
      </c>
      <c r="HXC11" s="7">
        <v>336</v>
      </c>
      <c r="HXD11" s="7">
        <v>336</v>
      </c>
      <c r="HXE11" s="7">
        <v>0</v>
      </c>
      <c r="HXF11" s="7">
        <v>336</v>
      </c>
      <c r="HXG11" s="91" t="s">
        <v>458</v>
      </c>
      <c r="HXH11" s="54" t="s">
        <v>296</v>
      </c>
      <c r="HXI11" s="7">
        <v>245</v>
      </c>
      <c r="HXJ11" s="7">
        <v>73</v>
      </c>
      <c r="HXK11" s="13" t="s">
        <v>515</v>
      </c>
      <c r="HXL11" s="7"/>
      <c r="HXM11" s="7"/>
      <c r="HXN11" s="7"/>
      <c r="HXO11" s="7"/>
      <c r="HXP11" s="13" t="s">
        <v>9</v>
      </c>
      <c r="HXQ11" s="12" t="s">
        <v>58</v>
      </c>
      <c r="HXR11" s="11" t="s">
        <v>66</v>
      </c>
      <c r="HXS11" s="7">
        <v>336</v>
      </c>
      <c r="HXT11" s="7">
        <v>336</v>
      </c>
      <c r="HXU11" s="7">
        <v>0</v>
      </c>
      <c r="HXV11" s="7">
        <v>336</v>
      </c>
      <c r="HXW11" s="91" t="s">
        <v>458</v>
      </c>
      <c r="HXX11" s="54" t="s">
        <v>296</v>
      </c>
      <c r="HXY11" s="7">
        <v>245</v>
      </c>
      <c r="HXZ11" s="7">
        <v>73</v>
      </c>
      <c r="HYA11" s="13" t="s">
        <v>515</v>
      </c>
      <c r="HYB11" s="7"/>
      <c r="HYC11" s="7"/>
      <c r="HYD11" s="7"/>
      <c r="HYE11" s="7"/>
      <c r="HYF11" s="13" t="s">
        <v>9</v>
      </c>
      <c r="HYG11" s="12" t="s">
        <v>58</v>
      </c>
      <c r="HYH11" s="11" t="s">
        <v>66</v>
      </c>
      <c r="HYI11" s="7">
        <v>336</v>
      </c>
      <c r="HYJ11" s="7">
        <v>336</v>
      </c>
      <c r="HYK11" s="7">
        <v>0</v>
      </c>
      <c r="HYL11" s="7">
        <v>336</v>
      </c>
      <c r="HYM11" s="91" t="s">
        <v>458</v>
      </c>
      <c r="HYN11" s="54" t="s">
        <v>296</v>
      </c>
      <c r="HYO11" s="7">
        <v>245</v>
      </c>
      <c r="HYP11" s="7">
        <v>73</v>
      </c>
      <c r="HYQ11" s="13" t="s">
        <v>515</v>
      </c>
      <c r="HYR11" s="7"/>
      <c r="HYS11" s="7"/>
      <c r="HYT11" s="7"/>
      <c r="HYU11" s="7"/>
      <c r="HYV11" s="13" t="s">
        <v>9</v>
      </c>
      <c r="HYW11" s="12" t="s">
        <v>58</v>
      </c>
      <c r="HYX11" s="11" t="s">
        <v>66</v>
      </c>
      <c r="HYY11" s="7">
        <v>336</v>
      </c>
      <c r="HYZ11" s="7">
        <v>336</v>
      </c>
      <c r="HZA11" s="7">
        <v>0</v>
      </c>
      <c r="HZB11" s="7">
        <v>336</v>
      </c>
      <c r="HZC11" s="91" t="s">
        <v>458</v>
      </c>
      <c r="HZD11" s="54" t="s">
        <v>296</v>
      </c>
      <c r="HZE11" s="7">
        <v>245</v>
      </c>
      <c r="HZF11" s="7">
        <v>73</v>
      </c>
      <c r="HZG11" s="13" t="s">
        <v>515</v>
      </c>
      <c r="HZH11" s="7"/>
      <c r="HZI11" s="7"/>
      <c r="HZJ11" s="7"/>
      <c r="HZK11" s="7"/>
      <c r="HZL11" s="13" t="s">
        <v>9</v>
      </c>
      <c r="HZM11" s="12" t="s">
        <v>58</v>
      </c>
      <c r="HZN11" s="11" t="s">
        <v>66</v>
      </c>
      <c r="HZO11" s="7">
        <v>336</v>
      </c>
      <c r="HZP11" s="7">
        <v>336</v>
      </c>
      <c r="HZQ11" s="7">
        <v>0</v>
      </c>
      <c r="HZR11" s="7">
        <v>336</v>
      </c>
      <c r="HZS11" s="91" t="s">
        <v>458</v>
      </c>
      <c r="HZT11" s="54" t="s">
        <v>296</v>
      </c>
      <c r="HZU11" s="7">
        <v>245</v>
      </c>
      <c r="HZV11" s="7">
        <v>73</v>
      </c>
      <c r="HZW11" s="13" t="s">
        <v>515</v>
      </c>
      <c r="HZX11" s="7"/>
      <c r="HZY11" s="7"/>
      <c r="HZZ11" s="7"/>
      <c r="IAA11" s="7"/>
      <c r="IAB11" s="13" t="s">
        <v>9</v>
      </c>
      <c r="IAC11" s="12" t="s">
        <v>58</v>
      </c>
      <c r="IAD11" s="11" t="s">
        <v>66</v>
      </c>
      <c r="IAE11" s="7">
        <v>336</v>
      </c>
      <c r="IAF11" s="7">
        <v>336</v>
      </c>
      <c r="IAG11" s="7">
        <v>0</v>
      </c>
      <c r="IAH11" s="7">
        <v>336</v>
      </c>
      <c r="IAI11" s="91" t="s">
        <v>458</v>
      </c>
      <c r="IAJ11" s="54" t="s">
        <v>296</v>
      </c>
      <c r="IAK11" s="7">
        <v>245</v>
      </c>
      <c r="IAL11" s="7">
        <v>73</v>
      </c>
      <c r="IAM11" s="13" t="s">
        <v>515</v>
      </c>
      <c r="IAN11" s="7"/>
      <c r="IAO11" s="7"/>
      <c r="IAP11" s="7"/>
      <c r="IAQ11" s="7"/>
      <c r="IAR11" s="13" t="s">
        <v>9</v>
      </c>
      <c r="IAS11" s="12" t="s">
        <v>58</v>
      </c>
      <c r="IAT11" s="11" t="s">
        <v>66</v>
      </c>
      <c r="IAU11" s="7">
        <v>336</v>
      </c>
      <c r="IAV11" s="7">
        <v>336</v>
      </c>
      <c r="IAW11" s="7">
        <v>0</v>
      </c>
      <c r="IAX11" s="7">
        <v>336</v>
      </c>
      <c r="IAY11" s="91" t="s">
        <v>458</v>
      </c>
      <c r="IAZ11" s="54" t="s">
        <v>296</v>
      </c>
      <c r="IBA11" s="7">
        <v>245</v>
      </c>
      <c r="IBB11" s="7">
        <v>73</v>
      </c>
      <c r="IBC11" s="13" t="s">
        <v>515</v>
      </c>
      <c r="IBD11" s="7"/>
      <c r="IBE11" s="7"/>
      <c r="IBF11" s="7"/>
      <c r="IBG11" s="7"/>
      <c r="IBH11" s="13" t="s">
        <v>9</v>
      </c>
      <c r="IBI11" s="12" t="s">
        <v>58</v>
      </c>
      <c r="IBJ11" s="11" t="s">
        <v>66</v>
      </c>
      <c r="IBK11" s="7">
        <v>336</v>
      </c>
      <c r="IBL11" s="7">
        <v>336</v>
      </c>
      <c r="IBM11" s="7">
        <v>0</v>
      </c>
      <c r="IBN11" s="7">
        <v>336</v>
      </c>
      <c r="IBO11" s="91" t="s">
        <v>458</v>
      </c>
      <c r="IBP11" s="54" t="s">
        <v>296</v>
      </c>
      <c r="IBQ11" s="7">
        <v>245</v>
      </c>
      <c r="IBR11" s="7">
        <v>73</v>
      </c>
      <c r="IBS11" s="13" t="s">
        <v>515</v>
      </c>
      <c r="IBT11" s="7"/>
      <c r="IBU11" s="7"/>
      <c r="IBV11" s="7"/>
      <c r="IBW11" s="7"/>
      <c r="IBX11" s="13" t="s">
        <v>9</v>
      </c>
      <c r="IBY11" s="12" t="s">
        <v>58</v>
      </c>
      <c r="IBZ11" s="11" t="s">
        <v>66</v>
      </c>
      <c r="ICA11" s="7">
        <v>336</v>
      </c>
      <c r="ICB11" s="7">
        <v>336</v>
      </c>
      <c r="ICC11" s="7">
        <v>0</v>
      </c>
      <c r="ICD11" s="7">
        <v>336</v>
      </c>
      <c r="ICE11" s="91" t="s">
        <v>458</v>
      </c>
      <c r="ICF11" s="54" t="s">
        <v>296</v>
      </c>
      <c r="ICG11" s="7">
        <v>245</v>
      </c>
      <c r="ICH11" s="7">
        <v>73</v>
      </c>
      <c r="ICI11" s="13" t="s">
        <v>515</v>
      </c>
      <c r="ICJ11" s="7"/>
      <c r="ICK11" s="7"/>
      <c r="ICL11" s="7"/>
      <c r="ICM11" s="7"/>
      <c r="ICN11" s="13" t="s">
        <v>9</v>
      </c>
      <c r="ICO11" s="12" t="s">
        <v>58</v>
      </c>
      <c r="ICP11" s="11" t="s">
        <v>66</v>
      </c>
      <c r="ICQ11" s="7">
        <v>336</v>
      </c>
      <c r="ICR11" s="7">
        <v>336</v>
      </c>
      <c r="ICS11" s="7">
        <v>0</v>
      </c>
      <c r="ICT11" s="7">
        <v>336</v>
      </c>
      <c r="ICU11" s="91" t="s">
        <v>458</v>
      </c>
      <c r="ICV11" s="54" t="s">
        <v>296</v>
      </c>
      <c r="ICW11" s="7">
        <v>245</v>
      </c>
      <c r="ICX11" s="7">
        <v>73</v>
      </c>
      <c r="ICY11" s="13" t="s">
        <v>515</v>
      </c>
      <c r="ICZ11" s="7"/>
      <c r="IDA11" s="7"/>
      <c r="IDB11" s="7"/>
      <c r="IDC11" s="7"/>
      <c r="IDD11" s="13" t="s">
        <v>9</v>
      </c>
      <c r="IDE11" s="12" t="s">
        <v>58</v>
      </c>
      <c r="IDF11" s="11" t="s">
        <v>66</v>
      </c>
      <c r="IDG11" s="7">
        <v>336</v>
      </c>
      <c r="IDH11" s="7">
        <v>336</v>
      </c>
      <c r="IDI11" s="7">
        <v>0</v>
      </c>
      <c r="IDJ11" s="7">
        <v>336</v>
      </c>
      <c r="IDK11" s="91" t="s">
        <v>458</v>
      </c>
      <c r="IDL11" s="54" t="s">
        <v>296</v>
      </c>
      <c r="IDM11" s="7">
        <v>245</v>
      </c>
      <c r="IDN11" s="7">
        <v>73</v>
      </c>
      <c r="IDO11" s="13" t="s">
        <v>515</v>
      </c>
      <c r="IDP11" s="7"/>
      <c r="IDQ11" s="7"/>
      <c r="IDR11" s="7"/>
      <c r="IDS11" s="7"/>
      <c r="IDT11" s="13" t="s">
        <v>9</v>
      </c>
      <c r="IDU11" s="12" t="s">
        <v>58</v>
      </c>
      <c r="IDV11" s="11" t="s">
        <v>66</v>
      </c>
      <c r="IDW11" s="7">
        <v>336</v>
      </c>
      <c r="IDX11" s="7">
        <v>336</v>
      </c>
      <c r="IDY11" s="7">
        <v>0</v>
      </c>
      <c r="IDZ11" s="7">
        <v>336</v>
      </c>
      <c r="IEA11" s="91" t="s">
        <v>458</v>
      </c>
      <c r="IEB11" s="54" t="s">
        <v>296</v>
      </c>
      <c r="IEC11" s="7">
        <v>245</v>
      </c>
      <c r="IED11" s="7">
        <v>73</v>
      </c>
      <c r="IEE11" s="13" t="s">
        <v>515</v>
      </c>
      <c r="IEF11" s="7"/>
      <c r="IEG11" s="7"/>
      <c r="IEH11" s="7"/>
      <c r="IEI11" s="7"/>
      <c r="IEJ11" s="13" t="s">
        <v>9</v>
      </c>
      <c r="IEK11" s="12" t="s">
        <v>58</v>
      </c>
      <c r="IEL11" s="11" t="s">
        <v>66</v>
      </c>
      <c r="IEM11" s="7">
        <v>336</v>
      </c>
      <c r="IEN11" s="7">
        <v>336</v>
      </c>
      <c r="IEO11" s="7">
        <v>0</v>
      </c>
      <c r="IEP11" s="7">
        <v>336</v>
      </c>
      <c r="IEQ11" s="91" t="s">
        <v>458</v>
      </c>
      <c r="IER11" s="54" t="s">
        <v>296</v>
      </c>
      <c r="IES11" s="7">
        <v>245</v>
      </c>
      <c r="IET11" s="7">
        <v>73</v>
      </c>
      <c r="IEU11" s="13" t="s">
        <v>515</v>
      </c>
      <c r="IEV11" s="7"/>
      <c r="IEW11" s="7"/>
      <c r="IEX11" s="7"/>
      <c r="IEY11" s="7"/>
      <c r="IEZ11" s="13" t="s">
        <v>9</v>
      </c>
      <c r="IFA11" s="12" t="s">
        <v>58</v>
      </c>
      <c r="IFB11" s="11" t="s">
        <v>66</v>
      </c>
      <c r="IFC11" s="7">
        <v>336</v>
      </c>
      <c r="IFD11" s="7">
        <v>336</v>
      </c>
      <c r="IFE11" s="7">
        <v>0</v>
      </c>
      <c r="IFF11" s="7">
        <v>336</v>
      </c>
      <c r="IFG11" s="91" t="s">
        <v>458</v>
      </c>
      <c r="IFH11" s="54" t="s">
        <v>296</v>
      </c>
      <c r="IFI11" s="7">
        <v>245</v>
      </c>
      <c r="IFJ11" s="7">
        <v>73</v>
      </c>
      <c r="IFK11" s="13" t="s">
        <v>515</v>
      </c>
      <c r="IFL11" s="7"/>
      <c r="IFM11" s="7"/>
      <c r="IFN11" s="7"/>
      <c r="IFO11" s="7"/>
      <c r="IFP11" s="13" t="s">
        <v>9</v>
      </c>
      <c r="IFQ11" s="12" t="s">
        <v>58</v>
      </c>
      <c r="IFR11" s="11" t="s">
        <v>66</v>
      </c>
      <c r="IFS11" s="7">
        <v>336</v>
      </c>
      <c r="IFT11" s="7">
        <v>336</v>
      </c>
      <c r="IFU11" s="7">
        <v>0</v>
      </c>
      <c r="IFV11" s="7">
        <v>336</v>
      </c>
      <c r="IFW11" s="91" t="s">
        <v>458</v>
      </c>
      <c r="IFX11" s="54" t="s">
        <v>296</v>
      </c>
      <c r="IFY11" s="7">
        <v>245</v>
      </c>
      <c r="IFZ11" s="7">
        <v>73</v>
      </c>
      <c r="IGA11" s="13" t="s">
        <v>515</v>
      </c>
      <c r="IGB11" s="7"/>
      <c r="IGC11" s="7"/>
      <c r="IGD11" s="7"/>
      <c r="IGE11" s="7"/>
      <c r="IGF11" s="13" t="s">
        <v>9</v>
      </c>
      <c r="IGG11" s="12" t="s">
        <v>58</v>
      </c>
      <c r="IGH11" s="11" t="s">
        <v>66</v>
      </c>
      <c r="IGI11" s="7">
        <v>336</v>
      </c>
      <c r="IGJ11" s="7">
        <v>336</v>
      </c>
      <c r="IGK11" s="7">
        <v>0</v>
      </c>
      <c r="IGL11" s="7">
        <v>336</v>
      </c>
      <c r="IGM11" s="91" t="s">
        <v>458</v>
      </c>
      <c r="IGN11" s="54" t="s">
        <v>296</v>
      </c>
      <c r="IGO11" s="7">
        <v>245</v>
      </c>
      <c r="IGP11" s="7">
        <v>73</v>
      </c>
      <c r="IGQ11" s="13" t="s">
        <v>515</v>
      </c>
      <c r="IGR11" s="7"/>
      <c r="IGS11" s="7"/>
      <c r="IGT11" s="7"/>
      <c r="IGU11" s="7"/>
      <c r="IGV11" s="13" t="s">
        <v>9</v>
      </c>
      <c r="IGW11" s="12" t="s">
        <v>58</v>
      </c>
      <c r="IGX11" s="11" t="s">
        <v>66</v>
      </c>
      <c r="IGY11" s="7">
        <v>336</v>
      </c>
      <c r="IGZ11" s="7">
        <v>336</v>
      </c>
      <c r="IHA11" s="7">
        <v>0</v>
      </c>
      <c r="IHB11" s="7">
        <v>336</v>
      </c>
      <c r="IHC11" s="91" t="s">
        <v>458</v>
      </c>
      <c r="IHD11" s="54" t="s">
        <v>296</v>
      </c>
      <c r="IHE11" s="7">
        <v>245</v>
      </c>
      <c r="IHF11" s="7">
        <v>73</v>
      </c>
      <c r="IHG11" s="13" t="s">
        <v>515</v>
      </c>
      <c r="IHH11" s="7"/>
      <c r="IHI11" s="7"/>
      <c r="IHJ11" s="7"/>
      <c r="IHK11" s="7"/>
      <c r="IHL11" s="13" t="s">
        <v>9</v>
      </c>
      <c r="IHM11" s="12" t="s">
        <v>58</v>
      </c>
      <c r="IHN11" s="11" t="s">
        <v>66</v>
      </c>
      <c r="IHO11" s="7">
        <v>336</v>
      </c>
      <c r="IHP11" s="7">
        <v>336</v>
      </c>
      <c r="IHQ11" s="7">
        <v>0</v>
      </c>
      <c r="IHR11" s="7">
        <v>336</v>
      </c>
      <c r="IHS11" s="91" t="s">
        <v>458</v>
      </c>
      <c r="IHT11" s="54" t="s">
        <v>296</v>
      </c>
      <c r="IHU11" s="7">
        <v>245</v>
      </c>
      <c r="IHV11" s="7">
        <v>73</v>
      </c>
      <c r="IHW11" s="13" t="s">
        <v>515</v>
      </c>
      <c r="IHX11" s="7"/>
      <c r="IHY11" s="7"/>
      <c r="IHZ11" s="7"/>
      <c r="IIA11" s="7"/>
      <c r="IIB11" s="13" t="s">
        <v>9</v>
      </c>
      <c r="IIC11" s="12" t="s">
        <v>58</v>
      </c>
      <c r="IID11" s="11" t="s">
        <v>66</v>
      </c>
      <c r="IIE11" s="7">
        <v>336</v>
      </c>
      <c r="IIF11" s="7">
        <v>336</v>
      </c>
      <c r="IIG11" s="7">
        <v>0</v>
      </c>
      <c r="IIH11" s="7">
        <v>336</v>
      </c>
      <c r="III11" s="91" t="s">
        <v>458</v>
      </c>
      <c r="IIJ11" s="54" t="s">
        <v>296</v>
      </c>
      <c r="IIK11" s="7">
        <v>245</v>
      </c>
      <c r="IIL11" s="7">
        <v>73</v>
      </c>
      <c r="IIM11" s="13" t="s">
        <v>515</v>
      </c>
      <c r="IIN11" s="7"/>
      <c r="IIO11" s="7"/>
      <c r="IIP11" s="7"/>
      <c r="IIQ11" s="7"/>
      <c r="IIR11" s="13" t="s">
        <v>9</v>
      </c>
      <c r="IIS11" s="12" t="s">
        <v>58</v>
      </c>
      <c r="IIT11" s="11" t="s">
        <v>66</v>
      </c>
      <c r="IIU11" s="7">
        <v>336</v>
      </c>
      <c r="IIV11" s="7">
        <v>336</v>
      </c>
      <c r="IIW11" s="7">
        <v>0</v>
      </c>
      <c r="IIX11" s="7">
        <v>336</v>
      </c>
      <c r="IIY11" s="91" t="s">
        <v>458</v>
      </c>
      <c r="IIZ11" s="54" t="s">
        <v>296</v>
      </c>
      <c r="IJA11" s="7">
        <v>245</v>
      </c>
      <c r="IJB11" s="7">
        <v>73</v>
      </c>
      <c r="IJC11" s="13" t="s">
        <v>515</v>
      </c>
      <c r="IJD11" s="7"/>
      <c r="IJE11" s="7"/>
      <c r="IJF11" s="7"/>
      <c r="IJG11" s="7"/>
      <c r="IJH11" s="13" t="s">
        <v>9</v>
      </c>
      <c r="IJI11" s="12" t="s">
        <v>58</v>
      </c>
      <c r="IJJ11" s="11" t="s">
        <v>66</v>
      </c>
      <c r="IJK11" s="7">
        <v>336</v>
      </c>
      <c r="IJL11" s="7">
        <v>336</v>
      </c>
      <c r="IJM11" s="7">
        <v>0</v>
      </c>
      <c r="IJN11" s="7">
        <v>336</v>
      </c>
      <c r="IJO11" s="91" t="s">
        <v>458</v>
      </c>
      <c r="IJP11" s="54" t="s">
        <v>296</v>
      </c>
      <c r="IJQ11" s="7">
        <v>245</v>
      </c>
      <c r="IJR11" s="7">
        <v>73</v>
      </c>
      <c r="IJS11" s="13" t="s">
        <v>515</v>
      </c>
      <c r="IJT11" s="7"/>
      <c r="IJU11" s="7"/>
      <c r="IJV11" s="7"/>
      <c r="IJW11" s="7"/>
      <c r="IJX11" s="13" t="s">
        <v>9</v>
      </c>
      <c r="IJY11" s="12" t="s">
        <v>58</v>
      </c>
      <c r="IJZ11" s="11" t="s">
        <v>66</v>
      </c>
      <c r="IKA11" s="7">
        <v>336</v>
      </c>
      <c r="IKB11" s="7">
        <v>336</v>
      </c>
      <c r="IKC11" s="7">
        <v>0</v>
      </c>
      <c r="IKD11" s="7">
        <v>336</v>
      </c>
      <c r="IKE11" s="91" t="s">
        <v>458</v>
      </c>
      <c r="IKF11" s="54" t="s">
        <v>296</v>
      </c>
      <c r="IKG11" s="7">
        <v>245</v>
      </c>
      <c r="IKH11" s="7">
        <v>73</v>
      </c>
      <c r="IKI11" s="13" t="s">
        <v>515</v>
      </c>
      <c r="IKJ11" s="7"/>
      <c r="IKK11" s="7"/>
      <c r="IKL11" s="7"/>
      <c r="IKM11" s="7"/>
      <c r="IKN11" s="13" t="s">
        <v>9</v>
      </c>
      <c r="IKO11" s="12" t="s">
        <v>58</v>
      </c>
      <c r="IKP11" s="11" t="s">
        <v>66</v>
      </c>
      <c r="IKQ11" s="7">
        <v>336</v>
      </c>
      <c r="IKR11" s="7">
        <v>336</v>
      </c>
      <c r="IKS11" s="7">
        <v>0</v>
      </c>
      <c r="IKT11" s="7">
        <v>336</v>
      </c>
      <c r="IKU11" s="91" t="s">
        <v>458</v>
      </c>
      <c r="IKV11" s="54" t="s">
        <v>296</v>
      </c>
      <c r="IKW11" s="7">
        <v>245</v>
      </c>
      <c r="IKX11" s="7">
        <v>73</v>
      </c>
      <c r="IKY11" s="13" t="s">
        <v>515</v>
      </c>
      <c r="IKZ11" s="7"/>
      <c r="ILA11" s="7"/>
      <c r="ILB11" s="7"/>
      <c r="ILC11" s="7"/>
      <c r="ILD11" s="13" t="s">
        <v>9</v>
      </c>
      <c r="ILE11" s="12" t="s">
        <v>58</v>
      </c>
      <c r="ILF11" s="11" t="s">
        <v>66</v>
      </c>
      <c r="ILG11" s="7">
        <v>336</v>
      </c>
      <c r="ILH11" s="7">
        <v>336</v>
      </c>
      <c r="ILI11" s="7">
        <v>0</v>
      </c>
      <c r="ILJ11" s="7">
        <v>336</v>
      </c>
      <c r="ILK11" s="91" t="s">
        <v>458</v>
      </c>
      <c r="ILL11" s="54" t="s">
        <v>296</v>
      </c>
      <c r="ILM11" s="7">
        <v>245</v>
      </c>
      <c r="ILN11" s="7">
        <v>73</v>
      </c>
      <c r="ILO11" s="13" t="s">
        <v>515</v>
      </c>
      <c r="ILP11" s="7"/>
      <c r="ILQ11" s="7"/>
      <c r="ILR11" s="7"/>
      <c r="ILS11" s="7"/>
      <c r="ILT11" s="13" t="s">
        <v>9</v>
      </c>
      <c r="ILU11" s="12" t="s">
        <v>58</v>
      </c>
      <c r="ILV11" s="11" t="s">
        <v>66</v>
      </c>
      <c r="ILW11" s="7">
        <v>336</v>
      </c>
      <c r="ILX11" s="7">
        <v>336</v>
      </c>
      <c r="ILY11" s="7">
        <v>0</v>
      </c>
      <c r="ILZ11" s="7">
        <v>336</v>
      </c>
      <c r="IMA11" s="91" t="s">
        <v>458</v>
      </c>
      <c r="IMB11" s="54" t="s">
        <v>296</v>
      </c>
      <c r="IMC11" s="7">
        <v>245</v>
      </c>
      <c r="IMD11" s="7">
        <v>73</v>
      </c>
      <c r="IME11" s="13" t="s">
        <v>515</v>
      </c>
      <c r="IMF11" s="7"/>
      <c r="IMG11" s="7"/>
      <c r="IMH11" s="7"/>
      <c r="IMI11" s="7"/>
      <c r="IMJ11" s="13" t="s">
        <v>9</v>
      </c>
      <c r="IMK11" s="12" t="s">
        <v>58</v>
      </c>
      <c r="IML11" s="11" t="s">
        <v>66</v>
      </c>
      <c r="IMM11" s="7">
        <v>336</v>
      </c>
      <c r="IMN11" s="7">
        <v>336</v>
      </c>
      <c r="IMO11" s="7">
        <v>0</v>
      </c>
      <c r="IMP11" s="7">
        <v>336</v>
      </c>
      <c r="IMQ11" s="91" t="s">
        <v>458</v>
      </c>
      <c r="IMR11" s="54" t="s">
        <v>296</v>
      </c>
      <c r="IMS11" s="7">
        <v>245</v>
      </c>
      <c r="IMT11" s="7">
        <v>73</v>
      </c>
      <c r="IMU11" s="13" t="s">
        <v>515</v>
      </c>
      <c r="IMV11" s="7"/>
      <c r="IMW11" s="7"/>
      <c r="IMX11" s="7"/>
      <c r="IMY11" s="7"/>
      <c r="IMZ11" s="13" t="s">
        <v>9</v>
      </c>
      <c r="INA11" s="12" t="s">
        <v>58</v>
      </c>
      <c r="INB11" s="11" t="s">
        <v>66</v>
      </c>
      <c r="INC11" s="7">
        <v>336</v>
      </c>
      <c r="IND11" s="7">
        <v>336</v>
      </c>
      <c r="INE11" s="7">
        <v>0</v>
      </c>
      <c r="INF11" s="7">
        <v>336</v>
      </c>
      <c r="ING11" s="91" t="s">
        <v>458</v>
      </c>
      <c r="INH11" s="54" t="s">
        <v>296</v>
      </c>
      <c r="INI11" s="7">
        <v>245</v>
      </c>
      <c r="INJ11" s="7">
        <v>73</v>
      </c>
      <c r="INK11" s="13" t="s">
        <v>515</v>
      </c>
      <c r="INL11" s="7"/>
      <c r="INM11" s="7"/>
      <c r="INN11" s="7"/>
      <c r="INO11" s="7"/>
      <c r="INP11" s="13" t="s">
        <v>9</v>
      </c>
      <c r="INQ11" s="12" t="s">
        <v>58</v>
      </c>
      <c r="INR11" s="11" t="s">
        <v>66</v>
      </c>
      <c r="INS11" s="7">
        <v>336</v>
      </c>
      <c r="INT11" s="7">
        <v>336</v>
      </c>
      <c r="INU11" s="7">
        <v>0</v>
      </c>
      <c r="INV11" s="7">
        <v>336</v>
      </c>
      <c r="INW11" s="91" t="s">
        <v>458</v>
      </c>
      <c r="INX11" s="54" t="s">
        <v>296</v>
      </c>
      <c r="INY11" s="7">
        <v>245</v>
      </c>
      <c r="INZ11" s="7">
        <v>73</v>
      </c>
      <c r="IOA11" s="13" t="s">
        <v>515</v>
      </c>
      <c r="IOB11" s="7"/>
      <c r="IOC11" s="7"/>
      <c r="IOD11" s="7"/>
      <c r="IOE11" s="7"/>
      <c r="IOF11" s="13" t="s">
        <v>9</v>
      </c>
      <c r="IOG11" s="12" t="s">
        <v>58</v>
      </c>
      <c r="IOH11" s="11" t="s">
        <v>66</v>
      </c>
      <c r="IOI11" s="7">
        <v>336</v>
      </c>
      <c r="IOJ11" s="7">
        <v>336</v>
      </c>
      <c r="IOK11" s="7">
        <v>0</v>
      </c>
      <c r="IOL11" s="7">
        <v>336</v>
      </c>
      <c r="IOM11" s="91" t="s">
        <v>458</v>
      </c>
      <c r="ION11" s="54" t="s">
        <v>296</v>
      </c>
      <c r="IOO11" s="7">
        <v>245</v>
      </c>
      <c r="IOP11" s="7">
        <v>73</v>
      </c>
      <c r="IOQ11" s="13" t="s">
        <v>515</v>
      </c>
      <c r="IOR11" s="7"/>
      <c r="IOS11" s="7"/>
      <c r="IOT11" s="7"/>
      <c r="IOU11" s="7"/>
      <c r="IOV11" s="13" t="s">
        <v>9</v>
      </c>
      <c r="IOW11" s="12" t="s">
        <v>58</v>
      </c>
      <c r="IOX11" s="11" t="s">
        <v>66</v>
      </c>
      <c r="IOY11" s="7">
        <v>336</v>
      </c>
      <c r="IOZ11" s="7">
        <v>336</v>
      </c>
      <c r="IPA11" s="7">
        <v>0</v>
      </c>
      <c r="IPB11" s="7">
        <v>336</v>
      </c>
      <c r="IPC11" s="91" t="s">
        <v>458</v>
      </c>
      <c r="IPD11" s="54" t="s">
        <v>296</v>
      </c>
      <c r="IPE11" s="7">
        <v>245</v>
      </c>
      <c r="IPF11" s="7">
        <v>73</v>
      </c>
      <c r="IPG11" s="13" t="s">
        <v>515</v>
      </c>
      <c r="IPH11" s="7"/>
      <c r="IPI11" s="7"/>
      <c r="IPJ11" s="7"/>
      <c r="IPK11" s="7"/>
      <c r="IPL11" s="13" t="s">
        <v>9</v>
      </c>
      <c r="IPM11" s="12" t="s">
        <v>58</v>
      </c>
      <c r="IPN11" s="11" t="s">
        <v>66</v>
      </c>
      <c r="IPO11" s="7">
        <v>336</v>
      </c>
      <c r="IPP11" s="7">
        <v>336</v>
      </c>
      <c r="IPQ11" s="7">
        <v>0</v>
      </c>
      <c r="IPR11" s="7">
        <v>336</v>
      </c>
      <c r="IPS11" s="91" t="s">
        <v>458</v>
      </c>
      <c r="IPT11" s="54" t="s">
        <v>296</v>
      </c>
      <c r="IPU11" s="7">
        <v>245</v>
      </c>
      <c r="IPV11" s="7">
        <v>73</v>
      </c>
      <c r="IPW11" s="13" t="s">
        <v>515</v>
      </c>
      <c r="IPX11" s="7"/>
      <c r="IPY11" s="7"/>
      <c r="IPZ11" s="7"/>
      <c r="IQA11" s="7"/>
      <c r="IQB11" s="13" t="s">
        <v>9</v>
      </c>
      <c r="IQC11" s="12" t="s">
        <v>58</v>
      </c>
      <c r="IQD11" s="11" t="s">
        <v>66</v>
      </c>
      <c r="IQE11" s="7">
        <v>336</v>
      </c>
      <c r="IQF11" s="7">
        <v>336</v>
      </c>
      <c r="IQG11" s="7">
        <v>0</v>
      </c>
      <c r="IQH11" s="7">
        <v>336</v>
      </c>
      <c r="IQI11" s="91" t="s">
        <v>458</v>
      </c>
      <c r="IQJ11" s="54" t="s">
        <v>296</v>
      </c>
      <c r="IQK11" s="7">
        <v>245</v>
      </c>
      <c r="IQL11" s="7">
        <v>73</v>
      </c>
      <c r="IQM11" s="13" t="s">
        <v>515</v>
      </c>
      <c r="IQN11" s="7"/>
      <c r="IQO11" s="7"/>
      <c r="IQP11" s="7"/>
      <c r="IQQ11" s="7"/>
      <c r="IQR11" s="13" t="s">
        <v>9</v>
      </c>
      <c r="IQS11" s="12" t="s">
        <v>58</v>
      </c>
      <c r="IQT11" s="11" t="s">
        <v>66</v>
      </c>
      <c r="IQU11" s="7">
        <v>336</v>
      </c>
      <c r="IQV11" s="7">
        <v>336</v>
      </c>
      <c r="IQW11" s="7">
        <v>0</v>
      </c>
      <c r="IQX11" s="7">
        <v>336</v>
      </c>
      <c r="IQY11" s="91" t="s">
        <v>458</v>
      </c>
      <c r="IQZ11" s="54" t="s">
        <v>296</v>
      </c>
      <c r="IRA11" s="7">
        <v>245</v>
      </c>
      <c r="IRB11" s="7">
        <v>73</v>
      </c>
      <c r="IRC11" s="13" t="s">
        <v>515</v>
      </c>
      <c r="IRD11" s="7"/>
      <c r="IRE11" s="7"/>
      <c r="IRF11" s="7"/>
      <c r="IRG11" s="7"/>
      <c r="IRH11" s="13" t="s">
        <v>9</v>
      </c>
      <c r="IRI11" s="12" t="s">
        <v>58</v>
      </c>
      <c r="IRJ11" s="11" t="s">
        <v>66</v>
      </c>
      <c r="IRK11" s="7">
        <v>336</v>
      </c>
      <c r="IRL11" s="7">
        <v>336</v>
      </c>
      <c r="IRM11" s="7">
        <v>0</v>
      </c>
      <c r="IRN11" s="7">
        <v>336</v>
      </c>
      <c r="IRO11" s="91" t="s">
        <v>458</v>
      </c>
      <c r="IRP11" s="54" t="s">
        <v>296</v>
      </c>
      <c r="IRQ11" s="7">
        <v>245</v>
      </c>
      <c r="IRR11" s="7">
        <v>73</v>
      </c>
      <c r="IRS11" s="13" t="s">
        <v>515</v>
      </c>
      <c r="IRT11" s="7"/>
      <c r="IRU11" s="7"/>
      <c r="IRV11" s="7"/>
      <c r="IRW11" s="7"/>
      <c r="IRX11" s="13" t="s">
        <v>9</v>
      </c>
      <c r="IRY11" s="12" t="s">
        <v>58</v>
      </c>
      <c r="IRZ11" s="11" t="s">
        <v>66</v>
      </c>
      <c r="ISA11" s="7">
        <v>336</v>
      </c>
      <c r="ISB11" s="7">
        <v>336</v>
      </c>
      <c r="ISC11" s="7">
        <v>0</v>
      </c>
      <c r="ISD11" s="7">
        <v>336</v>
      </c>
      <c r="ISE11" s="91" t="s">
        <v>458</v>
      </c>
      <c r="ISF11" s="54" t="s">
        <v>296</v>
      </c>
      <c r="ISG11" s="7">
        <v>245</v>
      </c>
      <c r="ISH11" s="7">
        <v>73</v>
      </c>
      <c r="ISI11" s="13" t="s">
        <v>515</v>
      </c>
      <c r="ISJ11" s="7"/>
      <c r="ISK11" s="7"/>
      <c r="ISL11" s="7"/>
      <c r="ISM11" s="7"/>
      <c r="ISN11" s="13" t="s">
        <v>9</v>
      </c>
      <c r="ISO11" s="12" t="s">
        <v>58</v>
      </c>
      <c r="ISP11" s="11" t="s">
        <v>66</v>
      </c>
      <c r="ISQ11" s="7">
        <v>336</v>
      </c>
      <c r="ISR11" s="7">
        <v>336</v>
      </c>
      <c r="ISS11" s="7">
        <v>0</v>
      </c>
      <c r="IST11" s="7">
        <v>336</v>
      </c>
      <c r="ISU11" s="91" t="s">
        <v>458</v>
      </c>
      <c r="ISV11" s="54" t="s">
        <v>296</v>
      </c>
      <c r="ISW11" s="7">
        <v>245</v>
      </c>
      <c r="ISX11" s="7">
        <v>73</v>
      </c>
      <c r="ISY11" s="13" t="s">
        <v>515</v>
      </c>
      <c r="ISZ11" s="7"/>
      <c r="ITA11" s="7"/>
      <c r="ITB11" s="7"/>
      <c r="ITC11" s="7"/>
      <c r="ITD11" s="13" t="s">
        <v>9</v>
      </c>
      <c r="ITE11" s="12" t="s">
        <v>58</v>
      </c>
      <c r="ITF11" s="11" t="s">
        <v>66</v>
      </c>
      <c r="ITG11" s="7">
        <v>336</v>
      </c>
      <c r="ITH11" s="7">
        <v>336</v>
      </c>
      <c r="ITI11" s="7">
        <v>0</v>
      </c>
      <c r="ITJ11" s="7">
        <v>336</v>
      </c>
      <c r="ITK11" s="91" t="s">
        <v>458</v>
      </c>
      <c r="ITL11" s="54" t="s">
        <v>296</v>
      </c>
      <c r="ITM11" s="7">
        <v>245</v>
      </c>
      <c r="ITN11" s="7">
        <v>73</v>
      </c>
      <c r="ITO11" s="13" t="s">
        <v>515</v>
      </c>
      <c r="ITP11" s="7"/>
      <c r="ITQ11" s="7"/>
      <c r="ITR11" s="7"/>
      <c r="ITS11" s="7"/>
      <c r="ITT11" s="13" t="s">
        <v>9</v>
      </c>
      <c r="ITU11" s="12" t="s">
        <v>58</v>
      </c>
      <c r="ITV11" s="11" t="s">
        <v>66</v>
      </c>
      <c r="ITW11" s="7">
        <v>336</v>
      </c>
      <c r="ITX11" s="7">
        <v>336</v>
      </c>
      <c r="ITY11" s="7">
        <v>0</v>
      </c>
      <c r="ITZ11" s="7">
        <v>336</v>
      </c>
      <c r="IUA11" s="91" t="s">
        <v>458</v>
      </c>
      <c r="IUB11" s="54" t="s">
        <v>296</v>
      </c>
      <c r="IUC11" s="7">
        <v>245</v>
      </c>
      <c r="IUD11" s="7">
        <v>73</v>
      </c>
      <c r="IUE11" s="13" t="s">
        <v>515</v>
      </c>
      <c r="IUF11" s="7"/>
      <c r="IUG11" s="7"/>
      <c r="IUH11" s="7"/>
      <c r="IUI11" s="7"/>
      <c r="IUJ11" s="13" t="s">
        <v>9</v>
      </c>
      <c r="IUK11" s="12" t="s">
        <v>58</v>
      </c>
      <c r="IUL11" s="11" t="s">
        <v>66</v>
      </c>
      <c r="IUM11" s="7">
        <v>336</v>
      </c>
      <c r="IUN11" s="7">
        <v>336</v>
      </c>
      <c r="IUO11" s="7">
        <v>0</v>
      </c>
      <c r="IUP11" s="7">
        <v>336</v>
      </c>
      <c r="IUQ11" s="91" t="s">
        <v>458</v>
      </c>
      <c r="IUR11" s="54" t="s">
        <v>296</v>
      </c>
      <c r="IUS11" s="7">
        <v>245</v>
      </c>
      <c r="IUT11" s="7">
        <v>73</v>
      </c>
      <c r="IUU11" s="13" t="s">
        <v>515</v>
      </c>
      <c r="IUV11" s="7"/>
      <c r="IUW11" s="7"/>
      <c r="IUX11" s="7"/>
      <c r="IUY11" s="7"/>
      <c r="IUZ11" s="13" t="s">
        <v>9</v>
      </c>
      <c r="IVA11" s="12" t="s">
        <v>58</v>
      </c>
      <c r="IVB11" s="11" t="s">
        <v>66</v>
      </c>
      <c r="IVC11" s="7">
        <v>336</v>
      </c>
      <c r="IVD11" s="7">
        <v>336</v>
      </c>
      <c r="IVE11" s="7">
        <v>0</v>
      </c>
      <c r="IVF11" s="7">
        <v>336</v>
      </c>
      <c r="IVG11" s="91" t="s">
        <v>458</v>
      </c>
      <c r="IVH11" s="54" t="s">
        <v>296</v>
      </c>
      <c r="IVI11" s="7">
        <v>245</v>
      </c>
      <c r="IVJ11" s="7">
        <v>73</v>
      </c>
      <c r="IVK11" s="13" t="s">
        <v>515</v>
      </c>
      <c r="IVL11" s="7"/>
      <c r="IVM11" s="7"/>
      <c r="IVN11" s="7"/>
      <c r="IVO11" s="7"/>
      <c r="IVP11" s="13" t="s">
        <v>9</v>
      </c>
      <c r="IVQ11" s="12" t="s">
        <v>58</v>
      </c>
      <c r="IVR11" s="11" t="s">
        <v>66</v>
      </c>
      <c r="IVS11" s="7">
        <v>336</v>
      </c>
      <c r="IVT11" s="7">
        <v>336</v>
      </c>
      <c r="IVU11" s="7">
        <v>0</v>
      </c>
      <c r="IVV11" s="7">
        <v>336</v>
      </c>
      <c r="IVW11" s="91" t="s">
        <v>458</v>
      </c>
      <c r="IVX11" s="54" t="s">
        <v>296</v>
      </c>
      <c r="IVY11" s="7">
        <v>245</v>
      </c>
      <c r="IVZ11" s="7">
        <v>73</v>
      </c>
      <c r="IWA11" s="13" t="s">
        <v>515</v>
      </c>
      <c r="IWB11" s="7"/>
      <c r="IWC11" s="7"/>
      <c r="IWD11" s="7"/>
      <c r="IWE11" s="7"/>
      <c r="IWF11" s="13" t="s">
        <v>9</v>
      </c>
      <c r="IWG11" s="12" t="s">
        <v>58</v>
      </c>
      <c r="IWH11" s="11" t="s">
        <v>66</v>
      </c>
      <c r="IWI11" s="7">
        <v>336</v>
      </c>
      <c r="IWJ11" s="7">
        <v>336</v>
      </c>
      <c r="IWK11" s="7">
        <v>0</v>
      </c>
      <c r="IWL11" s="7">
        <v>336</v>
      </c>
      <c r="IWM11" s="91" t="s">
        <v>458</v>
      </c>
      <c r="IWN11" s="54" t="s">
        <v>296</v>
      </c>
      <c r="IWO11" s="7">
        <v>245</v>
      </c>
      <c r="IWP11" s="7">
        <v>73</v>
      </c>
      <c r="IWQ11" s="13" t="s">
        <v>515</v>
      </c>
      <c r="IWR11" s="7"/>
      <c r="IWS11" s="7"/>
      <c r="IWT11" s="7"/>
      <c r="IWU11" s="7"/>
      <c r="IWV11" s="13" t="s">
        <v>9</v>
      </c>
      <c r="IWW11" s="12" t="s">
        <v>58</v>
      </c>
      <c r="IWX11" s="11" t="s">
        <v>66</v>
      </c>
      <c r="IWY11" s="7">
        <v>336</v>
      </c>
      <c r="IWZ11" s="7">
        <v>336</v>
      </c>
      <c r="IXA11" s="7">
        <v>0</v>
      </c>
      <c r="IXB11" s="7">
        <v>336</v>
      </c>
      <c r="IXC11" s="91" t="s">
        <v>458</v>
      </c>
      <c r="IXD11" s="54" t="s">
        <v>296</v>
      </c>
      <c r="IXE11" s="7">
        <v>245</v>
      </c>
      <c r="IXF11" s="7">
        <v>73</v>
      </c>
      <c r="IXG11" s="13" t="s">
        <v>515</v>
      </c>
      <c r="IXH11" s="7"/>
      <c r="IXI11" s="7"/>
      <c r="IXJ11" s="7"/>
      <c r="IXK11" s="7"/>
      <c r="IXL11" s="13" t="s">
        <v>9</v>
      </c>
      <c r="IXM11" s="12" t="s">
        <v>58</v>
      </c>
      <c r="IXN11" s="11" t="s">
        <v>66</v>
      </c>
      <c r="IXO11" s="7">
        <v>336</v>
      </c>
      <c r="IXP11" s="7">
        <v>336</v>
      </c>
      <c r="IXQ11" s="7">
        <v>0</v>
      </c>
      <c r="IXR11" s="7">
        <v>336</v>
      </c>
      <c r="IXS11" s="91" t="s">
        <v>458</v>
      </c>
      <c r="IXT11" s="54" t="s">
        <v>296</v>
      </c>
      <c r="IXU11" s="7">
        <v>245</v>
      </c>
      <c r="IXV11" s="7">
        <v>73</v>
      </c>
      <c r="IXW11" s="13" t="s">
        <v>515</v>
      </c>
      <c r="IXX11" s="7"/>
      <c r="IXY11" s="7"/>
      <c r="IXZ11" s="7"/>
      <c r="IYA11" s="7"/>
      <c r="IYB11" s="13" t="s">
        <v>9</v>
      </c>
      <c r="IYC11" s="12" t="s">
        <v>58</v>
      </c>
      <c r="IYD11" s="11" t="s">
        <v>66</v>
      </c>
      <c r="IYE11" s="7">
        <v>336</v>
      </c>
      <c r="IYF11" s="7">
        <v>336</v>
      </c>
      <c r="IYG11" s="7">
        <v>0</v>
      </c>
      <c r="IYH11" s="7">
        <v>336</v>
      </c>
      <c r="IYI11" s="91" t="s">
        <v>458</v>
      </c>
      <c r="IYJ11" s="54" t="s">
        <v>296</v>
      </c>
      <c r="IYK11" s="7">
        <v>245</v>
      </c>
      <c r="IYL11" s="7">
        <v>73</v>
      </c>
      <c r="IYM11" s="13" t="s">
        <v>515</v>
      </c>
      <c r="IYN11" s="7"/>
      <c r="IYO11" s="7"/>
      <c r="IYP11" s="7"/>
      <c r="IYQ11" s="7"/>
      <c r="IYR11" s="13" t="s">
        <v>9</v>
      </c>
      <c r="IYS11" s="12" t="s">
        <v>58</v>
      </c>
      <c r="IYT11" s="11" t="s">
        <v>66</v>
      </c>
      <c r="IYU11" s="7">
        <v>336</v>
      </c>
      <c r="IYV11" s="7">
        <v>336</v>
      </c>
      <c r="IYW11" s="7">
        <v>0</v>
      </c>
      <c r="IYX11" s="7">
        <v>336</v>
      </c>
      <c r="IYY11" s="91" t="s">
        <v>458</v>
      </c>
      <c r="IYZ11" s="54" t="s">
        <v>296</v>
      </c>
      <c r="IZA11" s="7">
        <v>245</v>
      </c>
      <c r="IZB11" s="7">
        <v>73</v>
      </c>
      <c r="IZC11" s="13" t="s">
        <v>515</v>
      </c>
      <c r="IZD11" s="7"/>
      <c r="IZE11" s="7"/>
      <c r="IZF11" s="7"/>
      <c r="IZG11" s="7"/>
      <c r="IZH11" s="13" t="s">
        <v>9</v>
      </c>
      <c r="IZI11" s="12" t="s">
        <v>58</v>
      </c>
      <c r="IZJ11" s="11" t="s">
        <v>66</v>
      </c>
      <c r="IZK11" s="7">
        <v>336</v>
      </c>
      <c r="IZL11" s="7">
        <v>336</v>
      </c>
      <c r="IZM11" s="7">
        <v>0</v>
      </c>
      <c r="IZN11" s="7">
        <v>336</v>
      </c>
      <c r="IZO11" s="91" t="s">
        <v>458</v>
      </c>
      <c r="IZP11" s="54" t="s">
        <v>296</v>
      </c>
      <c r="IZQ11" s="7">
        <v>245</v>
      </c>
      <c r="IZR11" s="7">
        <v>73</v>
      </c>
      <c r="IZS11" s="13" t="s">
        <v>515</v>
      </c>
      <c r="IZT11" s="7"/>
      <c r="IZU11" s="7"/>
      <c r="IZV11" s="7"/>
      <c r="IZW11" s="7"/>
      <c r="IZX11" s="13" t="s">
        <v>9</v>
      </c>
      <c r="IZY11" s="12" t="s">
        <v>58</v>
      </c>
      <c r="IZZ11" s="11" t="s">
        <v>66</v>
      </c>
      <c r="JAA11" s="7">
        <v>336</v>
      </c>
      <c r="JAB11" s="7">
        <v>336</v>
      </c>
      <c r="JAC11" s="7">
        <v>0</v>
      </c>
      <c r="JAD11" s="7">
        <v>336</v>
      </c>
      <c r="JAE11" s="91" t="s">
        <v>458</v>
      </c>
      <c r="JAF11" s="54" t="s">
        <v>296</v>
      </c>
      <c r="JAG11" s="7">
        <v>245</v>
      </c>
      <c r="JAH11" s="7">
        <v>73</v>
      </c>
      <c r="JAI11" s="13" t="s">
        <v>515</v>
      </c>
      <c r="JAJ11" s="7"/>
      <c r="JAK11" s="7"/>
      <c r="JAL11" s="7"/>
      <c r="JAM11" s="7"/>
      <c r="JAN11" s="13" t="s">
        <v>9</v>
      </c>
      <c r="JAO11" s="12" t="s">
        <v>58</v>
      </c>
      <c r="JAP11" s="11" t="s">
        <v>66</v>
      </c>
      <c r="JAQ11" s="7">
        <v>336</v>
      </c>
      <c r="JAR11" s="7">
        <v>336</v>
      </c>
      <c r="JAS11" s="7">
        <v>0</v>
      </c>
      <c r="JAT11" s="7">
        <v>336</v>
      </c>
      <c r="JAU11" s="91" t="s">
        <v>458</v>
      </c>
      <c r="JAV11" s="54" t="s">
        <v>296</v>
      </c>
      <c r="JAW11" s="7">
        <v>245</v>
      </c>
      <c r="JAX11" s="7">
        <v>73</v>
      </c>
      <c r="JAY11" s="13" t="s">
        <v>515</v>
      </c>
      <c r="JAZ11" s="7"/>
      <c r="JBA11" s="7"/>
      <c r="JBB11" s="7"/>
      <c r="JBC11" s="7"/>
      <c r="JBD11" s="13" t="s">
        <v>9</v>
      </c>
      <c r="JBE11" s="12" t="s">
        <v>58</v>
      </c>
      <c r="JBF11" s="11" t="s">
        <v>66</v>
      </c>
      <c r="JBG11" s="7">
        <v>336</v>
      </c>
      <c r="JBH11" s="7">
        <v>336</v>
      </c>
      <c r="JBI11" s="7">
        <v>0</v>
      </c>
      <c r="JBJ11" s="7">
        <v>336</v>
      </c>
      <c r="JBK11" s="91" t="s">
        <v>458</v>
      </c>
      <c r="JBL11" s="54" t="s">
        <v>296</v>
      </c>
      <c r="JBM11" s="7">
        <v>245</v>
      </c>
      <c r="JBN11" s="7">
        <v>73</v>
      </c>
      <c r="JBO11" s="13" t="s">
        <v>515</v>
      </c>
      <c r="JBP11" s="7"/>
      <c r="JBQ11" s="7"/>
      <c r="JBR11" s="7"/>
      <c r="JBS11" s="7"/>
      <c r="JBT11" s="13" t="s">
        <v>9</v>
      </c>
      <c r="JBU11" s="12" t="s">
        <v>58</v>
      </c>
      <c r="JBV11" s="11" t="s">
        <v>66</v>
      </c>
      <c r="JBW11" s="7">
        <v>336</v>
      </c>
      <c r="JBX11" s="7">
        <v>336</v>
      </c>
      <c r="JBY11" s="7">
        <v>0</v>
      </c>
      <c r="JBZ11" s="7">
        <v>336</v>
      </c>
      <c r="JCA11" s="91" t="s">
        <v>458</v>
      </c>
      <c r="JCB11" s="54" t="s">
        <v>296</v>
      </c>
      <c r="JCC11" s="7">
        <v>245</v>
      </c>
      <c r="JCD11" s="7">
        <v>73</v>
      </c>
      <c r="JCE11" s="13" t="s">
        <v>515</v>
      </c>
      <c r="JCF11" s="7"/>
      <c r="JCG11" s="7"/>
      <c r="JCH11" s="7"/>
      <c r="JCI11" s="7"/>
      <c r="JCJ11" s="13" t="s">
        <v>9</v>
      </c>
      <c r="JCK11" s="12" t="s">
        <v>58</v>
      </c>
      <c r="JCL11" s="11" t="s">
        <v>66</v>
      </c>
      <c r="JCM11" s="7">
        <v>336</v>
      </c>
      <c r="JCN11" s="7">
        <v>336</v>
      </c>
      <c r="JCO11" s="7">
        <v>0</v>
      </c>
      <c r="JCP11" s="7">
        <v>336</v>
      </c>
      <c r="JCQ11" s="91" t="s">
        <v>458</v>
      </c>
      <c r="JCR11" s="54" t="s">
        <v>296</v>
      </c>
      <c r="JCS11" s="7">
        <v>245</v>
      </c>
      <c r="JCT11" s="7">
        <v>73</v>
      </c>
      <c r="JCU11" s="13" t="s">
        <v>515</v>
      </c>
      <c r="JCV11" s="7"/>
      <c r="JCW11" s="7"/>
      <c r="JCX11" s="7"/>
      <c r="JCY11" s="7"/>
      <c r="JCZ11" s="13" t="s">
        <v>9</v>
      </c>
      <c r="JDA11" s="12" t="s">
        <v>58</v>
      </c>
      <c r="JDB11" s="11" t="s">
        <v>66</v>
      </c>
      <c r="JDC11" s="7">
        <v>336</v>
      </c>
      <c r="JDD11" s="7">
        <v>336</v>
      </c>
      <c r="JDE11" s="7">
        <v>0</v>
      </c>
      <c r="JDF11" s="7">
        <v>336</v>
      </c>
      <c r="JDG11" s="91" t="s">
        <v>458</v>
      </c>
      <c r="JDH11" s="54" t="s">
        <v>296</v>
      </c>
      <c r="JDI11" s="7">
        <v>245</v>
      </c>
      <c r="JDJ11" s="7">
        <v>73</v>
      </c>
      <c r="JDK11" s="13" t="s">
        <v>515</v>
      </c>
      <c r="JDL11" s="7"/>
      <c r="JDM11" s="7"/>
      <c r="JDN11" s="7"/>
      <c r="JDO11" s="7"/>
      <c r="JDP11" s="13" t="s">
        <v>9</v>
      </c>
      <c r="JDQ11" s="12" t="s">
        <v>58</v>
      </c>
      <c r="JDR11" s="11" t="s">
        <v>66</v>
      </c>
      <c r="JDS11" s="7">
        <v>336</v>
      </c>
      <c r="JDT11" s="7">
        <v>336</v>
      </c>
      <c r="JDU11" s="7">
        <v>0</v>
      </c>
      <c r="JDV11" s="7">
        <v>336</v>
      </c>
      <c r="JDW11" s="91" t="s">
        <v>458</v>
      </c>
      <c r="JDX11" s="54" t="s">
        <v>296</v>
      </c>
      <c r="JDY11" s="7">
        <v>245</v>
      </c>
      <c r="JDZ11" s="7">
        <v>73</v>
      </c>
      <c r="JEA11" s="13" t="s">
        <v>515</v>
      </c>
      <c r="JEB11" s="7"/>
      <c r="JEC11" s="7"/>
      <c r="JED11" s="7"/>
      <c r="JEE11" s="7"/>
      <c r="JEF11" s="13" t="s">
        <v>9</v>
      </c>
      <c r="JEG11" s="12" t="s">
        <v>58</v>
      </c>
      <c r="JEH11" s="11" t="s">
        <v>66</v>
      </c>
      <c r="JEI11" s="7">
        <v>336</v>
      </c>
      <c r="JEJ11" s="7">
        <v>336</v>
      </c>
      <c r="JEK11" s="7">
        <v>0</v>
      </c>
      <c r="JEL11" s="7">
        <v>336</v>
      </c>
      <c r="JEM11" s="91" t="s">
        <v>458</v>
      </c>
      <c r="JEN11" s="54" t="s">
        <v>296</v>
      </c>
      <c r="JEO11" s="7">
        <v>245</v>
      </c>
      <c r="JEP11" s="7">
        <v>73</v>
      </c>
      <c r="JEQ11" s="13" t="s">
        <v>515</v>
      </c>
      <c r="JER11" s="7"/>
      <c r="JES11" s="7"/>
      <c r="JET11" s="7"/>
      <c r="JEU11" s="7"/>
      <c r="JEV11" s="13" t="s">
        <v>9</v>
      </c>
      <c r="JEW11" s="12" t="s">
        <v>58</v>
      </c>
      <c r="JEX11" s="11" t="s">
        <v>66</v>
      </c>
      <c r="JEY11" s="7">
        <v>336</v>
      </c>
      <c r="JEZ11" s="7">
        <v>336</v>
      </c>
      <c r="JFA11" s="7">
        <v>0</v>
      </c>
      <c r="JFB11" s="7">
        <v>336</v>
      </c>
      <c r="JFC11" s="91" t="s">
        <v>458</v>
      </c>
      <c r="JFD11" s="54" t="s">
        <v>296</v>
      </c>
      <c r="JFE11" s="7">
        <v>245</v>
      </c>
      <c r="JFF11" s="7">
        <v>73</v>
      </c>
      <c r="JFG11" s="13" t="s">
        <v>515</v>
      </c>
      <c r="JFH11" s="7"/>
      <c r="JFI11" s="7"/>
      <c r="JFJ11" s="7"/>
      <c r="JFK11" s="7"/>
      <c r="JFL11" s="13" t="s">
        <v>9</v>
      </c>
      <c r="JFM11" s="12" t="s">
        <v>58</v>
      </c>
      <c r="JFN11" s="11" t="s">
        <v>66</v>
      </c>
      <c r="JFO11" s="7">
        <v>336</v>
      </c>
      <c r="JFP11" s="7">
        <v>336</v>
      </c>
      <c r="JFQ11" s="7">
        <v>0</v>
      </c>
      <c r="JFR11" s="7">
        <v>336</v>
      </c>
      <c r="JFS11" s="91" t="s">
        <v>458</v>
      </c>
      <c r="JFT11" s="54" t="s">
        <v>296</v>
      </c>
      <c r="JFU11" s="7">
        <v>245</v>
      </c>
      <c r="JFV11" s="7">
        <v>73</v>
      </c>
      <c r="JFW11" s="13" t="s">
        <v>515</v>
      </c>
      <c r="JFX11" s="7"/>
      <c r="JFY11" s="7"/>
      <c r="JFZ11" s="7"/>
      <c r="JGA11" s="7"/>
      <c r="JGB11" s="13" t="s">
        <v>9</v>
      </c>
      <c r="JGC11" s="12" t="s">
        <v>58</v>
      </c>
      <c r="JGD11" s="11" t="s">
        <v>66</v>
      </c>
      <c r="JGE11" s="7">
        <v>336</v>
      </c>
      <c r="JGF11" s="7">
        <v>336</v>
      </c>
      <c r="JGG11" s="7">
        <v>0</v>
      </c>
      <c r="JGH11" s="7">
        <v>336</v>
      </c>
      <c r="JGI11" s="91" t="s">
        <v>458</v>
      </c>
      <c r="JGJ11" s="54" t="s">
        <v>296</v>
      </c>
      <c r="JGK11" s="7">
        <v>245</v>
      </c>
      <c r="JGL11" s="7">
        <v>73</v>
      </c>
      <c r="JGM11" s="13" t="s">
        <v>515</v>
      </c>
      <c r="JGN11" s="7"/>
      <c r="JGO11" s="7"/>
      <c r="JGP11" s="7"/>
      <c r="JGQ11" s="7"/>
      <c r="JGR11" s="13" t="s">
        <v>9</v>
      </c>
      <c r="JGS11" s="12" t="s">
        <v>58</v>
      </c>
      <c r="JGT11" s="11" t="s">
        <v>66</v>
      </c>
      <c r="JGU11" s="7">
        <v>336</v>
      </c>
      <c r="JGV11" s="7">
        <v>336</v>
      </c>
      <c r="JGW11" s="7">
        <v>0</v>
      </c>
      <c r="JGX11" s="7">
        <v>336</v>
      </c>
      <c r="JGY11" s="91" t="s">
        <v>458</v>
      </c>
      <c r="JGZ11" s="54" t="s">
        <v>296</v>
      </c>
      <c r="JHA11" s="7">
        <v>245</v>
      </c>
      <c r="JHB11" s="7">
        <v>73</v>
      </c>
      <c r="JHC11" s="13" t="s">
        <v>515</v>
      </c>
      <c r="JHD11" s="7"/>
      <c r="JHE11" s="7"/>
      <c r="JHF11" s="7"/>
      <c r="JHG11" s="7"/>
      <c r="JHH11" s="13" t="s">
        <v>9</v>
      </c>
      <c r="JHI11" s="12" t="s">
        <v>58</v>
      </c>
      <c r="JHJ11" s="11" t="s">
        <v>66</v>
      </c>
      <c r="JHK11" s="7">
        <v>336</v>
      </c>
      <c r="JHL11" s="7">
        <v>336</v>
      </c>
      <c r="JHM11" s="7">
        <v>0</v>
      </c>
      <c r="JHN11" s="7">
        <v>336</v>
      </c>
      <c r="JHO11" s="91" t="s">
        <v>458</v>
      </c>
      <c r="JHP11" s="54" t="s">
        <v>296</v>
      </c>
      <c r="JHQ11" s="7">
        <v>245</v>
      </c>
      <c r="JHR11" s="7">
        <v>73</v>
      </c>
      <c r="JHS11" s="13" t="s">
        <v>515</v>
      </c>
      <c r="JHT11" s="7"/>
      <c r="JHU11" s="7"/>
      <c r="JHV11" s="7"/>
      <c r="JHW11" s="7"/>
      <c r="JHX11" s="13" t="s">
        <v>9</v>
      </c>
      <c r="JHY11" s="12" t="s">
        <v>58</v>
      </c>
      <c r="JHZ11" s="11" t="s">
        <v>66</v>
      </c>
      <c r="JIA11" s="7">
        <v>336</v>
      </c>
      <c r="JIB11" s="7">
        <v>336</v>
      </c>
      <c r="JIC11" s="7">
        <v>0</v>
      </c>
      <c r="JID11" s="7">
        <v>336</v>
      </c>
      <c r="JIE11" s="91" t="s">
        <v>458</v>
      </c>
      <c r="JIF11" s="54" t="s">
        <v>296</v>
      </c>
      <c r="JIG11" s="7">
        <v>245</v>
      </c>
      <c r="JIH11" s="7">
        <v>73</v>
      </c>
      <c r="JII11" s="13" t="s">
        <v>515</v>
      </c>
      <c r="JIJ11" s="7"/>
      <c r="JIK11" s="7"/>
      <c r="JIL11" s="7"/>
      <c r="JIM11" s="7"/>
      <c r="JIN11" s="13" t="s">
        <v>9</v>
      </c>
      <c r="JIO11" s="12" t="s">
        <v>58</v>
      </c>
      <c r="JIP11" s="11" t="s">
        <v>66</v>
      </c>
      <c r="JIQ11" s="7">
        <v>336</v>
      </c>
      <c r="JIR11" s="7">
        <v>336</v>
      </c>
      <c r="JIS11" s="7">
        <v>0</v>
      </c>
      <c r="JIT11" s="7">
        <v>336</v>
      </c>
      <c r="JIU11" s="91" t="s">
        <v>458</v>
      </c>
      <c r="JIV11" s="54" t="s">
        <v>296</v>
      </c>
      <c r="JIW11" s="7">
        <v>245</v>
      </c>
      <c r="JIX11" s="7">
        <v>73</v>
      </c>
      <c r="JIY11" s="13" t="s">
        <v>515</v>
      </c>
      <c r="JIZ11" s="7"/>
      <c r="JJA11" s="7"/>
      <c r="JJB11" s="7"/>
      <c r="JJC11" s="7"/>
      <c r="JJD11" s="13" t="s">
        <v>9</v>
      </c>
      <c r="JJE11" s="12" t="s">
        <v>58</v>
      </c>
      <c r="JJF11" s="11" t="s">
        <v>66</v>
      </c>
      <c r="JJG11" s="7">
        <v>336</v>
      </c>
      <c r="JJH11" s="7">
        <v>336</v>
      </c>
      <c r="JJI11" s="7">
        <v>0</v>
      </c>
      <c r="JJJ11" s="7">
        <v>336</v>
      </c>
      <c r="JJK11" s="91" t="s">
        <v>458</v>
      </c>
      <c r="JJL11" s="54" t="s">
        <v>296</v>
      </c>
      <c r="JJM11" s="7">
        <v>245</v>
      </c>
      <c r="JJN11" s="7">
        <v>73</v>
      </c>
      <c r="JJO11" s="13" t="s">
        <v>515</v>
      </c>
      <c r="JJP11" s="7"/>
      <c r="JJQ11" s="7"/>
      <c r="JJR11" s="7"/>
      <c r="JJS11" s="7"/>
      <c r="JJT11" s="13" t="s">
        <v>9</v>
      </c>
      <c r="JJU11" s="12" t="s">
        <v>58</v>
      </c>
      <c r="JJV11" s="11" t="s">
        <v>66</v>
      </c>
      <c r="JJW11" s="7">
        <v>336</v>
      </c>
      <c r="JJX11" s="7">
        <v>336</v>
      </c>
      <c r="JJY11" s="7">
        <v>0</v>
      </c>
      <c r="JJZ11" s="7">
        <v>336</v>
      </c>
      <c r="JKA11" s="91" t="s">
        <v>458</v>
      </c>
      <c r="JKB11" s="54" t="s">
        <v>296</v>
      </c>
      <c r="JKC11" s="7">
        <v>245</v>
      </c>
      <c r="JKD11" s="7">
        <v>73</v>
      </c>
      <c r="JKE11" s="13" t="s">
        <v>515</v>
      </c>
      <c r="JKF11" s="7"/>
      <c r="JKG11" s="7"/>
      <c r="JKH11" s="7"/>
      <c r="JKI11" s="7"/>
      <c r="JKJ11" s="13" t="s">
        <v>9</v>
      </c>
      <c r="JKK11" s="12" t="s">
        <v>58</v>
      </c>
      <c r="JKL11" s="11" t="s">
        <v>66</v>
      </c>
      <c r="JKM11" s="7">
        <v>336</v>
      </c>
      <c r="JKN11" s="7">
        <v>336</v>
      </c>
      <c r="JKO11" s="7">
        <v>0</v>
      </c>
      <c r="JKP11" s="7">
        <v>336</v>
      </c>
      <c r="JKQ11" s="91" t="s">
        <v>458</v>
      </c>
      <c r="JKR11" s="54" t="s">
        <v>296</v>
      </c>
      <c r="JKS11" s="7">
        <v>245</v>
      </c>
      <c r="JKT11" s="7">
        <v>73</v>
      </c>
      <c r="JKU11" s="13" t="s">
        <v>515</v>
      </c>
      <c r="JKV11" s="7"/>
      <c r="JKW11" s="7"/>
      <c r="JKX11" s="7"/>
      <c r="JKY11" s="7"/>
      <c r="JKZ11" s="13" t="s">
        <v>9</v>
      </c>
      <c r="JLA11" s="12" t="s">
        <v>58</v>
      </c>
      <c r="JLB11" s="11" t="s">
        <v>66</v>
      </c>
      <c r="JLC11" s="7">
        <v>336</v>
      </c>
      <c r="JLD11" s="7">
        <v>336</v>
      </c>
      <c r="JLE11" s="7">
        <v>0</v>
      </c>
      <c r="JLF11" s="7">
        <v>336</v>
      </c>
      <c r="JLG11" s="91" t="s">
        <v>458</v>
      </c>
      <c r="JLH11" s="54" t="s">
        <v>296</v>
      </c>
      <c r="JLI11" s="7">
        <v>245</v>
      </c>
      <c r="JLJ11" s="7">
        <v>73</v>
      </c>
      <c r="JLK11" s="13" t="s">
        <v>515</v>
      </c>
      <c r="JLL11" s="7"/>
      <c r="JLM11" s="7"/>
      <c r="JLN11" s="7"/>
      <c r="JLO11" s="7"/>
      <c r="JLP11" s="13" t="s">
        <v>9</v>
      </c>
      <c r="JLQ11" s="12" t="s">
        <v>58</v>
      </c>
      <c r="JLR11" s="11" t="s">
        <v>66</v>
      </c>
      <c r="JLS11" s="7">
        <v>336</v>
      </c>
      <c r="JLT11" s="7">
        <v>336</v>
      </c>
      <c r="JLU11" s="7">
        <v>0</v>
      </c>
      <c r="JLV11" s="7">
        <v>336</v>
      </c>
      <c r="JLW11" s="91" t="s">
        <v>458</v>
      </c>
      <c r="JLX11" s="54" t="s">
        <v>296</v>
      </c>
      <c r="JLY11" s="7">
        <v>245</v>
      </c>
      <c r="JLZ11" s="7">
        <v>73</v>
      </c>
      <c r="JMA11" s="13" t="s">
        <v>515</v>
      </c>
      <c r="JMB11" s="7"/>
      <c r="JMC11" s="7"/>
      <c r="JMD11" s="7"/>
      <c r="JME11" s="7"/>
      <c r="JMF11" s="13" t="s">
        <v>9</v>
      </c>
      <c r="JMG11" s="12" t="s">
        <v>58</v>
      </c>
      <c r="JMH11" s="11" t="s">
        <v>66</v>
      </c>
      <c r="JMI11" s="7">
        <v>336</v>
      </c>
      <c r="JMJ11" s="7">
        <v>336</v>
      </c>
      <c r="JMK11" s="7">
        <v>0</v>
      </c>
      <c r="JML11" s="7">
        <v>336</v>
      </c>
      <c r="JMM11" s="91" t="s">
        <v>458</v>
      </c>
      <c r="JMN11" s="54" t="s">
        <v>296</v>
      </c>
      <c r="JMO11" s="7">
        <v>245</v>
      </c>
      <c r="JMP11" s="7">
        <v>73</v>
      </c>
      <c r="JMQ11" s="13" t="s">
        <v>515</v>
      </c>
      <c r="JMR11" s="7"/>
      <c r="JMS11" s="7"/>
      <c r="JMT11" s="7"/>
      <c r="JMU11" s="7"/>
      <c r="JMV11" s="13" t="s">
        <v>9</v>
      </c>
      <c r="JMW11" s="12" t="s">
        <v>58</v>
      </c>
      <c r="JMX11" s="11" t="s">
        <v>66</v>
      </c>
      <c r="JMY11" s="7">
        <v>336</v>
      </c>
      <c r="JMZ11" s="7">
        <v>336</v>
      </c>
      <c r="JNA11" s="7">
        <v>0</v>
      </c>
      <c r="JNB11" s="7">
        <v>336</v>
      </c>
      <c r="JNC11" s="91" t="s">
        <v>458</v>
      </c>
      <c r="JND11" s="54" t="s">
        <v>296</v>
      </c>
      <c r="JNE11" s="7">
        <v>245</v>
      </c>
      <c r="JNF11" s="7">
        <v>73</v>
      </c>
      <c r="JNG11" s="13" t="s">
        <v>515</v>
      </c>
      <c r="JNH11" s="7"/>
      <c r="JNI11" s="7"/>
      <c r="JNJ11" s="7"/>
      <c r="JNK11" s="7"/>
      <c r="JNL11" s="13" t="s">
        <v>9</v>
      </c>
      <c r="JNM11" s="12" t="s">
        <v>58</v>
      </c>
      <c r="JNN11" s="11" t="s">
        <v>66</v>
      </c>
      <c r="JNO11" s="7">
        <v>336</v>
      </c>
      <c r="JNP11" s="7">
        <v>336</v>
      </c>
      <c r="JNQ11" s="7">
        <v>0</v>
      </c>
      <c r="JNR11" s="7">
        <v>336</v>
      </c>
      <c r="JNS11" s="91" t="s">
        <v>458</v>
      </c>
      <c r="JNT11" s="54" t="s">
        <v>296</v>
      </c>
      <c r="JNU11" s="7">
        <v>245</v>
      </c>
      <c r="JNV11" s="7">
        <v>73</v>
      </c>
      <c r="JNW11" s="13" t="s">
        <v>515</v>
      </c>
      <c r="JNX11" s="7"/>
      <c r="JNY11" s="7"/>
      <c r="JNZ11" s="7"/>
      <c r="JOA11" s="7"/>
      <c r="JOB11" s="13" t="s">
        <v>9</v>
      </c>
      <c r="JOC11" s="12" t="s">
        <v>58</v>
      </c>
      <c r="JOD11" s="11" t="s">
        <v>66</v>
      </c>
      <c r="JOE11" s="7">
        <v>336</v>
      </c>
      <c r="JOF11" s="7">
        <v>336</v>
      </c>
      <c r="JOG11" s="7">
        <v>0</v>
      </c>
      <c r="JOH11" s="7">
        <v>336</v>
      </c>
      <c r="JOI11" s="91" t="s">
        <v>458</v>
      </c>
      <c r="JOJ11" s="54" t="s">
        <v>296</v>
      </c>
      <c r="JOK11" s="7">
        <v>245</v>
      </c>
      <c r="JOL11" s="7">
        <v>73</v>
      </c>
      <c r="JOM11" s="13" t="s">
        <v>515</v>
      </c>
      <c r="JON11" s="7"/>
      <c r="JOO11" s="7"/>
      <c r="JOP11" s="7"/>
      <c r="JOQ11" s="7"/>
      <c r="JOR11" s="13" t="s">
        <v>9</v>
      </c>
      <c r="JOS11" s="12" t="s">
        <v>58</v>
      </c>
      <c r="JOT11" s="11" t="s">
        <v>66</v>
      </c>
      <c r="JOU11" s="7">
        <v>336</v>
      </c>
      <c r="JOV11" s="7">
        <v>336</v>
      </c>
      <c r="JOW11" s="7">
        <v>0</v>
      </c>
      <c r="JOX11" s="7">
        <v>336</v>
      </c>
      <c r="JOY11" s="91" t="s">
        <v>458</v>
      </c>
      <c r="JOZ11" s="54" t="s">
        <v>296</v>
      </c>
      <c r="JPA11" s="7">
        <v>245</v>
      </c>
      <c r="JPB11" s="7">
        <v>73</v>
      </c>
      <c r="JPC11" s="13" t="s">
        <v>515</v>
      </c>
      <c r="JPD11" s="7"/>
      <c r="JPE11" s="7"/>
      <c r="JPF11" s="7"/>
      <c r="JPG11" s="7"/>
      <c r="JPH11" s="13" t="s">
        <v>9</v>
      </c>
      <c r="JPI11" s="12" t="s">
        <v>58</v>
      </c>
      <c r="JPJ11" s="11" t="s">
        <v>66</v>
      </c>
      <c r="JPK11" s="7">
        <v>336</v>
      </c>
      <c r="JPL11" s="7">
        <v>336</v>
      </c>
      <c r="JPM11" s="7">
        <v>0</v>
      </c>
      <c r="JPN11" s="7">
        <v>336</v>
      </c>
      <c r="JPO11" s="91" t="s">
        <v>458</v>
      </c>
      <c r="JPP11" s="54" t="s">
        <v>296</v>
      </c>
      <c r="JPQ11" s="7">
        <v>245</v>
      </c>
      <c r="JPR11" s="7">
        <v>73</v>
      </c>
      <c r="JPS11" s="13" t="s">
        <v>515</v>
      </c>
      <c r="JPT11" s="7"/>
      <c r="JPU11" s="7"/>
      <c r="JPV11" s="7"/>
      <c r="JPW11" s="7"/>
      <c r="JPX11" s="13" t="s">
        <v>9</v>
      </c>
      <c r="JPY11" s="12" t="s">
        <v>58</v>
      </c>
      <c r="JPZ11" s="11" t="s">
        <v>66</v>
      </c>
      <c r="JQA11" s="7">
        <v>336</v>
      </c>
      <c r="JQB11" s="7">
        <v>336</v>
      </c>
      <c r="JQC11" s="7">
        <v>0</v>
      </c>
      <c r="JQD11" s="7">
        <v>336</v>
      </c>
      <c r="JQE11" s="91" t="s">
        <v>458</v>
      </c>
      <c r="JQF11" s="54" t="s">
        <v>296</v>
      </c>
      <c r="JQG11" s="7">
        <v>245</v>
      </c>
      <c r="JQH11" s="7">
        <v>73</v>
      </c>
      <c r="JQI11" s="13" t="s">
        <v>515</v>
      </c>
      <c r="JQJ11" s="7"/>
      <c r="JQK11" s="7"/>
      <c r="JQL11" s="7"/>
      <c r="JQM11" s="7"/>
      <c r="JQN11" s="13" t="s">
        <v>9</v>
      </c>
      <c r="JQO11" s="12" t="s">
        <v>58</v>
      </c>
      <c r="JQP11" s="11" t="s">
        <v>66</v>
      </c>
      <c r="JQQ11" s="7">
        <v>336</v>
      </c>
      <c r="JQR11" s="7">
        <v>336</v>
      </c>
      <c r="JQS11" s="7">
        <v>0</v>
      </c>
      <c r="JQT11" s="7">
        <v>336</v>
      </c>
      <c r="JQU11" s="91" t="s">
        <v>458</v>
      </c>
      <c r="JQV11" s="54" t="s">
        <v>296</v>
      </c>
      <c r="JQW11" s="7">
        <v>245</v>
      </c>
      <c r="JQX11" s="7">
        <v>73</v>
      </c>
      <c r="JQY11" s="13" t="s">
        <v>515</v>
      </c>
      <c r="JQZ11" s="7"/>
      <c r="JRA11" s="7"/>
      <c r="JRB11" s="7"/>
      <c r="JRC11" s="7"/>
      <c r="JRD11" s="13" t="s">
        <v>9</v>
      </c>
      <c r="JRE11" s="12" t="s">
        <v>58</v>
      </c>
      <c r="JRF11" s="11" t="s">
        <v>66</v>
      </c>
      <c r="JRG11" s="7">
        <v>336</v>
      </c>
      <c r="JRH11" s="7">
        <v>336</v>
      </c>
      <c r="JRI11" s="7">
        <v>0</v>
      </c>
      <c r="JRJ11" s="7">
        <v>336</v>
      </c>
      <c r="JRK11" s="91" t="s">
        <v>458</v>
      </c>
      <c r="JRL11" s="54" t="s">
        <v>296</v>
      </c>
      <c r="JRM11" s="7">
        <v>245</v>
      </c>
      <c r="JRN11" s="7">
        <v>73</v>
      </c>
      <c r="JRO11" s="13" t="s">
        <v>515</v>
      </c>
      <c r="JRP11" s="7"/>
      <c r="JRQ11" s="7"/>
      <c r="JRR11" s="7"/>
      <c r="JRS11" s="7"/>
      <c r="JRT11" s="13" t="s">
        <v>9</v>
      </c>
      <c r="JRU11" s="12" t="s">
        <v>58</v>
      </c>
      <c r="JRV11" s="11" t="s">
        <v>66</v>
      </c>
      <c r="JRW11" s="7">
        <v>336</v>
      </c>
      <c r="JRX11" s="7">
        <v>336</v>
      </c>
      <c r="JRY11" s="7">
        <v>0</v>
      </c>
      <c r="JRZ11" s="7">
        <v>336</v>
      </c>
      <c r="JSA11" s="91" t="s">
        <v>458</v>
      </c>
      <c r="JSB11" s="54" t="s">
        <v>296</v>
      </c>
      <c r="JSC11" s="7">
        <v>245</v>
      </c>
      <c r="JSD11" s="7">
        <v>73</v>
      </c>
      <c r="JSE11" s="13" t="s">
        <v>515</v>
      </c>
      <c r="JSF11" s="7"/>
      <c r="JSG11" s="7"/>
      <c r="JSH11" s="7"/>
      <c r="JSI11" s="7"/>
      <c r="JSJ11" s="13" t="s">
        <v>9</v>
      </c>
      <c r="JSK11" s="12" t="s">
        <v>58</v>
      </c>
      <c r="JSL11" s="11" t="s">
        <v>66</v>
      </c>
      <c r="JSM11" s="7">
        <v>336</v>
      </c>
      <c r="JSN11" s="7">
        <v>336</v>
      </c>
      <c r="JSO11" s="7">
        <v>0</v>
      </c>
      <c r="JSP11" s="7">
        <v>336</v>
      </c>
      <c r="JSQ11" s="91" t="s">
        <v>458</v>
      </c>
      <c r="JSR11" s="54" t="s">
        <v>296</v>
      </c>
      <c r="JSS11" s="7">
        <v>245</v>
      </c>
      <c r="JST11" s="7">
        <v>73</v>
      </c>
      <c r="JSU11" s="13" t="s">
        <v>515</v>
      </c>
      <c r="JSV11" s="7"/>
      <c r="JSW11" s="7"/>
      <c r="JSX11" s="7"/>
      <c r="JSY11" s="7"/>
      <c r="JSZ11" s="13" t="s">
        <v>9</v>
      </c>
      <c r="JTA11" s="12" t="s">
        <v>58</v>
      </c>
      <c r="JTB11" s="11" t="s">
        <v>66</v>
      </c>
      <c r="JTC11" s="7">
        <v>336</v>
      </c>
      <c r="JTD11" s="7">
        <v>336</v>
      </c>
      <c r="JTE11" s="7">
        <v>0</v>
      </c>
      <c r="JTF11" s="7">
        <v>336</v>
      </c>
      <c r="JTG11" s="91" t="s">
        <v>458</v>
      </c>
      <c r="JTH11" s="54" t="s">
        <v>296</v>
      </c>
      <c r="JTI11" s="7">
        <v>245</v>
      </c>
      <c r="JTJ11" s="7">
        <v>73</v>
      </c>
      <c r="JTK11" s="13" t="s">
        <v>515</v>
      </c>
      <c r="JTL11" s="7"/>
      <c r="JTM11" s="7"/>
      <c r="JTN11" s="7"/>
      <c r="JTO11" s="7"/>
      <c r="JTP11" s="13" t="s">
        <v>9</v>
      </c>
      <c r="JTQ11" s="12" t="s">
        <v>58</v>
      </c>
      <c r="JTR11" s="11" t="s">
        <v>66</v>
      </c>
      <c r="JTS11" s="7">
        <v>336</v>
      </c>
      <c r="JTT11" s="7">
        <v>336</v>
      </c>
      <c r="JTU11" s="7">
        <v>0</v>
      </c>
      <c r="JTV11" s="7">
        <v>336</v>
      </c>
      <c r="JTW11" s="91" t="s">
        <v>458</v>
      </c>
      <c r="JTX11" s="54" t="s">
        <v>296</v>
      </c>
      <c r="JTY11" s="7">
        <v>245</v>
      </c>
      <c r="JTZ11" s="7">
        <v>73</v>
      </c>
      <c r="JUA11" s="13" t="s">
        <v>515</v>
      </c>
      <c r="JUB11" s="7"/>
      <c r="JUC11" s="7"/>
      <c r="JUD11" s="7"/>
      <c r="JUE11" s="7"/>
      <c r="JUF11" s="13" t="s">
        <v>9</v>
      </c>
      <c r="JUG11" s="12" t="s">
        <v>58</v>
      </c>
      <c r="JUH11" s="11" t="s">
        <v>66</v>
      </c>
      <c r="JUI11" s="7">
        <v>336</v>
      </c>
      <c r="JUJ11" s="7">
        <v>336</v>
      </c>
      <c r="JUK11" s="7">
        <v>0</v>
      </c>
      <c r="JUL11" s="7">
        <v>336</v>
      </c>
      <c r="JUM11" s="91" t="s">
        <v>458</v>
      </c>
      <c r="JUN11" s="54" t="s">
        <v>296</v>
      </c>
      <c r="JUO11" s="7">
        <v>245</v>
      </c>
      <c r="JUP11" s="7">
        <v>73</v>
      </c>
      <c r="JUQ11" s="13" t="s">
        <v>515</v>
      </c>
      <c r="JUR11" s="7"/>
      <c r="JUS11" s="7"/>
      <c r="JUT11" s="7"/>
      <c r="JUU11" s="7"/>
      <c r="JUV11" s="13" t="s">
        <v>9</v>
      </c>
      <c r="JUW11" s="12" t="s">
        <v>58</v>
      </c>
      <c r="JUX11" s="11" t="s">
        <v>66</v>
      </c>
      <c r="JUY11" s="7">
        <v>336</v>
      </c>
      <c r="JUZ11" s="7">
        <v>336</v>
      </c>
      <c r="JVA11" s="7">
        <v>0</v>
      </c>
      <c r="JVB11" s="7">
        <v>336</v>
      </c>
      <c r="JVC11" s="91" t="s">
        <v>458</v>
      </c>
      <c r="JVD11" s="54" t="s">
        <v>296</v>
      </c>
      <c r="JVE11" s="7">
        <v>245</v>
      </c>
      <c r="JVF11" s="7">
        <v>73</v>
      </c>
      <c r="JVG11" s="13" t="s">
        <v>515</v>
      </c>
      <c r="JVH11" s="7"/>
      <c r="JVI11" s="7"/>
      <c r="JVJ11" s="7"/>
      <c r="JVK11" s="7"/>
      <c r="JVL11" s="13" t="s">
        <v>9</v>
      </c>
      <c r="JVM11" s="12" t="s">
        <v>58</v>
      </c>
      <c r="JVN11" s="11" t="s">
        <v>66</v>
      </c>
      <c r="JVO11" s="7">
        <v>336</v>
      </c>
      <c r="JVP11" s="7">
        <v>336</v>
      </c>
      <c r="JVQ11" s="7">
        <v>0</v>
      </c>
      <c r="JVR11" s="7">
        <v>336</v>
      </c>
      <c r="JVS11" s="91" t="s">
        <v>458</v>
      </c>
      <c r="JVT11" s="54" t="s">
        <v>296</v>
      </c>
      <c r="JVU11" s="7">
        <v>245</v>
      </c>
      <c r="JVV11" s="7">
        <v>73</v>
      </c>
      <c r="JVW11" s="13" t="s">
        <v>515</v>
      </c>
      <c r="JVX11" s="7"/>
      <c r="JVY11" s="7"/>
      <c r="JVZ11" s="7"/>
      <c r="JWA11" s="7"/>
      <c r="JWB11" s="13" t="s">
        <v>9</v>
      </c>
      <c r="JWC11" s="12" t="s">
        <v>58</v>
      </c>
      <c r="JWD11" s="11" t="s">
        <v>66</v>
      </c>
      <c r="JWE11" s="7">
        <v>336</v>
      </c>
      <c r="JWF11" s="7">
        <v>336</v>
      </c>
      <c r="JWG11" s="7">
        <v>0</v>
      </c>
      <c r="JWH11" s="7">
        <v>336</v>
      </c>
      <c r="JWI11" s="91" t="s">
        <v>458</v>
      </c>
      <c r="JWJ11" s="54" t="s">
        <v>296</v>
      </c>
      <c r="JWK11" s="7">
        <v>245</v>
      </c>
      <c r="JWL11" s="7">
        <v>73</v>
      </c>
      <c r="JWM11" s="13" t="s">
        <v>515</v>
      </c>
      <c r="JWN11" s="7"/>
      <c r="JWO11" s="7"/>
      <c r="JWP11" s="7"/>
      <c r="JWQ11" s="7"/>
      <c r="JWR11" s="13" t="s">
        <v>9</v>
      </c>
      <c r="JWS11" s="12" t="s">
        <v>58</v>
      </c>
      <c r="JWT11" s="11" t="s">
        <v>66</v>
      </c>
      <c r="JWU11" s="7">
        <v>336</v>
      </c>
      <c r="JWV11" s="7">
        <v>336</v>
      </c>
      <c r="JWW11" s="7">
        <v>0</v>
      </c>
      <c r="JWX11" s="7">
        <v>336</v>
      </c>
      <c r="JWY11" s="91" t="s">
        <v>458</v>
      </c>
      <c r="JWZ11" s="54" t="s">
        <v>296</v>
      </c>
      <c r="JXA11" s="7">
        <v>245</v>
      </c>
      <c r="JXB11" s="7">
        <v>73</v>
      </c>
      <c r="JXC11" s="13" t="s">
        <v>515</v>
      </c>
      <c r="JXD11" s="7"/>
      <c r="JXE11" s="7"/>
      <c r="JXF11" s="7"/>
      <c r="JXG11" s="7"/>
      <c r="JXH11" s="13" t="s">
        <v>9</v>
      </c>
      <c r="JXI11" s="12" t="s">
        <v>58</v>
      </c>
      <c r="JXJ11" s="11" t="s">
        <v>66</v>
      </c>
      <c r="JXK11" s="7">
        <v>336</v>
      </c>
      <c r="JXL11" s="7">
        <v>336</v>
      </c>
      <c r="JXM11" s="7">
        <v>0</v>
      </c>
      <c r="JXN11" s="7">
        <v>336</v>
      </c>
      <c r="JXO11" s="91" t="s">
        <v>458</v>
      </c>
      <c r="JXP11" s="54" t="s">
        <v>296</v>
      </c>
      <c r="JXQ11" s="7">
        <v>245</v>
      </c>
      <c r="JXR11" s="7">
        <v>73</v>
      </c>
      <c r="JXS11" s="13" t="s">
        <v>515</v>
      </c>
      <c r="JXT11" s="7"/>
      <c r="JXU11" s="7"/>
      <c r="JXV11" s="7"/>
      <c r="JXW11" s="7"/>
      <c r="JXX11" s="13" t="s">
        <v>9</v>
      </c>
      <c r="JXY11" s="12" t="s">
        <v>58</v>
      </c>
      <c r="JXZ11" s="11" t="s">
        <v>66</v>
      </c>
      <c r="JYA11" s="7">
        <v>336</v>
      </c>
      <c r="JYB11" s="7">
        <v>336</v>
      </c>
      <c r="JYC11" s="7">
        <v>0</v>
      </c>
      <c r="JYD11" s="7">
        <v>336</v>
      </c>
      <c r="JYE11" s="91" t="s">
        <v>458</v>
      </c>
      <c r="JYF11" s="54" t="s">
        <v>296</v>
      </c>
      <c r="JYG11" s="7">
        <v>245</v>
      </c>
      <c r="JYH11" s="7">
        <v>73</v>
      </c>
      <c r="JYI11" s="13" t="s">
        <v>515</v>
      </c>
      <c r="JYJ11" s="7"/>
      <c r="JYK11" s="7"/>
      <c r="JYL11" s="7"/>
      <c r="JYM11" s="7"/>
      <c r="JYN11" s="13" t="s">
        <v>9</v>
      </c>
      <c r="JYO11" s="12" t="s">
        <v>58</v>
      </c>
      <c r="JYP11" s="11" t="s">
        <v>66</v>
      </c>
      <c r="JYQ11" s="7">
        <v>336</v>
      </c>
      <c r="JYR11" s="7">
        <v>336</v>
      </c>
      <c r="JYS11" s="7">
        <v>0</v>
      </c>
      <c r="JYT11" s="7">
        <v>336</v>
      </c>
      <c r="JYU11" s="91" t="s">
        <v>458</v>
      </c>
      <c r="JYV11" s="54" t="s">
        <v>296</v>
      </c>
      <c r="JYW11" s="7">
        <v>245</v>
      </c>
      <c r="JYX11" s="7">
        <v>73</v>
      </c>
      <c r="JYY11" s="13" t="s">
        <v>515</v>
      </c>
      <c r="JYZ11" s="7"/>
      <c r="JZA11" s="7"/>
      <c r="JZB11" s="7"/>
      <c r="JZC11" s="7"/>
      <c r="JZD11" s="13" t="s">
        <v>9</v>
      </c>
      <c r="JZE11" s="12" t="s">
        <v>58</v>
      </c>
      <c r="JZF11" s="11" t="s">
        <v>66</v>
      </c>
      <c r="JZG11" s="7">
        <v>336</v>
      </c>
      <c r="JZH11" s="7">
        <v>336</v>
      </c>
      <c r="JZI11" s="7">
        <v>0</v>
      </c>
      <c r="JZJ11" s="7">
        <v>336</v>
      </c>
      <c r="JZK11" s="91" t="s">
        <v>458</v>
      </c>
      <c r="JZL11" s="54" t="s">
        <v>296</v>
      </c>
      <c r="JZM11" s="7">
        <v>245</v>
      </c>
      <c r="JZN11" s="7">
        <v>73</v>
      </c>
      <c r="JZO11" s="13" t="s">
        <v>515</v>
      </c>
      <c r="JZP11" s="7"/>
      <c r="JZQ11" s="7"/>
      <c r="JZR11" s="7"/>
      <c r="JZS11" s="7"/>
      <c r="JZT11" s="13" t="s">
        <v>9</v>
      </c>
      <c r="JZU11" s="12" t="s">
        <v>58</v>
      </c>
      <c r="JZV11" s="11" t="s">
        <v>66</v>
      </c>
      <c r="JZW11" s="7">
        <v>336</v>
      </c>
      <c r="JZX11" s="7">
        <v>336</v>
      </c>
      <c r="JZY11" s="7">
        <v>0</v>
      </c>
      <c r="JZZ11" s="7">
        <v>336</v>
      </c>
      <c r="KAA11" s="91" t="s">
        <v>458</v>
      </c>
      <c r="KAB11" s="54" t="s">
        <v>296</v>
      </c>
      <c r="KAC11" s="7">
        <v>245</v>
      </c>
      <c r="KAD11" s="7">
        <v>73</v>
      </c>
      <c r="KAE11" s="13" t="s">
        <v>515</v>
      </c>
      <c r="KAF11" s="7"/>
      <c r="KAG11" s="7"/>
      <c r="KAH11" s="7"/>
      <c r="KAI11" s="7"/>
      <c r="KAJ11" s="13" t="s">
        <v>9</v>
      </c>
      <c r="KAK11" s="12" t="s">
        <v>58</v>
      </c>
      <c r="KAL11" s="11" t="s">
        <v>66</v>
      </c>
      <c r="KAM11" s="7">
        <v>336</v>
      </c>
      <c r="KAN11" s="7">
        <v>336</v>
      </c>
      <c r="KAO11" s="7">
        <v>0</v>
      </c>
      <c r="KAP11" s="7">
        <v>336</v>
      </c>
      <c r="KAQ11" s="91" t="s">
        <v>458</v>
      </c>
      <c r="KAR11" s="54" t="s">
        <v>296</v>
      </c>
      <c r="KAS11" s="7">
        <v>245</v>
      </c>
      <c r="KAT11" s="7">
        <v>73</v>
      </c>
      <c r="KAU11" s="13" t="s">
        <v>515</v>
      </c>
      <c r="KAV11" s="7"/>
      <c r="KAW11" s="7"/>
      <c r="KAX11" s="7"/>
      <c r="KAY11" s="7"/>
      <c r="KAZ11" s="13" t="s">
        <v>9</v>
      </c>
      <c r="KBA11" s="12" t="s">
        <v>58</v>
      </c>
      <c r="KBB11" s="11" t="s">
        <v>66</v>
      </c>
      <c r="KBC11" s="7">
        <v>336</v>
      </c>
      <c r="KBD11" s="7">
        <v>336</v>
      </c>
      <c r="KBE11" s="7">
        <v>0</v>
      </c>
      <c r="KBF11" s="7">
        <v>336</v>
      </c>
      <c r="KBG11" s="91" t="s">
        <v>458</v>
      </c>
      <c r="KBH11" s="54" t="s">
        <v>296</v>
      </c>
      <c r="KBI11" s="7">
        <v>245</v>
      </c>
      <c r="KBJ11" s="7">
        <v>73</v>
      </c>
      <c r="KBK11" s="13" t="s">
        <v>515</v>
      </c>
      <c r="KBL11" s="7"/>
      <c r="KBM11" s="7"/>
      <c r="KBN11" s="7"/>
      <c r="KBO11" s="7"/>
      <c r="KBP11" s="13" t="s">
        <v>9</v>
      </c>
      <c r="KBQ11" s="12" t="s">
        <v>58</v>
      </c>
      <c r="KBR11" s="11" t="s">
        <v>66</v>
      </c>
      <c r="KBS11" s="7">
        <v>336</v>
      </c>
      <c r="KBT11" s="7">
        <v>336</v>
      </c>
      <c r="KBU11" s="7">
        <v>0</v>
      </c>
      <c r="KBV11" s="7">
        <v>336</v>
      </c>
      <c r="KBW11" s="91" t="s">
        <v>458</v>
      </c>
      <c r="KBX11" s="54" t="s">
        <v>296</v>
      </c>
      <c r="KBY11" s="7">
        <v>245</v>
      </c>
      <c r="KBZ11" s="7">
        <v>73</v>
      </c>
      <c r="KCA11" s="13" t="s">
        <v>515</v>
      </c>
      <c r="KCB11" s="7"/>
      <c r="KCC11" s="7"/>
      <c r="KCD11" s="7"/>
      <c r="KCE11" s="7"/>
      <c r="KCF11" s="13" t="s">
        <v>9</v>
      </c>
      <c r="KCG11" s="12" t="s">
        <v>58</v>
      </c>
      <c r="KCH11" s="11" t="s">
        <v>66</v>
      </c>
      <c r="KCI11" s="7">
        <v>336</v>
      </c>
      <c r="KCJ11" s="7">
        <v>336</v>
      </c>
      <c r="KCK11" s="7">
        <v>0</v>
      </c>
      <c r="KCL11" s="7">
        <v>336</v>
      </c>
      <c r="KCM11" s="91" t="s">
        <v>458</v>
      </c>
      <c r="KCN11" s="54" t="s">
        <v>296</v>
      </c>
      <c r="KCO11" s="7">
        <v>245</v>
      </c>
      <c r="KCP11" s="7">
        <v>73</v>
      </c>
      <c r="KCQ11" s="13" t="s">
        <v>515</v>
      </c>
      <c r="KCR11" s="7"/>
      <c r="KCS11" s="7"/>
      <c r="KCT11" s="7"/>
      <c r="KCU11" s="7"/>
      <c r="KCV11" s="13" t="s">
        <v>9</v>
      </c>
      <c r="KCW11" s="12" t="s">
        <v>58</v>
      </c>
      <c r="KCX11" s="11" t="s">
        <v>66</v>
      </c>
      <c r="KCY11" s="7">
        <v>336</v>
      </c>
      <c r="KCZ11" s="7">
        <v>336</v>
      </c>
      <c r="KDA11" s="7">
        <v>0</v>
      </c>
      <c r="KDB11" s="7">
        <v>336</v>
      </c>
      <c r="KDC11" s="91" t="s">
        <v>458</v>
      </c>
      <c r="KDD11" s="54" t="s">
        <v>296</v>
      </c>
      <c r="KDE11" s="7">
        <v>245</v>
      </c>
      <c r="KDF11" s="7">
        <v>73</v>
      </c>
      <c r="KDG11" s="13" t="s">
        <v>515</v>
      </c>
      <c r="KDH11" s="7"/>
      <c r="KDI11" s="7"/>
      <c r="KDJ11" s="7"/>
      <c r="KDK11" s="7"/>
      <c r="KDL11" s="13" t="s">
        <v>9</v>
      </c>
      <c r="KDM11" s="12" t="s">
        <v>58</v>
      </c>
      <c r="KDN11" s="11" t="s">
        <v>66</v>
      </c>
      <c r="KDO11" s="7">
        <v>336</v>
      </c>
      <c r="KDP11" s="7">
        <v>336</v>
      </c>
      <c r="KDQ11" s="7">
        <v>0</v>
      </c>
      <c r="KDR11" s="7">
        <v>336</v>
      </c>
      <c r="KDS11" s="91" t="s">
        <v>458</v>
      </c>
      <c r="KDT11" s="54" t="s">
        <v>296</v>
      </c>
      <c r="KDU11" s="7">
        <v>245</v>
      </c>
      <c r="KDV11" s="7">
        <v>73</v>
      </c>
      <c r="KDW11" s="13" t="s">
        <v>515</v>
      </c>
      <c r="KDX11" s="7"/>
      <c r="KDY11" s="7"/>
      <c r="KDZ11" s="7"/>
      <c r="KEA11" s="7"/>
      <c r="KEB11" s="13" t="s">
        <v>9</v>
      </c>
      <c r="KEC11" s="12" t="s">
        <v>58</v>
      </c>
      <c r="KED11" s="11" t="s">
        <v>66</v>
      </c>
      <c r="KEE11" s="7">
        <v>336</v>
      </c>
      <c r="KEF11" s="7">
        <v>336</v>
      </c>
      <c r="KEG11" s="7">
        <v>0</v>
      </c>
      <c r="KEH11" s="7">
        <v>336</v>
      </c>
      <c r="KEI11" s="91" t="s">
        <v>458</v>
      </c>
      <c r="KEJ11" s="54" t="s">
        <v>296</v>
      </c>
      <c r="KEK11" s="7">
        <v>245</v>
      </c>
      <c r="KEL11" s="7">
        <v>73</v>
      </c>
      <c r="KEM11" s="13" t="s">
        <v>515</v>
      </c>
      <c r="KEN11" s="7"/>
      <c r="KEO11" s="7"/>
      <c r="KEP11" s="7"/>
      <c r="KEQ11" s="7"/>
      <c r="KER11" s="13" t="s">
        <v>9</v>
      </c>
      <c r="KES11" s="12" t="s">
        <v>58</v>
      </c>
      <c r="KET11" s="11" t="s">
        <v>66</v>
      </c>
      <c r="KEU11" s="7">
        <v>336</v>
      </c>
      <c r="KEV11" s="7">
        <v>336</v>
      </c>
      <c r="KEW11" s="7">
        <v>0</v>
      </c>
      <c r="KEX11" s="7">
        <v>336</v>
      </c>
      <c r="KEY11" s="91" t="s">
        <v>458</v>
      </c>
      <c r="KEZ11" s="54" t="s">
        <v>296</v>
      </c>
      <c r="KFA11" s="7">
        <v>245</v>
      </c>
      <c r="KFB11" s="7">
        <v>73</v>
      </c>
      <c r="KFC11" s="13" t="s">
        <v>515</v>
      </c>
      <c r="KFD11" s="7"/>
      <c r="KFE11" s="7"/>
      <c r="KFF11" s="7"/>
      <c r="KFG11" s="7"/>
      <c r="KFH11" s="13" t="s">
        <v>9</v>
      </c>
      <c r="KFI11" s="12" t="s">
        <v>58</v>
      </c>
      <c r="KFJ11" s="11" t="s">
        <v>66</v>
      </c>
      <c r="KFK11" s="7">
        <v>336</v>
      </c>
      <c r="KFL11" s="7">
        <v>336</v>
      </c>
      <c r="KFM11" s="7">
        <v>0</v>
      </c>
      <c r="KFN11" s="7">
        <v>336</v>
      </c>
      <c r="KFO11" s="91" t="s">
        <v>458</v>
      </c>
      <c r="KFP11" s="54" t="s">
        <v>296</v>
      </c>
      <c r="KFQ11" s="7">
        <v>245</v>
      </c>
      <c r="KFR11" s="7">
        <v>73</v>
      </c>
      <c r="KFS11" s="13" t="s">
        <v>515</v>
      </c>
      <c r="KFT11" s="7"/>
      <c r="KFU11" s="7"/>
      <c r="KFV11" s="7"/>
      <c r="KFW11" s="7"/>
      <c r="KFX11" s="13" t="s">
        <v>9</v>
      </c>
      <c r="KFY11" s="12" t="s">
        <v>58</v>
      </c>
      <c r="KFZ11" s="11" t="s">
        <v>66</v>
      </c>
      <c r="KGA11" s="7">
        <v>336</v>
      </c>
      <c r="KGB11" s="7">
        <v>336</v>
      </c>
      <c r="KGC11" s="7">
        <v>0</v>
      </c>
      <c r="KGD11" s="7">
        <v>336</v>
      </c>
      <c r="KGE11" s="91" t="s">
        <v>458</v>
      </c>
      <c r="KGF11" s="54" t="s">
        <v>296</v>
      </c>
      <c r="KGG11" s="7">
        <v>245</v>
      </c>
      <c r="KGH11" s="7">
        <v>73</v>
      </c>
      <c r="KGI11" s="13" t="s">
        <v>515</v>
      </c>
      <c r="KGJ11" s="7"/>
      <c r="KGK11" s="7"/>
      <c r="KGL11" s="7"/>
      <c r="KGM11" s="7"/>
      <c r="KGN11" s="13" t="s">
        <v>9</v>
      </c>
      <c r="KGO11" s="12" t="s">
        <v>58</v>
      </c>
      <c r="KGP11" s="11" t="s">
        <v>66</v>
      </c>
      <c r="KGQ11" s="7">
        <v>336</v>
      </c>
      <c r="KGR11" s="7">
        <v>336</v>
      </c>
      <c r="KGS11" s="7">
        <v>0</v>
      </c>
      <c r="KGT11" s="7">
        <v>336</v>
      </c>
      <c r="KGU11" s="91" t="s">
        <v>458</v>
      </c>
      <c r="KGV11" s="54" t="s">
        <v>296</v>
      </c>
      <c r="KGW11" s="7">
        <v>245</v>
      </c>
      <c r="KGX11" s="7">
        <v>73</v>
      </c>
      <c r="KGY11" s="13" t="s">
        <v>515</v>
      </c>
      <c r="KGZ11" s="7"/>
      <c r="KHA11" s="7"/>
      <c r="KHB11" s="7"/>
      <c r="KHC11" s="7"/>
      <c r="KHD11" s="13" t="s">
        <v>9</v>
      </c>
      <c r="KHE11" s="12" t="s">
        <v>58</v>
      </c>
      <c r="KHF11" s="11" t="s">
        <v>66</v>
      </c>
      <c r="KHG11" s="7">
        <v>336</v>
      </c>
      <c r="KHH11" s="7">
        <v>336</v>
      </c>
      <c r="KHI11" s="7">
        <v>0</v>
      </c>
      <c r="KHJ11" s="7">
        <v>336</v>
      </c>
      <c r="KHK11" s="91" t="s">
        <v>458</v>
      </c>
      <c r="KHL11" s="54" t="s">
        <v>296</v>
      </c>
      <c r="KHM11" s="7">
        <v>245</v>
      </c>
      <c r="KHN11" s="7">
        <v>73</v>
      </c>
      <c r="KHO11" s="13" t="s">
        <v>515</v>
      </c>
      <c r="KHP11" s="7"/>
      <c r="KHQ11" s="7"/>
      <c r="KHR11" s="7"/>
      <c r="KHS11" s="7"/>
      <c r="KHT11" s="13" t="s">
        <v>9</v>
      </c>
      <c r="KHU11" s="12" t="s">
        <v>58</v>
      </c>
      <c r="KHV11" s="11" t="s">
        <v>66</v>
      </c>
      <c r="KHW11" s="7">
        <v>336</v>
      </c>
      <c r="KHX11" s="7">
        <v>336</v>
      </c>
      <c r="KHY11" s="7">
        <v>0</v>
      </c>
      <c r="KHZ11" s="7">
        <v>336</v>
      </c>
      <c r="KIA11" s="91" t="s">
        <v>458</v>
      </c>
      <c r="KIB11" s="54" t="s">
        <v>296</v>
      </c>
      <c r="KIC11" s="7">
        <v>245</v>
      </c>
      <c r="KID11" s="7">
        <v>73</v>
      </c>
      <c r="KIE11" s="13" t="s">
        <v>515</v>
      </c>
      <c r="KIF11" s="7"/>
      <c r="KIG11" s="7"/>
      <c r="KIH11" s="7"/>
      <c r="KII11" s="7"/>
      <c r="KIJ11" s="13" t="s">
        <v>9</v>
      </c>
      <c r="KIK11" s="12" t="s">
        <v>58</v>
      </c>
      <c r="KIL11" s="11" t="s">
        <v>66</v>
      </c>
      <c r="KIM11" s="7">
        <v>336</v>
      </c>
      <c r="KIN11" s="7">
        <v>336</v>
      </c>
      <c r="KIO11" s="7">
        <v>0</v>
      </c>
      <c r="KIP11" s="7">
        <v>336</v>
      </c>
      <c r="KIQ11" s="91" t="s">
        <v>458</v>
      </c>
      <c r="KIR11" s="54" t="s">
        <v>296</v>
      </c>
      <c r="KIS11" s="7">
        <v>245</v>
      </c>
      <c r="KIT11" s="7">
        <v>73</v>
      </c>
      <c r="KIU11" s="13" t="s">
        <v>515</v>
      </c>
      <c r="KIV11" s="7"/>
      <c r="KIW11" s="7"/>
      <c r="KIX11" s="7"/>
      <c r="KIY11" s="7"/>
      <c r="KIZ11" s="13" t="s">
        <v>9</v>
      </c>
      <c r="KJA11" s="12" t="s">
        <v>58</v>
      </c>
      <c r="KJB11" s="11" t="s">
        <v>66</v>
      </c>
      <c r="KJC11" s="7">
        <v>336</v>
      </c>
      <c r="KJD11" s="7">
        <v>336</v>
      </c>
      <c r="KJE11" s="7">
        <v>0</v>
      </c>
      <c r="KJF11" s="7">
        <v>336</v>
      </c>
      <c r="KJG11" s="91" t="s">
        <v>458</v>
      </c>
      <c r="KJH11" s="54" t="s">
        <v>296</v>
      </c>
      <c r="KJI11" s="7">
        <v>245</v>
      </c>
      <c r="KJJ11" s="7">
        <v>73</v>
      </c>
      <c r="KJK11" s="13" t="s">
        <v>515</v>
      </c>
      <c r="KJL11" s="7"/>
      <c r="KJM11" s="7"/>
      <c r="KJN11" s="7"/>
      <c r="KJO11" s="7"/>
      <c r="KJP11" s="13" t="s">
        <v>9</v>
      </c>
      <c r="KJQ11" s="12" t="s">
        <v>58</v>
      </c>
      <c r="KJR11" s="11" t="s">
        <v>66</v>
      </c>
      <c r="KJS11" s="7">
        <v>336</v>
      </c>
      <c r="KJT11" s="7">
        <v>336</v>
      </c>
      <c r="KJU11" s="7">
        <v>0</v>
      </c>
      <c r="KJV11" s="7">
        <v>336</v>
      </c>
      <c r="KJW11" s="91" t="s">
        <v>458</v>
      </c>
      <c r="KJX11" s="54" t="s">
        <v>296</v>
      </c>
      <c r="KJY11" s="7">
        <v>245</v>
      </c>
      <c r="KJZ11" s="7">
        <v>73</v>
      </c>
      <c r="KKA11" s="13" t="s">
        <v>515</v>
      </c>
      <c r="KKB11" s="7"/>
      <c r="KKC11" s="7"/>
      <c r="KKD11" s="7"/>
      <c r="KKE11" s="7"/>
      <c r="KKF11" s="13" t="s">
        <v>9</v>
      </c>
      <c r="KKG11" s="12" t="s">
        <v>58</v>
      </c>
      <c r="KKH11" s="11" t="s">
        <v>66</v>
      </c>
      <c r="KKI11" s="7">
        <v>336</v>
      </c>
      <c r="KKJ11" s="7">
        <v>336</v>
      </c>
      <c r="KKK11" s="7">
        <v>0</v>
      </c>
      <c r="KKL11" s="7">
        <v>336</v>
      </c>
      <c r="KKM11" s="91" t="s">
        <v>458</v>
      </c>
      <c r="KKN11" s="54" t="s">
        <v>296</v>
      </c>
      <c r="KKO11" s="7">
        <v>245</v>
      </c>
      <c r="KKP11" s="7">
        <v>73</v>
      </c>
      <c r="KKQ11" s="13" t="s">
        <v>515</v>
      </c>
      <c r="KKR11" s="7"/>
      <c r="KKS11" s="7"/>
      <c r="KKT11" s="7"/>
      <c r="KKU11" s="7"/>
      <c r="KKV11" s="13" t="s">
        <v>9</v>
      </c>
      <c r="KKW11" s="12" t="s">
        <v>58</v>
      </c>
      <c r="KKX11" s="11" t="s">
        <v>66</v>
      </c>
      <c r="KKY11" s="7">
        <v>336</v>
      </c>
      <c r="KKZ11" s="7">
        <v>336</v>
      </c>
      <c r="KLA11" s="7">
        <v>0</v>
      </c>
      <c r="KLB11" s="7">
        <v>336</v>
      </c>
      <c r="KLC11" s="91" t="s">
        <v>458</v>
      </c>
      <c r="KLD11" s="54" t="s">
        <v>296</v>
      </c>
      <c r="KLE11" s="7">
        <v>245</v>
      </c>
      <c r="KLF11" s="7">
        <v>73</v>
      </c>
      <c r="KLG11" s="13" t="s">
        <v>515</v>
      </c>
      <c r="KLH11" s="7"/>
      <c r="KLI11" s="7"/>
      <c r="KLJ11" s="7"/>
      <c r="KLK11" s="7"/>
      <c r="KLL11" s="13" t="s">
        <v>9</v>
      </c>
      <c r="KLM11" s="12" t="s">
        <v>58</v>
      </c>
      <c r="KLN11" s="11" t="s">
        <v>66</v>
      </c>
      <c r="KLO11" s="7">
        <v>336</v>
      </c>
      <c r="KLP11" s="7">
        <v>336</v>
      </c>
      <c r="KLQ11" s="7">
        <v>0</v>
      </c>
      <c r="KLR11" s="7">
        <v>336</v>
      </c>
      <c r="KLS11" s="91" t="s">
        <v>458</v>
      </c>
      <c r="KLT11" s="54" t="s">
        <v>296</v>
      </c>
      <c r="KLU11" s="7">
        <v>245</v>
      </c>
      <c r="KLV11" s="7">
        <v>73</v>
      </c>
      <c r="KLW11" s="13" t="s">
        <v>515</v>
      </c>
      <c r="KLX11" s="7"/>
      <c r="KLY11" s="7"/>
      <c r="KLZ11" s="7"/>
      <c r="KMA11" s="7"/>
      <c r="KMB11" s="13" t="s">
        <v>9</v>
      </c>
      <c r="KMC11" s="12" t="s">
        <v>58</v>
      </c>
      <c r="KMD11" s="11" t="s">
        <v>66</v>
      </c>
      <c r="KME11" s="7">
        <v>336</v>
      </c>
      <c r="KMF11" s="7">
        <v>336</v>
      </c>
      <c r="KMG11" s="7">
        <v>0</v>
      </c>
      <c r="KMH11" s="7">
        <v>336</v>
      </c>
      <c r="KMI11" s="91" t="s">
        <v>458</v>
      </c>
      <c r="KMJ11" s="54" t="s">
        <v>296</v>
      </c>
      <c r="KMK11" s="7">
        <v>245</v>
      </c>
      <c r="KML11" s="7">
        <v>73</v>
      </c>
      <c r="KMM11" s="13" t="s">
        <v>515</v>
      </c>
      <c r="KMN11" s="7"/>
      <c r="KMO11" s="7"/>
      <c r="KMP11" s="7"/>
      <c r="KMQ11" s="7"/>
      <c r="KMR11" s="13" t="s">
        <v>9</v>
      </c>
      <c r="KMS11" s="12" t="s">
        <v>58</v>
      </c>
      <c r="KMT11" s="11" t="s">
        <v>66</v>
      </c>
      <c r="KMU11" s="7">
        <v>336</v>
      </c>
      <c r="KMV11" s="7">
        <v>336</v>
      </c>
      <c r="KMW11" s="7">
        <v>0</v>
      </c>
      <c r="KMX11" s="7">
        <v>336</v>
      </c>
      <c r="KMY11" s="91" t="s">
        <v>458</v>
      </c>
      <c r="KMZ11" s="54" t="s">
        <v>296</v>
      </c>
      <c r="KNA11" s="7">
        <v>245</v>
      </c>
      <c r="KNB11" s="7">
        <v>73</v>
      </c>
      <c r="KNC11" s="13" t="s">
        <v>515</v>
      </c>
      <c r="KND11" s="7"/>
      <c r="KNE11" s="7"/>
      <c r="KNF11" s="7"/>
      <c r="KNG11" s="7"/>
      <c r="KNH11" s="13" t="s">
        <v>9</v>
      </c>
      <c r="KNI11" s="12" t="s">
        <v>58</v>
      </c>
      <c r="KNJ11" s="11" t="s">
        <v>66</v>
      </c>
      <c r="KNK11" s="7">
        <v>336</v>
      </c>
      <c r="KNL11" s="7">
        <v>336</v>
      </c>
      <c r="KNM11" s="7">
        <v>0</v>
      </c>
      <c r="KNN11" s="7">
        <v>336</v>
      </c>
      <c r="KNO11" s="91" t="s">
        <v>458</v>
      </c>
      <c r="KNP11" s="54" t="s">
        <v>296</v>
      </c>
      <c r="KNQ11" s="7">
        <v>245</v>
      </c>
      <c r="KNR11" s="7">
        <v>73</v>
      </c>
      <c r="KNS11" s="13" t="s">
        <v>515</v>
      </c>
      <c r="KNT11" s="7"/>
      <c r="KNU11" s="7"/>
      <c r="KNV11" s="7"/>
      <c r="KNW11" s="7"/>
      <c r="KNX11" s="13" t="s">
        <v>9</v>
      </c>
      <c r="KNY11" s="12" t="s">
        <v>58</v>
      </c>
      <c r="KNZ11" s="11" t="s">
        <v>66</v>
      </c>
      <c r="KOA11" s="7">
        <v>336</v>
      </c>
      <c r="KOB11" s="7">
        <v>336</v>
      </c>
      <c r="KOC11" s="7">
        <v>0</v>
      </c>
      <c r="KOD11" s="7">
        <v>336</v>
      </c>
      <c r="KOE11" s="91" t="s">
        <v>458</v>
      </c>
      <c r="KOF11" s="54" t="s">
        <v>296</v>
      </c>
      <c r="KOG11" s="7">
        <v>245</v>
      </c>
      <c r="KOH11" s="7">
        <v>73</v>
      </c>
      <c r="KOI11" s="13" t="s">
        <v>515</v>
      </c>
      <c r="KOJ11" s="7"/>
      <c r="KOK11" s="7"/>
      <c r="KOL11" s="7"/>
      <c r="KOM11" s="7"/>
      <c r="KON11" s="13" t="s">
        <v>9</v>
      </c>
      <c r="KOO11" s="12" t="s">
        <v>58</v>
      </c>
      <c r="KOP11" s="11" t="s">
        <v>66</v>
      </c>
      <c r="KOQ11" s="7">
        <v>336</v>
      </c>
      <c r="KOR11" s="7">
        <v>336</v>
      </c>
      <c r="KOS11" s="7">
        <v>0</v>
      </c>
      <c r="KOT11" s="7">
        <v>336</v>
      </c>
      <c r="KOU11" s="91" t="s">
        <v>458</v>
      </c>
      <c r="KOV11" s="54" t="s">
        <v>296</v>
      </c>
      <c r="KOW11" s="7">
        <v>245</v>
      </c>
      <c r="KOX11" s="7">
        <v>73</v>
      </c>
      <c r="KOY11" s="13" t="s">
        <v>515</v>
      </c>
      <c r="KOZ11" s="7"/>
      <c r="KPA11" s="7"/>
      <c r="KPB11" s="7"/>
      <c r="KPC11" s="7"/>
      <c r="KPD11" s="13" t="s">
        <v>9</v>
      </c>
      <c r="KPE11" s="12" t="s">
        <v>58</v>
      </c>
      <c r="KPF11" s="11" t="s">
        <v>66</v>
      </c>
      <c r="KPG11" s="7">
        <v>336</v>
      </c>
      <c r="KPH11" s="7">
        <v>336</v>
      </c>
      <c r="KPI11" s="7">
        <v>0</v>
      </c>
      <c r="KPJ11" s="7">
        <v>336</v>
      </c>
      <c r="KPK11" s="91" t="s">
        <v>458</v>
      </c>
      <c r="KPL11" s="54" t="s">
        <v>296</v>
      </c>
      <c r="KPM11" s="7">
        <v>245</v>
      </c>
      <c r="KPN11" s="7">
        <v>73</v>
      </c>
      <c r="KPO11" s="13" t="s">
        <v>515</v>
      </c>
      <c r="KPP11" s="7"/>
      <c r="KPQ11" s="7"/>
      <c r="KPR11" s="7"/>
      <c r="KPS11" s="7"/>
      <c r="KPT11" s="13" t="s">
        <v>9</v>
      </c>
      <c r="KPU11" s="12" t="s">
        <v>58</v>
      </c>
      <c r="KPV11" s="11" t="s">
        <v>66</v>
      </c>
      <c r="KPW11" s="7">
        <v>336</v>
      </c>
      <c r="KPX11" s="7">
        <v>336</v>
      </c>
      <c r="KPY11" s="7">
        <v>0</v>
      </c>
      <c r="KPZ11" s="7">
        <v>336</v>
      </c>
      <c r="KQA11" s="91" t="s">
        <v>458</v>
      </c>
      <c r="KQB11" s="54" t="s">
        <v>296</v>
      </c>
      <c r="KQC11" s="7">
        <v>245</v>
      </c>
      <c r="KQD11" s="7">
        <v>73</v>
      </c>
      <c r="KQE11" s="13" t="s">
        <v>515</v>
      </c>
      <c r="KQF11" s="7"/>
      <c r="KQG11" s="7"/>
      <c r="KQH11" s="7"/>
      <c r="KQI11" s="7"/>
      <c r="KQJ11" s="13" t="s">
        <v>9</v>
      </c>
      <c r="KQK11" s="12" t="s">
        <v>58</v>
      </c>
      <c r="KQL11" s="11" t="s">
        <v>66</v>
      </c>
      <c r="KQM11" s="7">
        <v>336</v>
      </c>
      <c r="KQN11" s="7">
        <v>336</v>
      </c>
      <c r="KQO11" s="7">
        <v>0</v>
      </c>
      <c r="KQP11" s="7">
        <v>336</v>
      </c>
      <c r="KQQ11" s="91" t="s">
        <v>458</v>
      </c>
      <c r="KQR11" s="54" t="s">
        <v>296</v>
      </c>
      <c r="KQS11" s="7">
        <v>245</v>
      </c>
      <c r="KQT11" s="7">
        <v>73</v>
      </c>
      <c r="KQU11" s="13" t="s">
        <v>515</v>
      </c>
      <c r="KQV11" s="7"/>
      <c r="KQW11" s="7"/>
      <c r="KQX11" s="7"/>
      <c r="KQY11" s="7"/>
      <c r="KQZ11" s="13" t="s">
        <v>9</v>
      </c>
      <c r="KRA11" s="12" t="s">
        <v>58</v>
      </c>
      <c r="KRB11" s="11" t="s">
        <v>66</v>
      </c>
      <c r="KRC11" s="7">
        <v>336</v>
      </c>
      <c r="KRD11" s="7">
        <v>336</v>
      </c>
      <c r="KRE11" s="7">
        <v>0</v>
      </c>
      <c r="KRF11" s="7">
        <v>336</v>
      </c>
      <c r="KRG11" s="91" t="s">
        <v>458</v>
      </c>
      <c r="KRH11" s="54" t="s">
        <v>296</v>
      </c>
      <c r="KRI11" s="7">
        <v>245</v>
      </c>
      <c r="KRJ11" s="7">
        <v>73</v>
      </c>
      <c r="KRK11" s="13" t="s">
        <v>515</v>
      </c>
      <c r="KRL11" s="7"/>
      <c r="KRM11" s="7"/>
      <c r="KRN11" s="7"/>
      <c r="KRO11" s="7"/>
      <c r="KRP11" s="13" t="s">
        <v>9</v>
      </c>
      <c r="KRQ11" s="12" t="s">
        <v>58</v>
      </c>
      <c r="KRR11" s="11" t="s">
        <v>66</v>
      </c>
      <c r="KRS11" s="7">
        <v>336</v>
      </c>
      <c r="KRT11" s="7">
        <v>336</v>
      </c>
      <c r="KRU11" s="7">
        <v>0</v>
      </c>
      <c r="KRV11" s="7">
        <v>336</v>
      </c>
      <c r="KRW11" s="91" t="s">
        <v>458</v>
      </c>
      <c r="KRX11" s="54" t="s">
        <v>296</v>
      </c>
      <c r="KRY11" s="7">
        <v>245</v>
      </c>
      <c r="KRZ11" s="7">
        <v>73</v>
      </c>
      <c r="KSA11" s="13" t="s">
        <v>515</v>
      </c>
      <c r="KSB11" s="7"/>
      <c r="KSC11" s="7"/>
      <c r="KSD11" s="7"/>
      <c r="KSE11" s="7"/>
      <c r="KSF11" s="13" t="s">
        <v>9</v>
      </c>
      <c r="KSG11" s="12" t="s">
        <v>58</v>
      </c>
      <c r="KSH11" s="11" t="s">
        <v>66</v>
      </c>
      <c r="KSI11" s="7">
        <v>336</v>
      </c>
      <c r="KSJ11" s="7">
        <v>336</v>
      </c>
      <c r="KSK11" s="7">
        <v>0</v>
      </c>
      <c r="KSL11" s="7">
        <v>336</v>
      </c>
      <c r="KSM11" s="91" t="s">
        <v>458</v>
      </c>
      <c r="KSN11" s="54" t="s">
        <v>296</v>
      </c>
      <c r="KSO11" s="7">
        <v>245</v>
      </c>
      <c r="KSP11" s="7">
        <v>73</v>
      </c>
      <c r="KSQ11" s="13" t="s">
        <v>515</v>
      </c>
      <c r="KSR11" s="7"/>
      <c r="KSS11" s="7"/>
      <c r="KST11" s="7"/>
      <c r="KSU11" s="7"/>
      <c r="KSV11" s="13" t="s">
        <v>9</v>
      </c>
      <c r="KSW11" s="12" t="s">
        <v>58</v>
      </c>
      <c r="KSX11" s="11" t="s">
        <v>66</v>
      </c>
      <c r="KSY11" s="7">
        <v>336</v>
      </c>
      <c r="KSZ11" s="7">
        <v>336</v>
      </c>
      <c r="KTA11" s="7">
        <v>0</v>
      </c>
      <c r="KTB11" s="7">
        <v>336</v>
      </c>
      <c r="KTC11" s="91" t="s">
        <v>458</v>
      </c>
      <c r="KTD11" s="54" t="s">
        <v>296</v>
      </c>
      <c r="KTE11" s="7">
        <v>245</v>
      </c>
      <c r="KTF11" s="7">
        <v>73</v>
      </c>
      <c r="KTG11" s="13" t="s">
        <v>515</v>
      </c>
      <c r="KTH11" s="7"/>
      <c r="KTI11" s="7"/>
      <c r="KTJ11" s="7"/>
      <c r="KTK11" s="7"/>
      <c r="KTL11" s="13" t="s">
        <v>9</v>
      </c>
      <c r="KTM11" s="12" t="s">
        <v>58</v>
      </c>
      <c r="KTN11" s="11" t="s">
        <v>66</v>
      </c>
      <c r="KTO11" s="7">
        <v>336</v>
      </c>
      <c r="KTP11" s="7">
        <v>336</v>
      </c>
      <c r="KTQ11" s="7">
        <v>0</v>
      </c>
      <c r="KTR11" s="7">
        <v>336</v>
      </c>
      <c r="KTS11" s="91" t="s">
        <v>458</v>
      </c>
      <c r="KTT11" s="54" t="s">
        <v>296</v>
      </c>
      <c r="KTU11" s="7">
        <v>245</v>
      </c>
      <c r="KTV11" s="7">
        <v>73</v>
      </c>
      <c r="KTW11" s="13" t="s">
        <v>515</v>
      </c>
      <c r="KTX11" s="7"/>
      <c r="KTY11" s="7"/>
      <c r="KTZ11" s="7"/>
      <c r="KUA11" s="7"/>
      <c r="KUB11" s="13" t="s">
        <v>9</v>
      </c>
      <c r="KUC11" s="12" t="s">
        <v>58</v>
      </c>
      <c r="KUD11" s="11" t="s">
        <v>66</v>
      </c>
      <c r="KUE11" s="7">
        <v>336</v>
      </c>
      <c r="KUF11" s="7">
        <v>336</v>
      </c>
      <c r="KUG11" s="7">
        <v>0</v>
      </c>
      <c r="KUH11" s="7">
        <v>336</v>
      </c>
      <c r="KUI11" s="91" t="s">
        <v>458</v>
      </c>
      <c r="KUJ11" s="54" t="s">
        <v>296</v>
      </c>
      <c r="KUK11" s="7">
        <v>245</v>
      </c>
      <c r="KUL11" s="7">
        <v>73</v>
      </c>
      <c r="KUM11" s="13" t="s">
        <v>515</v>
      </c>
      <c r="KUN11" s="7"/>
      <c r="KUO11" s="7"/>
      <c r="KUP11" s="7"/>
      <c r="KUQ11" s="7"/>
      <c r="KUR11" s="13" t="s">
        <v>9</v>
      </c>
      <c r="KUS11" s="12" t="s">
        <v>58</v>
      </c>
      <c r="KUT11" s="11" t="s">
        <v>66</v>
      </c>
      <c r="KUU11" s="7">
        <v>336</v>
      </c>
      <c r="KUV11" s="7">
        <v>336</v>
      </c>
      <c r="KUW11" s="7">
        <v>0</v>
      </c>
      <c r="KUX11" s="7">
        <v>336</v>
      </c>
      <c r="KUY11" s="91" t="s">
        <v>458</v>
      </c>
      <c r="KUZ11" s="54" t="s">
        <v>296</v>
      </c>
      <c r="KVA11" s="7">
        <v>245</v>
      </c>
      <c r="KVB11" s="7">
        <v>73</v>
      </c>
      <c r="KVC11" s="13" t="s">
        <v>515</v>
      </c>
      <c r="KVD11" s="7"/>
      <c r="KVE11" s="7"/>
      <c r="KVF11" s="7"/>
      <c r="KVG11" s="7"/>
      <c r="KVH11" s="13" t="s">
        <v>9</v>
      </c>
      <c r="KVI11" s="12" t="s">
        <v>58</v>
      </c>
      <c r="KVJ11" s="11" t="s">
        <v>66</v>
      </c>
      <c r="KVK11" s="7">
        <v>336</v>
      </c>
      <c r="KVL11" s="7">
        <v>336</v>
      </c>
      <c r="KVM11" s="7">
        <v>0</v>
      </c>
      <c r="KVN11" s="7">
        <v>336</v>
      </c>
      <c r="KVO11" s="91" t="s">
        <v>458</v>
      </c>
      <c r="KVP11" s="54" t="s">
        <v>296</v>
      </c>
      <c r="KVQ11" s="7">
        <v>245</v>
      </c>
      <c r="KVR11" s="7">
        <v>73</v>
      </c>
      <c r="KVS11" s="13" t="s">
        <v>515</v>
      </c>
      <c r="KVT11" s="7"/>
      <c r="KVU11" s="7"/>
      <c r="KVV11" s="7"/>
      <c r="KVW11" s="7"/>
      <c r="KVX11" s="13" t="s">
        <v>9</v>
      </c>
      <c r="KVY11" s="12" t="s">
        <v>58</v>
      </c>
      <c r="KVZ11" s="11" t="s">
        <v>66</v>
      </c>
      <c r="KWA11" s="7">
        <v>336</v>
      </c>
      <c r="KWB11" s="7">
        <v>336</v>
      </c>
      <c r="KWC11" s="7">
        <v>0</v>
      </c>
      <c r="KWD11" s="7">
        <v>336</v>
      </c>
      <c r="KWE11" s="91" t="s">
        <v>458</v>
      </c>
      <c r="KWF11" s="54" t="s">
        <v>296</v>
      </c>
      <c r="KWG11" s="7">
        <v>245</v>
      </c>
      <c r="KWH11" s="7">
        <v>73</v>
      </c>
      <c r="KWI11" s="13" t="s">
        <v>515</v>
      </c>
      <c r="KWJ11" s="7"/>
      <c r="KWK11" s="7"/>
      <c r="KWL11" s="7"/>
      <c r="KWM11" s="7"/>
      <c r="KWN11" s="13" t="s">
        <v>9</v>
      </c>
      <c r="KWO11" s="12" t="s">
        <v>58</v>
      </c>
      <c r="KWP11" s="11" t="s">
        <v>66</v>
      </c>
      <c r="KWQ11" s="7">
        <v>336</v>
      </c>
      <c r="KWR11" s="7">
        <v>336</v>
      </c>
      <c r="KWS11" s="7">
        <v>0</v>
      </c>
      <c r="KWT11" s="7">
        <v>336</v>
      </c>
      <c r="KWU11" s="91" t="s">
        <v>458</v>
      </c>
      <c r="KWV11" s="54" t="s">
        <v>296</v>
      </c>
      <c r="KWW11" s="7">
        <v>245</v>
      </c>
      <c r="KWX11" s="7">
        <v>73</v>
      </c>
      <c r="KWY11" s="13" t="s">
        <v>515</v>
      </c>
      <c r="KWZ11" s="7"/>
      <c r="KXA11" s="7"/>
      <c r="KXB11" s="7"/>
      <c r="KXC11" s="7"/>
      <c r="KXD11" s="13" t="s">
        <v>9</v>
      </c>
      <c r="KXE11" s="12" t="s">
        <v>58</v>
      </c>
      <c r="KXF11" s="11" t="s">
        <v>66</v>
      </c>
      <c r="KXG11" s="7">
        <v>336</v>
      </c>
      <c r="KXH11" s="7">
        <v>336</v>
      </c>
      <c r="KXI11" s="7">
        <v>0</v>
      </c>
      <c r="KXJ11" s="7">
        <v>336</v>
      </c>
      <c r="KXK11" s="91" t="s">
        <v>458</v>
      </c>
      <c r="KXL11" s="54" t="s">
        <v>296</v>
      </c>
      <c r="KXM11" s="7">
        <v>245</v>
      </c>
      <c r="KXN11" s="7">
        <v>73</v>
      </c>
      <c r="KXO11" s="13" t="s">
        <v>515</v>
      </c>
      <c r="KXP11" s="7"/>
      <c r="KXQ11" s="7"/>
      <c r="KXR11" s="7"/>
      <c r="KXS11" s="7"/>
      <c r="KXT11" s="13" t="s">
        <v>9</v>
      </c>
      <c r="KXU11" s="12" t="s">
        <v>58</v>
      </c>
      <c r="KXV11" s="11" t="s">
        <v>66</v>
      </c>
      <c r="KXW11" s="7">
        <v>336</v>
      </c>
      <c r="KXX11" s="7">
        <v>336</v>
      </c>
      <c r="KXY11" s="7">
        <v>0</v>
      </c>
      <c r="KXZ11" s="7">
        <v>336</v>
      </c>
      <c r="KYA11" s="91" t="s">
        <v>458</v>
      </c>
      <c r="KYB11" s="54" t="s">
        <v>296</v>
      </c>
      <c r="KYC11" s="7">
        <v>245</v>
      </c>
      <c r="KYD11" s="7">
        <v>73</v>
      </c>
      <c r="KYE11" s="13" t="s">
        <v>515</v>
      </c>
      <c r="KYF11" s="7"/>
      <c r="KYG11" s="7"/>
      <c r="KYH11" s="7"/>
      <c r="KYI11" s="7"/>
      <c r="KYJ11" s="13" t="s">
        <v>9</v>
      </c>
      <c r="KYK11" s="12" t="s">
        <v>58</v>
      </c>
      <c r="KYL11" s="11" t="s">
        <v>66</v>
      </c>
      <c r="KYM11" s="7">
        <v>336</v>
      </c>
      <c r="KYN11" s="7">
        <v>336</v>
      </c>
      <c r="KYO11" s="7">
        <v>0</v>
      </c>
      <c r="KYP11" s="7">
        <v>336</v>
      </c>
      <c r="KYQ11" s="91" t="s">
        <v>458</v>
      </c>
      <c r="KYR11" s="54" t="s">
        <v>296</v>
      </c>
      <c r="KYS11" s="7">
        <v>245</v>
      </c>
      <c r="KYT11" s="7">
        <v>73</v>
      </c>
      <c r="KYU11" s="13" t="s">
        <v>515</v>
      </c>
      <c r="KYV11" s="7"/>
      <c r="KYW11" s="7"/>
      <c r="KYX11" s="7"/>
      <c r="KYY11" s="7"/>
      <c r="KYZ11" s="13" t="s">
        <v>9</v>
      </c>
      <c r="KZA11" s="12" t="s">
        <v>58</v>
      </c>
      <c r="KZB11" s="11" t="s">
        <v>66</v>
      </c>
      <c r="KZC11" s="7">
        <v>336</v>
      </c>
      <c r="KZD11" s="7">
        <v>336</v>
      </c>
      <c r="KZE11" s="7">
        <v>0</v>
      </c>
      <c r="KZF11" s="7">
        <v>336</v>
      </c>
      <c r="KZG11" s="91" t="s">
        <v>458</v>
      </c>
      <c r="KZH11" s="54" t="s">
        <v>296</v>
      </c>
      <c r="KZI11" s="7">
        <v>245</v>
      </c>
      <c r="KZJ11" s="7">
        <v>73</v>
      </c>
      <c r="KZK11" s="13" t="s">
        <v>515</v>
      </c>
      <c r="KZL11" s="7"/>
      <c r="KZM11" s="7"/>
      <c r="KZN11" s="7"/>
      <c r="KZO11" s="7"/>
      <c r="KZP11" s="13" t="s">
        <v>9</v>
      </c>
      <c r="KZQ11" s="12" t="s">
        <v>58</v>
      </c>
      <c r="KZR11" s="11" t="s">
        <v>66</v>
      </c>
      <c r="KZS11" s="7">
        <v>336</v>
      </c>
      <c r="KZT11" s="7">
        <v>336</v>
      </c>
      <c r="KZU11" s="7">
        <v>0</v>
      </c>
      <c r="KZV11" s="7">
        <v>336</v>
      </c>
      <c r="KZW11" s="91" t="s">
        <v>458</v>
      </c>
      <c r="KZX11" s="54" t="s">
        <v>296</v>
      </c>
      <c r="KZY11" s="7">
        <v>245</v>
      </c>
      <c r="KZZ11" s="7">
        <v>73</v>
      </c>
      <c r="LAA11" s="13" t="s">
        <v>515</v>
      </c>
      <c r="LAB11" s="7"/>
      <c r="LAC11" s="7"/>
      <c r="LAD11" s="7"/>
      <c r="LAE11" s="7"/>
      <c r="LAF11" s="13" t="s">
        <v>9</v>
      </c>
      <c r="LAG11" s="12" t="s">
        <v>58</v>
      </c>
      <c r="LAH11" s="11" t="s">
        <v>66</v>
      </c>
      <c r="LAI11" s="7">
        <v>336</v>
      </c>
      <c r="LAJ11" s="7">
        <v>336</v>
      </c>
      <c r="LAK11" s="7">
        <v>0</v>
      </c>
      <c r="LAL11" s="7">
        <v>336</v>
      </c>
      <c r="LAM11" s="91" t="s">
        <v>458</v>
      </c>
      <c r="LAN11" s="54" t="s">
        <v>296</v>
      </c>
      <c r="LAO11" s="7">
        <v>245</v>
      </c>
      <c r="LAP11" s="7">
        <v>73</v>
      </c>
      <c r="LAQ11" s="13" t="s">
        <v>515</v>
      </c>
      <c r="LAR11" s="7"/>
      <c r="LAS11" s="7"/>
      <c r="LAT11" s="7"/>
      <c r="LAU11" s="7"/>
      <c r="LAV11" s="13" t="s">
        <v>9</v>
      </c>
      <c r="LAW11" s="12" t="s">
        <v>58</v>
      </c>
      <c r="LAX11" s="11" t="s">
        <v>66</v>
      </c>
      <c r="LAY11" s="7">
        <v>336</v>
      </c>
      <c r="LAZ11" s="7">
        <v>336</v>
      </c>
      <c r="LBA11" s="7">
        <v>0</v>
      </c>
      <c r="LBB11" s="7">
        <v>336</v>
      </c>
      <c r="LBC11" s="91" t="s">
        <v>458</v>
      </c>
      <c r="LBD11" s="54" t="s">
        <v>296</v>
      </c>
      <c r="LBE11" s="7">
        <v>245</v>
      </c>
      <c r="LBF11" s="7">
        <v>73</v>
      </c>
      <c r="LBG11" s="13" t="s">
        <v>515</v>
      </c>
      <c r="LBH11" s="7"/>
      <c r="LBI11" s="7"/>
      <c r="LBJ11" s="7"/>
      <c r="LBK11" s="7"/>
      <c r="LBL11" s="13" t="s">
        <v>9</v>
      </c>
      <c r="LBM11" s="12" t="s">
        <v>58</v>
      </c>
      <c r="LBN11" s="11" t="s">
        <v>66</v>
      </c>
      <c r="LBO11" s="7">
        <v>336</v>
      </c>
      <c r="LBP11" s="7">
        <v>336</v>
      </c>
      <c r="LBQ11" s="7">
        <v>0</v>
      </c>
      <c r="LBR11" s="7">
        <v>336</v>
      </c>
      <c r="LBS11" s="91" t="s">
        <v>458</v>
      </c>
      <c r="LBT11" s="54" t="s">
        <v>296</v>
      </c>
      <c r="LBU11" s="7">
        <v>245</v>
      </c>
      <c r="LBV11" s="7">
        <v>73</v>
      </c>
      <c r="LBW11" s="13" t="s">
        <v>515</v>
      </c>
      <c r="LBX11" s="7"/>
      <c r="LBY11" s="7"/>
      <c r="LBZ11" s="7"/>
      <c r="LCA11" s="7"/>
      <c r="LCB11" s="13" t="s">
        <v>9</v>
      </c>
      <c r="LCC11" s="12" t="s">
        <v>58</v>
      </c>
      <c r="LCD11" s="11" t="s">
        <v>66</v>
      </c>
      <c r="LCE11" s="7">
        <v>336</v>
      </c>
      <c r="LCF11" s="7">
        <v>336</v>
      </c>
      <c r="LCG11" s="7">
        <v>0</v>
      </c>
      <c r="LCH11" s="7">
        <v>336</v>
      </c>
      <c r="LCI11" s="91" t="s">
        <v>458</v>
      </c>
      <c r="LCJ11" s="54" t="s">
        <v>296</v>
      </c>
      <c r="LCK11" s="7">
        <v>245</v>
      </c>
      <c r="LCL11" s="7">
        <v>73</v>
      </c>
      <c r="LCM11" s="13" t="s">
        <v>515</v>
      </c>
      <c r="LCN11" s="7"/>
      <c r="LCO11" s="7"/>
      <c r="LCP11" s="7"/>
      <c r="LCQ11" s="7"/>
      <c r="LCR11" s="13" t="s">
        <v>9</v>
      </c>
      <c r="LCS11" s="12" t="s">
        <v>58</v>
      </c>
      <c r="LCT11" s="11" t="s">
        <v>66</v>
      </c>
      <c r="LCU11" s="7">
        <v>336</v>
      </c>
      <c r="LCV11" s="7">
        <v>336</v>
      </c>
      <c r="LCW11" s="7">
        <v>0</v>
      </c>
      <c r="LCX11" s="7">
        <v>336</v>
      </c>
      <c r="LCY11" s="91" t="s">
        <v>458</v>
      </c>
      <c r="LCZ11" s="54" t="s">
        <v>296</v>
      </c>
      <c r="LDA11" s="7">
        <v>245</v>
      </c>
      <c r="LDB11" s="7">
        <v>73</v>
      </c>
      <c r="LDC11" s="13" t="s">
        <v>515</v>
      </c>
      <c r="LDD11" s="7"/>
      <c r="LDE11" s="7"/>
      <c r="LDF11" s="7"/>
      <c r="LDG11" s="7"/>
      <c r="LDH11" s="13" t="s">
        <v>9</v>
      </c>
      <c r="LDI11" s="12" t="s">
        <v>58</v>
      </c>
      <c r="LDJ11" s="11" t="s">
        <v>66</v>
      </c>
      <c r="LDK11" s="7">
        <v>336</v>
      </c>
      <c r="LDL11" s="7">
        <v>336</v>
      </c>
      <c r="LDM11" s="7">
        <v>0</v>
      </c>
      <c r="LDN11" s="7">
        <v>336</v>
      </c>
      <c r="LDO11" s="91" t="s">
        <v>458</v>
      </c>
      <c r="LDP11" s="54" t="s">
        <v>296</v>
      </c>
      <c r="LDQ11" s="7">
        <v>245</v>
      </c>
      <c r="LDR11" s="7">
        <v>73</v>
      </c>
      <c r="LDS11" s="13" t="s">
        <v>515</v>
      </c>
      <c r="LDT11" s="7"/>
      <c r="LDU11" s="7"/>
      <c r="LDV11" s="7"/>
      <c r="LDW11" s="7"/>
      <c r="LDX11" s="13" t="s">
        <v>9</v>
      </c>
      <c r="LDY11" s="12" t="s">
        <v>58</v>
      </c>
      <c r="LDZ11" s="11" t="s">
        <v>66</v>
      </c>
      <c r="LEA11" s="7">
        <v>336</v>
      </c>
      <c r="LEB11" s="7">
        <v>336</v>
      </c>
      <c r="LEC11" s="7">
        <v>0</v>
      </c>
      <c r="LED11" s="7">
        <v>336</v>
      </c>
      <c r="LEE11" s="91" t="s">
        <v>458</v>
      </c>
      <c r="LEF11" s="54" t="s">
        <v>296</v>
      </c>
      <c r="LEG11" s="7">
        <v>245</v>
      </c>
      <c r="LEH11" s="7">
        <v>73</v>
      </c>
      <c r="LEI11" s="13" t="s">
        <v>515</v>
      </c>
      <c r="LEJ11" s="7"/>
      <c r="LEK11" s="7"/>
      <c r="LEL11" s="7"/>
      <c r="LEM11" s="7"/>
      <c r="LEN11" s="13" t="s">
        <v>9</v>
      </c>
      <c r="LEO11" s="12" t="s">
        <v>58</v>
      </c>
      <c r="LEP11" s="11" t="s">
        <v>66</v>
      </c>
      <c r="LEQ11" s="7">
        <v>336</v>
      </c>
      <c r="LER11" s="7">
        <v>336</v>
      </c>
      <c r="LES11" s="7">
        <v>0</v>
      </c>
      <c r="LET11" s="7">
        <v>336</v>
      </c>
      <c r="LEU11" s="91" t="s">
        <v>458</v>
      </c>
      <c r="LEV11" s="54" t="s">
        <v>296</v>
      </c>
      <c r="LEW11" s="7">
        <v>245</v>
      </c>
      <c r="LEX11" s="7">
        <v>73</v>
      </c>
      <c r="LEY11" s="13" t="s">
        <v>515</v>
      </c>
      <c r="LEZ11" s="7"/>
      <c r="LFA11" s="7"/>
      <c r="LFB11" s="7"/>
      <c r="LFC11" s="7"/>
      <c r="LFD11" s="13" t="s">
        <v>9</v>
      </c>
      <c r="LFE11" s="12" t="s">
        <v>58</v>
      </c>
      <c r="LFF11" s="11" t="s">
        <v>66</v>
      </c>
      <c r="LFG11" s="7">
        <v>336</v>
      </c>
      <c r="LFH11" s="7">
        <v>336</v>
      </c>
      <c r="LFI11" s="7">
        <v>0</v>
      </c>
      <c r="LFJ11" s="7">
        <v>336</v>
      </c>
      <c r="LFK11" s="91" t="s">
        <v>458</v>
      </c>
      <c r="LFL11" s="54" t="s">
        <v>296</v>
      </c>
      <c r="LFM11" s="7">
        <v>245</v>
      </c>
      <c r="LFN11" s="7">
        <v>73</v>
      </c>
      <c r="LFO11" s="13" t="s">
        <v>515</v>
      </c>
      <c r="LFP11" s="7"/>
      <c r="LFQ11" s="7"/>
      <c r="LFR11" s="7"/>
      <c r="LFS11" s="7"/>
      <c r="LFT11" s="13" t="s">
        <v>9</v>
      </c>
      <c r="LFU11" s="12" t="s">
        <v>58</v>
      </c>
      <c r="LFV11" s="11" t="s">
        <v>66</v>
      </c>
      <c r="LFW11" s="7">
        <v>336</v>
      </c>
      <c r="LFX11" s="7">
        <v>336</v>
      </c>
      <c r="LFY11" s="7">
        <v>0</v>
      </c>
      <c r="LFZ11" s="7">
        <v>336</v>
      </c>
      <c r="LGA11" s="91" t="s">
        <v>458</v>
      </c>
      <c r="LGB11" s="54" t="s">
        <v>296</v>
      </c>
      <c r="LGC11" s="7">
        <v>245</v>
      </c>
      <c r="LGD11" s="7">
        <v>73</v>
      </c>
      <c r="LGE11" s="13" t="s">
        <v>515</v>
      </c>
      <c r="LGF11" s="7"/>
      <c r="LGG11" s="7"/>
      <c r="LGH11" s="7"/>
      <c r="LGI11" s="7"/>
      <c r="LGJ11" s="13" t="s">
        <v>9</v>
      </c>
      <c r="LGK11" s="12" t="s">
        <v>58</v>
      </c>
      <c r="LGL11" s="11" t="s">
        <v>66</v>
      </c>
      <c r="LGM11" s="7">
        <v>336</v>
      </c>
      <c r="LGN11" s="7">
        <v>336</v>
      </c>
      <c r="LGO11" s="7">
        <v>0</v>
      </c>
      <c r="LGP11" s="7">
        <v>336</v>
      </c>
      <c r="LGQ11" s="91" t="s">
        <v>458</v>
      </c>
      <c r="LGR11" s="54" t="s">
        <v>296</v>
      </c>
      <c r="LGS11" s="7">
        <v>245</v>
      </c>
      <c r="LGT11" s="7">
        <v>73</v>
      </c>
      <c r="LGU11" s="13" t="s">
        <v>515</v>
      </c>
      <c r="LGV11" s="7"/>
      <c r="LGW11" s="7"/>
      <c r="LGX11" s="7"/>
      <c r="LGY11" s="7"/>
      <c r="LGZ11" s="13" t="s">
        <v>9</v>
      </c>
      <c r="LHA11" s="12" t="s">
        <v>58</v>
      </c>
      <c r="LHB11" s="11" t="s">
        <v>66</v>
      </c>
      <c r="LHC11" s="7">
        <v>336</v>
      </c>
      <c r="LHD11" s="7">
        <v>336</v>
      </c>
      <c r="LHE11" s="7">
        <v>0</v>
      </c>
      <c r="LHF11" s="7">
        <v>336</v>
      </c>
      <c r="LHG11" s="91" t="s">
        <v>458</v>
      </c>
      <c r="LHH11" s="54" t="s">
        <v>296</v>
      </c>
      <c r="LHI11" s="7">
        <v>245</v>
      </c>
      <c r="LHJ11" s="7">
        <v>73</v>
      </c>
      <c r="LHK11" s="13" t="s">
        <v>515</v>
      </c>
      <c r="LHL11" s="7"/>
      <c r="LHM11" s="7"/>
      <c r="LHN11" s="7"/>
      <c r="LHO11" s="7"/>
      <c r="LHP11" s="13" t="s">
        <v>9</v>
      </c>
      <c r="LHQ11" s="12" t="s">
        <v>58</v>
      </c>
      <c r="LHR11" s="11" t="s">
        <v>66</v>
      </c>
      <c r="LHS11" s="7">
        <v>336</v>
      </c>
      <c r="LHT11" s="7">
        <v>336</v>
      </c>
      <c r="LHU11" s="7">
        <v>0</v>
      </c>
      <c r="LHV11" s="7">
        <v>336</v>
      </c>
      <c r="LHW11" s="91" t="s">
        <v>458</v>
      </c>
      <c r="LHX11" s="54" t="s">
        <v>296</v>
      </c>
      <c r="LHY11" s="7">
        <v>245</v>
      </c>
      <c r="LHZ11" s="7">
        <v>73</v>
      </c>
      <c r="LIA11" s="13" t="s">
        <v>515</v>
      </c>
      <c r="LIB11" s="7"/>
      <c r="LIC11" s="7"/>
      <c r="LID11" s="7"/>
      <c r="LIE11" s="7"/>
      <c r="LIF11" s="13" t="s">
        <v>9</v>
      </c>
      <c r="LIG11" s="12" t="s">
        <v>58</v>
      </c>
      <c r="LIH11" s="11" t="s">
        <v>66</v>
      </c>
      <c r="LII11" s="7">
        <v>336</v>
      </c>
      <c r="LIJ11" s="7">
        <v>336</v>
      </c>
      <c r="LIK11" s="7">
        <v>0</v>
      </c>
      <c r="LIL11" s="7">
        <v>336</v>
      </c>
      <c r="LIM11" s="91" t="s">
        <v>458</v>
      </c>
      <c r="LIN11" s="54" t="s">
        <v>296</v>
      </c>
      <c r="LIO11" s="7">
        <v>245</v>
      </c>
      <c r="LIP11" s="7">
        <v>73</v>
      </c>
      <c r="LIQ11" s="13" t="s">
        <v>515</v>
      </c>
      <c r="LIR11" s="7"/>
      <c r="LIS11" s="7"/>
      <c r="LIT11" s="7"/>
      <c r="LIU11" s="7"/>
      <c r="LIV11" s="13" t="s">
        <v>9</v>
      </c>
      <c r="LIW11" s="12" t="s">
        <v>58</v>
      </c>
      <c r="LIX11" s="11" t="s">
        <v>66</v>
      </c>
      <c r="LIY11" s="7">
        <v>336</v>
      </c>
      <c r="LIZ11" s="7">
        <v>336</v>
      </c>
      <c r="LJA11" s="7">
        <v>0</v>
      </c>
      <c r="LJB11" s="7">
        <v>336</v>
      </c>
      <c r="LJC11" s="91" t="s">
        <v>458</v>
      </c>
      <c r="LJD11" s="54" t="s">
        <v>296</v>
      </c>
      <c r="LJE11" s="7">
        <v>245</v>
      </c>
      <c r="LJF11" s="7">
        <v>73</v>
      </c>
      <c r="LJG11" s="13" t="s">
        <v>515</v>
      </c>
      <c r="LJH11" s="7"/>
      <c r="LJI11" s="7"/>
      <c r="LJJ11" s="7"/>
      <c r="LJK11" s="7"/>
      <c r="LJL11" s="13" t="s">
        <v>9</v>
      </c>
      <c r="LJM11" s="12" t="s">
        <v>58</v>
      </c>
      <c r="LJN11" s="11" t="s">
        <v>66</v>
      </c>
      <c r="LJO11" s="7">
        <v>336</v>
      </c>
      <c r="LJP11" s="7">
        <v>336</v>
      </c>
      <c r="LJQ11" s="7">
        <v>0</v>
      </c>
      <c r="LJR11" s="7">
        <v>336</v>
      </c>
      <c r="LJS11" s="91" t="s">
        <v>458</v>
      </c>
      <c r="LJT11" s="54" t="s">
        <v>296</v>
      </c>
      <c r="LJU11" s="7">
        <v>245</v>
      </c>
      <c r="LJV11" s="7">
        <v>73</v>
      </c>
      <c r="LJW11" s="13" t="s">
        <v>515</v>
      </c>
      <c r="LJX11" s="7"/>
      <c r="LJY11" s="7"/>
      <c r="LJZ11" s="7"/>
      <c r="LKA11" s="7"/>
      <c r="LKB11" s="13" t="s">
        <v>9</v>
      </c>
      <c r="LKC11" s="12" t="s">
        <v>58</v>
      </c>
      <c r="LKD11" s="11" t="s">
        <v>66</v>
      </c>
      <c r="LKE11" s="7">
        <v>336</v>
      </c>
      <c r="LKF11" s="7">
        <v>336</v>
      </c>
      <c r="LKG11" s="7">
        <v>0</v>
      </c>
      <c r="LKH11" s="7">
        <v>336</v>
      </c>
      <c r="LKI11" s="91" t="s">
        <v>458</v>
      </c>
      <c r="LKJ11" s="54" t="s">
        <v>296</v>
      </c>
      <c r="LKK11" s="7">
        <v>245</v>
      </c>
      <c r="LKL11" s="7">
        <v>73</v>
      </c>
      <c r="LKM11" s="13" t="s">
        <v>515</v>
      </c>
      <c r="LKN11" s="7"/>
      <c r="LKO11" s="7"/>
      <c r="LKP11" s="7"/>
      <c r="LKQ11" s="7"/>
      <c r="LKR11" s="13" t="s">
        <v>9</v>
      </c>
      <c r="LKS11" s="12" t="s">
        <v>58</v>
      </c>
      <c r="LKT11" s="11" t="s">
        <v>66</v>
      </c>
      <c r="LKU11" s="7">
        <v>336</v>
      </c>
      <c r="LKV11" s="7">
        <v>336</v>
      </c>
      <c r="LKW11" s="7">
        <v>0</v>
      </c>
      <c r="LKX11" s="7">
        <v>336</v>
      </c>
      <c r="LKY11" s="91" t="s">
        <v>458</v>
      </c>
      <c r="LKZ11" s="54" t="s">
        <v>296</v>
      </c>
      <c r="LLA11" s="7">
        <v>245</v>
      </c>
      <c r="LLB11" s="7">
        <v>73</v>
      </c>
      <c r="LLC11" s="13" t="s">
        <v>515</v>
      </c>
      <c r="LLD11" s="7"/>
      <c r="LLE11" s="7"/>
      <c r="LLF11" s="7"/>
      <c r="LLG11" s="7"/>
      <c r="LLH11" s="13" t="s">
        <v>9</v>
      </c>
      <c r="LLI11" s="12" t="s">
        <v>58</v>
      </c>
      <c r="LLJ11" s="11" t="s">
        <v>66</v>
      </c>
      <c r="LLK11" s="7">
        <v>336</v>
      </c>
      <c r="LLL11" s="7">
        <v>336</v>
      </c>
      <c r="LLM11" s="7">
        <v>0</v>
      </c>
      <c r="LLN11" s="7">
        <v>336</v>
      </c>
      <c r="LLO11" s="91" t="s">
        <v>458</v>
      </c>
      <c r="LLP11" s="54" t="s">
        <v>296</v>
      </c>
      <c r="LLQ11" s="7">
        <v>245</v>
      </c>
      <c r="LLR11" s="7">
        <v>73</v>
      </c>
      <c r="LLS11" s="13" t="s">
        <v>515</v>
      </c>
      <c r="LLT11" s="7"/>
      <c r="LLU11" s="7"/>
      <c r="LLV11" s="7"/>
      <c r="LLW11" s="7"/>
      <c r="LLX11" s="13" t="s">
        <v>9</v>
      </c>
      <c r="LLY11" s="12" t="s">
        <v>58</v>
      </c>
      <c r="LLZ11" s="11" t="s">
        <v>66</v>
      </c>
      <c r="LMA11" s="7">
        <v>336</v>
      </c>
      <c r="LMB11" s="7">
        <v>336</v>
      </c>
      <c r="LMC11" s="7">
        <v>0</v>
      </c>
      <c r="LMD11" s="7">
        <v>336</v>
      </c>
      <c r="LME11" s="91" t="s">
        <v>458</v>
      </c>
      <c r="LMF11" s="54" t="s">
        <v>296</v>
      </c>
      <c r="LMG11" s="7">
        <v>245</v>
      </c>
      <c r="LMH11" s="7">
        <v>73</v>
      </c>
      <c r="LMI11" s="13" t="s">
        <v>515</v>
      </c>
      <c r="LMJ11" s="7"/>
      <c r="LMK11" s="7"/>
      <c r="LML11" s="7"/>
      <c r="LMM11" s="7"/>
      <c r="LMN11" s="13" t="s">
        <v>9</v>
      </c>
      <c r="LMO11" s="12" t="s">
        <v>58</v>
      </c>
      <c r="LMP11" s="11" t="s">
        <v>66</v>
      </c>
      <c r="LMQ11" s="7">
        <v>336</v>
      </c>
      <c r="LMR11" s="7">
        <v>336</v>
      </c>
      <c r="LMS11" s="7">
        <v>0</v>
      </c>
      <c r="LMT11" s="7">
        <v>336</v>
      </c>
      <c r="LMU11" s="91" t="s">
        <v>458</v>
      </c>
      <c r="LMV11" s="54" t="s">
        <v>296</v>
      </c>
      <c r="LMW11" s="7">
        <v>245</v>
      </c>
      <c r="LMX11" s="7">
        <v>73</v>
      </c>
      <c r="LMY11" s="13" t="s">
        <v>515</v>
      </c>
      <c r="LMZ11" s="7"/>
      <c r="LNA11" s="7"/>
      <c r="LNB11" s="7"/>
      <c r="LNC11" s="7"/>
      <c r="LND11" s="13" t="s">
        <v>9</v>
      </c>
      <c r="LNE11" s="12" t="s">
        <v>58</v>
      </c>
      <c r="LNF11" s="11" t="s">
        <v>66</v>
      </c>
      <c r="LNG11" s="7">
        <v>336</v>
      </c>
      <c r="LNH11" s="7">
        <v>336</v>
      </c>
      <c r="LNI11" s="7">
        <v>0</v>
      </c>
      <c r="LNJ11" s="7">
        <v>336</v>
      </c>
      <c r="LNK11" s="91" t="s">
        <v>458</v>
      </c>
      <c r="LNL11" s="54" t="s">
        <v>296</v>
      </c>
      <c r="LNM11" s="7">
        <v>245</v>
      </c>
      <c r="LNN11" s="7">
        <v>73</v>
      </c>
      <c r="LNO11" s="13" t="s">
        <v>515</v>
      </c>
      <c r="LNP11" s="7"/>
      <c r="LNQ11" s="7"/>
      <c r="LNR11" s="7"/>
      <c r="LNS11" s="7"/>
      <c r="LNT11" s="13" t="s">
        <v>9</v>
      </c>
      <c r="LNU11" s="12" t="s">
        <v>58</v>
      </c>
      <c r="LNV11" s="11" t="s">
        <v>66</v>
      </c>
      <c r="LNW11" s="7">
        <v>336</v>
      </c>
      <c r="LNX11" s="7">
        <v>336</v>
      </c>
      <c r="LNY11" s="7">
        <v>0</v>
      </c>
      <c r="LNZ11" s="7">
        <v>336</v>
      </c>
      <c r="LOA11" s="91" t="s">
        <v>458</v>
      </c>
      <c r="LOB11" s="54" t="s">
        <v>296</v>
      </c>
      <c r="LOC11" s="7">
        <v>245</v>
      </c>
      <c r="LOD11" s="7">
        <v>73</v>
      </c>
      <c r="LOE11" s="13" t="s">
        <v>515</v>
      </c>
      <c r="LOF11" s="7"/>
      <c r="LOG11" s="7"/>
      <c r="LOH11" s="7"/>
      <c r="LOI11" s="7"/>
      <c r="LOJ11" s="13" t="s">
        <v>9</v>
      </c>
      <c r="LOK11" s="12" t="s">
        <v>58</v>
      </c>
      <c r="LOL11" s="11" t="s">
        <v>66</v>
      </c>
      <c r="LOM11" s="7">
        <v>336</v>
      </c>
      <c r="LON11" s="7">
        <v>336</v>
      </c>
      <c r="LOO11" s="7">
        <v>0</v>
      </c>
      <c r="LOP11" s="7">
        <v>336</v>
      </c>
      <c r="LOQ11" s="91" t="s">
        <v>458</v>
      </c>
      <c r="LOR11" s="54" t="s">
        <v>296</v>
      </c>
      <c r="LOS11" s="7">
        <v>245</v>
      </c>
      <c r="LOT11" s="7">
        <v>73</v>
      </c>
      <c r="LOU11" s="13" t="s">
        <v>515</v>
      </c>
      <c r="LOV11" s="7"/>
      <c r="LOW11" s="7"/>
      <c r="LOX11" s="7"/>
      <c r="LOY11" s="7"/>
      <c r="LOZ11" s="13" t="s">
        <v>9</v>
      </c>
      <c r="LPA11" s="12" t="s">
        <v>58</v>
      </c>
      <c r="LPB11" s="11" t="s">
        <v>66</v>
      </c>
      <c r="LPC11" s="7">
        <v>336</v>
      </c>
      <c r="LPD11" s="7">
        <v>336</v>
      </c>
      <c r="LPE11" s="7">
        <v>0</v>
      </c>
      <c r="LPF11" s="7">
        <v>336</v>
      </c>
      <c r="LPG11" s="91" t="s">
        <v>458</v>
      </c>
      <c r="LPH11" s="54" t="s">
        <v>296</v>
      </c>
      <c r="LPI11" s="7">
        <v>245</v>
      </c>
      <c r="LPJ11" s="7">
        <v>73</v>
      </c>
      <c r="LPK11" s="13" t="s">
        <v>515</v>
      </c>
      <c r="LPL11" s="7"/>
      <c r="LPM11" s="7"/>
      <c r="LPN11" s="7"/>
      <c r="LPO11" s="7"/>
      <c r="LPP11" s="13" t="s">
        <v>9</v>
      </c>
      <c r="LPQ11" s="12" t="s">
        <v>58</v>
      </c>
      <c r="LPR11" s="11" t="s">
        <v>66</v>
      </c>
      <c r="LPS11" s="7">
        <v>336</v>
      </c>
      <c r="LPT11" s="7">
        <v>336</v>
      </c>
      <c r="LPU11" s="7">
        <v>0</v>
      </c>
      <c r="LPV11" s="7">
        <v>336</v>
      </c>
      <c r="LPW11" s="91" t="s">
        <v>458</v>
      </c>
      <c r="LPX11" s="54" t="s">
        <v>296</v>
      </c>
      <c r="LPY11" s="7">
        <v>245</v>
      </c>
      <c r="LPZ11" s="7">
        <v>73</v>
      </c>
      <c r="LQA11" s="13" t="s">
        <v>515</v>
      </c>
      <c r="LQB11" s="7"/>
      <c r="LQC11" s="7"/>
      <c r="LQD11" s="7"/>
      <c r="LQE11" s="7"/>
      <c r="LQF11" s="13" t="s">
        <v>9</v>
      </c>
      <c r="LQG11" s="12" t="s">
        <v>58</v>
      </c>
      <c r="LQH11" s="11" t="s">
        <v>66</v>
      </c>
      <c r="LQI11" s="7">
        <v>336</v>
      </c>
      <c r="LQJ11" s="7">
        <v>336</v>
      </c>
      <c r="LQK11" s="7">
        <v>0</v>
      </c>
      <c r="LQL11" s="7">
        <v>336</v>
      </c>
      <c r="LQM11" s="91" t="s">
        <v>458</v>
      </c>
      <c r="LQN11" s="54" t="s">
        <v>296</v>
      </c>
      <c r="LQO11" s="7">
        <v>245</v>
      </c>
      <c r="LQP11" s="7">
        <v>73</v>
      </c>
      <c r="LQQ11" s="13" t="s">
        <v>515</v>
      </c>
      <c r="LQR11" s="7"/>
      <c r="LQS11" s="7"/>
      <c r="LQT11" s="7"/>
      <c r="LQU11" s="7"/>
      <c r="LQV11" s="13" t="s">
        <v>9</v>
      </c>
      <c r="LQW11" s="12" t="s">
        <v>58</v>
      </c>
      <c r="LQX11" s="11" t="s">
        <v>66</v>
      </c>
      <c r="LQY11" s="7">
        <v>336</v>
      </c>
      <c r="LQZ11" s="7">
        <v>336</v>
      </c>
      <c r="LRA11" s="7">
        <v>0</v>
      </c>
      <c r="LRB11" s="7">
        <v>336</v>
      </c>
      <c r="LRC11" s="91" t="s">
        <v>458</v>
      </c>
      <c r="LRD11" s="54" t="s">
        <v>296</v>
      </c>
      <c r="LRE11" s="7">
        <v>245</v>
      </c>
      <c r="LRF11" s="7">
        <v>73</v>
      </c>
      <c r="LRG11" s="13" t="s">
        <v>515</v>
      </c>
      <c r="LRH11" s="7"/>
      <c r="LRI11" s="7"/>
      <c r="LRJ11" s="7"/>
      <c r="LRK11" s="7"/>
      <c r="LRL11" s="13" t="s">
        <v>9</v>
      </c>
      <c r="LRM11" s="12" t="s">
        <v>58</v>
      </c>
      <c r="LRN11" s="11" t="s">
        <v>66</v>
      </c>
      <c r="LRO11" s="7">
        <v>336</v>
      </c>
      <c r="LRP11" s="7">
        <v>336</v>
      </c>
      <c r="LRQ11" s="7">
        <v>0</v>
      </c>
      <c r="LRR11" s="7">
        <v>336</v>
      </c>
      <c r="LRS11" s="91" t="s">
        <v>458</v>
      </c>
      <c r="LRT11" s="54" t="s">
        <v>296</v>
      </c>
      <c r="LRU11" s="7">
        <v>245</v>
      </c>
      <c r="LRV11" s="7">
        <v>73</v>
      </c>
      <c r="LRW11" s="13" t="s">
        <v>515</v>
      </c>
      <c r="LRX11" s="7"/>
      <c r="LRY11" s="7"/>
      <c r="LRZ11" s="7"/>
      <c r="LSA11" s="7"/>
      <c r="LSB11" s="13" t="s">
        <v>9</v>
      </c>
      <c r="LSC11" s="12" t="s">
        <v>58</v>
      </c>
      <c r="LSD11" s="11" t="s">
        <v>66</v>
      </c>
      <c r="LSE11" s="7">
        <v>336</v>
      </c>
      <c r="LSF11" s="7">
        <v>336</v>
      </c>
      <c r="LSG11" s="7">
        <v>0</v>
      </c>
      <c r="LSH11" s="7">
        <v>336</v>
      </c>
      <c r="LSI11" s="91" t="s">
        <v>458</v>
      </c>
      <c r="LSJ11" s="54" t="s">
        <v>296</v>
      </c>
      <c r="LSK11" s="7">
        <v>245</v>
      </c>
      <c r="LSL11" s="7">
        <v>73</v>
      </c>
      <c r="LSM11" s="13" t="s">
        <v>515</v>
      </c>
      <c r="LSN11" s="7"/>
      <c r="LSO11" s="7"/>
      <c r="LSP11" s="7"/>
      <c r="LSQ11" s="7"/>
      <c r="LSR11" s="13" t="s">
        <v>9</v>
      </c>
      <c r="LSS11" s="12" t="s">
        <v>58</v>
      </c>
      <c r="LST11" s="11" t="s">
        <v>66</v>
      </c>
      <c r="LSU11" s="7">
        <v>336</v>
      </c>
      <c r="LSV11" s="7">
        <v>336</v>
      </c>
      <c r="LSW11" s="7">
        <v>0</v>
      </c>
      <c r="LSX11" s="7">
        <v>336</v>
      </c>
      <c r="LSY11" s="91" t="s">
        <v>458</v>
      </c>
      <c r="LSZ11" s="54" t="s">
        <v>296</v>
      </c>
      <c r="LTA11" s="7">
        <v>245</v>
      </c>
      <c r="LTB11" s="7">
        <v>73</v>
      </c>
      <c r="LTC11" s="13" t="s">
        <v>515</v>
      </c>
      <c r="LTD11" s="7"/>
      <c r="LTE11" s="7"/>
      <c r="LTF11" s="7"/>
      <c r="LTG11" s="7"/>
      <c r="LTH11" s="13" t="s">
        <v>9</v>
      </c>
      <c r="LTI11" s="12" t="s">
        <v>58</v>
      </c>
      <c r="LTJ11" s="11" t="s">
        <v>66</v>
      </c>
      <c r="LTK11" s="7">
        <v>336</v>
      </c>
      <c r="LTL11" s="7">
        <v>336</v>
      </c>
      <c r="LTM11" s="7">
        <v>0</v>
      </c>
      <c r="LTN11" s="7">
        <v>336</v>
      </c>
      <c r="LTO11" s="91" t="s">
        <v>458</v>
      </c>
      <c r="LTP11" s="54" t="s">
        <v>296</v>
      </c>
      <c r="LTQ11" s="7">
        <v>245</v>
      </c>
      <c r="LTR11" s="7">
        <v>73</v>
      </c>
      <c r="LTS11" s="13" t="s">
        <v>515</v>
      </c>
      <c r="LTT11" s="7"/>
      <c r="LTU11" s="7"/>
      <c r="LTV11" s="7"/>
      <c r="LTW11" s="7"/>
      <c r="LTX11" s="13" t="s">
        <v>9</v>
      </c>
      <c r="LTY11" s="12" t="s">
        <v>58</v>
      </c>
      <c r="LTZ11" s="11" t="s">
        <v>66</v>
      </c>
      <c r="LUA11" s="7">
        <v>336</v>
      </c>
      <c r="LUB11" s="7">
        <v>336</v>
      </c>
      <c r="LUC11" s="7">
        <v>0</v>
      </c>
      <c r="LUD11" s="7">
        <v>336</v>
      </c>
      <c r="LUE11" s="91" t="s">
        <v>458</v>
      </c>
      <c r="LUF11" s="54" t="s">
        <v>296</v>
      </c>
      <c r="LUG11" s="7">
        <v>245</v>
      </c>
      <c r="LUH11" s="7">
        <v>73</v>
      </c>
      <c r="LUI11" s="13" t="s">
        <v>515</v>
      </c>
      <c r="LUJ11" s="7"/>
      <c r="LUK11" s="7"/>
      <c r="LUL11" s="7"/>
      <c r="LUM11" s="7"/>
      <c r="LUN11" s="13" t="s">
        <v>9</v>
      </c>
      <c r="LUO11" s="12" t="s">
        <v>58</v>
      </c>
      <c r="LUP11" s="11" t="s">
        <v>66</v>
      </c>
      <c r="LUQ11" s="7">
        <v>336</v>
      </c>
      <c r="LUR11" s="7">
        <v>336</v>
      </c>
      <c r="LUS11" s="7">
        <v>0</v>
      </c>
      <c r="LUT11" s="7">
        <v>336</v>
      </c>
      <c r="LUU11" s="91" t="s">
        <v>458</v>
      </c>
      <c r="LUV11" s="54" t="s">
        <v>296</v>
      </c>
      <c r="LUW11" s="7">
        <v>245</v>
      </c>
      <c r="LUX11" s="7">
        <v>73</v>
      </c>
      <c r="LUY11" s="13" t="s">
        <v>515</v>
      </c>
      <c r="LUZ11" s="7"/>
      <c r="LVA11" s="7"/>
      <c r="LVB11" s="7"/>
      <c r="LVC11" s="7"/>
      <c r="LVD11" s="13" t="s">
        <v>9</v>
      </c>
      <c r="LVE11" s="12" t="s">
        <v>58</v>
      </c>
      <c r="LVF11" s="11" t="s">
        <v>66</v>
      </c>
      <c r="LVG11" s="7">
        <v>336</v>
      </c>
      <c r="LVH11" s="7">
        <v>336</v>
      </c>
      <c r="LVI11" s="7">
        <v>0</v>
      </c>
      <c r="LVJ11" s="7">
        <v>336</v>
      </c>
      <c r="LVK11" s="91" t="s">
        <v>458</v>
      </c>
      <c r="LVL11" s="54" t="s">
        <v>296</v>
      </c>
      <c r="LVM11" s="7">
        <v>245</v>
      </c>
      <c r="LVN11" s="7">
        <v>73</v>
      </c>
      <c r="LVO11" s="13" t="s">
        <v>515</v>
      </c>
      <c r="LVP11" s="7"/>
      <c r="LVQ11" s="7"/>
      <c r="LVR11" s="7"/>
      <c r="LVS11" s="7"/>
      <c r="LVT11" s="13" t="s">
        <v>9</v>
      </c>
      <c r="LVU11" s="12" t="s">
        <v>58</v>
      </c>
      <c r="LVV11" s="11" t="s">
        <v>66</v>
      </c>
      <c r="LVW11" s="7">
        <v>336</v>
      </c>
      <c r="LVX11" s="7">
        <v>336</v>
      </c>
      <c r="LVY11" s="7">
        <v>0</v>
      </c>
      <c r="LVZ11" s="7">
        <v>336</v>
      </c>
      <c r="LWA11" s="91" t="s">
        <v>458</v>
      </c>
      <c r="LWB11" s="54" t="s">
        <v>296</v>
      </c>
      <c r="LWC11" s="7">
        <v>245</v>
      </c>
      <c r="LWD11" s="7">
        <v>73</v>
      </c>
      <c r="LWE11" s="13" t="s">
        <v>515</v>
      </c>
      <c r="LWF11" s="7"/>
      <c r="LWG11" s="7"/>
      <c r="LWH11" s="7"/>
      <c r="LWI11" s="7"/>
      <c r="LWJ11" s="13" t="s">
        <v>9</v>
      </c>
      <c r="LWK11" s="12" t="s">
        <v>58</v>
      </c>
      <c r="LWL11" s="11" t="s">
        <v>66</v>
      </c>
      <c r="LWM11" s="7">
        <v>336</v>
      </c>
      <c r="LWN11" s="7">
        <v>336</v>
      </c>
      <c r="LWO11" s="7">
        <v>0</v>
      </c>
      <c r="LWP11" s="7">
        <v>336</v>
      </c>
      <c r="LWQ11" s="91" t="s">
        <v>458</v>
      </c>
      <c r="LWR11" s="54" t="s">
        <v>296</v>
      </c>
      <c r="LWS11" s="7">
        <v>245</v>
      </c>
      <c r="LWT11" s="7">
        <v>73</v>
      </c>
      <c r="LWU11" s="13" t="s">
        <v>515</v>
      </c>
      <c r="LWV11" s="7"/>
      <c r="LWW11" s="7"/>
      <c r="LWX11" s="7"/>
      <c r="LWY11" s="7"/>
      <c r="LWZ11" s="13" t="s">
        <v>9</v>
      </c>
      <c r="LXA11" s="12" t="s">
        <v>58</v>
      </c>
      <c r="LXB11" s="11" t="s">
        <v>66</v>
      </c>
      <c r="LXC11" s="7">
        <v>336</v>
      </c>
      <c r="LXD11" s="7">
        <v>336</v>
      </c>
      <c r="LXE11" s="7">
        <v>0</v>
      </c>
      <c r="LXF11" s="7">
        <v>336</v>
      </c>
      <c r="LXG11" s="91" t="s">
        <v>458</v>
      </c>
      <c r="LXH11" s="54" t="s">
        <v>296</v>
      </c>
      <c r="LXI11" s="7">
        <v>245</v>
      </c>
      <c r="LXJ11" s="7">
        <v>73</v>
      </c>
      <c r="LXK11" s="13" t="s">
        <v>515</v>
      </c>
      <c r="LXL11" s="7"/>
      <c r="LXM11" s="7"/>
      <c r="LXN11" s="7"/>
      <c r="LXO11" s="7"/>
      <c r="LXP11" s="13" t="s">
        <v>9</v>
      </c>
      <c r="LXQ11" s="12" t="s">
        <v>58</v>
      </c>
      <c r="LXR11" s="11" t="s">
        <v>66</v>
      </c>
      <c r="LXS11" s="7">
        <v>336</v>
      </c>
      <c r="LXT11" s="7">
        <v>336</v>
      </c>
      <c r="LXU11" s="7">
        <v>0</v>
      </c>
      <c r="LXV11" s="7">
        <v>336</v>
      </c>
      <c r="LXW11" s="91" t="s">
        <v>458</v>
      </c>
      <c r="LXX11" s="54" t="s">
        <v>296</v>
      </c>
      <c r="LXY11" s="7">
        <v>245</v>
      </c>
      <c r="LXZ11" s="7">
        <v>73</v>
      </c>
      <c r="LYA11" s="13" t="s">
        <v>515</v>
      </c>
      <c r="LYB11" s="7"/>
      <c r="LYC11" s="7"/>
      <c r="LYD11" s="7"/>
      <c r="LYE11" s="7"/>
      <c r="LYF11" s="13" t="s">
        <v>9</v>
      </c>
      <c r="LYG11" s="12" t="s">
        <v>58</v>
      </c>
      <c r="LYH11" s="11" t="s">
        <v>66</v>
      </c>
      <c r="LYI11" s="7">
        <v>336</v>
      </c>
      <c r="LYJ11" s="7">
        <v>336</v>
      </c>
      <c r="LYK11" s="7">
        <v>0</v>
      </c>
      <c r="LYL11" s="7">
        <v>336</v>
      </c>
      <c r="LYM11" s="91" t="s">
        <v>458</v>
      </c>
      <c r="LYN11" s="54" t="s">
        <v>296</v>
      </c>
      <c r="LYO11" s="7">
        <v>245</v>
      </c>
      <c r="LYP11" s="7">
        <v>73</v>
      </c>
      <c r="LYQ11" s="13" t="s">
        <v>515</v>
      </c>
      <c r="LYR11" s="7"/>
      <c r="LYS11" s="7"/>
      <c r="LYT11" s="7"/>
      <c r="LYU11" s="7"/>
      <c r="LYV11" s="13" t="s">
        <v>9</v>
      </c>
      <c r="LYW11" s="12" t="s">
        <v>58</v>
      </c>
      <c r="LYX11" s="11" t="s">
        <v>66</v>
      </c>
      <c r="LYY11" s="7">
        <v>336</v>
      </c>
      <c r="LYZ11" s="7">
        <v>336</v>
      </c>
      <c r="LZA11" s="7">
        <v>0</v>
      </c>
      <c r="LZB11" s="7">
        <v>336</v>
      </c>
      <c r="LZC11" s="91" t="s">
        <v>458</v>
      </c>
      <c r="LZD11" s="54" t="s">
        <v>296</v>
      </c>
      <c r="LZE11" s="7">
        <v>245</v>
      </c>
      <c r="LZF11" s="7">
        <v>73</v>
      </c>
      <c r="LZG11" s="13" t="s">
        <v>515</v>
      </c>
      <c r="LZH11" s="7"/>
      <c r="LZI11" s="7"/>
      <c r="LZJ11" s="7"/>
      <c r="LZK11" s="7"/>
      <c r="LZL11" s="13" t="s">
        <v>9</v>
      </c>
      <c r="LZM11" s="12" t="s">
        <v>58</v>
      </c>
      <c r="LZN11" s="11" t="s">
        <v>66</v>
      </c>
      <c r="LZO11" s="7">
        <v>336</v>
      </c>
      <c r="LZP11" s="7">
        <v>336</v>
      </c>
      <c r="LZQ11" s="7">
        <v>0</v>
      </c>
      <c r="LZR11" s="7">
        <v>336</v>
      </c>
      <c r="LZS11" s="91" t="s">
        <v>458</v>
      </c>
      <c r="LZT11" s="54" t="s">
        <v>296</v>
      </c>
      <c r="LZU11" s="7">
        <v>245</v>
      </c>
      <c r="LZV11" s="7">
        <v>73</v>
      </c>
      <c r="LZW11" s="13" t="s">
        <v>515</v>
      </c>
      <c r="LZX11" s="7"/>
      <c r="LZY11" s="7"/>
      <c r="LZZ11" s="7"/>
      <c r="MAA11" s="7"/>
      <c r="MAB11" s="13" t="s">
        <v>9</v>
      </c>
      <c r="MAC11" s="12" t="s">
        <v>58</v>
      </c>
      <c r="MAD11" s="11" t="s">
        <v>66</v>
      </c>
      <c r="MAE11" s="7">
        <v>336</v>
      </c>
      <c r="MAF11" s="7">
        <v>336</v>
      </c>
      <c r="MAG11" s="7">
        <v>0</v>
      </c>
      <c r="MAH11" s="7">
        <v>336</v>
      </c>
      <c r="MAI11" s="91" t="s">
        <v>458</v>
      </c>
      <c r="MAJ11" s="54" t="s">
        <v>296</v>
      </c>
      <c r="MAK11" s="7">
        <v>245</v>
      </c>
      <c r="MAL11" s="7">
        <v>73</v>
      </c>
      <c r="MAM11" s="13" t="s">
        <v>515</v>
      </c>
      <c r="MAN11" s="7"/>
      <c r="MAO11" s="7"/>
      <c r="MAP11" s="7"/>
      <c r="MAQ11" s="7"/>
      <c r="MAR11" s="13" t="s">
        <v>9</v>
      </c>
      <c r="MAS11" s="12" t="s">
        <v>58</v>
      </c>
      <c r="MAT11" s="11" t="s">
        <v>66</v>
      </c>
      <c r="MAU11" s="7">
        <v>336</v>
      </c>
      <c r="MAV11" s="7">
        <v>336</v>
      </c>
      <c r="MAW11" s="7">
        <v>0</v>
      </c>
      <c r="MAX11" s="7">
        <v>336</v>
      </c>
      <c r="MAY11" s="91" t="s">
        <v>458</v>
      </c>
      <c r="MAZ11" s="54" t="s">
        <v>296</v>
      </c>
      <c r="MBA11" s="7">
        <v>245</v>
      </c>
      <c r="MBB11" s="7">
        <v>73</v>
      </c>
      <c r="MBC11" s="13" t="s">
        <v>515</v>
      </c>
      <c r="MBD11" s="7"/>
      <c r="MBE11" s="7"/>
      <c r="MBF11" s="7"/>
      <c r="MBG11" s="7"/>
      <c r="MBH11" s="13" t="s">
        <v>9</v>
      </c>
      <c r="MBI11" s="12" t="s">
        <v>58</v>
      </c>
      <c r="MBJ11" s="11" t="s">
        <v>66</v>
      </c>
      <c r="MBK11" s="7">
        <v>336</v>
      </c>
      <c r="MBL11" s="7">
        <v>336</v>
      </c>
      <c r="MBM11" s="7">
        <v>0</v>
      </c>
      <c r="MBN11" s="7">
        <v>336</v>
      </c>
      <c r="MBO11" s="91" t="s">
        <v>458</v>
      </c>
      <c r="MBP11" s="54" t="s">
        <v>296</v>
      </c>
      <c r="MBQ11" s="7">
        <v>245</v>
      </c>
      <c r="MBR11" s="7">
        <v>73</v>
      </c>
      <c r="MBS11" s="13" t="s">
        <v>515</v>
      </c>
      <c r="MBT11" s="7"/>
      <c r="MBU11" s="7"/>
      <c r="MBV11" s="7"/>
      <c r="MBW11" s="7"/>
      <c r="MBX11" s="13" t="s">
        <v>9</v>
      </c>
      <c r="MBY11" s="12" t="s">
        <v>58</v>
      </c>
      <c r="MBZ11" s="11" t="s">
        <v>66</v>
      </c>
      <c r="MCA11" s="7">
        <v>336</v>
      </c>
      <c r="MCB11" s="7">
        <v>336</v>
      </c>
      <c r="MCC11" s="7">
        <v>0</v>
      </c>
      <c r="MCD11" s="7">
        <v>336</v>
      </c>
      <c r="MCE11" s="91" t="s">
        <v>458</v>
      </c>
      <c r="MCF11" s="54" t="s">
        <v>296</v>
      </c>
      <c r="MCG11" s="7">
        <v>245</v>
      </c>
      <c r="MCH11" s="7">
        <v>73</v>
      </c>
      <c r="MCI11" s="13" t="s">
        <v>515</v>
      </c>
      <c r="MCJ11" s="7"/>
      <c r="MCK11" s="7"/>
      <c r="MCL11" s="7"/>
      <c r="MCM11" s="7"/>
      <c r="MCN11" s="13" t="s">
        <v>9</v>
      </c>
      <c r="MCO11" s="12" t="s">
        <v>58</v>
      </c>
      <c r="MCP11" s="11" t="s">
        <v>66</v>
      </c>
      <c r="MCQ11" s="7">
        <v>336</v>
      </c>
      <c r="MCR11" s="7">
        <v>336</v>
      </c>
      <c r="MCS11" s="7">
        <v>0</v>
      </c>
      <c r="MCT11" s="7">
        <v>336</v>
      </c>
      <c r="MCU11" s="91" t="s">
        <v>458</v>
      </c>
      <c r="MCV11" s="54" t="s">
        <v>296</v>
      </c>
      <c r="MCW11" s="7">
        <v>245</v>
      </c>
      <c r="MCX11" s="7">
        <v>73</v>
      </c>
      <c r="MCY11" s="13" t="s">
        <v>515</v>
      </c>
      <c r="MCZ11" s="7"/>
      <c r="MDA11" s="7"/>
      <c r="MDB11" s="7"/>
      <c r="MDC11" s="7"/>
      <c r="MDD11" s="13" t="s">
        <v>9</v>
      </c>
      <c r="MDE11" s="12" t="s">
        <v>58</v>
      </c>
      <c r="MDF11" s="11" t="s">
        <v>66</v>
      </c>
      <c r="MDG11" s="7">
        <v>336</v>
      </c>
      <c r="MDH11" s="7">
        <v>336</v>
      </c>
      <c r="MDI11" s="7">
        <v>0</v>
      </c>
      <c r="MDJ11" s="7">
        <v>336</v>
      </c>
      <c r="MDK11" s="91" t="s">
        <v>458</v>
      </c>
      <c r="MDL11" s="54" t="s">
        <v>296</v>
      </c>
      <c r="MDM11" s="7">
        <v>245</v>
      </c>
      <c r="MDN11" s="7">
        <v>73</v>
      </c>
      <c r="MDO11" s="13" t="s">
        <v>515</v>
      </c>
      <c r="MDP11" s="7"/>
      <c r="MDQ11" s="7"/>
      <c r="MDR11" s="7"/>
      <c r="MDS11" s="7"/>
      <c r="MDT11" s="13" t="s">
        <v>9</v>
      </c>
      <c r="MDU11" s="12" t="s">
        <v>58</v>
      </c>
      <c r="MDV11" s="11" t="s">
        <v>66</v>
      </c>
      <c r="MDW11" s="7">
        <v>336</v>
      </c>
      <c r="MDX11" s="7">
        <v>336</v>
      </c>
      <c r="MDY11" s="7">
        <v>0</v>
      </c>
      <c r="MDZ11" s="7">
        <v>336</v>
      </c>
      <c r="MEA11" s="91" t="s">
        <v>458</v>
      </c>
      <c r="MEB11" s="54" t="s">
        <v>296</v>
      </c>
      <c r="MEC11" s="7">
        <v>245</v>
      </c>
      <c r="MED11" s="7">
        <v>73</v>
      </c>
      <c r="MEE11" s="13" t="s">
        <v>515</v>
      </c>
      <c r="MEF11" s="7"/>
      <c r="MEG11" s="7"/>
      <c r="MEH11" s="7"/>
      <c r="MEI11" s="7"/>
      <c r="MEJ11" s="13" t="s">
        <v>9</v>
      </c>
      <c r="MEK11" s="12" t="s">
        <v>58</v>
      </c>
      <c r="MEL11" s="11" t="s">
        <v>66</v>
      </c>
      <c r="MEM11" s="7">
        <v>336</v>
      </c>
      <c r="MEN11" s="7">
        <v>336</v>
      </c>
      <c r="MEO11" s="7">
        <v>0</v>
      </c>
      <c r="MEP11" s="7">
        <v>336</v>
      </c>
      <c r="MEQ11" s="91" t="s">
        <v>458</v>
      </c>
      <c r="MER11" s="54" t="s">
        <v>296</v>
      </c>
      <c r="MES11" s="7">
        <v>245</v>
      </c>
      <c r="MET11" s="7">
        <v>73</v>
      </c>
      <c r="MEU11" s="13" t="s">
        <v>515</v>
      </c>
      <c r="MEV11" s="7"/>
      <c r="MEW11" s="7"/>
      <c r="MEX11" s="7"/>
      <c r="MEY11" s="7"/>
      <c r="MEZ11" s="13" t="s">
        <v>9</v>
      </c>
      <c r="MFA11" s="12" t="s">
        <v>58</v>
      </c>
      <c r="MFB11" s="11" t="s">
        <v>66</v>
      </c>
      <c r="MFC11" s="7">
        <v>336</v>
      </c>
      <c r="MFD11" s="7">
        <v>336</v>
      </c>
      <c r="MFE11" s="7">
        <v>0</v>
      </c>
      <c r="MFF11" s="7">
        <v>336</v>
      </c>
      <c r="MFG11" s="91" t="s">
        <v>458</v>
      </c>
      <c r="MFH11" s="54" t="s">
        <v>296</v>
      </c>
      <c r="MFI11" s="7">
        <v>245</v>
      </c>
      <c r="MFJ11" s="7">
        <v>73</v>
      </c>
      <c r="MFK11" s="13" t="s">
        <v>515</v>
      </c>
      <c r="MFL11" s="7"/>
      <c r="MFM11" s="7"/>
      <c r="MFN11" s="7"/>
      <c r="MFO11" s="7"/>
      <c r="MFP11" s="13" t="s">
        <v>9</v>
      </c>
      <c r="MFQ11" s="12" t="s">
        <v>58</v>
      </c>
      <c r="MFR11" s="11" t="s">
        <v>66</v>
      </c>
      <c r="MFS11" s="7">
        <v>336</v>
      </c>
      <c r="MFT11" s="7">
        <v>336</v>
      </c>
      <c r="MFU11" s="7">
        <v>0</v>
      </c>
      <c r="MFV11" s="7">
        <v>336</v>
      </c>
      <c r="MFW11" s="91" t="s">
        <v>458</v>
      </c>
      <c r="MFX11" s="54" t="s">
        <v>296</v>
      </c>
      <c r="MFY11" s="7">
        <v>245</v>
      </c>
      <c r="MFZ11" s="7">
        <v>73</v>
      </c>
      <c r="MGA11" s="13" t="s">
        <v>515</v>
      </c>
      <c r="MGB11" s="7"/>
      <c r="MGC11" s="7"/>
      <c r="MGD11" s="7"/>
      <c r="MGE11" s="7"/>
      <c r="MGF11" s="13" t="s">
        <v>9</v>
      </c>
      <c r="MGG11" s="12" t="s">
        <v>58</v>
      </c>
      <c r="MGH11" s="11" t="s">
        <v>66</v>
      </c>
      <c r="MGI11" s="7">
        <v>336</v>
      </c>
      <c r="MGJ11" s="7">
        <v>336</v>
      </c>
      <c r="MGK11" s="7">
        <v>0</v>
      </c>
      <c r="MGL11" s="7">
        <v>336</v>
      </c>
      <c r="MGM11" s="91" t="s">
        <v>458</v>
      </c>
      <c r="MGN11" s="54" t="s">
        <v>296</v>
      </c>
      <c r="MGO11" s="7">
        <v>245</v>
      </c>
      <c r="MGP11" s="7">
        <v>73</v>
      </c>
      <c r="MGQ11" s="13" t="s">
        <v>515</v>
      </c>
      <c r="MGR11" s="7"/>
      <c r="MGS11" s="7"/>
      <c r="MGT11" s="7"/>
      <c r="MGU11" s="7"/>
      <c r="MGV11" s="13" t="s">
        <v>9</v>
      </c>
      <c r="MGW11" s="12" t="s">
        <v>58</v>
      </c>
      <c r="MGX11" s="11" t="s">
        <v>66</v>
      </c>
      <c r="MGY11" s="7">
        <v>336</v>
      </c>
      <c r="MGZ11" s="7">
        <v>336</v>
      </c>
      <c r="MHA11" s="7">
        <v>0</v>
      </c>
      <c r="MHB11" s="7">
        <v>336</v>
      </c>
      <c r="MHC11" s="91" t="s">
        <v>458</v>
      </c>
      <c r="MHD11" s="54" t="s">
        <v>296</v>
      </c>
      <c r="MHE11" s="7">
        <v>245</v>
      </c>
      <c r="MHF11" s="7">
        <v>73</v>
      </c>
      <c r="MHG11" s="13" t="s">
        <v>515</v>
      </c>
      <c r="MHH11" s="7"/>
      <c r="MHI11" s="7"/>
      <c r="MHJ11" s="7"/>
      <c r="MHK11" s="7"/>
      <c r="MHL11" s="13" t="s">
        <v>9</v>
      </c>
      <c r="MHM11" s="12" t="s">
        <v>58</v>
      </c>
      <c r="MHN11" s="11" t="s">
        <v>66</v>
      </c>
      <c r="MHO11" s="7">
        <v>336</v>
      </c>
      <c r="MHP11" s="7">
        <v>336</v>
      </c>
      <c r="MHQ11" s="7">
        <v>0</v>
      </c>
      <c r="MHR11" s="7">
        <v>336</v>
      </c>
      <c r="MHS11" s="91" t="s">
        <v>458</v>
      </c>
      <c r="MHT11" s="54" t="s">
        <v>296</v>
      </c>
      <c r="MHU11" s="7">
        <v>245</v>
      </c>
      <c r="MHV11" s="7">
        <v>73</v>
      </c>
      <c r="MHW11" s="13" t="s">
        <v>515</v>
      </c>
      <c r="MHX11" s="7"/>
      <c r="MHY11" s="7"/>
      <c r="MHZ11" s="7"/>
      <c r="MIA11" s="7"/>
      <c r="MIB11" s="13" t="s">
        <v>9</v>
      </c>
      <c r="MIC11" s="12" t="s">
        <v>58</v>
      </c>
      <c r="MID11" s="11" t="s">
        <v>66</v>
      </c>
      <c r="MIE11" s="7">
        <v>336</v>
      </c>
      <c r="MIF11" s="7">
        <v>336</v>
      </c>
      <c r="MIG11" s="7">
        <v>0</v>
      </c>
      <c r="MIH11" s="7">
        <v>336</v>
      </c>
      <c r="MII11" s="91" t="s">
        <v>458</v>
      </c>
      <c r="MIJ11" s="54" t="s">
        <v>296</v>
      </c>
      <c r="MIK11" s="7">
        <v>245</v>
      </c>
      <c r="MIL11" s="7">
        <v>73</v>
      </c>
      <c r="MIM11" s="13" t="s">
        <v>515</v>
      </c>
      <c r="MIN11" s="7"/>
      <c r="MIO11" s="7"/>
      <c r="MIP11" s="7"/>
      <c r="MIQ11" s="7"/>
      <c r="MIR11" s="13" t="s">
        <v>9</v>
      </c>
      <c r="MIS11" s="12" t="s">
        <v>58</v>
      </c>
      <c r="MIT11" s="11" t="s">
        <v>66</v>
      </c>
      <c r="MIU11" s="7">
        <v>336</v>
      </c>
      <c r="MIV11" s="7">
        <v>336</v>
      </c>
      <c r="MIW11" s="7">
        <v>0</v>
      </c>
      <c r="MIX11" s="7">
        <v>336</v>
      </c>
      <c r="MIY11" s="91" t="s">
        <v>458</v>
      </c>
      <c r="MIZ11" s="54" t="s">
        <v>296</v>
      </c>
      <c r="MJA11" s="7">
        <v>245</v>
      </c>
      <c r="MJB11" s="7">
        <v>73</v>
      </c>
      <c r="MJC11" s="13" t="s">
        <v>515</v>
      </c>
      <c r="MJD11" s="7"/>
      <c r="MJE11" s="7"/>
      <c r="MJF11" s="7"/>
      <c r="MJG11" s="7"/>
      <c r="MJH11" s="13" t="s">
        <v>9</v>
      </c>
      <c r="MJI11" s="12" t="s">
        <v>58</v>
      </c>
      <c r="MJJ11" s="11" t="s">
        <v>66</v>
      </c>
      <c r="MJK11" s="7">
        <v>336</v>
      </c>
      <c r="MJL11" s="7">
        <v>336</v>
      </c>
      <c r="MJM11" s="7">
        <v>0</v>
      </c>
      <c r="MJN11" s="7">
        <v>336</v>
      </c>
      <c r="MJO11" s="91" t="s">
        <v>458</v>
      </c>
      <c r="MJP11" s="54" t="s">
        <v>296</v>
      </c>
      <c r="MJQ11" s="7">
        <v>245</v>
      </c>
      <c r="MJR11" s="7">
        <v>73</v>
      </c>
      <c r="MJS11" s="13" t="s">
        <v>515</v>
      </c>
      <c r="MJT11" s="7"/>
      <c r="MJU11" s="7"/>
      <c r="MJV11" s="7"/>
      <c r="MJW11" s="7"/>
      <c r="MJX11" s="13" t="s">
        <v>9</v>
      </c>
      <c r="MJY11" s="12" t="s">
        <v>58</v>
      </c>
      <c r="MJZ11" s="11" t="s">
        <v>66</v>
      </c>
      <c r="MKA11" s="7">
        <v>336</v>
      </c>
      <c r="MKB11" s="7">
        <v>336</v>
      </c>
      <c r="MKC11" s="7">
        <v>0</v>
      </c>
      <c r="MKD11" s="7">
        <v>336</v>
      </c>
      <c r="MKE11" s="91" t="s">
        <v>458</v>
      </c>
      <c r="MKF11" s="54" t="s">
        <v>296</v>
      </c>
      <c r="MKG11" s="7">
        <v>245</v>
      </c>
      <c r="MKH11" s="7">
        <v>73</v>
      </c>
      <c r="MKI11" s="13" t="s">
        <v>515</v>
      </c>
      <c r="MKJ11" s="7"/>
      <c r="MKK11" s="7"/>
      <c r="MKL11" s="7"/>
      <c r="MKM11" s="7"/>
      <c r="MKN11" s="13" t="s">
        <v>9</v>
      </c>
      <c r="MKO11" s="12" t="s">
        <v>58</v>
      </c>
      <c r="MKP11" s="11" t="s">
        <v>66</v>
      </c>
      <c r="MKQ11" s="7">
        <v>336</v>
      </c>
      <c r="MKR11" s="7">
        <v>336</v>
      </c>
      <c r="MKS11" s="7">
        <v>0</v>
      </c>
      <c r="MKT11" s="7">
        <v>336</v>
      </c>
      <c r="MKU11" s="91" t="s">
        <v>458</v>
      </c>
      <c r="MKV11" s="54" t="s">
        <v>296</v>
      </c>
      <c r="MKW11" s="7">
        <v>245</v>
      </c>
      <c r="MKX11" s="7">
        <v>73</v>
      </c>
      <c r="MKY11" s="13" t="s">
        <v>515</v>
      </c>
      <c r="MKZ11" s="7"/>
      <c r="MLA11" s="7"/>
      <c r="MLB11" s="7"/>
      <c r="MLC11" s="7"/>
      <c r="MLD11" s="13" t="s">
        <v>9</v>
      </c>
      <c r="MLE11" s="12" t="s">
        <v>58</v>
      </c>
      <c r="MLF11" s="11" t="s">
        <v>66</v>
      </c>
      <c r="MLG11" s="7">
        <v>336</v>
      </c>
      <c r="MLH11" s="7">
        <v>336</v>
      </c>
      <c r="MLI11" s="7">
        <v>0</v>
      </c>
      <c r="MLJ11" s="7">
        <v>336</v>
      </c>
      <c r="MLK11" s="91" t="s">
        <v>458</v>
      </c>
      <c r="MLL11" s="54" t="s">
        <v>296</v>
      </c>
      <c r="MLM11" s="7">
        <v>245</v>
      </c>
      <c r="MLN11" s="7">
        <v>73</v>
      </c>
      <c r="MLO11" s="13" t="s">
        <v>515</v>
      </c>
      <c r="MLP11" s="7"/>
      <c r="MLQ11" s="7"/>
      <c r="MLR11" s="7"/>
      <c r="MLS11" s="7"/>
      <c r="MLT11" s="13" t="s">
        <v>9</v>
      </c>
      <c r="MLU11" s="12" t="s">
        <v>58</v>
      </c>
      <c r="MLV11" s="11" t="s">
        <v>66</v>
      </c>
      <c r="MLW11" s="7">
        <v>336</v>
      </c>
      <c r="MLX11" s="7">
        <v>336</v>
      </c>
      <c r="MLY11" s="7">
        <v>0</v>
      </c>
      <c r="MLZ11" s="7">
        <v>336</v>
      </c>
      <c r="MMA11" s="91" t="s">
        <v>458</v>
      </c>
      <c r="MMB11" s="54" t="s">
        <v>296</v>
      </c>
      <c r="MMC11" s="7">
        <v>245</v>
      </c>
      <c r="MMD11" s="7">
        <v>73</v>
      </c>
      <c r="MME11" s="13" t="s">
        <v>515</v>
      </c>
      <c r="MMF11" s="7"/>
      <c r="MMG11" s="7"/>
      <c r="MMH11" s="7"/>
      <c r="MMI11" s="7"/>
      <c r="MMJ11" s="13" t="s">
        <v>9</v>
      </c>
      <c r="MMK11" s="12" t="s">
        <v>58</v>
      </c>
      <c r="MML11" s="11" t="s">
        <v>66</v>
      </c>
      <c r="MMM11" s="7">
        <v>336</v>
      </c>
      <c r="MMN11" s="7">
        <v>336</v>
      </c>
      <c r="MMO11" s="7">
        <v>0</v>
      </c>
      <c r="MMP11" s="7">
        <v>336</v>
      </c>
      <c r="MMQ11" s="91" t="s">
        <v>458</v>
      </c>
      <c r="MMR11" s="54" t="s">
        <v>296</v>
      </c>
      <c r="MMS11" s="7">
        <v>245</v>
      </c>
      <c r="MMT11" s="7">
        <v>73</v>
      </c>
      <c r="MMU11" s="13" t="s">
        <v>515</v>
      </c>
      <c r="MMV11" s="7"/>
      <c r="MMW11" s="7"/>
      <c r="MMX11" s="7"/>
      <c r="MMY11" s="7"/>
      <c r="MMZ11" s="13" t="s">
        <v>9</v>
      </c>
      <c r="MNA11" s="12" t="s">
        <v>58</v>
      </c>
      <c r="MNB11" s="11" t="s">
        <v>66</v>
      </c>
      <c r="MNC11" s="7">
        <v>336</v>
      </c>
      <c r="MND11" s="7">
        <v>336</v>
      </c>
      <c r="MNE11" s="7">
        <v>0</v>
      </c>
      <c r="MNF11" s="7">
        <v>336</v>
      </c>
      <c r="MNG11" s="91" t="s">
        <v>458</v>
      </c>
      <c r="MNH11" s="54" t="s">
        <v>296</v>
      </c>
      <c r="MNI11" s="7">
        <v>245</v>
      </c>
      <c r="MNJ11" s="7">
        <v>73</v>
      </c>
      <c r="MNK11" s="13" t="s">
        <v>515</v>
      </c>
      <c r="MNL11" s="7"/>
      <c r="MNM11" s="7"/>
      <c r="MNN11" s="7"/>
      <c r="MNO11" s="7"/>
      <c r="MNP11" s="13" t="s">
        <v>9</v>
      </c>
      <c r="MNQ11" s="12" t="s">
        <v>58</v>
      </c>
      <c r="MNR11" s="11" t="s">
        <v>66</v>
      </c>
      <c r="MNS11" s="7">
        <v>336</v>
      </c>
      <c r="MNT11" s="7">
        <v>336</v>
      </c>
      <c r="MNU11" s="7">
        <v>0</v>
      </c>
      <c r="MNV11" s="7">
        <v>336</v>
      </c>
      <c r="MNW11" s="91" t="s">
        <v>458</v>
      </c>
      <c r="MNX11" s="54" t="s">
        <v>296</v>
      </c>
      <c r="MNY11" s="7">
        <v>245</v>
      </c>
      <c r="MNZ11" s="7">
        <v>73</v>
      </c>
      <c r="MOA11" s="13" t="s">
        <v>515</v>
      </c>
      <c r="MOB11" s="7"/>
      <c r="MOC11" s="7"/>
      <c r="MOD11" s="7"/>
      <c r="MOE11" s="7"/>
      <c r="MOF11" s="13" t="s">
        <v>9</v>
      </c>
      <c r="MOG11" s="12" t="s">
        <v>58</v>
      </c>
      <c r="MOH11" s="11" t="s">
        <v>66</v>
      </c>
      <c r="MOI11" s="7">
        <v>336</v>
      </c>
      <c r="MOJ11" s="7">
        <v>336</v>
      </c>
      <c r="MOK11" s="7">
        <v>0</v>
      </c>
      <c r="MOL11" s="7">
        <v>336</v>
      </c>
      <c r="MOM11" s="91" t="s">
        <v>458</v>
      </c>
      <c r="MON11" s="54" t="s">
        <v>296</v>
      </c>
      <c r="MOO11" s="7">
        <v>245</v>
      </c>
      <c r="MOP11" s="7">
        <v>73</v>
      </c>
      <c r="MOQ11" s="13" t="s">
        <v>515</v>
      </c>
      <c r="MOR11" s="7"/>
      <c r="MOS11" s="7"/>
      <c r="MOT11" s="7"/>
      <c r="MOU11" s="7"/>
      <c r="MOV11" s="13" t="s">
        <v>9</v>
      </c>
      <c r="MOW11" s="12" t="s">
        <v>58</v>
      </c>
      <c r="MOX11" s="11" t="s">
        <v>66</v>
      </c>
      <c r="MOY11" s="7">
        <v>336</v>
      </c>
      <c r="MOZ11" s="7">
        <v>336</v>
      </c>
      <c r="MPA11" s="7">
        <v>0</v>
      </c>
      <c r="MPB11" s="7">
        <v>336</v>
      </c>
      <c r="MPC11" s="91" t="s">
        <v>458</v>
      </c>
      <c r="MPD11" s="54" t="s">
        <v>296</v>
      </c>
      <c r="MPE11" s="7">
        <v>245</v>
      </c>
      <c r="MPF11" s="7">
        <v>73</v>
      </c>
      <c r="MPG11" s="13" t="s">
        <v>515</v>
      </c>
      <c r="MPH11" s="7"/>
      <c r="MPI11" s="7"/>
      <c r="MPJ11" s="7"/>
      <c r="MPK11" s="7"/>
      <c r="MPL11" s="13" t="s">
        <v>9</v>
      </c>
      <c r="MPM11" s="12" t="s">
        <v>58</v>
      </c>
      <c r="MPN11" s="11" t="s">
        <v>66</v>
      </c>
      <c r="MPO11" s="7">
        <v>336</v>
      </c>
      <c r="MPP11" s="7">
        <v>336</v>
      </c>
      <c r="MPQ11" s="7">
        <v>0</v>
      </c>
      <c r="MPR11" s="7">
        <v>336</v>
      </c>
      <c r="MPS11" s="91" t="s">
        <v>458</v>
      </c>
      <c r="MPT11" s="54" t="s">
        <v>296</v>
      </c>
      <c r="MPU11" s="7">
        <v>245</v>
      </c>
      <c r="MPV11" s="7">
        <v>73</v>
      </c>
      <c r="MPW11" s="13" t="s">
        <v>515</v>
      </c>
      <c r="MPX11" s="7"/>
      <c r="MPY11" s="7"/>
      <c r="MPZ11" s="7"/>
      <c r="MQA11" s="7"/>
      <c r="MQB11" s="13" t="s">
        <v>9</v>
      </c>
      <c r="MQC11" s="12" t="s">
        <v>58</v>
      </c>
      <c r="MQD11" s="11" t="s">
        <v>66</v>
      </c>
      <c r="MQE11" s="7">
        <v>336</v>
      </c>
      <c r="MQF11" s="7">
        <v>336</v>
      </c>
      <c r="MQG11" s="7">
        <v>0</v>
      </c>
      <c r="MQH11" s="7">
        <v>336</v>
      </c>
      <c r="MQI11" s="91" t="s">
        <v>458</v>
      </c>
      <c r="MQJ11" s="54" t="s">
        <v>296</v>
      </c>
      <c r="MQK11" s="7">
        <v>245</v>
      </c>
      <c r="MQL11" s="7">
        <v>73</v>
      </c>
      <c r="MQM11" s="13" t="s">
        <v>515</v>
      </c>
      <c r="MQN11" s="7"/>
      <c r="MQO11" s="7"/>
      <c r="MQP11" s="7"/>
      <c r="MQQ11" s="7"/>
      <c r="MQR11" s="13" t="s">
        <v>9</v>
      </c>
      <c r="MQS11" s="12" t="s">
        <v>58</v>
      </c>
      <c r="MQT11" s="11" t="s">
        <v>66</v>
      </c>
      <c r="MQU11" s="7">
        <v>336</v>
      </c>
      <c r="MQV11" s="7">
        <v>336</v>
      </c>
      <c r="MQW11" s="7">
        <v>0</v>
      </c>
      <c r="MQX11" s="7">
        <v>336</v>
      </c>
      <c r="MQY11" s="91" t="s">
        <v>458</v>
      </c>
      <c r="MQZ11" s="54" t="s">
        <v>296</v>
      </c>
      <c r="MRA11" s="7">
        <v>245</v>
      </c>
      <c r="MRB11" s="7">
        <v>73</v>
      </c>
      <c r="MRC11" s="13" t="s">
        <v>515</v>
      </c>
      <c r="MRD11" s="7"/>
      <c r="MRE11" s="7"/>
      <c r="MRF11" s="7"/>
      <c r="MRG11" s="7"/>
      <c r="MRH11" s="13" t="s">
        <v>9</v>
      </c>
      <c r="MRI11" s="12" t="s">
        <v>58</v>
      </c>
      <c r="MRJ11" s="11" t="s">
        <v>66</v>
      </c>
      <c r="MRK11" s="7">
        <v>336</v>
      </c>
      <c r="MRL11" s="7">
        <v>336</v>
      </c>
      <c r="MRM11" s="7">
        <v>0</v>
      </c>
      <c r="MRN11" s="7">
        <v>336</v>
      </c>
      <c r="MRO11" s="91" t="s">
        <v>458</v>
      </c>
      <c r="MRP11" s="54" t="s">
        <v>296</v>
      </c>
      <c r="MRQ11" s="7">
        <v>245</v>
      </c>
      <c r="MRR11" s="7">
        <v>73</v>
      </c>
      <c r="MRS11" s="13" t="s">
        <v>515</v>
      </c>
      <c r="MRT11" s="7"/>
      <c r="MRU11" s="7"/>
      <c r="MRV11" s="7"/>
      <c r="MRW11" s="7"/>
      <c r="MRX11" s="13" t="s">
        <v>9</v>
      </c>
      <c r="MRY11" s="12" t="s">
        <v>58</v>
      </c>
      <c r="MRZ11" s="11" t="s">
        <v>66</v>
      </c>
      <c r="MSA11" s="7">
        <v>336</v>
      </c>
      <c r="MSB11" s="7">
        <v>336</v>
      </c>
      <c r="MSC11" s="7">
        <v>0</v>
      </c>
      <c r="MSD11" s="7">
        <v>336</v>
      </c>
      <c r="MSE11" s="91" t="s">
        <v>458</v>
      </c>
      <c r="MSF11" s="54" t="s">
        <v>296</v>
      </c>
      <c r="MSG11" s="7">
        <v>245</v>
      </c>
      <c r="MSH11" s="7">
        <v>73</v>
      </c>
      <c r="MSI11" s="13" t="s">
        <v>515</v>
      </c>
      <c r="MSJ11" s="7"/>
      <c r="MSK11" s="7"/>
      <c r="MSL11" s="7"/>
      <c r="MSM11" s="7"/>
      <c r="MSN11" s="13" t="s">
        <v>9</v>
      </c>
      <c r="MSO11" s="12" t="s">
        <v>58</v>
      </c>
      <c r="MSP11" s="11" t="s">
        <v>66</v>
      </c>
      <c r="MSQ11" s="7">
        <v>336</v>
      </c>
      <c r="MSR11" s="7">
        <v>336</v>
      </c>
      <c r="MSS11" s="7">
        <v>0</v>
      </c>
      <c r="MST11" s="7">
        <v>336</v>
      </c>
      <c r="MSU11" s="91" t="s">
        <v>458</v>
      </c>
      <c r="MSV11" s="54" t="s">
        <v>296</v>
      </c>
      <c r="MSW11" s="7">
        <v>245</v>
      </c>
      <c r="MSX11" s="7">
        <v>73</v>
      </c>
      <c r="MSY11" s="13" t="s">
        <v>515</v>
      </c>
      <c r="MSZ11" s="7"/>
      <c r="MTA11" s="7"/>
      <c r="MTB11" s="7"/>
      <c r="MTC11" s="7"/>
      <c r="MTD11" s="13" t="s">
        <v>9</v>
      </c>
      <c r="MTE11" s="12" t="s">
        <v>58</v>
      </c>
      <c r="MTF11" s="11" t="s">
        <v>66</v>
      </c>
      <c r="MTG11" s="7">
        <v>336</v>
      </c>
      <c r="MTH11" s="7">
        <v>336</v>
      </c>
      <c r="MTI11" s="7">
        <v>0</v>
      </c>
      <c r="MTJ11" s="7">
        <v>336</v>
      </c>
      <c r="MTK11" s="91" t="s">
        <v>458</v>
      </c>
      <c r="MTL11" s="54" t="s">
        <v>296</v>
      </c>
      <c r="MTM11" s="7">
        <v>245</v>
      </c>
      <c r="MTN11" s="7">
        <v>73</v>
      </c>
      <c r="MTO11" s="13" t="s">
        <v>515</v>
      </c>
      <c r="MTP11" s="7"/>
      <c r="MTQ11" s="7"/>
      <c r="MTR11" s="7"/>
      <c r="MTS11" s="7"/>
      <c r="MTT11" s="13" t="s">
        <v>9</v>
      </c>
      <c r="MTU11" s="12" t="s">
        <v>58</v>
      </c>
      <c r="MTV11" s="11" t="s">
        <v>66</v>
      </c>
      <c r="MTW11" s="7">
        <v>336</v>
      </c>
      <c r="MTX11" s="7">
        <v>336</v>
      </c>
      <c r="MTY11" s="7">
        <v>0</v>
      </c>
      <c r="MTZ11" s="7">
        <v>336</v>
      </c>
      <c r="MUA11" s="91" t="s">
        <v>458</v>
      </c>
      <c r="MUB11" s="54" t="s">
        <v>296</v>
      </c>
      <c r="MUC11" s="7">
        <v>245</v>
      </c>
      <c r="MUD11" s="7">
        <v>73</v>
      </c>
      <c r="MUE11" s="13" t="s">
        <v>515</v>
      </c>
      <c r="MUF11" s="7"/>
      <c r="MUG11" s="7"/>
      <c r="MUH11" s="7"/>
      <c r="MUI11" s="7"/>
      <c r="MUJ11" s="13" t="s">
        <v>9</v>
      </c>
      <c r="MUK11" s="12" t="s">
        <v>58</v>
      </c>
      <c r="MUL11" s="11" t="s">
        <v>66</v>
      </c>
      <c r="MUM11" s="7">
        <v>336</v>
      </c>
      <c r="MUN11" s="7">
        <v>336</v>
      </c>
      <c r="MUO11" s="7">
        <v>0</v>
      </c>
      <c r="MUP11" s="7">
        <v>336</v>
      </c>
      <c r="MUQ11" s="91" t="s">
        <v>458</v>
      </c>
      <c r="MUR11" s="54" t="s">
        <v>296</v>
      </c>
      <c r="MUS11" s="7">
        <v>245</v>
      </c>
      <c r="MUT11" s="7">
        <v>73</v>
      </c>
      <c r="MUU11" s="13" t="s">
        <v>515</v>
      </c>
      <c r="MUV11" s="7"/>
      <c r="MUW11" s="7"/>
      <c r="MUX11" s="7"/>
      <c r="MUY11" s="7"/>
      <c r="MUZ11" s="13" t="s">
        <v>9</v>
      </c>
      <c r="MVA11" s="12" t="s">
        <v>58</v>
      </c>
      <c r="MVB11" s="11" t="s">
        <v>66</v>
      </c>
      <c r="MVC11" s="7">
        <v>336</v>
      </c>
      <c r="MVD11" s="7">
        <v>336</v>
      </c>
      <c r="MVE11" s="7">
        <v>0</v>
      </c>
      <c r="MVF11" s="7">
        <v>336</v>
      </c>
      <c r="MVG11" s="91" t="s">
        <v>458</v>
      </c>
      <c r="MVH11" s="54" t="s">
        <v>296</v>
      </c>
      <c r="MVI11" s="7">
        <v>245</v>
      </c>
      <c r="MVJ11" s="7">
        <v>73</v>
      </c>
      <c r="MVK11" s="13" t="s">
        <v>515</v>
      </c>
      <c r="MVL11" s="7"/>
      <c r="MVM11" s="7"/>
      <c r="MVN11" s="7"/>
      <c r="MVO11" s="7"/>
      <c r="MVP11" s="13" t="s">
        <v>9</v>
      </c>
      <c r="MVQ11" s="12" t="s">
        <v>58</v>
      </c>
      <c r="MVR11" s="11" t="s">
        <v>66</v>
      </c>
      <c r="MVS11" s="7">
        <v>336</v>
      </c>
      <c r="MVT11" s="7">
        <v>336</v>
      </c>
      <c r="MVU11" s="7">
        <v>0</v>
      </c>
      <c r="MVV11" s="7">
        <v>336</v>
      </c>
      <c r="MVW11" s="91" t="s">
        <v>458</v>
      </c>
      <c r="MVX11" s="54" t="s">
        <v>296</v>
      </c>
      <c r="MVY11" s="7">
        <v>245</v>
      </c>
      <c r="MVZ11" s="7">
        <v>73</v>
      </c>
      <c r="MWA11" s="13" t="s">
        <v>515</v>
      </c>
      <c r="MWB11" s="7"/>
      <c r="MWC11" s="7"/>
      <c r="MWD11" s="7"/>
      <c r="MWE11" s="7"/>
      <c r="MWF11" s="13" t="s">
        <v>9</v>
      </c>
      <c r="MWG11" s="12" t="s">
        <v>58</v>
      </c>
      <c r="MWH11" s="11" t="s">
        <v>66</v>
      </c>
      <c r="MWI11" s="7">
        <v>336</v>
      </c>
      <c r="MWJ11" s="7">
        <v>336</v>
      </c>
      <c r="MWK11" s="7">
        <v>0</v>
      </c>
      <c r="MWL11" s="7">
        <v>336</v>
      </c>
      <c r="MWM11" s="91" t="s">
        <v>458</v>
      </c>
      <c r="MWN11" s="54" t="s">
        <v>296</v>
      </c>
      <c r="MWO11" s="7">
        <v>245</v>
      </c>
      <c r="MWP11" s="7">
        <v>73</v>
      </c>
      <c r="MWQ11" s="13" t="s">
        <v>515</v>
      </c>
      <c r="MWR11" s="7"/>
      <c r="MWS11" s="7"/>
      <c r="MWT11" s="7"/>
      <c r="MWU11" s="7"/>
      <c r="MWV11" s="13" t="s">
        <v>9</v>
      </c>
      <c r="MWW11" s="12" t="s">
        <v>58</v>
      </c>
      <c r="MWX11" s="11" t="s">
        <v>66</v>
      </c>
      <c r="MWY11" s="7">
        <v>336</v>
      </c>
      <c r="MWZ11" s="7">
        <v>336</v>
      </c>
      <c r="MXA11" s="7">
        <v>0</v>
      </c>
      <c r="MXB11" s="7">
        <v>336</v>
      </c>
      <c r="MXC11" s="91" t="s">
        <v>458</v>
      </c>
      <c r="MXD11" s="54" t="s">
        <v>296</v>
      </c>
      <c r="MXE11" s="7">
        <v>245</v>
      </c>
      <c r="MXF11" s="7">
        <v>73</v>
      </c>
      <c r="MXG11" s="13" t="s">
        <v>515</v>
      </c>
      <c r="MXH11" s="7"/>
      <c r="MXI11" s="7"/>
      <c r="MXJ11" s="7"/>
      <c r="MXK11" s="7"/>
      <c r="MXL11" s="13" t="s">
        <v>9</v>
      </c>
      <c r="MXM11" s="12" t="s">
        <v>58</v>
      </c>
      <c r="MXN11" s="11" t="s">
        <v>66</v>
      </c>
      <c r="MXO11" s="7">
        <v>336</v>
      </c>
      <c r="MXP11" s="7">
        <v>336</v>
      </c>
      <c r="MXQ11" s="7">
        <v>0</v>
      </c>
      <c r="MXR11" s="7">
        <v>336</v>
      </c>
      <c r="MXS11" s="91" t="s">
        <v>458</v>
      </c>
      <c r="MXT11" s="54" t="s">
        <v>296</v>
      </c>
      <c r="MXU11" s="7">
        <v>245</v>
      </c>
      <c r="MXV11" s="7">
        <v>73</v>
      </c>
      <c r="MXW11" s="13" t="s">
        <v>515</v>
      </c>
      <c r="MXX11" s="7"/>
      <c r="MXY11" s="7"/>
      <c r="MXZ11" s="7"/>
      <c r="MYA11" s="7"/>
      <c r="MYB11" s="13" t="s">
        <v>9</v>
      </c>
      <c r="MYC11" s="12" t="s">
        <v>58</v>
      </c>
      <c r="MYD11" s="11" t="s">
        <v>66</v>
      </c>
      <c r="MYE11" s="7">
        <v>336</v>
      </c>
      <c r="MYF11" s="7">
        <v>336</v>
      </c>
      <c r="MYG11" s="7">
        <v>0</v>
      </c>
      <c r="MYH11" s="7">
        <v>336</v>
      </c>
      <c r="MYI11" s="91" t="s">
        <v>458</v>
      </c>
      <c r="MYJ11" s="54" t="s">
        <v>296</v>
      </c>
      <c r="MYK11" s="7">
        <v>245</v>
      </c>
      <c r="MYL11" s="7">
        <v>73</v>
      </c>
      <c r="MYM11" s="13" t="s">
        <v>515</v>
      </c>
      <c r="MYN11" s="7"/>
      <c r="MYO11" s="7"/>
      <c r="MYP11" s="7"/>
      <c r="MYQ11" s="7"/>
      <c r="MYR11" s="13" t="s">
        <v>9</v>
      </c>
      <c r="MYS11" s="12" t="s">
        <v>58</v>
      </c>
      <c r="MYT11" s="11" t="s">
        <v>66</v>
      </c>
      <c r="MYU11" s="7">
        <v>336</v>
      </c>
      <c r="MYV11" s="7">
        <v>336</v>
      </c>
      <c r="MYW11" s="7">
        <v>0</v>
      </c>
      <c r="MYX11" s="7">
        <v>336</v>
      </c>
      <c r="MYY11" s="91" t="s">
        <v>458</v>
      </c>
      <c r="MYZ11" s="54" t="s">
        <v>296</v>
      </c>
      <c r="MZA11" s="7">
        <v>245</v>
      </c>
      <c r="MZB11" s="7">
        <v>73</v>
      </c>
      <c r="MZC11" s="13" t="s">
        <v>515</v>
      </c>
      <c r="MZD11" s="7"/>
      <c r="MZE11" s="7"/>
      <c r="MZF11" s="7"/>
      <c r="MZG11" s="7"/>
      <c r="MZH11" s="13" t="s">
        <v>9</v>
      </c>
      <c r="MZI11" s="12" t="s">
        <v>58</v>
      </c>
      <c r="MZJ11" s="11" t="s">
        <v>66</v>
      </c>
      <c r="MZK11" s="7">
        <v>336</v>
      </c>
      <c r="MZL11" s="7">
        <v>336</v>
      </c>
      <c r="MZM11" s="7">
        <v>0</v>
      </c>
      <c r="MZN11" s="7">
        <v>336</v>
      </c>
      <c r="MZO11" s="91" t="s">
        <v>458</v>
      </c>
      <c r="MZP11" s="54" t="s">
        <v>296</v>
      </c>
      <c r="MZQ11" s="7">
        <v>245</v>
      </c>
      <c r="MZR11" s="7">
        <v>73</v>
      </c>
      <c r="MZS11" s="13" t="s">
        <v>515</v>
      </c>
      <c r="MZT11" s="7"/>
      <c r="MZU11" s="7"/>
      <c r="MZV11" s="7"/>
      <c r="MZW11" s="7"/>
      <c r="MZX11" s="13" t="s">
        <v>9</v>
      </c>
      <c r="MZY11" s="12" t="s">
        <v>58</v>
      </c>
      <c r="MZZ11" s="11" t="s">
        <v>66</v>
      </c>
      <c r="NAA11" s="7">
        <v>336</v>
      </c>
      <c r="NAB11" s="7">
        <v>336</v>
      </c>
      <c r="NAC11" s="7">
        <v>0</v>
      </c>
      <c r="NAD11" s="7">
        <v>336</v>
      </c>
      <c r="NAE11" s="91" t="s">
        <v>458</v>
      </c>
      <c r="NAF11" s="54" t="s">
        <v>296</v>
      </c>
      <c r="NAG11" s="7">
        <v>245</v>
      </c>
      <c r="NAH11" s="7">
        <v>73</v>
      </c>
      <c r="NAI11" s="13" t="s">
        <v>515</v>
      </c>
      <c r="NAJ11" s="7"/>
      <c r="NAK11" s="7"/>
      <c r="NAL11" s="7"/>
      <c r="NAM11" s="7"/>
      <c r="NAN11" s="13" t="s">
        <v>9</v>
      </c>
      <c r="NAO11" s="12" t="s">
        <v>58</v>
      </c>
      <c r="NAP11" s="11" t="s">
        <v>66</v>
      </c>
      <c r="NAQ11" s="7">
        <v>336</v>
      </c>
      <c r="NAR11" s="7">
        <v>336</v>
      </c>
      <c r="NAS11" s="7">
        <v>0</v>
      </c>
      <c r="NAT11" s="7">
        <v>336</v>
      </c>
      <c r="NAU11" s="91" t="s">
        <v>458</v>
      </c>
      <c r="NAV11" s="54" t="s">
        <v>296</v>
      </c>
      <c r="NAW11" s="7">
        <v>245</v>
      </c>
      <c r="NAX11" s="7">
        <v>73</v>
      </c>
      <c r="NAY11" s="13" t="s">
        <v>515</v>
      </c>
      <c r="NAZ11" s="7"/>
      <c r="NBA11" s="7"/>
      <c r="NBB11" s="7"/>
      <c r="NBC11" s="7"/>
      <c r="NBD11" s="13" t="s">
        <v>9</v>
      </c>
      <c r="NBE11" s="12" t="s">
        <v>58</v>
      </c>
      <c r="NBF11" s="11" t="s">
        <v>66</v>
      </c>
      <c r="NBG11" s="7">
        <v>336</v>
      </c>
      <c r="NBH11" s="7">
        <v>336</v>
      </c>
      <c r="NBI11" s="7">
        <v>0</v>
      </c>
      <c r="NBJ11" s="7">
        <v>336</v>
      </c>
      <c r="NBK11" s="91" t="s">
        <v>458</v>
      </c>
      <c r="NBL11" s="54" t="s">
        <v>296</v>
      </c>
      <c r="NBM11" s="7">
        <v>245</v>
      </c>
      <c r="NBN11" s="7">
        <v>73</v>
      </c>
      <c r="NBO11" s="13" t="s">
        <v>515</v>
      </c>
      <c r="NBP11" s="7"/>
      <c r="NBQ11" s="7"/>
      <c r="NBR11" s="7"/>
      <c r="NBS11" s="7"/>
      <c r="NBT11" s="13" t="s">
        <v>9</v>
      </c>
      <c r="NBU11" s="12" t="s">
        <v>58</v>
      </c>
      <c r="NBV11" s="11" t="s">
        <v>66</v>
      </c>
      <c r="NBW11" s="7">
        <v>336</v>
      </c>
      <c r="NBX11" s="7">
        <v>336</v>
      </c>
      <c r="NBY11" s="7">
        <v>0</v>
      </c>
      <c r="NBZ11" s="7">
        <v>336</v>
      </c>
      <c r="NCA11" s="91" t="s">
        <v>458</v>
      </c>
      <c r="NCB11" s="54" t="s">
        <v>296</v>
      </c>
      <c r="NCC11" s="7">
        <v>245</v>
      </c>
      <c r="NCD11" s="7">
        <v>73</v>
      </c>
      <c r="NCE11" s="13" t="s">
        <v>515</v>
      </c>
      <c r="NCF11" s="7"/>
      <c r="NCG11" s="7"/>
      <c r="NCH11" s="7"/>
      <c r="NCI11" s="7"/>
      <c r="NCJ11" s="13" t="s">
        <v>9</v>
      </c>
      <c r="NCK11" s="12" t="s">
        <v>58</v>
      </c>
      <c r="NCL11" s="11" t="s">
        <v>66</v>
      </c>
      <c r="NCM11" s="7">
        <v>336</v>
      </c>
      <c r="NCN11" s="7">
        <v>336</v>
      </c>
      <c r="NCO11" s="7">
        <v>0</v>
      </c>
      <c r="NCP11" s="7">
        <v>336</v>
      </c>
      <c r="NCQ11" s="91" t="s">
        <v>458</v>
      </c>
      <c r="NCR11" s="54" t="s">
        <v>296</v>
      </c>
      <c r="NCS11" s="7">
        <v>245</v>
      </c>
      <c r="NCT11" s="7">
        <v>73</v>
      </c>
      <c r="NCU11" s="13" t="s">
        <v>515</v>
      </c>
      <c r="NCV11" s="7"/>
      <c r="NCW11" s="7"/>
      <c r="NCX11" s="7"/>
      <c r="NCY11" s="7"/>
      <c r="NCZ11" s="13" t="s">
        <v>9</v>
      </c>
      <c r="NDA11" s="12" t="s">
        <v>58</v>
      </c>
      <c r="NDB11" s="11" t="s">
        <v>66</v>
      </c>
      <c r="NDC11" s="7">
        <v>336</v>
      </c>
      <c r="NDD11" s="7">
        <v>336</v>
      </c>
      <c r="NDE11" s="7">
        <v>0</v>
      </c>
      <c r="NDF11" s="7">
        <v>336</v>
      </c>
      <c r="NDG11" s="91" t="s">
        <v>458</v>
      </c>
      <c r="NDH11" s="54" t="s">
        <v>296</v>
      </c>
      <c r="NDI11" s="7">
        <v>245</v>
      </c>
      <c r="NDJ11" s="7">
        <v>73</v>
      </c>
      <c r="NDK11" s="13" t="s">
        <v>515</v>
      </c>
      <c r="NDL11" s="7"/>
      <c r="NDM11" s="7"/>
      <c r="NDN11" s="7"/>
      <c r="NDO11" s="7"/>
      <c r="NDP11" s="13" t="s">
        <v>9</v>
      </c>
      <c r="NDQ11" s="12" t="s">
        <v>58</v>
      </c>
      <c r="NDR11" s="11" t="s">
        <v>66</v>
      </c>
      <c r="NDS11" s="7">
        <v>336</v>
      </c>
      <c r="NDT11" s="7">
        <v>336</v>
      </c>
      <c r="NDU11" s="7">
        <v>0</v>
      </c>
      <c r="NDV11" s="7">
        <v>336</v>
      </c>
      <c r="NDW11" s="91" t="s">
        <v>458</v>
      </c>
      <c r="NDX11" s="54" t="s">
        <v>296</v>
      </c>
      <c r="NDY11" s="7">
        <v>245</v>
      </c>
      <c r="NDZ11" s="7">
        <v>73</v>
      </c>
      <c r="NEA11" s="13" t="s">
        <v>515</v>
      </c>
      <c r="NEB11" s="7"/>
      <c r="NEC11" s="7"/>
      <c r="NED11" s="7"/>
      <c r="NEE11" s="7"/>
      <c r="NEF11" s="13" t="s">
        <v>9</v>
      </c>
      <c r="NEG11" s="12" t="s">
        <v>58</v>
      </c>
      <c r="NEH11" s="11" t="s">
        <v>66</v>
      </c>
      <c r="NEI11" s="7">
        <v>336</v>
      </c>
      <c r="NEJ11" s="7">
        <v>336</v>
      </c>
      <c r="NEK11" s="7">
        <v>0</v>
      </c>
      <c r="NEL11" s="7">
        <v>336</v>
      </c>
      <c r="NEM11" s="91" t="s">
        <v>458</v>
      </c>
      <c r="NEN11" s="54" t="s">
        <v>296</v>
      </c>
      <c r="NEO11" s="7">
        <v>245</v>
      </c>
      <c r="NEP11" s="7">
        <v>73</v>
      </c>
      <c r="NEQ11" s="13" t="s">
        <v>515</v>
      </c>
      <c r="NER11" s="7"/>
      <c r="NES11" s="7"/>
      <c r="NET11" s="7"/>
      <c r="NEU11" s="7"/>
      <c r="NEV11" s="13" t="s">
        <v>9</v>
      </c>
      <c r="NEW11" s="12" t="s">
        <v>58</v>
      </c>
      <c r="NEX11" s="11" t="s">
        <v>66</v>
      </c>
      <c r="NEY11" s="7">
        <v>336</v>
      </c>
      <c r="NEZ11" s="7">
        <v>336</v>
      </c>
      <c r="NFA11" s="7">
        <v>0</v>
      </c>
      <c r="NFB11" s="7">
        <v>336</v>
      </c>
      <c r="NFC11" s="91" t="s">
        <v>458</v>
      </c>
      <c r="NFD11" s="54" t="s">
        <v>296</v>
      </c>
      <c r="NFE11" s="7">
        <v>245</v>
      </c>
      <c r="NFF11" s="7">
        <v>73</v>
      </c>
      <c r="NFG11" s="13" t="s">
        <v>515</v>
      </c>
      <c r="NFH11" s="7"/>
      <c r="NFI11" s="7"/>
      <c r="NFJ11" s="7"/>
      <c r="NFK11" s="7"/>
      <c r="NFL11" s="13" t="s">
        <v>9</v>
      </c>
      <c r="NFM11" s="12" t="s">
        <v>58</v>
      </c>
      <c r="NFN11" s="11" t="s">
        <v>66</v>
      </c>
      <c r="NFO11" s="7">
        <v>336</v>
      </c>
      <c r="NFP11" s="7">
        <v>336</v>
      </c>
      <c r="NFQ11" s="7">
        <v>0</v>
      </c>
      <c r="NFR11" s="7">
        <v>336</v>
      </c>
      <c r="NFS11" s="91" t="s">
        <v>458</v>
      </c>
      <c r="NFT11" s="54" t="s">
        <v>296</v>
      </c>
      <c r="NFU11" s="7">
        <v>245</v>
      </c>
      <c r="NFV11" s="7">
        <v>73</v>
      </c>
      <c r="NFW11" s="13" t="s">
        <v>515</v>
      </c>
      <c r="NFX11" s="7"/>
      <c r="NFY11" s="7"/>
      <c r="NFZ11" s="7"/>
      <c r="NGA11" s="7"/>
      <c r="NGB11" s="13" t="s">
        <v>9</v>
      </c>
      <c r="NGC11" s="12" t="s">
        <v>58</v>
      </c>
      <c r="NGD11" s="11" t="s">
        <v>66</v>
      </c>
      <c r="NGE11" s="7">
        <v>336</v>
      </c>
      <c r="NGF11" s="7">
        <v>336</v>
      </c>
      <c r="NGG11" s="7">
        <v>0</v>
      </c>
      <c r="NGH11" s="7">
        <v>336</v>
      </c>
      <c r="NGI11" s="91" t="s">
        <v>458</v>
      </c>
      <c r="NGJ11" s="54" t="s">
        <v>296</v>
      </c>
      <c r="NGK11" s="7">
        <v>245</v>
      </c>
      <c r="NGL11" s="7">
        <v>73</v>
      </c>
      <c r="NGM11" s="13" t="s">
        <v>515</v>
      </c>
      <c r="NGN11" s="7"/>
      <c r="NGO11" s="7"/>
      <c r="NGP11" s="7"/>
      <c r="NGQ11" s="7"/>
      <c r="NGR11" s="13" t="s">
        <v>9</v>
      </c>
      <c r="NGS11" s="12" t="s">
        <v>58</v>
      </c>
      <c r="NGT11" s="11" t="s">
        <v>66</v>
      </c>
      <c r="NGU11" s="7">
        <v>336</v>
      </c>
      <c r="NGV11" s="7">
        <v>336</v>
      </c>
      <c r="NGW11" s="7">
        <v>0</v>
      </c>
      <c r="NGX11" s="7">
        <v>336</v>
      </c>
      <c r="NGY11" s="91" t="s">
        <v>458</v>
      </c>
      <c r="NGZ11" s="54" t="s">
        <v>296</v>
      </c>
      <c r="NHA11" s="7">
        <v>245</v>
      </c>
      <c r="NHB11" s="7">
        <v>73</v>
      </c>
      <c r="NHC11" s="13" t="s">
        <v>515</v>
      </c>
      <c r="NHD11" s="7"/>
      <c r="NHE11" s="7"/>
      <c r="NHF11" s="7"/>
      <c r="NHG11" s="7"/>
      <c r="NHH11" s="13" t="s">
        <v>9</v>
      </c>
      <c r="NHI11" s="12" t="s">
        <v>58</v>
      </c>
      <c r="NHJ11" s="11" t="s">
        <v>66</v>
      </c>
      <c r="NHK11" s="7">
        <v>336</v>
      </c>
      <c r="NHL11" s="7">
        <v>336</v>
      </c>
      <c r="NHM11" s="7">
        <v>0</v>
      </c>
      <c r="NHN11" s="7">
        <v>336</v>
      </c>
      <c r="NHO11" s="91" t="s">
        <v>458</v>
      </c>
      <c r="NHP11" s="54" t="s">
        <v>296</v>
      </c>
      <c r="NHQ11" s="7">
        <v>245</v>
      </c>
      <c r="NHR11" s="7">
        <v>73</v>
      </c>
      <c r="NHS11" s="13" t="s">
        <v>515</v>
      </c>
      <c r="NHT11" s="7"/>
      <c r="NHU11" s="7"/>
      <c r="NHV11" s="7"/>
      <c r="NHW11" s="7"/>
      <c r="NHX11" s="13" t="s">
        <v>9</v>
      </c>
      <c r="NHY11" s="12" t="s">
        <v>58</v>
      </c>
      <c r="NHZ11" s="11" t="s">
        <v>66</v>
      </c>
      <c r="NIA11" s="7">
        <v>336</v>
      </c>
      <c r="NIB11" s="7">
        <v>336</v>
      </c>
      <c r="NIC11" s="7">
        <v>0</v>
      </c>
      <c r="NID11" s="7">
        <v>336</v>
      </c>
      <c r="NIE11" s="91" t="s">
        <v>458</v>
      </c>
      <c r="NIF11" s="54" t="s">
        <v>296</v>
      </c>
      <c r="NIG11" s="7">
        <v>245</v>
      </c>
      <c r="NIH11" s="7">
        <v>73</v>
      </c>
      <c r="NII11" s="13" t="s">
        <v>515</v>
      </c>
      <c r="NIJ11" s="7"/>
      <c r="NIK11" s="7"/>
      <c r="NIL11" s="7"/>
      <c r="NIM11" s="7"/>
      <c r="NIN11" s="13" t="s">
        <v>9</v>
      </c>
      <c r="NIO11" s="12" t="s">
        <v>58</v>
      </c>
      <c r="NIP11" s="11" t="s">
        <v>66</v>
      </c>
      <c r="NIQ11" s="7">
        <v>336</v>
      </c>
      <c r="NIR11" s="7">
        <v>336</v>
      </c>
      <c r="NIS11" s="7">
        <v>0</v>
      </c>
      <c r="NIT11" s="7">
        <v>336</v>
      </c>
      <c r="NIU11" s="91" t="s">
        <v>458</v>
      </c>
      <c r="NIV11" s="54" t="s">
        <v>296</v>
      </c>
      <c r="NIW11" s="7">
        <v>245</v>
      </c>
      <c r="NIX11" s="7">
        <v>73</v>
      </c>
      <c r="NIY11" s="13" t="s">
        <v>515</v>
      </c>
      <c r="NIZ11" s="7"/>
      <c r="NJA11" s="7"/>
      <c r="NJB11" s="7"/>
      <c r="NJC11" s="7"/>
      <c r="NJD11" s="13" t="s">
        <v>9</v>
      </c>
      <c r="NJE11" s="12" t="s">
        <v>58</v>
      </c>
      <c r="NJF11" s="11" t="s">
        <v>66</v>
      </c>
      <c r="NJG11" s="7">
        <v>336</v>
      </c>
      <c r="NJH11" s="7">
        <v>336</v>
      </c>
      <c r="NJI11" s="7">
        <v>0</v>
      </c>
      <c r="NJJ11" s="7">
        <v>336</v>
      </c>
      <c r="NJK11" s="91" t="s">
        <v>458</v>
      </c>
      <c r="NJL11" s="54" t="s">
        <v>296</v>
      </c>
      <c r="NJM11" s="7">
        <v>245</v>
      </c>
      <c r="NJN11" s="7">
        <v>73</v>
      </c>
      <c r="NJO11" s="13" t="s">
        <v>515</v>
      </c>
      <c r="NJP11" s="7"/>
      <c r="NJQ11" s="7"/>
      <c r="NJR11" s="7"/>
      <c r="NJS11" s="7"/>
      <c r="NJT11" s="13" t="s">
        <v>9</v>
      </c>
      <c r="NJU11" s="12" t="s">
        <v>58</v>
      </c>
      <c r="NJV11" s="11" t="s">
        <v>66</v>
      </c>
      <c r="NJW11" s="7">
        <v>336</v>
      </c>
      <c r="NJX11" s="7">
        <v>336</v>
      </c>
      <c r="NJY11" s="7">
        <v>0</v>
      </c>
      <c r="NJZ11" s="7">
        <v>336</v>
      </c>
      <c r="NKA11" s="91" t="s">
        <v>458</v>
      </c>
      <c r="NKB11" s="54" t="s">
        <v>296</v>
      </c>
      <c r="NKC11" s="7">
        <v>245</v>
      </c>
      <c r="NKD11" s="7">
        <v>73</v>
      </c>
      <c r="NKE11" s="13" t="s">
        <v>515</v>
      </c>
      <c r="NKF11" s="7"/>
      <c r="NKG11" s="7"/>
      <c r="NKH11" s="7"/>
      <c r="NKI11" s="7"/>
      <c r="NKJ11" s="13" t="s">
        <v>9</v>
      </c>
      <c r="NKK11" s="12" t="s">
        <v>58</v>
      </c>
      <c r="NKL11" s="11" t="s">
        <v>66</v>
      </c>
      <c r="NKM11" s="7">
        <v>336</v>
      </c>
      <c r="NKN11" s="7">
        <v>336</v>
      </c>
      <c r="NKO11" s="7">
        <v>0</v>
      </c>
      <c r="NKP11" s="7">
        <v>336</v>
      </c>
      <c r="NKQ11" s="91" t="s">
        <v>458</v>
      </c>
      <c r="NKR11" s="54" t="s">
        <v>296</v>
      </c>
      <c r="NKS11" s="7">
        <v>245</v>
      </c>
      <c r="NKT11" s="7">
        <v>73</v>
      </c>
      <c r="NKU11" s="13" t="s">
        <v>515</v>
      </c>
      <c r="NKV11" s="7"/>
      <c r="NKW11" s="7"/>
      <c r="NKX11" s="7"/>
      <c r="NKY11" s="7"/>
      <c r="NKZ11" s="13" t="s">
        <v>9</v>
      </c>
      <c r="NLA11" s="12" t="s">
        <v>58</v>
      </c>
      <c r="NLB11" s="11" t="s">
        <v>66</v>
      </c>
      <c r="NLC11" s="7">
        <v>336</v>
      </c>
      <c r="NLD11" s="7">
        <v>336</v>
      </c>
      <c r="NLE11" s="7">
        <v>0</v>
      </c>
      <c r="NLF11" s="7">
        <v>336</v>
      </c>
      <c r="NLG11" s="91" t="s">
        <v>458</v>
      </c>
      <c r="NLH11" s="54" t="s">
        <v>296</v>
      </c>
      <c r="NLI11" s="7">
        <v>245</v>
      </c>
      <c r="NLJ11" s="7">
        <v>73</v>
      </c>
      <c r="NLK11" s="13" t="s">
        <v>515</v>
      </c>
      <c r="NLL11" s="7"/>
      <c r="NLM11" s="7"/>
      <c r="NLN11" s="7"/>
      <c r="NLO11" s="7"/>
      <c r="NLP11" s="13" t="s">
        <v>9</v>
      </c>
      <c r="NLQ11" s="12" t="s">
        <v>58</v>
      </c>
      <c r="NLR11" s="11" t="s">
        <v>66</v>
      </c>
      <c r="NLS11" s="7">
        <v>336</v>
      </c>
      <c r="NLT11" s="7">
        <v>336</v>
      </c>
      <c r="NLU11" s="7">
        <v>0</v>
      </c>
      <c r="NLV11" s="7">
        <v>336</v>
      </c>
      <c r="NLW11" s="91" t="s">
        <v>458</v>
      </c>
      <c r="NLX11" s="54" t="s">
        <v>296</v>
      </c>
      <c r="NLY11" s="7">
        <v>245</v>
      </c>
      <c r="NLZ11" s="7">
        <v>73</v>
      </c>
      <c r="NMA11" s="13" t="s">
        <v>515</v>
      </c>
      <c r="NMB11" s="7"/>
      <c r="NMC11" s="7"/>
      <c r="NMD11" s="7"/>
      <c r="NME11" s="7"/>
      <c r="NMF11" s="13" t="s">
        <v>9</v>
      </c>
      <c r="NMG11" s="12" t="s">
        <v>58</v>
      </c>
      <c r="NMH11" s="11" t="s">
        <v>66</v>
      </c>
      <c r="NMI11" s="7">
        <v>336</v>
      </c>
      <c r="NMJ11" s="7">
        <v>336</v>
      </c>
      <c r="NMK11" s="7">
        <v>0</v>
      </c>
      <c r="NML11" s="7">
        <v>336</v>
      </c>
      <c r="NMM11" s="91" t="s">
        <v>458</v>
      </c>
      <c r="NMN11" s="54" t="s">
        <v>296</v>
      </c>
      <c r="NMO11" s="7">
        <v>245</v>
      </c>
      <c r="NMP11" s="7">
        <v>73</v>
      </c>
      <c r="NMQ11" s="13" t="s">
        <v>515</v>
      </c>
      <c r="NMR11" s="7"/>
      <c r="NMS11" s="7"/>
      <c r="NMT11" s="7"/>
      <c r="NMU11" s="7"/>
      <c r="NMV11" s="13" t="s">
        <v>9</v>
      </c>
      <c r="NMW11" s="12" t="s">
        <v>58</v>
      </c>
      <c r="NMX11" s="11" t="s">
        <v>66</v>
      </c>
      <c r="NMY11" s="7">
        <v>336</v>
      </c>
      <c r="NMZ11" s="7">
        <v>336</v>
      </c>
      <c r="NNA11" s="7">
        <v>0</v>
      </c>
      <c r="NNB11" s="7">
        <v>336</v>
      </c>
      <c r="NNC11" s="91" t="s">
        <v>458</v>
      </c>
      <c r="NND11" s="54" t="s">
        <v>296</v>
      </c>
      <c r="NNE11" s="7">
        <v>245</v>
      </c>
      <c r="NNF11" s="7">
        <v>73</v>
      </c>
      <c r="NNG11" s="13" t="s">
        <v>515</v>
      </c>
      <c r="NNH11" s="7"/>
      <c r="NNI11" s="7"/>
      <c r="NNJ11" s="7"/>
      <c r="NNK11" s="7"/>
      <c r="NNL11" s="13" t="s">
        <v>9</v>
      </c>
      <c r="NNM11" s="12" t="s">
        <v>58</v>
      </c>
      <c r="NNN11" s="11" t="s">
        <v>66</v>
      </c>
      <c r="NNO11" s="7">
        <v>336</v>
      </c>
      <c r="NNP11" s="7">
        <v>336</v>
      </c>
      <c r="NNQ11" s="7">
        <v>0</v>
      </c>
      <c r="NNR11" s="7">
        <v>336</v>
      </c>
      <c r="NNS11" s="91" t="s">
        <v>458</v>
      </c>
      <c r="NNT11" s="54" t="s">
        <v>296</v>
      </c>
      <c r="NNU11" s="7">
        <v>245</v>
      </c>
      <c r="NNV11" s="7">
        <v>73</v>
      </c>
      <c r="NNW11" s="13" t="s">
        <v>515</v>
      </c>
      <c r="NNX11" s="7"/>
      <c r="NNY11" s="7"/>
      <c r="NNZ11" s="7"/>
      <c r="NOA11" s="7"/>
      <c r="NOB11" s="13" t="s">
        <v>9</v>
      </c>
      <c r="NOC11" s="12" t="s">
        <v>58</v>
      </c>
      <c r="NOD11" s="11" t="s">
        <v>66</v>
      </c>
      <c r="NOE11" s="7">
        <v>336</v>
      </c>
      <c r="NOF11" s="7">
        <v>336</v>
      </c>
      <c r="NOG11" s="7">
        <v>0</v>
      </c>
      <c r="NOH11" s="7">
        <v>336</v>
      </c>
      <c r="NOI11" s="91" t="s">
        <v>458</v>
      </c>
      <c r="NOJ11" s="54" t="s">
        <v>296</v>
      </c>
      <c r="NOK11" s="7">
        <v>245</v>
      </c>
      <c r="NOL11" s="7">
        <v>73</v>
      </c>
      <c r="NOM11" s="13" t="s">
        <v>515</v>
      </c>
      <c r="NON11" s="7"/>
      <c r="NOO11" s="7"/>
      <c r="NOP11" s="7"/>
      <c r="NOQ11" s="7"/>
      <c r="NOR11" s="13" t="s">
        <v>9</v>
      </c>
      <c r="NOS11" s="12" t="s">
        <v>58</v>
      </c>
      <c r="NOT11" s="11" t="s">
        <v>66</v>
      </c>
      <c r="NOU11" s="7">
        <v>336</v>
      </c>
      <c r="NOV11" s="7">
        <v>336</v>
      </c>
      <c r="NOW11" s="7">
        <v>0</v>
      </c>
      <c r="NOX11" s="7">
        <v>336</v>
      </c>
      <c r="NOY11" s="91" t="s">
        <v>458</v>
      </c>
      <c r="NOZ11" s="54" t="s">
        <v>296</v>
      </c>
      <c r="NPA11" s="7">
        <v>245</v>
      </c>
      <c r="NPB11" s="7">
        <v>73</v>
      </c>
      <c r="NPC11" s="13" t="s">
        <v>515</v>
      </c>
      <c r="NPD11" s="7"/>
      <c r="NPE11" s="7"/>
      <c r="NPF11" s="7"/>
      <c r="NPG11" s="7"/>
      <c r="NPH11" s="13" t="s">
        <v>9</v>
      </c>
      <c r="NPI11" s="12" t="s">
        <v>58</v>
      </c>
      <c r="NPJ11" s="11" t="s">
        <v>66</v>
      </c>
      <c r="NPK11" s="7">
        <v>336</v>
      </c>
      <c r="NPL11" s="7">
        <v>336</v>
      </c>
      <c r="NPM11" s="7">
        <v>0</v>
      </c>
      <c r="NPN11" s="7">
        <v>336</v>
      </c>
      <c r="NPO11" s="91" t="s">
        <v>458</v>
      </c>
      <c r="NPP11" s="54" t="s">
        <v>296</v>
      </c>
      <c r="NPQ11" s="7">
        <v>245</v>
      </c>
      <c r="NPR11" s="7">
        <v>73</v>
      </c>
      <c r="NPS11" s="13" t="s">
        <v>515</v>
      </c>
      <c r="NPT11" s="7"/>
      <c r="NPU11" s="7"/>
      <c r="NPV11" s="7"/>
      <c r="NPW11" s="7"/>
      <c r="NPX11" s="13" t="s">
        <v>9</v>
      </c>
      <c r="NPY11" s="12" t="s">
        <v>58</v>
      </c>
      <c r="NPZ11" s="11" t="s">
        <v>66</v>
      </c>
      <c r="NQA11" s="7">
        <v>336</v>
      </c>
      <c r="NQB11" s="7">
        <v>336</v>
      </c>
      <c r="NQC11" s="7">
        <v>0</v>
      </c>
      <c r="NQD11" s="7">
        <v>336</v>
      </c>
      <c r="NQE11" s="91" t="s">
        <v>458</v>
      </c>
      <c r="NQF11" s="54" t="s">
        <v>296</v>
      </c>
      <c r="NQG11" s="7">
        <v>245</v>
      </c>
      <c r="NQH11" s="7">
        <v>73</v>
      </c>
      <c r="NQI11" s="13" t="s">
        <v>515</v>
      </c>
      <c r="NQJ11" s="7"/>
      <c r="NQK11" s="7"/>
      <c r="NQL11" s="7"/>
      <c r="NQM11" s="7"/>
      <c r="NQN11" s="13" t="s">
        <v>9</v>
      </c>
      <c r="NQO11" s="12" t="s">
        <v>58</v>
      </c>
      <c r="NQP11" s="11" t="s">
        <v>66</v>
      </c>
      <c r="NQQ11" s="7">
        <v>336</v>
      </c>
      <c r="NQR11" s="7">
        <v>336</v>
      </c>
      <c r="NQS11" s="7">
        <v>0</v>
      </c>
      <c r="NQT11" s="7">
        <v>336</v>
      </c>
      <c r="NQU11" s="91" t="s">
        <v>458</v>
      </c>
      <c r="NQV11" s="54" t="s">
        <v>296</v>
      </c>
      <c r="NQW11" s="7">
        <v>245</v>
      </c>
      <c r="NQX11" s="7">
        <v>73</v>
      </c>
      <c r="NQY11" s="13" t="s">
        <v>515</v>
      </c>
      <c r="NQZ11" s="7"/>
      <c r="NRA11" s="7"/>
      <c r="NRB11" s="7"/>
      <c r="NRC11" s="7"/>
      <c r="NRD11" s="13" t="s">
        <v>9</v>
      </c>
      <c r="NRE11" s="12" t="s">
        <v>58</v>
      </c>
      <c r="NRF11" s="11" t="s">
        <v>66</v>
      </c>
      <c r="NRG11" s="7">
        <v>336</v>
      </c>
      <c r="NRH11" s="7">
        <v>336</v>
      </c>
      <c r="NRI11" s="7">
        <v>0</v>
      </c>
      <c r="NRJ11" s="7">
        <v>336</v>
      </c>
      <c r="NRK11" s="91" t="s">
        <v>458</v>
      </c>
      <c r="NRL11" s="54" t="s">
        <v>296</v>
      </c>
      <c r="NRM11" s="7">
        <v>245</v>
      </c>
      <c r="NRN11" s="7">
        <v>73</v>
      </c>
      <c r="NRO11" s="13" t="s">
        <v>515</v>
      </c>
      <c r="NRP11" s="7"/>
      <c r="NRQ11" s="7"/>
      <c r="NRR11" s="7"/>
      <c r="NRS11" s="7"/>
      <c r="NRT11" s="13" t="s">
        <v>9</v>
      </c>
      <c r="NRU11" s="12" t="s">
        <v>58</v>
      </c>
      <c r="NRV11" s="11" t="s">
        <v>66</v>
      </c>
      <c r="NRW11" s="7">
        <v>336</v>
      </c>
      <c r="NRX11" s="7">
        <v>336</v>
      </c>
      <c r="NRY11" s="7">
        <v>0</v>
      </c>
      <c r="NRZ11" s="7">
        <v>336</v>
      </c>
      <c r="NSA11" s="91" t="s">
        <v>458</v>
      </c>
      <c r="NSB11" s="54" t="s">
        <v>296</v>
      </c>
      <c r="NSC11" s="7">
        <v>245</v>
      </c>
      <c r="NSD11" s="7">
        <v>73</v>
      </c>
      <c r="NSE11" s="13" t="s">
        <v>515</v>
      </c>
      <c r="NSF11" s="7"/>
      <c r="NSG11" s="7"/>
      <c r="NSH11" s="7"/>
      <c r="NSI11" s="7"/>
      <c r="NSJ11" s="13" t="s">
        <v>9</v>
      </c>
      <c r="NSK11" s="12" t="s">
        <v>58</v>
      </c>
      <c r="NSL11" s="11" t="s">
        <v>66</v>
      </c>
      <c r="NSM11" s="7">
        <v>336</v>
      </c>
      <c r="NSN11" s="7">
        <v>336</v>
      </c>
      <c r="NSO11" s="7">
        <v>0</v>
      </c>
      <c r="NSP11" s="7">
        <v>336</v>
      </c>
      <c r="NSQ11" s="91" t="s">
        <v>458</v>
      </c>
      <c r="NSR11" s="54" t="s">
        <v>296</v>
      </c>
      <c r="NSS11" s="7">
        <v>245</v>
      </c>
      <c r="NST11" s="7">
        <v>73</v>
      </c>
      <c r="NSU11" s="13" t="s">
        <v>515</v>
      </c>
      <c r="NSV11" s="7"/>
      <c r="NSW11" s="7"/>
      <c r="NSX11" s="7"/>
      <c r="NSY11" s="7"/>
      <c r="NSZ11" s="13" t="s">
        <v>9</v>
      </c>
      <c r="NTA11" s="12" t="s">
        <v>58</v>
      </c>
      <c r="NTB11" s="11" t="s">
        <v>66</v>
      </c>
      <c r="NTC11" s="7">
        <v>336</v>
      </c>
      <c r="NTD11" s="7">
        <v>336</v>
      </c>
      <c r="NTE11" s="7">
        <v>0</v>
      </c>
      <c r="NTF11" s="7">
        <v>336</v>
      </c>
      <c r="NTG11" s="91" t="s">
        <v>458</v>
      </c>
      <c r="NTH11" s="54" t="s">
        <v>296</v>
      </c>
      <c r="NTI11" s="7">
        <v>245</v>
      </c>
      <c r="NTJ11" s="7">
        <v>73</v>
      </c>
      <c r="NTK11" s="13" t="s">
        <v>515</v>
      </c>
      <c r="NTL11" s="7"/>
      <c r="NTM11" s="7"/>
      <c r="NTN11" s="7"/>
      <c r="NTO11" s="7"/>
      <c r="NTP11" s="13" t="s">
        <v>9</v>
      </c>
      <c r="NTQ11" s="12" t="s">
        <v>58</v>
      </c>
      <c r="NTR11" s="11" t="s">
        <v>66</v>
      </c>
      <c r="NTS11" s="7">
        <v>336</v>
      </c>
      <c r="NTT11" s="7">
        <v>336</v>
      </c>
      <c r="NTU11" s="7">
        <v>0</v>
      </c>
      <c r="NTV11" s="7">
        <v>336</v>
      </c>
      <c r="NTW11" s="91" t="s">
        <v>458</v>
      </c>
      <c r="NTX11" s="54" t="s">
        <v>296</v>
      </c>
      <c r="NTY11" s="7">
        <v>245</v>
      </c>
      <c r="NTZ11" s="7">
        <v>73</v>
      </c>
      <c r="NUA11" s="13" t="s">
        <v>515</v>
      </c>
      <c r="NUB11" s="7"/>
      <c r="NUC11" s="7"/>
      <c r="NUD11" s="7"/>
      <c r="NUE11" s="7"/>
      <c r="NUF11" s="13" t="s">
        <v>9</v>
      </c>
      <c r="NUG11" s="12" t="s">
        <v>58</v>
      </c>
      <c r="NUH11" s="11" t="s">
        <v>66</v>
      </c>
      <c r="NUI11" s="7">
        <v>336</v>
      </c>
      <c r="NUJ11" s="7">
        <v>336</v>
      </c>
      <c r="NUK11" s="7">
        <v>0</v>
      </c>
      <c r="NUL11" s="7">
        <v>336</v>
      </c>
      <c r="NUM11" s="91" t="s">
        <v>458</v>
      </c>
      <c r="NUN11" s="54" t="s">
        <v>296</v>
      </c>
      <c r="NUO11" s="7">
        <v>245</v>
      </c>
      <c r="NUP11" s="7">
        <v>73</v>
      </c>
      <c r="NUQ11" s="13" t="s">
        <v>515</v>
      </c>
      <c r="NUR11" s="7"/>
      <c r="NUS11" s="7"/>
      <c r="NUT11" s="7"/>
      <c r="NUU11" s="7"/>
      <c r="NUV11" s="13" t="s">
        <v>9</v>
      </c>
      <c r="NUW11" s="12" t="s">
        <v>58</v>
      </c>
      <c r="NUX11" s="11" t="s">
        <v>66</v>
      </c>
      <c r="NUY11" s="7">
        <v>336</v>
      </c>
      <c r="NUZ11" s="7">
        <v>336</v>
      </c>
      <c r="NVA11" s="7">
        <v>0</v>
      </c>
      <c r="NVB11" s="7">
        <v>336</v>
      </c>
      <c r="NVC11" s="91" t="s">
        <v>458</v>
      </c>
      <c r="NVD11" s="54" t="s">
        <v>296</v>
      </c>
      <c r="NVE11" s="7">
        <v>245</v>
      </c>
      <c r="NVF11" s="7">
        <v>73</v>
      </c>
      <c r="NVG11" s="13" t="s">
        <v>515</v>
      </c>
      <c r="NVH11" s="7"/>
      <c r="NVI11" s="7"/>
      <c r="NVJ11" s="7"/>
      <c r="NVK11" s="7"/>
      <c r="NVL11" s="13" t="s">
        <v>9</v>
      </c>
      <c r="NVM11" s="12" t="s">
        <v>58</v>
      </c>
      <c r="NVN11" s="11" t="s">
        <v>66</v>
      </c>
      <c r="NVO11" s="7">
        <v>336</v>
      </c>
      <c r="NVP11" s="7">
        <v>336</v>
      </c>
      <c r="NVQ11" s="7">
        <v>0</v>
      </c>
      <c r="NVR11" s="7">
        <v>336</v>
      </c>
      <c r="NVS11" s="91" t="s">
        <v>458</v>
      </c>
      <c r="NVT11" s="54" t="s">
        <v>296</v>
      </c>
      <c r="NVU11" s="7">
        <v>245</v>
      </c>
      <c r="NVV11" s="7">
        <v>73</v>
      </c>
      <c r="NVW11" s="13" t="s">
        <v>515</v>
      </c>
      <c r="NVX11" s="7"/>
      <c r="NVY11" s="7"/>
      <c r="NVZ11" s="7"/>
      <c r="NWA11" s="7"/>
      <c r="NWB11" s="13" t="s">
        <v>9</v>
      </c>
      <c r="NWC11" s="12" t="s">
        <v>58</v>
      </c>
      <c r="NWD11" s="11" t="s">
        <v>66</v>
      </c>
      <c r="NWE11" s="7">
        <v>336</v>
      </c>
      <c r="NWF11" s="7">
        <v>336</v>
      </c>
      <c r="NWG11" s="7">
        <v>0</v>
      </c>
      <c r="NWH11" s="7">
        <v>336</v>
      </c>
      <c r="NWI11" s="91" t="s">
        <v>458</v>
      </c>
      <c r="NWJ11" s="54" t="s">
        <v>296</v>
      </c>
      <c r="NWK11" s="7">
        <v>245</v>
      </c>
      <c r="NWL11" s="7">
        <v>73</v>
      </c>
      <c r="NWM11" s="13" t="s">
        <v>515</v>
      </c>
      <c r="NWN11" s="7"/>
      <c r="NWO11" s="7"/>
      <c r="NWP11" s="7"/>
      <c r="NWQ11" s="7"/>
      <c r="NWR11" s="13" t="s">
        <v>9</v>
      </c>
      <c r="NWS11" s="12" t="s">
        <v>58</v>
      </c>
      <c r="NWT11" s="11" t="s">
        <v>66</v>
      </c>
      <c r="NWU11" s="7">
        <v>336</v>
      </c>
      <c r="NWV11" s="7">
        <v>336</v>
      </c>
      <c r="NWW11" s="7">
        <v>0</v>
      </c>
      <c r="NWX11" s="7">
        <v>336</v>
      </c>
      <c r="NWY11" s="91" t="s">
        <v>458</v>
      </c>
      <c r="NWZ11" s="54" t="s">
        <v>296</v>
      </c>
      <c r="NXA11" s="7">
        <v>245</v>
      </c>
      <c r="NXB11" s="7">
        <v>73</v>
      </c>
      <c r="NXC11" s="13" t="s">
        <v>515</v>
      </c>
      <c r="NXD11" s="7"/>
      <c r="NXE11" s="7"/>
      <c r="NXF11" s="7"/>
      <c r="NXG11" s="7"/>
      <c r="NXH11" s="13" t="s">
        <v>9</v>
      </c>
      <c r="NXI11" s="12" t="s">
        <v>58</v>
      </c>
      <c r="NXJ11" s="11" t="s">
        <v>66</v>
      </c>
      <c r="NXK11" s="7">
        <v>336</v>
      </c>
      <c r="NXL11" s="7">
        <v>336</v>
      </c>
      <c r="NXM11" s="7">
        <v>0</v>
      </c>
      <c r="NXN11" s="7">
        <v>336</v>
      </c>
      <c r="NXO11" s="91" t="s">
        <v>458</v>
      </c>
      <c r="NXP11" s="54" t="s">
        <v>296</v>
      </c>
      <c r="NXQ11" s="7">
        <v>245</v>
      </c>
      <c r="NXR11" s="7">
        <v>73</v>
      </c>
      <c r="NXS11" s="13" t="s">
        <v>515</v>
      </c>
      <c r="NXT11" s="7"/>
      <c r="NXU11" s="7"/>
      <c r="NXV11" s="7"/>
      <c r="NXW11" s="7"/>
      <c r="NXX11" s="13" t="s">
        <v>9</v>
      </c>
      <c r="NXY11" s="12" t="s">
        <v>58</v>
      </c>
      <c r="NXZ11" s="11" t="s">
        <v>66</v>
      </c>
      <c r="NYA11" s="7">
        <v>336</v>
      </c>
      <c r="NYB11" s="7">
        <v>336</v>
      </c>
      <c r="NYC11" s="7">
        <v>0</v>
      </c>
      <c r="NYD11" s="7">
        <v>336</v>
      </c>
      <c r="NYE11" s="91" t="s">
        <v>458</v>
      </c>
      <c r="NYF11" s="54" t="s">
        <v>296</v>
      </c>
      <c r="NYG11" s="7">
        <v>245</v>
      </c>
      <c r="NYH11" s="7">
        <v>73</v>
      </c>
      <c r="NYI11" s="13" t="s">
        <v>515</v>
      </c>
      <c r="NYJ11" s="7"/>
      <c r="NYK11" s="7"/>
      <c r="NYL11" s="7"/>
      <c r="NYM11" s="7"/>
      <c r="NYN11" s="13" t="s">
        <v>9</v>
      </c>
      <c r="NYO11" s="12" t="s">
        <v>58</v>
      </c>
      <c r="NYP11" s="11" t="s">
        <v>66</v>
      </c>
      <c r="NYQ11" s="7">
        <v>336</v>
      </c>
      <c r="NYR11" s="7">
        <v>336</v>
      </c>
      <c r="NYS11" s="7">
        <v>0</v>
      </c>
      <c r="NYT11" s="7">
        <v>336</v>
      </c>
      <c r="NYU11" s="91" t="s">
        <v>458</v>
      </c>
      <c r="NYV11" s="54" t="s">
        <v>296</v>
      </c>
      <c r="NYW11" s="7">
        <v>245</v>
      </c>
      <c r="NYX11" s="7">
        <v>73</v>
      </c>
      <c r="NYY11" s="13" t="s">
        <v>515</v>
      </c>
      <c r="NYZ11" s="7"/>
      <c r="NZA11" s="7"/>
      <c r="NZB11" s="7"/>
      <c r="NZC11" s="7"/>
      <c r="NZD11" s="13" t="s">
        <v>9</v>
      </c>
      <c r="NZE11" s="12" t="s">
        <v>58</v>
      </c>
      <c r="NZF11" s="11" t="s">
        <v>66</v>
      </c>
      <c r="NZG11" s="7">
        <v>336</v>
      </c>
      <c r="NZH11" s="7">
        <v>336</v>
      </c>
      <c r="NZI11" s="7">
        <v>0</v>
      </c>
      <c r="NZJ11" s="7">
        <v>336</v>
      </c>
      <c r="NZK11" s="91" t="s">
        <v>458</v>
      </c>
      <c r="NZL11" s="54" t="s">
        <v>296</v>
      </c>
      <c r="NZM11" s="7">
        <v>245</v>
      </c>
      <c r="NZN11" s="7">
        <v>73</v>
      </c>
      <c r="NZO11" s="13" t="s">
        <v>515</v>
      </c>
      <c r="NZP11" s="7"/>
      <c r="NZQ11" s="7"/>
      <c r="NZR11" s="7"/>
      <c r="NZS11" s="7"/>
      <c r="NZT11" s="13" t="s">
        <v>9</v>
      </c>
      <c r="NZU11" s="12" t="s">
        <v>58</v>
      </c>
      <c r="NZV11" s="11" t="s">
        <v>66</v>
      </c>
      <c r="NZW11" s="7">
        <v>336</v>
      </c>
      <c r="NZX11" s="7">
        <v>336</v>
      </c>
      <c r="NZY11" s="7">
        <v>0</v>
      </c>
      <c r="NZZ11" s="7">
        <v>336</v>
      </c>
      <c r="OAA11" s="91" t="s">
        <v>458</v>
      </c>
      <c r="OAB11" s="54" t="s">
        <v>296</v>
      </c>
      <c r="OAC11" s="7">
        <v>245</v>
      </c>
      <c r="OAD11" s="7">
        <v>73</v>
      </c>
      <c r="OAE11" s="13" t="s">
        <v>515</v>
      </c>
      <c r="OAF11" s="7"/>
      <c r="OAG11" s="7"/>
      <c r="OAH11" s="7"/>
      <c r="OAI11" s="7"/>
      <c r="OAJ11" s="13" t="s">
        <v>9</v>
      </c>
      <c r="OAK11" s="12" t="s">
        <v>58</v>
      </c>
      <c r="OAL11" s="11" t="s">
        <v>66</v>
      </c>
      <c r="OAM11" s="7">
        <v>336</v>
      </c>
      <c r="OAN11" s="7">
        <v>336</v>
      </c>
      <c r="OAO11" s="7">
        <v>0</v>
      </c>
      <c r="OAP11" s="7">
        <v>336</v>
      </c>
      <c r="OAQ11" s="91" t="s">
        <v>458</v>
      </c>
      <c r="OAR11" s="54" t="s">
        <v>296</v>
      </c>
      <c r="OAS11" s="7">
        <v>245</v>
      </c>
      <c r="OAT11" s="7">
        <v>73</v>
      </c>
      <c r="OAU11" s="13" t="s">
        <v>515</v>
      </c>
      <c r="OAV11" s="7"/>
      <c r="OAW11" s="7"/>
      <c r="OAX11" s="7"/>
      <c r="OAY11" s="7"/>
      <c r="OAZ11" s="13" t="s">
        <v>9</v>
      </c>
      <c r="OBA11" s="12" t="s">
        <v>58</v>
      </c>
      <c r="OBB11" s="11" t="s">
        <v>66</v>
      </c>
      <c r="OBC11" s="7">
        <v>336</v>
      </c>
      <c r="OBD11" s="7">
        <v>336</v>
      </c>
      <c r="OBE11" s="7">
        <v>0</v>
      </c>
      <c r="OBF11" s="7">
        <v>336</v>
      </c>
      <c r="OBG11" s="91" t="s">
        <v>458</v>
      </c>
      <c r="OBH11" s="54" t="s">
        <v>296</v>
      </c>
      <c r="OBI11" s="7">
        <v>245</v>
      </c>
      <c r="OBJ11" s="7">
        <v>73</v>
      </c>
      <c r="OBK11" s="13" t="s">
        <v>515</v>
      </c>
      <c r="OBL11" s="7"/>
      <c r="OBM11" s="7"/>
      <c r="OBN11" s="7"/>
      <c r="OBO11" s="7"/>
      <c r="OBP11" s="13" t="s">
        <v>9</v>
      </c>
      <c r="OBQ11" s="12" t="s">
        <v>58</v>
      </c>
      <c r="OBR11" s="11" t="s">
        <v>66</v>
      </c>
      <c r="OBS11" s="7">
        <v>336</v>
      </c>
      <c r="OBT11" s="7">
        <v>336</v>
      </c>
      <c r="OBU11" s="7">
        <v>0</v>
      </c>
      <c r="OBV11" s="7">
        <v>336</v>
      </c>
      <c r="OBW11" s="91" t="s">
        <v>458</v>
      </c>
      <c r="OBX11" s="54" t="s">
        <v>296</v>
      </c>
      <c r="OBY11" s="7">
        <v>245</v>
      </c>
      <c r="OBZ11" s="7">
        <v>73</v>
      </c>
      <c r="OCA11" s="13" t="s">
        <v>515</v>
      </c>
      <c r="OCB11" s="7"/>
      <c r="OCC11" s="7"/>
      <c r="OCD11" s="7"/>
      <c r="OCE11" s="7"/>
      <c r="OCF11" s="13" t="s">
        <v>9</v>
      </c>
      <c r="OCG11" s="12" t="s">
        <v>58</v>
      </c>
      <c r="OCH11" s="11" t="s">
        <v>66</v>
      </c>
      <c r="OCI11" s="7">
        <v>336</v>
      </c>
      <c r="OCJ11" s="7">
        <v>336</v>
      </c>
      <c r="OCK11" s="7">
        <v>0</v>
      </c>
      <c r="OCL11" s="7">
        <v>336</v>
      </c>
      <c r="OCM11" s="91" t="s">
        <v>458</v>
      </c>
      <c r="OCN11" s="54" t="s">
        <v>296</v>
      </c>
      <c r="OCO11" s="7">
        <v>245</v>
      </c>
      <c r="OCP11" s="7">
        <v>73</v>
      </c>
      <c r="OCQ11" s="13" t="s">
        <v>515</v>
      </c>
      <c r="OCR11" s="7"/>
      <c r="OCS11" s="7"/>
      <c r="OCT11" s="7"/>
      <c r="OCU11" s="7"/>
      <c r="OCV11" s="13" t="s">
        <v>9</v>
      </c>
      <c r="OCW11" s="12" t="s">
        <v>58</v>
      </c>
      <c r="OCX11" s="11" t="s">
        <v>66</v>
      </c>
      <c r="OCY11" s="7">
        <v>336</v>
      </c>
      <c r="OCZ11" s="7">
        <v>336</v>
      </c>
      <c r="ODA11" s="7">
        <v>0</v>
      </c>
      <c r="ODB11" s="7">
        <v>336</v>
      </c>
      <c r="ODC11" s="91" t="s">
        <v>458</v>
      </c>
      <c r="ODD11" s="54" t="s">
        <v>296</v>
      </c>
      <c r="ODE11" s="7">
        <v>245</v>
      </c>
      <c r="ODF11" s="7">
        <v>73</v>
      </c>
      <c r="ODG11" s="13" t="s">
        <v>515</v>
      </c>
      <c r="ODH11" s="7"/>
      <c r="ODI11" s="7"/>
      <c r="ODJ11" s="7"/>
      <c r="ODK11" s="7"/>
      <c r="ODL11" s="13" t="s">
        <v>9</v>
      </c>
      <c r="ODM11" s="12" t="s">
        <v>58</v>
      </c>
      <c r="ODN11" s="11" t="s">
        <v>66</v>
      </c>
      <c r="ODO11" s="7">
        <v>336</v>
      </c>
      <c r="ODP11" s="7">
        <v>336</v>
      </c>
      <c r="ODQ11" s="7">
        <v>0</v>
      </c>
      <c r="ODR11" s="7">
        <v>336</v>
      </c>
      <c r="ODS11" s="91" t="s">
        <v>458</v>
      </c>
      <c r="ODT11" s="54" t="s">
        <v>296</v>
      </c>
      <c r="ODU11" s="7">
        <v>245</v>
      </c>
      <c r="ODV11" s="7">
        <v>73</v>
      </c>
      <c r="ODW11" s="13" t="s">
        <v>515</v>
      </c>
      <c r="ODX11" s="7"/>
      <c r="ODY11" s="7"/>
      <c r="ODZ11" s="7"/>
      <c r="OEA11" s="7"/>
      <c r="OEB11" s="13" t="s">
        <v>9</v>
      </c>
      <c r="OEC11" s="12" t="s">
        <v>58</v>
      </c>
      <c r="OED11" s="11" t="s">
        <v>66</v>
      </c>
      <c r="OEE11" s="7">
        <v>336</v>
      </c>
      <c r="OEF11" s="7">
        <v>336</v>
      </c>
      <c r="OEG11" s="7">
        <v>0</v>
      </c>
      <c r="OEH11" s="7">
        <v>336</v>
      </c>
      <c r="OEI11" s="91" t="s">
        <v>458</v>
      </c>
      <c r="OEJ11" s="54" t="s">
        <v>296</v>
      </c>
      <c r="OEK11" s="7">
        <v>245</v>
      </c>
      <c r="OEL11" s="7">
        <v>73</v>
      </c>
      <c r="OEM11" s="13" t="s">
        <v>515</v>
      </c>
      <c r="OEN11" s="7"/>
      <c r="OEO11" s="7"/>
      <c r="OEP11" s="7"/>
      <c r="OEQ11" s="7"/>
      <c r="OER11" s="13" t="s">
        <v>9</v>
      </c>
      <c r="OES11" s="12" t="s">
        <v>58</v>
      </c>
      <c r="OET11" s="11" t="s">
        <v>66</v>
      </c>
      <c r="OEU11" s="7">
        <v>336</v>
      </c>
      <c r="OEV11" s="7">
        <v>336</v>
      </c>
      <c r="OEW11" s="7">
        <v>0</v>
      </c>
      <c r="OEX11" s="7">
        <v>336</v>
      </c>
      <c r="OEY11" s="91" t="s">
        <v>458</v>
      </c>
      <c r="OEZ11" s="54" t="s">
        <v>296</v>
      </c>
      <c r="OFA11" s="7">
        <v>245</v>
      </c>
      <c r="OFB11" s="7">
        <v>73</v>
      </c>
      <c r="OFC11" s="13" t="s">
        <v>515</v>
      </c>
      <c r="OFD11" s="7"/>
      <c r="OFE11" s="7"/>
      <c r="OFF11" s="7"/>
      <c r="OFG11" s="7"/>
      <c r="OFH11" s="13" t="s">
        <v>9</v>
      </c>
      <c r="OFI11" s="12" t="s">
        <v>58</v>
      </c>
      <c r="OFJ11" s="11" t="s">
        <v>66</v>
      </c>
      <c r="OFK11" s="7">
        <v>336</v>
      </c>
      <c r="OFL11" s="7">
        <v>336</v>
      </c>
      <c r="OFM11" s="7">
        <v>0</v>
      </c>
      <c r="OFN11" s="7">
        <v>336</v>
      </c>
      <c r="OFO11" s="91" t="s">
        <v>458</v>
      </c>
      <c r="OFP11" s="54" t="s">
        <v>296</v>
      </c>
      <c r="OFQ11" s="7">
        <v>245</v>
      </c>
      <c r="OFR11" s="7">
        <v>73</v>
      </c>
      <c r="OFS11" s="13" t="s">
        <v>515</v>
      </c>
      <c r="OFT11" s="7"/>
      <c r="OFU11" s="7"/>
      <c r="OFV11" s="7"/>
      <c r="OFW11" s="7"/>
      <c r="OFX11" s="13" t="s">
        <v>9</v>
      </c>
      <c r="OFY11" s="12" t="s">
        <v>58</v>
      </c>
      <c r="OFZ11" s="11" t="s">
        <v>66</v>
      </c>
      <c r="OGA11" s="7">
        <v>336</v>
      </c>
      <c r="OGB11" s="7">
        <v>336</v>
      </c>
      <c r="OGC11" s="7">
        <v>0</v>
      </c>
      <c r="OGD11" s="7">
        <v>336</v>
      </c>
      <c r="OGE11" s="91" t="s">
        <v>458</v>
      </c>
      <c r="OGF11" s="54" t="s">
        <v>296</v>
      </c>
      <c r="OGG11" s="7">
        <v>245</v>
      </c>
      <c r="OGH11" s="7">
        <v>73</v>
      </c>
      <c r="OGI11" s="13" t="s">
        <v>515</v>
      </c>
      <c r="OGJ11" s="7"/>
      <c r="OGK11" s="7"/>
      <c r="OGL11" s="7"/>
      <c r="OGM11" s="7"/>
      <c r="OGN11" s="13" t="s">
        <v>9</v>
      </c>
      <c r="OGO11" s="12" t="s">
        <v>58</v>
      </c>
      <c r="OGP11" s="11" t="s">
        <v>66</v>
      </c>
      <c r="OGQ11" s="7">
        <v>336</v>
      </c>
      <c r="OGR11" s="7">
        <v>336</v>
      </c>
      <c r="OGS11" s="7">
        <v>0</v>
      </c>
      <c r="OGT11" s="7">
        <v>336</v>
      </c>
      <c r="OGU11" s="91" t="s">
        <v>458</v>
      </c>
      <c r="OGV11" s="54" t="s">
        <v>296</v>
      </c>
      <c r="OGW11" s="7">
        <v>245</v>
      </c>
      <c r="OGX11" s="7">
        <v>73</v>
      </c>
      <c r="OGY11" s="13" t="s">
        <v>515</v>
      </c>
      <c r="OGZ11" s="7"/>
      <c r="OHA11" s="7"/>
      <c r="OHB11" s="7"/>
      <c r="OHC11" s="7"/>
      <c r="OHD11" s="13" t="s">
        <v>9</v>
      </c>
      <c r="OHE11" s="12" t="s">
        <v>58</v>
      </c>
      <c r="OHF11" s="11" t="s">
        <v>66</v>
      </c>
      <c r="OHG11" s="7">
        <v>336</v>
      </c>
      <c r="OHH11" s="7">
        <v>336</v>
      </c>
      <c r="OHI11" s="7">
        <v>0</v>
      </c>
      <c r="OHJ11" s="7">
        <v>336</v>
      </c>
      <c r="OHK11" s="91" t="s">
        <v>458</v>
      </c>
      <c r="OHL11" s="54" t="s">
        <v>296</v>
      </c>
      <c r="OHM11" s="7">
        <v>245</v>
      </c>
      <c r="OHN11" s="7">
        <v>73</v>
      </c>
      <c r="OHO11" s="13" t="s">
        <v>515</v>
      </c>
      <c r="OHP11" s="7"/>
      <c r="OHQ11" s="7"/>
      <c r="OHR11" s="7"/>
      <c r="OHS11" s="7"/>
      <c r="OHT11" s="13" t="s">
        <v>9</v>
      </c>
      <c r="OHU11" s="12" t="s">
        <v>58</v>
      </c>
      <c r="OHV11" s="11" t="s">
        <v>66</v>
      </c>
      <c r="OHW11" s="7">
        <v>336</v>
      </c>
      <c r="OHX11" s="7">
        <v>336</v>
      </c>
      <c r="OHY11" s="7">
        <v>0</v>
      </c>
      <c r="OHZ11" s="7">
        <v>336</v>
      </c>
      <c r="OIA11" s="91" t="s">
        <v>458</v>
      </c>
      <c r="OIB11" s="54" t="s">
        <v>296</v>
      </c>
      <c r="OIC11" s="7">
        <v>245</v>
      </c>
      <c r="OID11" s="7">
        <v>73</v>
      </c>
      <c r="OIE11" s="13" t="s">
        <v>515</v>
      </c>
      <c r="OIF11" s="7"/>
      <c r="OIG11" s="7"/>
      <c r="OIH11" s="7"/>
      <c r="OII11" s="7"/>
      <c r="OIJ11" s="13" t="s">
        <v>9</v>
      </c>
      <c r="OIK11" s="12" t="s">
        <v>58</v>
      </c>
      <c r="OIL11" s="11" t="s">
        <v>66</v>
      </c>
      <c r="OIM11" s="7">
        <v>336</v>
      </c>
      <c r="OIN11" s="7">
        <v>336</v>
      </c>
      <c r="OIO11" s="7">
        <v>0</v>
      </c>
      <c r="OIP11" s="7">
        <v>336</v>
      </c>
      <c r="OIQ11" s="91" t="s">
        <v>458</v>
      </c>
      <c r="OIR11" s="54" t="s">
        <v>296</v>
      </c>
      <c r="OIS11" s="7">
        <v>245</v>
      </c>
      <c r="OIT11" s="7">
        <v>73</v>
      </c>
      <c r="OIU11" s="13" t="s">
        <v>515</v>
      </c>
      <c r="OIV11" s="7"/>
      <c r="OIW11" s="7"/>
      <c r="OIX11" s="7"/>
      <c r="OIY11" s="7"/>
      <c r="OIZ11" s="13" t="s">
        <v>9</v>
      </c>
      <c r="OJA11" s="12" t="s">
        <v>58</v>
      </c>
      <c r="OJB11" s="11" t="s">
        <v>66</v>
      </c>
      <c r="OJC11" s="7">
        <v>336</v>
      </c>
      <c r="OJD11" s="7">
        <v>336</v>
      </c>
      <c r="OJE11" s="7">
        <v>0</v>
      </c>
      <c r="OJF11" s="7">
        <v>336</v>
      </c>
      <c r="OJG11" s="91" t="s">
        <v>458</v>
      </c>
      <c r="OJH11" s="54" t="s">
        <v>296</v>
      </c>
      <c r="OJI11" s="7">
        <v>245</v>
      </c>
      <c r="OJJ11" s="7">
        <v>73</v>
      </c>
      <c r="OJK11" s="13" t="s">
        <v>515</v>
      </c>
      <c r="OJL11" s="7"/>
      <c r="OJM11" s="7"/>
      <c r="OJN11" s="7"/>
      <c r="OJO11" s="7"/>
      <c r="OJP11" s="13" t="s">
        <v>9</v>
      </c>
      <c r="OJQ11" s="12" t="s">
        <v>58</v>
      </c>
      <c r="OJR11" s="11" t="s">
        <v>66</v>
      </c>
      <c r="OJS11" s="7">
        <v>336</v>
      </c>
      <c r="OJT11" s="7">
        <v>336</v>
      </c>
      <c r="OJU11" s="7">
        <v>0</v>
      </c>
      <c r="OJV11" s="7">
        <v>336</v>
      </c>
      <c r="OJW11" s="91" t="s">
        <v>458</v>
      </c>
      <c r="OJX11" s="54" t="s">
        <v>296</v>
      </c>
      <c r="OJY11" s="7">
        <v>245</v>
      </c>
      <c r="OJZ11" s="7">
        <v>73</v>
      </c>
      <c r="OKA11" s="13" t="s">
        <v>515</v>
      </c>
      <c r="OKB11" s="7"/>
      <c r="OKC11" s="7"/>
      <c r="OKD11" s="7"/>
      <c r="OKE11" s="7"/>
      <c r="OKF11" s="13" t="s">
        <v>9</v>
      </c>
      <c r="OKG11" s="12" t="s">
        <v>58</v>
      </c>
      <c r="OKH11" s="11" t="s">
        <v>66</v>
      </c>
      <c r="OKI11" s="7">
        <v>336</v>
      </c>
      <c r="OKJ11" s="7">
        <v>336</v>
      </c>
      <c r="OKK11" s="7">
        <v>0</v>
      </c>
      <c r="OKL11" s="7">
        <v>336</v>
      </c>
      <c r="OKM11" s="91" t="s">
        <v>458</v>
      </c>
      <c r="OKN11" s="54" t="s">
        <v>296</v>
      </c>
      <c r="OKO11" s="7">
        <v>245</v>
      </c>
      <c r="OKP11" s="7">
        <v>73</v>
      </c>
      <c r="OKQ11" s="13" t="s">
        <v>515</v>
      </c>
      <c r="OKR11" s="7"/>
      <c r="OKS11" s="7"/>
      <c r="OKT11" s="7"/>
      <c r="OKU11" s="7"/>
      <c r="OKV11" s="13" t="s">
        <v>9</v>
      </c>
      <c r="OKW11" s="12" t="s">
        <v>58</v>
      </c>
      <c r="OKX11" s="11" t="s">
        <v>66</v>
      </c>
      <c r="OKY11" s="7">
        <v>336</v>
      </c>
      <c r="OKZ11" s="7">
        <v>336</v>
      </c>
      <c r="OLA11" s="7">
        <v>0</v>
      </c>
      <c r="OLB11" s="7">
        <v>336</v>
      </c>
      <c r="OLC11" s="91" t="s">
        <v>458</v>
      </c>
      <c r="OLD11" s="54" t="s">
        <v>296</v>
      </c>
      <c r="OLE11" s="7">
        <v>245</v>
      </c>
      <c r="OLF11" s="7">
        <v>73</v>
      </c>
      <c r="OLG11" s="13" t="s">
        <v>515</v>
      </c>
      <c r="OLH11" s="7"/>
      <c r="OLI11" s="7"/>
      <c r="OLJ11" s="7"/>
      <c r="OLK11" s="7"/>
      <c r="OLL11" s="13" t="s">
        <v>9</v>
      </c>
      <c r="OLM11" s="12" t="s">
        <v>58</v>
      </c>
      <c r="OLN11" s="11" t="s">
        <v>66</v>
      </c>
      <c r="OLO11" s="7">
        <v>336</v>
      </c>
      <c r="OLP11" s="7">
        <v>336</v>
      </c>
      <c r="OLQ11" s="7">
        <v>0</v>
      </c>
      <c r="OLR11" s="7">
        <v>336</v>
      </c>
      <c r="OLS11" s="91" t="s">
        <v>458</v>
      </c>
      <c r="OLT11" s="54" t="s">
        <v>296</v>
      </c>
      <c r="OLU11" s="7">
        <v>245</v>
      </c>
      <c r="OLV11" s="7">
        <v>73</v>
      </c>
      <c r="OLW11" s="13" t="s">
        <v>515</v>
      </c>
      <c r="OLX11" s="7"/>
      <c r="OLY11" s="7"/>
      <c r="OLZ11" s="7"/>
      <c r="OMA11" s="7"/>
      <c r="OMB11" s="13" t="s">
        <v>9</v>
      </c>
      <c r="OMC11" s="12" t="s">
        <v>58</v>
      </c>
      <c r="OMD11" s="11" t="s">
        <v>66</v>
      </c>
      <c r="OME11" s="7">
        <v>336</v>
      </c>
      <c r="OMF11" s="7">
        <v>336</v>
      </c>
      <c r="OMG11" s="7">
        <v>0</v>
      </c>
      <c r="OMH11" s="7">
        <v>336</v>
      </c>
      <c r="OMI11" s="91" t="s">
        <v>458</v>
      </c>
      <c r="OMJ11" s="54" t="s">
        <v>296</v>
      </c>
      <c r="OMK11" s="7">
        <v>245</v>
      </c>
      <c r="OML11" s="7">
        <v>73</v>
      </c>
      <c r="OMM11" s="13" t="s">
        <v>515</v>
      </c>
      <c r="OMN11" s="7"/>
      <c r="OMO11" s="7"/>
      <c r="OMP11" s="7"/>
      <c r="OMQ11" s="7"/>
      <c r="OMR11" s="13" t="s">
        <v>9</v>
      </c>
      <c r="OMS11" s="12" t="s">
        <v>58</v>
      </c>
      <c r="OMT11" s="11" t="s">
        <v>66</v>
      </c>
      <c r="OMU11" s="7">
        <v>336</v>
      </c>
      <c r="OMV11" s="7">
        <v>336</v>
      </c>
      <c r="OMW11" s="7">
        <v>0</v>
      </c>
      <c r="OMX11" s="7">
        <v>336</v>
      </c>
      <c r="OMY11" s="91" t="s">
        <v>458</v>
      </c>
      <c r="OMZ11" s="54" t="s">
        <v>296</v>
      </c>
      <c r="ONA11" s="7">
        <v>245</v>
      </c>
      <c r="ONB11" s="7">
        <v>73</v>
      </c>
      <c r="ONC11" s="13" t="s">
        <v>515</v>
      </c>
      <c r="OND11" s="7"/>
      <c r="ONE11" s="7"/>
      <c r="ONF11" s="7"/>
      <c r="ONG11" s="7"/>
      <c r="ONH11" s="13" t="s">
        <v>9</v>
      </c>
      <c r="ONI11" s="12" t="s">
        <v>58</v>
      </c>
      <c r="ONJ11" s="11" t="s">
        <v>66</v>
      </c>
      <c r="ONK11" s="7">
        <v>336</v>
      </c>
      <c r="ONL11" s="7">
        <v>336</v>
      </c>
      <c r="ONM11" s="7">
        <v>0</v>
      </c>
      <c r="ONN11" s="7">
        <v>336</v>
      </c>
      <c r="ONO11" s="91" t="s">
        <v>458</v>
      </c>
      <c r="ONP11" s="54" t="s">
        <v>296</v>
      </c>
      <c r="ONQ11" s="7">
        <v>245</v>
      </c>
      <c r="ONR11" s="7">
        <v>73</v>
      </c>
      <c r="ONS11" s="13" t="s">
        <v>515</v>
      </c>
      <c r="ONT11" s="7"/>
      <c r="ONU11" s="7"/>
      <c r="ONV11" s="7"/>
      <c r="ONW11" s="7"/>
      <c r="ONX11" s="13" t="s">
        <v>9</v>
      </c>
      <c r="ONY11" s="12" t="s">
        <v>58</v>
      </c>
      <c r="ONZ11" s="11" t="s">
        <v>66</v>
      </c>
      <c r="OOA11" s="7">
        <v>336</v>
      </c>
      <c r="OOB11" s="7">
        <v>336</v>
      </c>
      <c r="OOC11" s="7">
        <v>0</v>
      </c>
      <c r="OOD11" s="7">
        <v>336</v>
      </c>
      <c r="OOE11" s="91" t="s">
        <v>458</v>
      </c>
      <c r="OOF11" s="54" t="s">
        <v>296</v>
      </c>
      <c r="OOG11" s="7">
        <v>245</v>
      </c>
      <c r="OOH11" s="7">
        <v>73</v>
      </c>
      <c r="OOI11" s="13" t="s">
        <v>515</v>
      </c>
      <c r="OOJ11" s="7"/>
      <c r="OOK11" s="7"/>
      <c r="OOL11" s="7"/>
      <c r="OOM11" s="7"/>
      <c r="OON11" s="13" t="s">
        <v>9</v>
      </c>
      <c r="OOO11" s="12" t="s">
        <v>58</v>
      </c>
      <c r="OOP11" s="11" t="s">
        <v>66</v>
      </c>
      <c r="OOQ11" s="7">
        <v>336</v>
      </c>
      <c r="OOR11" s="7">
        <v>336</v>
      </c>
      <c r="OOS11" s="7">
        <v>0</v>
      </c>
      <c r="OOT11" s="7">
        <v>336</v>
      </c>
      <c r="OOU11" s="91" t="s">
        <v>458</v>
      </c>
      <c r="OOV11" s="54" t="s">
        <v>296</v>
      </c>
      <c r="OOW11" s="7">
        <v>245</v>
      </c>
      <c r="OOX11" s="7">
        <v>73</v>
      </c>
      <c r="OOY11" s="13" t="s">
        <v>515</v>
      </c>
      <c r="OOZ11" s="7"/>
      <c r="OPA11" s="7"/>
      <c r="OPB11" s="7"/>
      <c r="OPC11" s="7"/>
      <c r="OPD11" s="13" t="s">
        <v>9</v>
      </c>
      <c r="OPE11" s="12" t="s">
        <v>58</v>
      </c>
      <c r="OPF11" s="11" t="s">
        <v>66</v>
      </c>
      <c r="OPG11" s="7">
        <v>336</v>
      </c>
      <c r="OPH11" s="7">
        <v>336</v>
      </c>
      <c r="OPI11" s="7">
        <v>0</v>
      </c>
      <c r="OPJ11" s="7">
        <v>336</v>
      </c>
      <c r="OPK11" s="91" t="s">
        <v>458</v>
      </c>
      <c r="OPL11" s="54" t="s">
        <v>296</v>
      </c>
      <c r="OPM11" s="7">
        <v>245</v>
      </c>
      <c r="OPN11" s="7">
        <v>73</v>
      </c>
      <c r="OPO11" s="13" t="s">
        <v>515</v>
      </c>
      <c r="OPP11" s="7"/>
      <c r="OPQ11" s="7"/>
      <c r="OPR11" s="7"/>
      <c r="OPS11" s="7"/>
      <c r="OPT11" s="13" t="s">
        <v>9</v>
      </c>
      <c r="OPU11" s="12" t="s">
        <v>58</v>
      </c>
      <c r="OPV11" s="11" t="s">
        <v>66</v>
      </c>
      <c r="OPW11" s="7">
        <v>336</v>
      </c>
      <c r="OPX11" s="7">
        <v>336</v>
      </c>
      <c r="OPY11" s="7">
        <v>0</v>
      </c>
      <c r="OPZ11" s="7">
        <v>336</v>
      </c>
      <c r="OQA11" s="91" t="s">
        <v>458</v>
      </c>
      <c r="OQB11" s="54" t="s">
        <v>296</v>
      </c>
      <c r="OQC11" s="7">
        <v>245</v>
      </c>
      <c r="OQD11" s="7">
        <v>73</v>
      </c>
      <c r="OQE11" s="13" t="s">
        <v>515</v>
      </c>
      <c r="OQF11" s="7"/>
      <c r="OQG11" s="7"/>
      <c r="OQH11" s="7"/>
      <c r="OQI11" s="7"/>
      <c r="OQJ11" s="13" t="s">
        <v>9</v>
      </c>
      <c r="OQK11" s="12" t="s">
        <v>58</v>
      </c>
      <c r="OQL11" s="11" t="s">
        <v>66</v>
      </c>
      <c r="OQM11" s="7">
        <v>336</v>
      </c>
      <c r="OQN11" s="7">
        <v>336</v>
      </c>
      <c r="OQO11" s="7">
        <v>0</v>
      </c>
      <c r="OQP11" s="7">
        <v>336</v>
      </c>
      <c r="OQQ11" s="91" t="s">
        <v>458</v>
      </c>
      <c r="OQR11" s="54" t="s">
        <v>296</v>
      </c>
      <c r="OQS11" s="7">
        <v>245</v>
      </c>
      <c r="OQT11" s="7">
        <v>73</v>
      </c>
      <c r="OQU11" s="13" t="s">
        <v>515</v>
      </c>
      <c r="OQV11" s="7"/>
      <c r="OQW11" s="7"/>
      <c r="OQX11" s="7"/>
      <c r="OQY11" s="7"/>
      <c r="OQZ11" s="13" t="s">
        <v>9</v>
      </c>
      <c r="ORA11" s="12" t="s">
        <v>58</v>
      </c>
      <c r="ORB11" s="11" t="s">
        <v>66</v>
      </c>
      <c r="ORC11" s="7">
        <v>336</v>
      </c>
      <c r="ORD11" s="7">
        <v>336</v>
      </c>
      <c r="ORE11" s="7">
        <v>0</v>
      </c>
      <c r="ORF11" s="7">
        <v>336</v>
      </c>
      <c r="ORG11" s="91" t="s">
        <v>458</v>
      </c>
      <c r="ORH11" s="54" t="s">
        <v>296</v>
      </c>
      <c r="ORI11" s="7">
        <v>245</v>
      </c>
      <c r="ORJ11" s="7">
        <v>73</v>
      </c>
      <c r="ORK11" s="13" t="s">
        <v>515</v>
      </c>
      <c r="ORL11" s="7"/>
      <c r="ORM11" s="7"/>
      <c r="ORN11" s="7"/>
      <c r="ORO11" s="7"/>
      <c r="ORP11" s="13" t="s">
        <v>9</v>
      </c>
      <c r="ORQ11" s="12" t="s">
        <v>58</v>
      </c>
      <c r="ORR11" s="11" t="s">
        <v>66</v>
      </c>
      <c r="ORS11" s="7">
        <v>336</v>
      </c>
      <c r="ORT11" s="7">
        <v>336</v>
      </c>
      <c r="ORU11" s="7">
        <v>0</v>
      </c>
      <c r="ORV11" s="7">
        <v>336</v>
      </c>
      <c r="ORW11" s="91" t="s">
        <v>458</v>
      </c>
      <c r="ORX11" s="54" t="s">
        <v>296</v>
      </c>
      <c r="ORY11" s="7">
        <v>245</v>
      </c>
      <c r="ORZ11" s="7">
        <v>73</v>
      </c>
      <c r="OSA11" s="13" t="s">
        <v>515</v>
      </c>
      <c r="OSB11" s="7"/>
      <c r="OSC11" s="7"/>
      <c r="OSD11" s="7"/>
      <c r="OSE11" s="7"/>
      <c r="OSF11" s="13" t="s">
        <v>9</v>
      </c>
      <c r="OSG11" s="12" t="s">
        <v>58</v>
      </c>
      <c r="OSH11" s="11" t="s">
        <v>66</v>
      </c>
      <c r="OSI11" s="7">
        <v>336</v>
      </c>
      <c r="OSJ11" s="7">
        <v>336</v>
      </c>
      <c r="OSK11" s="7">
        <v>0</v>
      </c>
      <c r="OSL11" s="7">
        <v>336</v>
      </c>
      <c r="OSM11" s="91" t="s">
        <v>458</v>
      </c>
      <c r="OSN11" s="54" t="s">
        <v>296</v>
      </c>
      <c r="OSO11" s="7">
        <v>245</v>
      </c>
      <c r="OSP11" s="7">
        <v>73</v>
      </c>
      <c r="OSQ11" s="13" t="s">
        <v>515</v>
      </c>
      <c r="OSR11" s="7"/>
      <c r="OSS11" s="7"/>
      <c r="OST11" s="7"/>
      <c r="OSU11" s="7"/>
      <c r="OSV11" s="13" t="s">
        <v>9</v>
      </c>
      <c r="OSW11" s="12" t="s">
        <v>58</v>
      </c>
      <c r="OSX11" s="11" t="s">
        <v>66</v>
      </c>
      <c r="OSY11" s="7">
        <v>336</v>
      </c>
      <c r="OSZ11" s="7">
        <v>336</v>
      </c>
      <c r="OTA11" s="7">
        <v>0</v>
      </c>
      <c r="OTB11" s="7">
        <v>336</v>
      </c>
      <c r="OTC11" s="91" t="s">
        <v>458</v>
      </c>
      <c r="OTD11" s="54" t="s">
        <v>296</v>
      </c>
      <c r="OTE11" s="7">
        <v>245</v>
      </c>
      <c r="OTF11" s="7">
        <v>73</v>
      </c>
      <c r="OTG11" s="13" t="s">
        <v>515</v>
      </c>
      <c r="OTH11" s="7"/>
      <c r="OTI11" s="7"/>
      <c r="OTJ11" s="7"/>
      <c r="OTK11" s="7"/>
      <c r="OTL11" s="13" t="s">
        <v>9</v>
      </c>
      <c r="OTM11" s="12" t="s">
        <v>58</v>
      </c>
      <c r="OTN11" s="11" t="s">
        <v>66</v>
      </c>
      <c r="OTO11" s="7">
        <v>336</v>
      </c>
      <c r="OTP11" s="7">
        <v>336</v>
      </c>
      <c r="OTQ11" s="7">
        <v>0</v>
      </c>
      <c r="OTR11" s="7">
        <v>336</v>
      </c>
      <c r="OTS11" s="91" t="s">
        <v>458</v>
      </c>
      <c r="OTT11" s="54" t="s">
        <v>296</v>
      </c>
      <c r="OTU11" s="7">
        <v>245</v>
      </c>
      <c r="OTV11" s="7">
        <v>73</v>
      </c>
      <c r="OTW11" s="13" t="s">
        <v>515</v>
      </c>
      <c r="OTX11" s="7"/>
      <c r="OTY11" s="7"/>
      <c r="OTZ11" s="7"/>
      <c r="OUA11" s="7"/>
      <c r="OUB11" s="13" t="s">
        <v>9</v>
      </c>
      <c r="OUC11" s="12" t="s">
        <v>58</v>
      </c>
      <c r="OUD11" s="11" t="s">
        <v>66</v>
      </c>
      <c r="OUE11" s="7">
        <v>336</v>
      </c>
      <c r="OUF11" s="7">
        <v>336</v>
      </c>
      <c r="OUG11" s="7">
        <v>0</v>
      </c>
      <c r="OUH11" s="7">
        <v>336</v>
      </c>
      <c r="OUI11" s="91" t="s">
        <v>458</v>
      </c>
      <c r="OUJ11" s="54" t="s">
        <v>296</v>
      </c>
      <c r="OUK11" s="7">
        <v>245</v>
      </c>
      <c r="OUL11" s="7">
        <v>73</v>
      </c>
      <c r="OUM11" s="13" t="s">
        <v>515</v>
      </c>
      <c r="OUN11" s="7"/>
      <c r="OUO11" s="7"/>
      <c r="OUP11" s="7"/>
      <c r="OUQ11" s="7"/>
      <c r="OUR11" s="13" t="s">
        <v>9</v>
      </c>
      <c r="OUS11" s="12" t="s">
        <v>58</v>
      </c>
      <c r="OUT11" s="11" t="s">
        <v>66</v>
      </c>
      <c r="OUU11" s="7">
        <v>336</v>
      </c>
      <c r="OUV11" s="7">
        <v>336</v>
      </c>
      <c r="OUW11" s="7">
        <v>0</v>
      </c>
      <c r="OUX11" s="7">
        <v>336</v>
      </c>
      <c r="OUY11" s="91" t="s">
        <v>458</v>
      </c>
      <c r="OUZ11" s="54" t="s">
        <v>296</v>
      </c>
      <c r="OVA11" s="7">
        <v>245</v>
      </c>
      <c r="OVB11" s="7">
        <v>73</v>
      </c>
      <c r="OVC11" s="13" t="s">
        <v>515</v>
      </c>
      <c r="OVD11" s="7"/>
      <c r="OVE11" s="7"/>
      <c r="OVF11" s="7"/>
      <c r="OVG11" s="7"/>
      <c r="OVH11" s="13" t="s">
        <v>9</v>
      </c>
      <c r="OVI11" s="12" t="s">
        <v>58</v>
      </c>
      <c r="OVJ11" s="11" t="s">
        <v>66</v>
      </c>
      <c r="OVK11" s="7">
        <v>336</v>
      </c>
      <c r="OVL11" s="7">
        <v>336</v>
      </c>
      <c r="OVM11" s="7">
        <v>0</v>
      </c>
      <c r="OVN11" s="7">
        <v>336</v>
      </c>
      <c r="OVO11" s="91" t="s">
        <v>458</v>
      </c>
      <c r="OVP11" s="54" t="s">
        <v>296</v>
      </c>
      <c r="OVQ11" s="7">
        <v>245</v>
      </c>
      <c r="OVR11" s="7">
        <v>73</v>
      </c>
      <c r="OVS11" s="13" t="s">
        <v>515</v>
      </c>
      <c r="OVT11" s="7"/>
      <c r="OVU11" s="7"/>
      <c r="OVV11" s="7"/>
      <c r="OVW11" s="7"/>
      <c r="OVX11" s="13" t="s">
        <v>9</v>
      </c>
      <c r="OVY11" s="12" t="s">
        <v>58</v>
      </c>
      <c r="OVZ11" s="11" t="s">
        <v>66</v>
      </c>
      <c r="OWA11" s="7">
        <v>336</v>
      </c>
      <c r="OWB11" s="7">
        <v>336</v>
      </c>
      <c r="OWC11" s="7">
        <v>0</v>
      </c>
      <c r="OWD11" s="7">
        <v>336</v>
      </c>
      <c r="OWE11" s="91" t="s">
        <v>458</v>
      </c>
      <c r="OWF11" s="54" t="s">
        <v>296</v>
      </c>
      <c r="OWG11" s="7">
        <v>245</v>
      </c>
      <c r="OWH11" s="7">
        <v>73</v>
      </c>
      <c r="OWI11" s="13" t="s">
        <v>515</v>
      </c>
      <c r="OWJ11" s="7"/>
      <c r="OWK11" s="7"/>
      <c r="OWL11" s="7"/>
      <c r="OWM11" s="7"/>
      <c r="OWN11" s="13" t="s">
        <v>9</v>
      </c>
      <c r="OWO11" s="12" t="s">
        <v>58</v>
      </c>
      <c r="OWP11" s="11" t="s">
        <v>66</v>
      </c>
      <c r="OWQ11" s="7">
        <v>336</v>
      </c>
      <c r="OWR11" s="7">
        <v>336</v>
      </c>
      <c r="OWS11" s="7">
        <v>0</v>
      </c>
      <c r="OWT11" s="7">
        <v>336</v>
      </c>
      <c r="OWU11" s="91" t="s">
        <v>458</v>
      </c>
      <c r="OWV11" s="54" t="s">
        <v>296</v>
      </c>
      <c r="OWW11" s="7">
        <v>245</v>
      </c>
      <c r="OWX11" s="7">
        <v>73</v>
      </c>
      <c r="OWY11" s="13" t="s">
        <v>515</v>
      </c>
      <c r="OWZ11" s="7"/>
      <c r="OXA11" s="7"/>
      <c r="OXB11" s="7"/>
      <c r="OXC11" s="7"/>
      <c r="OXD11" s="13" t="s">
        <v>9</v>
      </c>
      <c r="OXE11" s="12" t="s">
        <v>58</v>
      </c>
      <c r="OXF11" s="11" t="s">
        <v>66</v>
      </c>
      <c r="OXG11" s="7">
        <v>336</v>
      </c>
      <c r="OXH11" s="7">
        <v>336</v>
      </c>
      <c r="OXI11" s="7">
        <v>0</v>
      </c>
      <c r="OXJ11" s="7">
        <v>336</v>
      </c>
      <c r="OXK11" s="91" t="s">
        <v>458</v>
      </c>
      <c r="OXL11" s="54" t="s">
        <v>296</v>
      </c>
      <c r="OXM11" s="7">
        <v>245</v>
      </c>
      <c r="OXN11" s="7">
        <v>73</v>
      </c>
      <c r="OXO11" s="13" t="s">
        <v>515</v>
      </c>
      <c r="OXP11" s="7"/>
      <c r="OXQ11" s="7"/>
      <c r="OXR11" s="7"/>
      <c r="OXS11" s="7"/>
      <c r="OXT11" s="13" t="s">
        <v>9</v>
      </c>
      <c r="OXU11" s="12" t="s">
        <v>58</v>
      </c>
      <c r="OXV11" s="11" t="s">
        <v>66</v>
      </c>
      <c r="OXW11" s="7">
        <v>336</v>
      </c>
      <c r="OXX11" s="7">
        <v>336</v>
      </c>
      <c r="OXY11" s="7">
        <v>0</v>
      </c>
      <c r="OXZ11" s="7">
        <v>336</v>
      </c>
      <c r="OYA11" s="91" t="s">
        <v>458</v>
      </c>
      <c r="OYB11" s="54" t="s">
        <v>296</v>
      </c>
      <c r="OYC11" s="7">
        <v>245</v>
      </c>
      <c r="OYD11" s="7">
        <v>73</v>
      </c>
      <c r="OYE11" s="13" t="s">
        <v>515</v>
      </c>
      <c r="OYF11" s="7"/>
      <c r="OYG11" s="7"/>
      <c r="OYH11" s="7"/>
      <c r="OYI11" s="7"/>
      <c r="OYJ11" s="13" t="s">
        <v>9</v>
      </c>
      <c r="OYK11" s="12" t="s">
        <v>58</v>
      </c>
      <c r="OYL11" s="11" t="s">
        <v>66</v>
      </c>
      <c r="OYM11" s="7">
        <v>336</v>
      </c>
      <c r="OYN11" s="7">
        <v>336</v>
      </c>
      <c r="OYO11" s="7">
        <v>0</v>
      </c>
      <c r="OYP11" s="7">
        <v>336</v>
      </c>
      <c r="OYQ11" s="91" t="s">
        <v>458</v>
      </c>
      <c r="OYR11" s="54" t="s">
        <v>296</v>
      </c>
      <c r="OYS11" s="7">
        <v>245</v>
      </c>
      <c r="OYT11" s="7">
        <v>73</v>
      </c>
      <c r="OYU11" s="13" t="s">
        <v>515</v>
      </c>
      <c r="OYV11" s="7"/>
      <c r="OYW11" s="7"/>
      <c r="OYX11" s="7"/>
      <c r="OYY11" s="7"/>
      <c r="OYZ11" s="13" t="s">
        <v>9</v>
      </c>
      <c r="OZA11" s="12" t="s">
        <v>58</v>
      </c>
      <c r="OZB11" s="11" t="s">
        <v>66</v>
      </c>
      <c r="OZC11" s="7">
        <v>336</v>
      </c>
      <c r="OZD11" s="7">
        <v>336</v>
      </c>
      <c r="OZE11" s="7">
        <v>0</v>
      </c>
      <c r="OZF11" s="7">
        <v>336</v>
      </c>
      <c r="OZG11" s="91" t="s">
        <v>458</v>
      </c>
      <c r="OZH11" s="54" t="s">
        <v>296</v>
      </c>
      <c r="OZI11" s="7">
        <v>245</v>
      </c>
      <c r="OZJ11" s="7">
        <v>73</v>
      </c>
      <c r="OZK11" s="13" t="s">
        <v>515</v>
      </c>
      <c r="OZL11" s="7"/>
      <c r="OZM11" s="7"/>
      <c r="OZN11" s="7"/>
      <c r="OZO11" s="7"/>
      <c r="OZP11" s="13" t="s">
        <v>9</v>
      </c>
      <c r="OZQ11" s="12" t="s">
        <v>58</v>
      </c>
      <c r="OZR11" s="11" t="s">
        <v>66</v>
      </c>
      <c r="OZS11" s="7">
        <v>336</v>
      </c>
      <c r="OZT11" s="7">
        <v>336</v>
      </c>
      <c r="OZU11" s="7">
        <v>0</v>
      </c>
      <c r="OZV11" s="7">
        <v>336</v>
      </c>
      <c r="OZW11" s="91" t="s">
        <v>458</v>
      </c>
      <c r="OZX11" s="54" t="s">
        <v>296</v>
      </c>
      <c r="OZY11" s="7">
        <v>245</v>
      </c>
      <c r="OZZ11" s="7">
        <v>73</v>
      </c>
      <c r="PAA11" s="13" t="s">
        <v>515</v>
      </c>
      <c r="PAB11" s="7"/>
      <c r="PAC11" s="7"/>
      <c r="PAD11" s="7"/>
      <c r="PAE11" s="7"/>
      <c r="PAF11" s="13" t="s">
        <v>9</v>
      </c>
      <c r="PAG11" s="12" t="s">
        <v>58</v>
      </c>
      <c r="PAH11" s="11" t="s">
        <v>66</v>
      </c>
      <c r="PAI11" s="7">
        <v>336</v>
      </c>
      <c r="PAJ11" s="7">
        <v>336</v>
      </c>
      <c r="PAK11" s="7">
        <v>0</v>
      </c>
      <c r="PAL11" s="7">
        <v>336</v>
      </c>
      <c r="PAM11" s="91" t="s">
        <v>458</v>
      </c>
      <c r="PAN11" s="54" t="s">
        <v>296</v>
      </c>
      <c r="PAO11" s="7">
        <v>245</v>
      </c>
      <c r="PAP11" s="7">
        <v>73</v>
      </c>
      <c r="PAQ11" s="13" t="s">
        <v>515</v>
      </c>
      <c r="PAR11" s="7"/>
      <c r="PAS11" s="7"/>
      <c r="PAT11" s="7"/>
      <c r="PAU11" s="7"/>
      <c r="PAV11" s="13" t="s">
        <v>9</v>
      </c>
      <c r="PAW11" s="12" t="s">
        <v>58</v>
      </c>
      <c r="PAX11" s="11" t="s">
        <v>66</v>
      </c>
      <c r="PAY11" s="7">
        <v>336</v>
      </c>
      <c r="PAZ11" s="7">
        <v>336</v>
      </c>
      <c r="PBA11" s="7">
        <v>0</v>
      </c>
      <c r="PBB11" s="7">
        <v>336</v>
      </c>
      <c r="PBC11" s="91" t="s">
        <v>458</v>
      </c>
      <c r="PBD11" s="54" t="s">
        <v>296</v>
      </c>
      <c r="PBE11" s="7">
        <v>245</v>
      </c>
      <c r="PBF11" s="7">
        <v>73</v>
      </c>
      <c r="PBG11" s="13" t="s">
        <v>515</v>
      </c>
      <c r="PBH11" s="7"/>
      <c r="PBI11" s="7"/>
      <c r="PBJ11" s="7"/>
      <c r="PBK11" s="7"/>
      <c r="PBL11" s="13" t="s">
        <v>9</v>
      </c>
      <c r="PBM11" s="12" t="s">
        <v>58</v>
      </c>
      <c r="PBN11" s="11" t="s">
        <v>66</v>
      </c>
      <c r="PBO11" s="7">
        <v>336</v>
      </c>
      <c r="PBP11" s="7">
        <v>336</v>
      </c>
      <c r="PBQ11" s="7">
        <v>0</v>
      </c>
      <c r="PBR11" s="7">
        <v>336</v>
      </c>
      <c r="PBS11" s="91" t="s">
        <v>458</v>
      </c>
      <c r="PBT11" s="54" t="s">
        <v>296</v>
      </c>
      <c r="PBU11" s="7">
        <v>245</v>
      </c>
      <c r="PBV11" s="7">
        <v>73</v>
      </c>
      <c r="PBW11" s="13" t="s">
        <v>515</v>
      </c>
      <c r="PBX11" s="7"/>
      <c r="PBY11" s="7"/>
      <c r="PBZ11" s="7"/>
      <c r="PCA11" s="7"/>
      <c r="PCB11" s="13" t="s">
        <v>9</v>
      </c>
      <c r="PCC11" s="12" t="s">
        <v>58</v>
      </c>
      <c r="PCD11" s="11" t="s">
        <v>66</v>
      </c>
      <c r="PCE11" s="7">
        <v>336</v>
      </c>
      <c r="PCF11" s="7">
        <v>336</v>
      </c>
      <c r="PCG11" s="7">
        <v>0</v>
      </c>
      <c r="PCH11" s="7">
        <v>336</v>
      </c>
      <c r="PCI11" s="91" t="s">
        <v>458</v>
      </c>
      <c r="PCJ11" s="54" t="s">
        <v>296</v>
      </c>
      <c r="PCK11" s="7">
        <v>245</v>
      </c>
      <c r="PCL11" s="7">
        <v>73</v>
      </c>
      <c r="PCM11" s="13" t="s">
        <v>515</v>
      </c>
      <c r="PCN11" s="7"/>
      <c r="PCO11" s="7"/>
      <c r="PCP11" s="7"/>
      <c r="PCQ11" s="7"/>
      <c r="PCR11" s="13" t="s">
        <v>9</v>
      </c>
      <c r="PCS11" s="12" t="s">
        <v>58</v>
      </c>
      <c r="PCT11" s="11" t="s">
        <v>66</v>
      </c>
      <c r="PCU11" s="7">
        <v>336</v>
      </c>
      <c r="PCV11" s="7">
        <v>336</v>
      </c>
      <c r="PCW11" s="7">
        <v>0</v>
      </c>
      <c r="PCX11" s="7">
        <v>336</v>
      </c>
      <c r="PCY11" s="91" t="s">
        <v>458</v>
      </c>
      <c r="PCZ11" s="54" t="s">
        <v>296</v>
      </c>
      <c r="PDA11" s="7">
        <v>245</v>
      </c>
      <c r="PDB11" s="7">
        <v>73</v>
      </c>
      <c r="PDC11" s="13" t="s">
        <v>515</v>
      </c>
      <c r="PDD11" s="7"/>
      <c r="PDE11" s="7"/>
      <c r="PDF11" s="7"/>
      <c r="PDG11" s="7"/>
      <c r="PDH11" s="13" t="s">
        <v>9</v>
      </c>
      <c r="PDI11" s="12" t="s">
        <v>58</v>
      </c>
      <c r="PDJ11" s="11" t="s">
        <v>66</v>
      </c>
      <c r="PDK11" s="7">
        <v>336</v>
      </c>
      <c r="PDL11" s="7">
        <v>336</v>
      </c>
      <c r="PDM11" s="7">
        <v>0</v>
      </c>
      <c r="PDN11" s="7">
        <v>336</v>
      </c>
      <c r="PDO11" s="91" t="s">
        <v>458</v>
      </c>
      <c r="PDP11" s="54" t="s">
        <v>296</v>
      </c>
      <c r="PDQ11" s="7">
        <v>245</v>
      </c>
      <c r="PDR11" s="7">
        <v>73</v>
      </c>
      <c r="PDS11" s="13" t="s">
        <v>515</v>
      </c>
      <c r="PDT11" s="7"/>
      <c r="PDU11" s="7"/>
      <c r="PDV11" s="7"/>
      <c r="PDW11" s="7"/>
      <c r="PDX11" s="13" t="s">
        <v>9</v>
      </c>
      <c r="PDY11" s="12" t="s">
        <v>58</v>
      </c>
      <c r="PDZ11" s="11" t="s">
        <v>66</v>
      </c>
      <c r="PEA11" s="7">
        <v>336</v>
      </c>
      <c r="PEB11" s="7">
        <v>336</v>
      </c>
      <c r="PEC11" s="7">
        <v>0</v>
      </c>
      <c r="PED11" s="7">
        <v>336</v>
      </c>
      <c r="PEE11" s="91" t="s">
        <v>458</v>
      </c>
      <c r="PEF11" s="54" t="s">
        <v>296</v>
      </c>
      <c r="PEG11" s="7">
        <v>245</v>
      </c>
      <c r="PEH11" s="7">
        <v>73</v>
      </c>
      <c r="PEI11" s="13" t="s">
        <v>515</v>
      </c>
      <c r="PEJ11" s="7"/>
      <c r="PEK11" s="7"/>
      <c r="PEL11" s="7"/>
      <c r="PEM11" s="7"/>
      <c r="PEN11" s="13" t="s">
        <v>9</v>
      </c>
      <c r="PEO11" s="12" t="s">
        <v>58</v>
      </c>
      <c r="PEP11" s="11" t="s">
        <v>66</v>
      </c>
      <c r="PEQ11" s="7">
        <v>336</v>
      </c>
      <c r="PER11" s="7">
        <v>336</v>
      </c>
      <c r="PES11" s="7">
        <v>0</v>
      </c>
      <c r="PET11" s="7">
        <v>336</v>
      </c>
      <c r="PEU11" s="91" t="s">
        <v>458</v>
      </c>
      <c r="PEV11" s="54" t="s">
        <v>296</v>
      </c>
      <c r="PEW11" s="7">
        <v>245</v>
      </c>
      <c r="PEX11" s="7">
        <v>73</v>
      </c>
      <c r="PEY11" s="13" t="s">
        <v>515</v>
      </c>
      <c r="PEZ11" s="7"/>
      <c r="PFA11" s="7"/>
      <c r="PFB11" s="7"/>
      <c r="PFC11" s="7"/>
      <c r="PFD11" s="13" t="s">
        <v>9</v>
      </c>
      <c r="PFE11" s="12" t="s">
        <v>58</v>
      </c>
      <c r="PFF11" s="11" t="s">
        <v>66</v>
      </c>
      <c r="PFG11" s="7">
        <v>336</v>
      </c>
      <c r="PFH11" s="7">
        <v>336</v>
      </c>
      <c r="PFI11" s="7">
        <v>0</v>
      </c>
      <c r="PFJ11" s="7">
        <v>336</v>
      </c>
      <c r="PFK11" s="91" t="s">
        <v>458</v>
      </c>
      <c r="PFL11" s="54" t="s">
        <v>296</v>
      </c>
      <c r="PFM11" s="7">
        <v>245</v>
      </c>
      <c r="PFN11" s="7">
        <v>73</v>
      </c>
      <c r="PFO11" s="13" t="s">
        <v>515</v>
      </c>
      <c r="PFP11" s="7"/>
      <c r="PFQ11" s="7"/>
      <c r="PFR11" s="7"/>
      <c r="PFS11" s="7"/>
      <c r="PFT11" s="13" t="s">
        <v>9</v>
      </c>
      <c r="PFU11" s="12" t="s">
        <v>58</v>
      </c>
      <c r="PFV11" s="11" t="s">
        <v>66</v>
      </c>
      <c r="PFW11" s="7">
        <v>336</v>
      </c>
      <c r="PFX11" s="7">
        <v>336</v>
      </c>
      <c r="PFY11" s="7">
        <v>0</v>
      </c>
      <c r="PFZ11" s="7">
        <v>336</v>
      </c>
      <c r="PGA11" s="91" t="s">
        <v>458</v>
      </c>
      <c r="PGB11" s="54" t="s">
        <v>296</v>
      </c>
      <c r="PGC11" s="7">
        <v>245</v>
      </c>
      <c r="PGD11" s="7">
        <v>73</v>
      </c>
      <c r="PGE11" s="13" t="s">
        <v>515</v>
      </c>
      <c r="PGF11" s="7"/>
      <c r="PGG11" s="7"/>
      <c r="PGH11" s="7"/>
      <c r="PGI11" s="7"/>
      <c r="PGJ11" s="13" t="s">
        <v>9</v>
      </c>
      <c r="PGK11" s="12" t="s">
        <v>58</v>
      </c>
      <c r="PGL11" s="11" t="s">
        <v>66</v>
      </c>
      <c r="PGM11" s="7">
        <v>336</v>
      </c>
      <c r="PGN11" s="7">
        <v>336</v>
      </c>
      <c r="PGO11" s="7">
        <v>0</v>
      </c>
      <c r="PGP11" s="7">
        <v>336</v>
      </c>
      <c r="PGQ11" s="91" t="s">
        <v>458</v>
      </c>
      <c r="PGR11" s="54" t="s">
        <v>296</v>
      </c>
      <c r="PGS11" s="7">
        <v>245</v>
      </c>
      <c r="PGT11" s="7">
        <v>73</v>
      </c>
      <c r="PGU11" s="13" t="s">
        <v>515</v>
      </c>
      <c r="PGV11" s="7"/>
      <c r="PGW11" s="7"/>
      <c r="PGX11" s="7"/>
      <c r="PGY11" s="7"/>
      <c r="PGZ11" s="13" t="s">
        <v>9</v>
      </c>
      <c r="PHA11" s="12" t="s">
        <v>58</v>
      </c>
      <c r="PHB11" s="11" t="s">
        <v>66</v>
      </c>
      <c r="PHC11" s="7">
        <v>336</v>
      </c>
      <c r="PHD11" s="7">
        <v>336</v>
      </c>
      <c r="PHE11" s="7">
        <v>0</v>
      </c>
      <c r="PHF11" s="7">
        <v>336</v>
      </c>
      <c r="PHG11" s="91" t="s">
        <v>458</v>
      </c>
      <c r="PHH11" s="54" t="s">
        <v>296</v>
      </c>
      <c r="PHI11" s="7">
        <v>245</v>
      </c>
      <c r="PHJ11" s="7">
        <v>73</v>
      </c>
      <c r="PHK11" s="13" t="s">
        <v>515</v>
      </c>
      <c r="PHL11" s="7"/>
      <c r="PHM11" s="7"/>
      <c r="PHN11" s="7"/>
      <c r="PHO11" s="7"/>
      <c r="PHP11" s="13" t="s">
        <v>9</v>
      </c>
      <c r="PHQ11" s="12" t="s">
        <v>58</v>
      </c>
      <c r="PHR11" s="11" t="s">
        <v>66</v>
      </c>
      <c r="PHS11" s="7">
        <v>336</v>
      </c>
      <c r="PHT11" s="7">
        <v>336</v>
      </c>
      <c r="PHU11" s="7">
        <v>0</v>
      </c>
      <c r="PHV11" s="7">
        <v>336</v>
      </c>
      <c r="PHW11" s="91" t="s">
        <v>458</v>
      </c>
      <c r="PHX11" s="54" t="s">
        <v>296</v>
      </c>
      <c r="PHY11" s="7">
        <v>245</v>
      </c>
      <c r="PHZ11" s="7">
        <v>73</v>
      </c>
      <c r="PIA11" s="13" t="s">
        <v>515</v>
      </c>
      <c r="PIB11" s="7"/>
      <c r="PIC11" s="7"/>
      <c r="PID11" s="7"/>
      <c r="PIE11" s="7"/>
      <c r="PIF11" s="13" t="s">
        <v>9</v>
      </c>
      <c r="PIG11" s="12" t="s">
        <v>58</v>
      </c>
      <c r="PIH11" s="11" t="s">
        <v>66</v>
      </c>
      <c r="PII11" s="7">
        <v>336</v>
      </c>
      <c r="PIJ11" s="7">
        <v>336</v>
      </c>
      <c r="PIK11" s="7">
        <v>0</v>
      </c>
      <c r="PIL11" s="7">
        <v>336</v>
      </c>
      <c r="PIM11" s="91" t="s">
        <v>458</v>
      </c>
      <c r="PIN11" s="54" t="s">
        <v>296</v>
      </c>
      <c r="PIO11" s="7">
        <v>245</v>
      </c>
      <c r="PIP11" s="7">
        <v>73</v>
      </c>
      <c r="PIQ11" s="13" t="s">
        <v>515</v>
      </c>
      <c r="PIR11" s="7"/>
      <c r="PIS11" s="7"/>
      <c r="PIT11" s="7"/>
      <c r="PIU11" s="7"/>
      <c r="PIV11" s="13" t="s">
        <v>9</v>
      </c>
      <c r="PIW11" s="12" t="s">
        <v>58</v>
      </c>
      <c r="PIX11" s="11" t="s">
        <v>66</v>
      </c>
      <c r="PIY11" s="7">
        <v>336</v>
      </c>
      <c r="PIZ11" s="7">
        <v>336</v>
      </c>
      <c r="PJA11" s="7">
        <v>0</v>
      </c>
      <c r="PJB11" s="7">
        <v>336</v>
      </c>
      <c r="PJC11" s="91" t="s">
        <v>458</v>
      </c>
      <c r="PJD11" s="54" t="s">
        <v>296</v>
      </c>
      <c r="PJE11" s="7">
        <v>245</v>
      </c>
      <c r="PJF11" s="7">
        <v>73</v>
      </c>
      <c r="PJG11" s="13" t="s">
        <v>515</v>
      </c>
      <c r="PJH11" s="7"/>
      <c r="PJI11" s="7"/>
      <c r="PJJ11" s="7"/>
      <c r="PJK11" s="7"/>
      <c r="PJL11" s="13" t="s">
        <v>9</v>
      </c>
      <c r="PJM11" s="12" t="s">
        <v>58</v>
      </c>
      <c r="PJN11" s="11" t="s">
        <v>66</v>
      </c>
      <c r="PJO11" s="7">
        <v>336</v>
      </c>
      <c r="PJP11" s="7">
        <v>336</v>
      </c>
      <c r="PJQ11" s="7">
        <v>0</v>
      </c>
      <c r="PJR11" s="7">
        <v>336</v>
      </c>
      <c r="PJS11" s="91" t="s">
        <v>458</v>
      </c>
      <c r="PJT11" s="54" t="s">
        <v>296</v>
      </c>
      <c r="PJU11" s="7">
        <v>245</v>
      </c>
      <c r="PJV11" s="7">
        <v>73</v>
      </c>
      <c r="PJW11" s="13" t="s">
        <v>515</v>
      </c>
      <c r="PJX11" s="7"/>
      <c r="PJY11" s="7"/>
      <c r="PJZ11" s="7"/>
      <c r="PKA11" s="7"/>
      <c r="PKB11" s="13" t="s">
        <v>9</v>
      </c>
      <c r="PKC11" s="12" t="s">
        <v>58</v>
      </c>
      <c r="PKD11" s="11" t="s">
        <v>66</v>
      </c>
      <c r="PKE11" s="7">
        <v>336</v>
      </c>
      <c r="PKF11" s="7">
        <v>336</v>
      </c>
      <c r="PKG11" s="7">
        <v>0</v>
      </c>
      <c r="PKH11" s="7">
        <v>336</v>
      </c>
      <c r="PKI11" s="91" t="s">
        <v>458</v>
      </c>
      <c r="PKJ11" s="54" t="s">
        <v>296</v>
      </c>
      <c r="PKK11" s="7">
        <v>245</v>
      </c>
      <c r="PKL11" s="7">
        <v>73</v>
      </c>
      <c r="PKM11" s="13" t="s">
        <v>515</v>
      </c>
      <c r="PKN11" s="7"/>
      <c r="PKO11" s="7"/>
      <c r="PKP11" s="7"/>
      <c r="PKQ11" s="7"/>
      <c r="PKR11" s="13" t="s">
        <v>9</v>
      </c>
      <c r="PKS11" s="12" t="s">
        <v>58</v>
      </c>
      <c r="PKT11" s="11" t="s">
        <v>66</v>
      </c>
      <c r="PKU11" s="7">
        <v>336</v>
      </c>
      <c r="PKV11" s="7">
        <v>336</v>
      </c>
      <c r="PKW11" s="7">
        <v>0</v>
      </c>
      <c r="PKX11" s="7">
        <v>336</v>
      </c>
      <c r="PKY11" s="91" t="s">
        <v>458</v>
      </c>
      <c r="PKZ11" s="54" t="s">
        <v>296</v>
      </c>
      <c r="PLA11" s="7">
        <v>245</v>
      </c>
      <c r="PLB11" s="7">
        <v>73</v>
      </c>
      <c r="PLC11" s="13" t="s">
        <v>515</v>
      </c>
      <c r="PLD11" s="7"/>
      <c r="PLE11" s="7"/>
      <c r="PLF11" s="7"/>
      <c r="PLG11" s="7"/>
      <c r="PLH11" s="13" t="s">
        <v>9</v>
      </c>
      <c r="PLI11" s="12" t="s">
        <v>58</v>
      </c>
      <c r="PLJ11" s="11" t="s">
        <v>66</v>
      </c>
      <c r="PLK11" s="7">
        <v>336</v>
      </c>
      <c r="PLL11" s="7">
        <v>336</v>
      </c>
      <c r="PLM11" s="7">
        <v>0</v>
      </c>
      <c r="PLN11" s="7">
        <v>336</v>
      </c>
      <c r="PLO11" s="91" t="s">
        <v>458</v>
      </c>
      <c r="PLP11" s="54" t="s">
        <v>296</v>
      </c>
      <c r="PLQ11" s="7">
        <v>245</v>
      </c>
      <c r="PLR11" s="7">
        <v>73</v>
      </c>
      <c r="PLS11" s="13" t="s">
        <v>515</v>
      </c>
      <c r="PLT11" s="7"/>
      <c r="PLU11" s="7"/>
      <c r="PLV11" s="7"/>
      <c r="PLW11" s="7"/>
      <c r="PLX11" s="13" t="s">
        <v>9</v>
      </c>
      <c r="PLY11" s="12" t="s">
        <v>58</v>
      </c>
      <c r="PLZ11" s="11" t="s">
        <v>66</v>
      </c>
      <c r="PMA11" s="7">
        <v>336</v>
      </c>
      <c r="PMB11" s="7">
        <v>336</v>
      </c>
      <c r="PMC11" s="7">
        <v>0</v>
      </c>
      <c r="PMD11" s="7">
        <v>336</v>
      </c>
      <c r="PME11" s="91" t="s">
        <v>458</v>
      </c>
      <c r="PMF11" s="54" t="s">
        <v>296</v>
      </c>
      <c r="PMG11" s="7">
        <v>245</v>
      </c>
      <c r="PMH11" s="7">
        <v>73</v>
      </c>
      <c r="PMI11" s="13" t="s">
        <v>515</v>
      </c>
      <c r="PMJ11" s="7"/>
      <c r="PMK11" s="7"/>
      <c r="PML11" s="7"/>
      <c r="PMM11" s="7"/>
      <c r="PMN11" s="13" t="s">
        <v>9</v>
      </c>
      <c r="PMO11" s="12" t="s">
        <v>58</v>
      </c>
      <c r="PMP11" s="11" t="s">
        <v>66</v>
      </c>
      <c r="PMQ11" s="7">
        <v>336</v>
      </c>
      <c r="PMR11" s="7">
        <v>336</v>
      </c>
      <c r="PMS11" s="7">
        <v>0</v>
      </c>
      <c r="PMT11" s="7">
        <v>336</v>
      </c>
      <c r="PMU11" s="91" t="s">
        <v>458</v>
      </c>
      <c r="PMV11" s="54" t="s">
        <v>296</v>
      </c>
      <c r="PMW11" s="7">
        <v>245</v>
      </c>
      <c r="PMX11" s="7">
        <v>73</v>
      </c>
      <c r="PMY11" s="13" t="s">
        <v>515</v>
      </c>
      <c r="PMZ11" s="7"/>
      <c r="PNA11" s="7"/>
      <c r="PNB11" s="7"/>
      <c r="PNC11" s="7"/>
      <c r="PND11" s="13" t="s">
        <v>9</v>
      </c>
      <c r="PNE11" s="12" t="s">
        <v>58</v>
      </c>
      <c r="PNF11" s="11" t="s">
        <v>66</v>
      </c>
      <c r="PNG11" s="7">
        <v>336</v>
      </c>
      <c r="PNH11" s="7">
        <v>336</v>
      </c>
      <c r="PNI11" s="7">
        <v>0</v>
      </c>
      <c r="PNJ11" s="7">
        <v>336</v>
      </c>
      <c r="PNK11" s="91" t="s">
        <v>458</v>
      </c>
      <c r="PNL11" s="54" t="s">
        <v>296</v>
      </c>
      <c r="PNM11" s="7">
        <v>245</v>
      </c>
      <c r="PNN11" s="7">
        <v>73</v>
      </c>
      <c r="PNO11" s="13" t="s">
        <v>515</v>
      </c>
      <c r="PNP11" s="7"/>
      <c r="PNQ11" s="7"/>
      <c r="PNR11" s="7"/>
      <c r="PNS11" s="7"/>
      <c r="PNT11" s="13" t="s">
        <v>9</v>
      </c>
      <c r="PNU11" s="12" t="s">
        <v>58</v>
      </c>
      <c r="PNV11" s="11" t="s">
        <v>66</v>
      </c>
      <c r="PNW11" s="7">
        <v>336</v>
      </c>
      <c r="PNX11" s="7">
        <v>336</v>
      </c>
      <c r="PNY11" s="7">
        <v>0</v>
      </c>
      <c r="PNZ11" s="7">
        <v>336</v>
      </c>
      <c r="POA11" s="91" t="s">
        <v>458</v>
      </c>
      <c r="POB11" s="54" t="s">
        <v>296</v>
      </c>
      <c r="POC11" s="7">
        <v>245</v>
      </c>
      <c r="POD11" s="7">
        <v>73</v>
      </c>
      <c r="POE11" s="13" t="s">
        <v>515</v>
      </c>
      <c r="POF11" s="7"/>
      <c r="POG11" s="7"/>
      <c r="POH11" s="7"/>
      <c r="POI11" s="7"/>
      <c r="POJ11" s="13" t="s">
        <v>9</v>
      </c>
      <c r="POK11" s="12" t="s">
        <v>58</v>
      </c>
      <c r="POL11" s="11" t="s">
        <v>66</v>
      </c>
      <c r="POM11" s="7">
        <v>336</v>
      </c>
      <c r="PON11" s="7">
        <v>336</v>
      </c>
      <c r="POO11" s="7">
        <v>0</v>
      </c>
      <c r="POP11" s="7">
        <v>336</v>
      </c>
      <c r="POQ11" s="91" t="s">
        <v>458</v>
      </c>
      <c r="POR11" s="54" t="s">
        <v>296</v>
      </c>
      <c r="POS11" s="7">
        <v>245</v>
      </c>
      <c r="POT11" s="7">
        <v>73</v>
      </c>
      <c r="POU11" s="13" t="s">
        <v>515</v>
      </c>
      <c r="POV11" s="7"/>
      <c r="POW11" s="7"/>
      <c r="POX11" s="7"/>
      <c r="POY11" s="7"/>
      <c r="POZ11" s="13" t="s">
        <v>9</v>
      </c>
      <c r="PPA11" s="12" t="s">
        <v>58</v>
      </c>
      <c r="PPB11" s="11" t="s">
        <v>66</v>
      </c>
      <c r="PPC11" s="7">
        <v>336</v>
      </c>
      <c r="PPD11" s="7">
        <v>336</v>
      </c>
      <c r="PPE11" s="7">
        <v>0</v>
      </c>
      <c r="PPF11" s="7">
        <v>336</v>
      </c>
      <c r="PPG11" s="91" t="s">
        <v>458</v>
      </c>
      <c r="PPH11" s="54" t="s">
        <v>296</v>
      </c>
      <c r="PPI11" s="7">
        <v>245</v>
      </c>
      <c r="PPJ11" s="7">
        <v>73</v>
      </c>
      <c r="PPK11" s="13" t="s">
        <v>515</v>
      </c>
      <c r="PPL11" s="7"/>
      <c r="PPM11" s="7"/>
      <c r="PPN11" s="7"/>
      <c r="PPO11" s="7"/>
      <c r="PPP11" s="13" t="s">
        <v>9</v>
      </c>
      <c r="PPQ11" s="12" t="s">
        <v>58</v>
      </c>
      <c r="PPR11" s="11" t="s">
        <v>66</v>
      </c>
      <c r="PPS11" s="7">
        <v>336</v>
      </c>
      <c r="PPT11" s="7">
        <v>336</v>
      </c>
      <c r="PPU11" s="7">
        <v>0</v>
      </c>
      <c r="PPV11" s="7">
        <v>336</v>
      </c>
      <c r="PPW11" s="91" t="s">
        <v>458</v>
      </c>
      <c r="PPX11" s="54" t="s">
        <v>296</v>
      </c>
      <c r="PPY11" s="7">
        <v>245</v>
      </c>
      <c r="PPZ11" s="7">
        <v>73</v>
      </c>
      <c r="PQA11" s="13" t="s">
        <v>515</v>
      </c>
      <c r="PQB11" s="7"/>
      <c r="PQC11" s="7"/>
      <c r="PQD11" s="7"/>
      <c r="PQE11" s="7"/>
      <c r="PQF11" s="13" t="s">
        <v>9</v>
      </c>
      <c r="PQG11" s="12" t="s">
        <v>58</v>
      </c>
      <c r="PQH11" s="11" t="s">
        <v>66</v>
      </c>
      <c r="PQI11" s="7">
        <v>336</v>
      </c>
      <c r="PQJ11" s="7">
        <v>336</v>
      </c>
      <c r="PQK11" s="7">
        <v>0</v>
      </c>
      <c r="PQL11" s="7">
        <v>336</v>
      </c>
      <c r="PQM11" s="91" t="s">
        <v>458</v>
      </c>
      <c r="PQN11" s="54" t="s">
        <v>296</v>
      </c>
      <c r="PQO11" s="7">
        <v>245</v>
      </c>
      <c r="PQP11" s="7">
        <v>73</v>
      </c>
      <c r="PQQ11" s="13" t="s">
        <v>515</v>
      </c>
      <c r="PQR11" s="7"/>
      <c r="PQS11" s="7"/>
      <c r="PQT11" s="7"/>
      <c r="PQU11" s="7"/>
      <c r="PQV11" s="13" t="s">
        <v>9</v>
      </c>
      <c r="PQW11" s="12" t="s">
        <v>58</v>
      </c>
      <c r="PQX11" s="11" t="s">
        <v>66</v>
      </c>
      <c r="PQY11" s="7">
        <v>336</v>
      </c>
      <c r="PQZ11" s="7">
        <v>336</v>
      </c>
      <c r="PRA11" s="7">
        <v>0</v>
      </c>
      <c r="PRB11" s="7">
        <v>336</v>
      </c>
      <c r="PRC11" s="91" t="s">
        <v>458</v>
      </c>
      <c r="PRD11" s="54" t="s">
        <v>296</v>
      </c>
      <c r="PRE11" s="7">
        <v>245</v>
      </c>
      <c r="PRF11" s="7">
        <v>73</v>
      </c>
      <c r="PRG11" s="13" t="s">
        <v>515</v>
      </c>
      <c r="PRH11" s="7"/>
      <c r="PRI11" s="7"/>
      <c r="PRJ11" s="7"/>
      <c r="PRK11" s="7"/>
      <c r="PRL11" s="13" t="s">
        <v>9</v>
      </c>
      <c r="PRM11" s="12" t="s">
        <v>58</v>
      </c>
      <c r="PRN11" s="11" t="s">
        <v>66</v>
      </c>
      <c r="PRO11" s="7">
        <v>336</v>
      </c>
      <c r="PRP11" s="7">
        <v>336</v>
      </c>
      <c r="PRQ11" s="7">
        <v>0</v>
      </c>
      <c r="PRR11" s="7">
        <v>336</v>
      </c>
      <c r="PRS11" s="91" t="s">
        <v>458</v>
      </c>
      <c r="PRT11" s="54" t="s">
        <v>296</v>
      </c>
      <c r="PRU11" s="7">
        <v>245</v>
      </c>
      <c r="PRV11" s="7">
        <v>73</v>
      </c>
      <c r="PRW11" s="13" t="s">
        <v>515</v>
      </c>
      <c r="PRX11" s="7"/>
      <c r="PRY11" s="7"/>
      <c r="PRZ11" s="7"/>
      <c r="PSA11" s="7"/>
      <c r="PSB11" s="13" t="s">
        <v>9</v>
      </c>
      <c r="PSC11" s="12" t="s">
        <v>58</v>
      </c>
      <c r="PSD11" s="11" t="s">
        <v>66</v>
      </c>
      <c r="PSE11" s="7">
        <v>336</v>
      </c>
      <c r="PSF11" s="7">
        <v>336</v>
      </c>
      <c r="PSG11" s="7">
        <v>0</v>
      </c>
      <c r="PSH11" s="7">
        <v>336</v>
      </c>
      <c r="PSI11" s="91" t="s">
        <v>458</v>
      </c>
      <c r="PSJ11" s="54" t="s">
        <v>296</v>
      </c>
      <c r="PSK11" s="7">
        <v>245</v>
      </c>
      <c r="PSL11" s="7">
        <v>73</v>
      </c>
      <c r="PSM11" s="13" t="s">
        <v>515</v>
      </c>
      <c r="PSN11" s="7"/>
      <c r="PSO11" s="7"/>
      <c r="PSP11" s="7"/>
      <c r="PSQ11" s="7"/>
      <c r="PSR11" s="13" t="s">
        <v>9</v>
      </c>
      <c r="PSS11" s="12" t="s">
        <v>58</v>
      </c>
      <c r="PST11" s="11" t="s">
        <v>66</v>
      </c>
      <c r="PSU11" s="7">
        <v>336</v>
      </c>
      <c r="PSV11" s="7">
        <v>336</v>
      </c>
      <c r="PSW11" s="7">
        <v>0</v>
      </c>
      <c r="PSX11" s="7">
        <v>336</v>
      </c>
      <c r="PSY11" s="91" t="s">
        <v>458</v>
      </c>
      <c r="PSZ11" s="54" t="s">
        <v>296</v>
      </c>
      <c r="PTA11" s="7">
        <v>245</v>
      </c>
      <c r="PTB11" s="7">
        <v>73</v>
      </c>
      <c r="PTC11" s="13" t="s">
        <v>515</v>
      </c>
      <c r="PTD11" s="7"/>
      <c r="PTE11" s="7"/>
      <c r="PTF11" s="7"/>
      <c r="PTG11" s="7"/>
      <c r="PTH11" s="13" t="s">
        <v>9</v>
      </c>
      <c r="PTI11" s="12" t="s">
        <v>58</v>
      </c>
      <c r="PTJ11" s="11" t="s">
        <v>66</v>
      </c>
      <c r="PTK11" s="7">
        <v>336</v>
      </c>
      <c r="PTL11" s="7">
        <v>336</v>
      </c>
      <c r="PTM11" s="7">
        <v>0</v>
      </c>
      <c r="PTN11" s="7">
        <v>336</v>
      </c>
      <c r="PTO11" s="91" t="s">
        <v>458</v>
      </c>
      <c r="PTP11" s="54" t="s">
        <v>296</v>
      </c>
      <c r="PTQ11" s="7">
        <v>245</v>
      </c>
      <c r="PTR11" s="7">
        <v>73</v>
      </c>
      <c r="PTS11" s="13" t="s">
        <v>515</v>
      </c>
      <c r="PTT11" s="7"/>
      <c r="PTU11" s="7"/>
      <c r="PTV11" s="7"/>
      <c r="PTW11" s="7"/>
      <c r="PTX11" s="13" t="s">
        <v>9</v>
      </c>
      <c r="PTY11" s="12" t="s">
        <v>58</v>
      </c>
      <c r="PTZ11" s="11" t="s">
        <v>66</v>
      </c>
      <c r="PUA11" s="7">
        <v>336</v>
      </c>
      <c r="PUB11" s="7">
        <v>336</v>
      </c>
      <c r="PUC11" s="7">
        <v>0</v>
      </c>
      <c r="PUD11" s="7">
        <v>336</v>
      </c>
      <c r="PUE11" s="91" t="s">
        <v>458</v>
      </c>
      <c r="PUF11" s="54" t="s">
        <v>296</v>
      </c>
      <c r="PUG11" s="7">
        <v>245</v>
      </c>
      <c r="PUH11" s="7">
        <v>73</v>
      </c>
      <c r="PUI11" s="13" t="s">
        <v>515</v>
      </c>
      <c r="PUJ11" s="7"/>
      <c r="PUK11" s="7"/>
      <c r="PUL11" s="7"/>
      <c r="PUM11" s="7"/>
      <c r="PUN11" s="13" t="s">
        <v>9</v>
      </c>
      <c r="PUO11" s="12" t="s">
        <v>58</v>
      </c>
      <c r="PUP11" s="11" t="s">
        <v>66</v>
      </c>
      <c r="PUQ11" s="7">
        <v>336</v>
      </c>
      <c r="PUR11" s="7">
        <v>336</v>
      </c>
      <c r="PUS11" s="7">
        <v>0</v>
      </c>
      <c r="PUT11" s="7">
        <v>336</v>
      </c>
      <c r="PUU11" s="91" t="s">
        <v>458</v>
      </c>
      <c r="PUV11" s="54" t="s">
        <v>296</v>
      </c>
      <c r="PUW11" s="7">
        <v>245</v>
      </c>
      <c r="PUX11" s="7">
        <v>73</v>
      </c>
      <c r="PUY11" s="13" t="s">
        <v>515</v>
      </c>
      <c r="PUZ11" s="7"/>
      <c r="PVA11" s="7"/>
      <c r="PVB11" s="7"/>
      <c r="PVC11" s="7"/>
      <c r="PVD11" s="13" t="s">
        <v>9</v>
      </c>
      <c r="PVE11" s="12" t="s">
        <v>58</v>
      </c>
      <c r="PVF11" s="11" t="s">
        <v>66</v>
      </c>
      <c r="PVG11" s="7">
        <v>336</v>
      </c>
      <c r="PVH11" s="7">
        <v>336</v>
      </c>
      <c r="PVI11" s="7">
        <v>0</v>
      </c>
      <c r="PVJ11" s="7">
        <v>336</v>
      </c>
      <c r="PVK11" s="91" t="s">
        <v>458</v>
      </c>
      <c r="PVL11" s="54" t="s">
        <v>296</v>
      </c>
      <c r="PVM11" s="7">
        <v>245</v>
      </c>
      <c r="PVN11" s="7">
        <v>73</v>
      </c>
      <c r="PVO11" s="13" t="s">
        <v>515</v>
      </c>
      <c r="PVP11" s="7"/>
      <c r="PVQ11" s="7"/>
      <c r="PVR11" s="7"/>
      <c r="PVS11" s="7"/>
      <c r="PVT11" s="13" t="s">
        <v>9</v>
      </c>
      <c r="PVU11" s="12" t="s">
        <v>58</v>
      </c>
      <c r="PVV11" s="11" t="s">
        <v>66</v>
      </c>
      <c r="PVW11" s="7">
        <v>336</v>
      </c>
      <c r="PVX11" s="7">
        <v>336</v>
      </c>
      <c r="PVY11" s="7">
        <v>0</v>
      </c>
      <c r="PVZ11" s="7">
        <v>336</v>
      </c>
      <c r="PWA11" s="91" t="s">
        <v>458</v>
      </c>
      <c r="PWB11" s="54" t="s">
        <v>296</v>
      </c>
      <c r="PWC11" s="7">
        <v>245</v>
      </c>
      <c r="PWD11" s="7">
        <v>73</v>
      </c>
      <c r="PWE11" s="13" t="s">
        <v>515</v>
      </c>
      <c r="PWF11" s="7"/>
      <c r="PWG11" s="7"/>
      <c r="PWH11" s="7"/>
      <c r="PWI11" s="7"/>
      <c r="PWJ11" s="13" t="s">
        <v>9</v>
      </c>
      <c r="PWK11" s="12" t="s">
        <v>58</v>
      </c>
      <c r="PWL11" s="11" t="s">
        <v>66</v>
      </c>
      <c r="PWM11" s="7">
        <v>336</v>
      </c>
      <c r="PWN11" s="7">
        <v>336</v>
      </c>
      <c r="PWO11" s="7">
        <v>0</v>
      </c>
      <c r="PWP11" s="7">
        <v>336</v>
      </c>
      <c r="PWQ11" s="91" t="s">
        <v>458</v>
      </c>
      <c r="PWR11" s="54" t="s">
        <v>296</v>
      </c>
      <c r="PWS11" s="7">
        <v>245</v>
      </c>
      <c r="PWT11" s="7">
        <v>73</v>
      </c>
      <c r="PWU11" s="13" t="s">
        <v>515</v>
      </c>
      <c r="PWV11" s="7"/>
      <c r="PWW11" s="7"/>
      <c r="PWX11" s="7"/>
      <c r="PWY11" s="7"/>
      <c r="PWZ11" s="13" t="s">
        <v>9</v>
      </c>
      <c r="PXA11" s="12" t="s">
        <v>58</v>
      </c>
      <c r="PXB11" s="11" t="s">
        <v>66</v>
      </c>
      <c r="PXC11" s="7">
        <v>336</v>
      </c>
      <c r="PXD11" s="7">
        <v>336</v>
      </c>
      <c r="PXE11" s="7">
        <v>0</v>
      </c>
      <c r="PXF11" s="7">
        <v>336</v>
      </c>
      <c r="PXG11" s="91" t="s">
        <v>458</v>
      </c>
      <c r="PXH11" s="54" t="s">
        <v>296</v>
      </c>
      <c r="PXI11" s="7">
        <v>245</v>
      </c>
      <c r="PXJ11" s="7">
        <v>73</v>
      </c>
      <c r="PXK11" s="13" t="s">
        <v>515</v>
      </c>
      <c r="PXL11" s="7"/>
      <c r="PXM11" s="7"/>
      <c r="PXN11" s="7"/>
      <c r="PXO11" s="7"/>
      <c r="PXP11" s="13" t="s">
        <v>9</v>
      </c>
      <c r="PXQ11" s="12" t="s">
        <v>58</v>
      </c>
      <c r="PXR11" s="11" t="s">
        <v>66</v>
      </c>
      <c r="PXS11" s="7">
        <v>336</v>
      </c>
      <c r="PXT11" s="7">
        <v>336</v>
      </c>
      <c r="PXU11" s="7">
        <v>0</v>
      </c>
      <c r="PXV11" s="7">
        <v>336</v>
      </c>
      <c r="PXW11" s="91" t="s">
        <v>458</v>
      </c>
      <c r="PXX11" s="54" t="s">
        <v>296</v>
      </c>
      <c r="PXY11" s="7">
        <v>245</v>
      </c>
      <c r="PXZ11" s="7">
        <v>73</v>
      </c>
      <c r="PYA11" s="13" t="s">
        <v>515</v>
      </c>
      <c r="PYB11" s="7"/>
      <c r="PYC11" s="7"/>
      <c r="PYD11" s="7"/>
      <c r="PYE11" s="7"/>
      <c r="PYF11" s="13" t="s">
        <v>9</v>
      </c>
      <c r="PYG11" s="12" t="s">
        <v>58</v>
      </c>
      <c r="PYH11" s="11" t="s">
        <v>66</v>
      </c>
      <c r="PYI11" s="7">
        <v>336</v>
      </c>
      <c r="PYJ11" s="7">
        <v>336</v>
      </c>
      <c r="PYK11" s="7">
        <v>0</v>
      </c>
      <c r="PYL11" s="7">
        <v>336</v>
      </c>
      <c r="PYM11" s="91" t="s">
        <v>458</v>
      </c>
      <c r="PYN11" s="54" t="s">
        <v>296</v>
      </c>
      <c r="PYO11" s="7">
        <v>245</v>
      </c>
      <c r="PYP11" s="7">
        <v>73</v>
      </c>
      <c r="PYQ11" s="13" t="s">
        <v>515</v>
      </c>
      <c r="PYR11" s="7"/>
      <c r="PYS11" s="7"/>
      <c r="PYT11" s="7"/>
      <c r="PYU11" s="7"/>
      <c r="PYV11" s="13" t="s">
        <v>9</v>
      </c>
      <c r="PYW11" s="12" t="s">
        <v>58</v>
      </c>
      <c r="PYX11" s="11" t="s">
        <v>66</v>
      </c>
      <c r="PYY11" s="7">
        <v>336</v>
      </c>
      <c r="PYZ11" s="7">
        <v>336</v>
      </c>
      <c r="PZA11" s="7">
        <v>0</v>
      </c>
      <c r="PZB11" s="7">
        <v>336</v>
      </c>
      <c r="PZC11" s="91" t="s">
        <v>458</v>
      </c>
      <c r="PZD11" s="54" t="s">
        <v>296</v>
      </c>
      <c r="PZE11" s="7">
        <v>245</v>
      </c>
      <c r="PZF11" s="7">
        <v>73</v>
      </c>
      <c r="PZG11" s="13" t="s">
        <v>515</v>
      </c>
      <c r="PZH11" s="7"/>
      <c r="PZI11" s="7"/>
      <c r="PZJ11" s="7"/>
      <c r="PZK11" s="7"/>
      <c r="PZL11" s="13" t="s">
        <v>9</v>
      </c>
      <c r="PZM11" s="12" t="s">
        <v>58</v>
      </c>
      <c r="PZN11" s="11" t="s">
        <v>66</v>
      </c>
      <c r="PZO11" s="7">
        <v>336</v>
      </c>
      <c r="PZP11" s="7">
        <v>336</v>
      </c>
      <c r="PZQ11" s="7">
        <v>0</v>
      </c>
      <c r="PZR11" s="7">
        <v>336</v>
      </c>
      <c r="PZS11" s="91" t="s">
        <v>458</v>
      </c>
      <c r="PZT11" s="54" t="s">
        <v>296</v>
      </c>
      <c r="PZU11" s="7">
        <v>245</v>
      </c>
      <c r="PZV11" s="7">
        <v>73</v>
      </c>
      <c r="PZW11" s="13" t="s">
        <v>515</v>
      </c>
      <c r="PZX11" s="7"/>
      <c r="PZY11" s="7"/>
      <c r="PZZ11" s="7"/>
      <c r="QAA11" s="7"/>
      <c r="QAB11" s="13" t="s">
        <v>9</v>
      </c>
      <c r="QAC11" s="12" t="s">
        <v>58</v>
      </c>
      <c r="QAD11" s="11" t="s">
        <v>66</v>
      </c>
      <c r="QAE11" s="7">
        <v>336</v>
      </c>
      <c r="QAF11" s="7">
        <v>336</v>
      </c>
      <c r="QAG11" s="7">
        <v>0</v>
      </c>
      <c r="QAH11" s="7">
        <v>336</v>
      </c>
      <c r="QAI11" s="91" t="s">
        <v>458</v>
      </c>
      <c r="QAJ11" s="54" t="s">
        <v>296</v>
      </c>
      <c r="QAK11" s="7">
        <v>245</v>
      </c>
      <c r="QAL11" s="7">
        <v>73</v>
      </c>
      <c r="QAM11" s="13" t="s">
        <v>515</v>
      </c>
      <c r="QAN11" s="7"/>
      <c r="QAO11" s="7"/>
      <c r="QAP11" s="7"/>
      <c r="QAQ11" s="7"/>
      <c r="QAR11" s="13" t="s">
        <v>9</v>
      </c>
      <c r="QAS11" s="12" t="s">
        <v>58</v>
      </c>
      <c r="QAT11" s="11" t="s">
        <v>66</v>
      </c>
      <c r="QAU11" s="7">
        <v>336</v>
      </c>
      <c r="QAV11" s="7">
        <v>336</v>
      </c>
      <c r="QAW11" s="7">
        <v>0</v>
      </c>
      <c r="QAX11" s="7">
        <v>336</v>
      </c>
      <c r="QAY11" s="91" t="s">
        <v>458</v>
      </c>
      <c r="QAZ11" s="54" t="s">
        <v>296</v>
      </c>
      <c r="QBA11" s="7">
        <v>245</v>
      </c>
      <c r="QBB11" s="7">
        <v>73</v>
      </c>
      <c r="QBC11" s="13" t="s">
        <v>515</v>
      </c>
      <c r="QBD11" s="7"/>
      <c r="QBE11" s="7"/>
      <c r="QBF11" s="7"/>
      <c r="QBG11" s="7"/>
      <c r="QBH11" s="13" t="s">
        <v>9</v>
      </c>
      <c r="QBI11" s="12" t="s">
        <v>58</v>
      </c>
      <c r="QBJ11" s="11" t="s">
        <v>66</v>
      </c>
      <c r="QBK11" s="7">
        <v>336</v>
      </c>
      <c r="QBL11" s="7">
        <v>336</v>
      </c>
      <c r="QBM11" s="7">
        <v>0</v>
      </c>
      <c r="QBN11" s="7">
        <v>336</v>
      </c>
      <c r="QBO11" s="91" t="s">
        <v>458</v>
      </c>
      <c r="QBP11" s="54" t="s">
        <v>296</v>
      </c>
      <c r="QBQ11" s="7">
        <v>245</v>
      </c>
      <c r="QBR11" s="7">
        <v>73</v>
      </c>
      <c r="QBS11" s="13" t="s">
        <v>515</v>
      </c>
      <c r="QBT11" s="7"/>
      <c r="QBU11" s="7"/>
      <c r="QBV11" s="7"/>
      <c r="QBW11" s="7"/>
      <c r="QBX11" s="13" t="s">
        <v>9</v>
      </c>
      <c r="QBY11" s="12" t="s">
        <v>58</v>
      </c>
      <c r="QBZ11" s="11" t="s">
        <v>66</v>
      </c>
      <c r="QCA11" s="7">
        <v>336</v>
      </c>
      <c r="QCB11" s="7">
        <v>336</v>
      </c>
      <c r="QCC11" s="7">
        <v>0</v>
      </c>
      <c r="QCD11" s="7">
        <v>336</v>
      </c>
      <c r="QCE11" s="91" t="s">
        <v>458</v>
      </c>
      <c r="QCF11" s="54" t="s">
        <v>296</v>
      </c>
      <c r="QCG11" s="7">
        <v>245</v>
      </c>
      <c r="QCH11" s="7">
        <v>73</v>
      </c>
      <c r="QCI11" s="13" t="s">
        <v>515</v>
      </c>
      <c r="QCJ11" s="7"/>
      <c r="QCK11" s="7"/>
      <c r="QCL11" s="7"/>
      <c r="QCM11" s="7"/>
      <c r="QCN11" s="13" t="s">
        <v>9</v>
      </c>
      <c r="QCO11" s="12" t="s">
        <v>58</v>
      </c>
      <c r="QCP11" s="11" t="s">
        <v>66</v>
      </c>
      <c r="QCQ11" s="7">
        <v>336</v>
      </c>
      <c r="QCR11" s="7">
        <v>336</v>
      </c>
      <c r="QCS11" s="7">
        <v>0</v>
      </c>
      <c r="QCT11" s="7">
        <v>336</v>
      </c>
      <c r="QCU11" s="91" t="s">
        <v>458</v>
      </c>
      <c r="QCV11" s="54" t="s">
        <v>296</v>
      </c>
      <c r="QCW11" s="7">
        <v>245</v>
      </c>
      <c r="QCX11" s="7">
        <v>73</v>
      </c>
      <c r="QCY11" s="13" t="s">
        <v>515</v>
      </c>
      <c r="QCZ11" s="7"/>
      <c r="QDA11" s="7"/>
      <c r="QDB11" s="7"/>
      <c r="QDC11" s="7"/>
      <c r="QDD11" s="13" t="s">
        <v>9</v>
      </c>
      <c r="QDE11" s="12" t="s">
        <v>58</v>
      </c>
      <c r="QDF11" s="11" t="s">
        <v>66</v>
      </c>
      <c r="QDG11" s="7">
        <v>336</v>
      </c>
      <c r="QDH11" s="7">
        <v>336</v>
      </c>
      <c r="QDI11" s="7">
        <v>0</v>
      </c>
      <c r="QDJ11" s="7">
        <v>336</v>
      </c>
      <c r="QDK11" s="91" t="s">
        <v>458</v>
      </c>
      <c r="QDL11" s="54" t="s">
        <v>296</v>
      </c>
      <c r="QDM11" s="7">
        <v>245</v>
      </c>
      <c r="QDN11" s="7">
        <v>73</v>
      </c>
      <c r="QDO11" s="13" t="s">
        <v>515</v>
      </c>
      <c r="QDP11" s="7"/>
      <c r="QDQ11" s="7"/>
      <c r="QDR11" s="7"/>
      <c r="QDS11" s="7"/>
      <c r="QDT11" s="13" t="s">
        <v>9</v>
      </c>
      <c r="QDU11" s="12" t="s">
        <v>58</v>
      </c>
      <c r="QDV11" s="11" t="s">
        <v>66</v>
      </c>
      <c r="QDW11" s="7">
        <v>336</v>
      </c>
      <c r="QDX11" s="7">
        <v>336</v>
      </c>
      <c r="QDY11" s="7">
        <v>0</v>
      </c>
      <c r="QDZ11" s="7">
        <v>336</v>
      </c>
      <c r="QEA11" s="91" t="s">
        <v>458</v>
      </c>
      <c r="QEB11" s="54" t="s">
        <v>296</v>
      </c>
      <c r="QEC11" s="7">
        <v>245</v>
      </c>
      <c r="QED11" s="7">
        <v>73</v>
      </c>
      <c r="QEE11" s="13" t="s">
        <v>515</v>
      </c>
      <c r="QEF11" s="7"/>
      <c r="QEG11" s="7"/>
      <c r="QEH11" s="7"/>
      <c r="QEI11" s="7"/>
      <c r="QEJ11" s="13" t="s">
        <v>9</v>
      </c>
      <c r="QEK11" s="12" t="s">
        <v>58</v>
      </c>
      <c r="QEL11" s="11" t="s">
        <v>66</v>
      </c>
      <c r="QEM11" s="7">
        <v>336</v>
      </c>
      <c r="QEN11" s="7">
        <v>336</v>
      </c>
      <c r="QEO11" s="7">
        <v>0</v>
      </c>
      <c r="QEP11" s="7">
        <v>336</v>
      </c>
      <c r="QEQ11" s="91" t="s">
        <v>458</v>
      </c>
      <c r="QER11" s="54" t="s">
        <v>296</v>
      </c>
      <c r="QES11" s="7">
        <v>245</v>
      </c>
      <c r="QET11" s="7">
        <v>73</v>
      </c>
      <c r="QEU11" s="13" t="s">
        <v>515</v>
      </c>
      <c r="QEV11" s="7"/>
      <c r="QEW11" s="7"/>
      <c r="QEX11" s="7"/>
      <c r="QEY11" s="7"/>
      <c r="QEZ11" s="13" t="s">
        <v>9</v>
      </c>
      <c r="QFA11" s="12" t="s">
        <v>58</v>
      </c>
      <c r="QFB11" s="11" t="s">
        <v>66</v>
      </c>
      <c r="QFC11" s="7">
        <v>336</v>
      </c>
      <c r="QFD11" s="7">
        <v>336</v>
      </c>
      <c r="QFE11" s="7">
        <v>0</v>
      </c>
      <c r="QFF11" s="7">
        <v>336</v>
      </c>
      <c r="QFG11" s="91" t="s">
        <v>458</v>
      </c>
      <c r="QFH11" s="54" t="s">
        <v>296</v>
      </c>
      <c r="QFI11" s="7">
        <v>245</v>
      </c>
      <c r="QFJ11" s="7">
        <v>73</v>
      </c>
      <c r="QFK11" s="13" t="s">
        <v>515</v>
      </c>
      <c r="QFL11" s="7"/>
      <c r="QFM11" s="7"/>
      <c r="QFN11" s="7"/>
      <c r="QFO11" s="7"/>
      <c r="QFP11" s="13" t="s">
        <v>9</v>
      </c>
      <c r="QFQ11" s="12" t="s">
        <v>58</v>
      </c>
      <c r="QFR11" s="11" t="s">
        <v>66</v>
      </c>
      <c r="QFS11" s="7">
        <v>336</v>
      </c>
      <c r="QFT11" s="7">
        <v>336</v>
      </c>
      <c r="QFU11" s="7">
        <v>0</v>
      </c>
      <c r="QFV11" s="7">
        <v>336</v>
      </c>
      <c r="QFW11" s="91" t="s">
        <v>458</v>
      </c>
      <c r="QFX11" s="54" t="s">
        <v>296</v>
      </c>
      <c r="QFY11" s="7">
        <v>245</v>
      </c>
      <c r="QFZ11" s="7">
        <v>73</v>
      </c>
      <c r="QGA11" s="13" t="s">
        <v>515</v>
      </c>
      <c r="QGB11" s="7"/>
      <c r="QGC11" s="7"/>
      <c r="QGD11" s="7"/>
      <c r="QGE11" s="7"/>
      <c r="QGF11" s="13" t="s">
        <v>9</v>
      </c>
      <c r="QGG11" s="12" t="s">
        <v>58</v>
      </c>
      <c r="QGH11" s="11" t="s">
        <v>66</v>
      </c>
      <c r="QGI11" s="7">
        <v>336</v>
      </c>
      <c r="QGJ11" s="7">
        <v>336</v>
      </c>
      <c r="QGK11" s="7">
        <v>0</v>
      </c>
      <c r="QGL11" s="7">
        <v>336</v>
      </c>
      <c r="QGM11" s="91" t="s">
        <v>458</v>
      </c>
      <c r="QGN11" s="54" t="s">
        <v>296</v>
      </c>
      <c r="QGO11" s="7">
        <v>245</v>
      </c>
      <c r="QGP11" s="7">
        <v>73</v>
      </c>
      <c r="QGQ11" s="13" t="s">
        <v>515</v>
      </c>
      <c r="QGR11" s="7"/>
      <c r="QGS11" s="7"/>
      <c r="QGT11" s="7"/>
      <c r="QGU11" s="7"/>
      <c r="QGV11" s="13" t="s">
        <v>9</v>
      </c>
      <c r="QGW11" s="12" t="s">
        <v>58</v>
      </c>
      <c r="QGX11" s="11" t="s">
        <v>66</v>
      </c>
      <c r="QGY11" s="7">
        <v>336</v>
      </c>
      <c r="QGZ11" s="7">
        <v>336</v>
      </c>
      <c r="QHA11" s="7">
        <v>0</v>
      </c>
      <c r="QHB11" s="7">
        <v>336</v>
      </c>
      <c r="QHC11" s="91" t="s">
        <v>458</v>
      </c>
      <c r="QHD11" s="54" t="s">
        <v>296</v>
      </c>
      <c r="QHE11" s="7">
        <v>245</v>
      </c>
      <c r="QHF11" s="7">
        <v>73</v>
      </c>
      <c r="QHG11" s="13" t="s">
        <v>515</v>
      </c>
      <c r="QHH11" s="7"/>
      <c r="QHI11" s="7"/>
      <c r="QHJ11" s="7"/>
      <c r="QHK11" s="7"/>
      <c r="QHL11" s="13" t="s">
        <v>9</v>
      </c>
      <c r="QHM11" s="12" t="s">
        <v>58</v>
      </c>
      <c r="QHN11" s="11" t="s">
        <v>66</v>
      </c>
      <c r="QHO11" s="7">
        <v>336</v>
      </c>
      <c r="QHP11" s="7">
        <v>336</v>
      </c>
      <c r="QHQ11" s="7">
        <v>0</v>
      </c>
      <c r="QHR11" s="7">
        <v>336</v>
      </c>
      <c r="QHS11" s="91" t="s">
        <v>458</v>
      </c>
      <c r="QHT11" s="54" t="s">
        <v>296</v>
      </c>
      <c r="QHU11" s="7">
        <v>245</v>
      </c>
      <c r="QHV11" s="7">
        <v>73</v>
      </c>
      <c r="QHW11" s="13" t="s">
        <v>515</v>
      </c>
      <c r="QHX11" s="7"/>
      <c r="QHY11" s="7"/>
      <c r="QHZ11" s="7"/>
      <c r="QIA11" s="7"/>
      <c r="QIB11" s="13" t="s">
        <v>9</v>
      </c>
      <c r="QIC11" s="12" t="s">
        <v>58</v>
      </c>
      <c r="QID11" s="11" t="s">
        <v>66</v>
      </c>
      <c r="QIE11" s="7">
        <v>336</v>
      </c>
      <c r="QIF11" s="7">
        <v>336</v>
      </c>
      <c r="QIG11" s="7">
        <v>0</v>
      </c>
      <c r="QIH11" s="7">
        <v>336</v>
      </c>
      <c r="QII11" s="91" t="s">
        <v>458</v>
      </c>
      <c r="QIJ11" s="54" t="s">
        <v>296</v>
      </c>
      <c r="QIK11" s="7">
        <v>245</v>
      </c>
      <c r="QIL11" s="7">
        <v>73</v>
      </c>
      <c r="QIM11" s="13" t="s">
        <v>515</v>
      </c>
      <c r="QIN11" s="7"/>
      <c r="QIO11" s="7"/>
      <c r="QIP11" s="7"/>
      <c r="QIQ11" s="7"/>
      <c r="QIR11" s="13" t="s">
        <v>9</v>
      </c>
      <c r="QIS11" s="12" t="s">
        <v>58</v>
      </c>
      <c r="QIT11" s="11" t="s">
        <v>66</v>
      </c>
      <c r="QIU11" s="7">
        <v>336</v>
      </c>
      <c r="QIV11" s="7">
        <v>336</v>
      </c>
      <c r="QIW11" s="7">
        <v>0</v>
      </c>
      <c r="QIX11" s="7">
        <v>336</v>
      </c>
      <c r="QIY11" s="91" t="s">
        <v>458</v>
      </c>
      <c r="QIZ11" s="54" t="s">
        <v>296</v>
      </c>
      <c r="QJA11" s="7">
        <v>245</v>
      </c>
      <c r="QJB11" s="7">
        <v>73</v>
      </c>
      <c r="QJC11" s="13" t="s">
        <v>515</v>
      </c>
      <c r="QJD11" s="7"/>
      <c r="QJE11" s="7"/>
      <c r="QJF11" s="7"/>
      <c r="QJG11" s="7"/>
      <c r="QJH11" s="13" t="s">
        <v>9</v>
      </c>
      <c r="QJI11" s="12" t="s">
        <v>58</v>
      </c>
      <c r="QJJ11" s="11" t="s">
        <v>66</v>
      </c>
      <c r="QJK11" s="7">
        <v>336</v>
      </c>
      <c r="QJL11" s="7">
        <v>336</v>
      </c>
      <c r="QJM11" s="7">
        <v>0</v>
      </c>
      <c r="QJN11" s="7">
        <v>336</v>
      </c>
      <c r="QJO11" s="91" t="s">
        <v>458</v>
      </c>
      <c r="QJP11" s="54" t="s">
        <v>296</v>
      </c>
      <c r="QJQ11" s="7">
        <v>245</v>
      </c>
      <c r="QJR11" s="7">
        <v>73</v>
      </c>
      <c r="QJS11" s="13" t="s">
        <v>515</v>
      </c>
      <c r="QJT11" s="7"/>
      <c r="QJU11" s="7"/>
      <c r="QJV11" s="7"/>
      <c r="QJW11" s="7"/>
      <c r="QJX11" s="13" t="s">
        <v>9</v>
      </c>
      <c r="QJY11" s="12" t="s">
        <v>58</v>
      </c>
      <c r="QJZ11" s="11" t="s">
        <v>66</v>
      </c>
      <c r="QKA11" s="7">
        <v>336</v>
      </c>
      <c r="QKB11" s="7">
        <v>336</v>
      </c>
      <c r="QKC11" s="7">
        <v>0</v>
      </c>
      <c r="QKD11" s="7">
        <v>336</v>
      </c>
      <c r="QKE11" s="91" t="s">
        <v>458</v>
      </c>
      <c r="QKF11" s="54" t="s">
        <v>296</v>
      </c>
      <c r="QKG11" s="7">
        <v>245</v>
      </c>
      <c r="QKH11" s="7">
        <v>73</v>
      </c>
      <c r="QKI11" s="13" t="s">
        <v>515</v>
      </c>
      <c r="QKJ11" s="7"/>
      <c r="QKK11" s="7"/>
      <c r="QKL11" s="7"/>
      <c r="QKM11" s="7"/>
      <c r="QKN11" s="13" t="s">
        <v>9</v>
      </c>
      <c r="QKO11" s="12" t="s">
        <v>58</v>
      </c>
      <c r="QKP11" s="11" t="s">
        <v>66</v>
      </c>
      <c r="QKQ11" s="7">
        <v>336</v>
      </c>
      <c r="QKR11" s="7">
        <v>336</v>
      </c>
      <c r="QKS11" s="7">
        <v>0</v>
      </c>
      <c r="QKT11" s="7">
        <v>336</v>
      </c>
      <c r="QKU11" s="91" t="s">
        <v>458</v>
      </c>
      <c r="QKV11" s="54" t="s">
        <v>296</v>
      </c>
      <c r="QKW11" s="7">
        <v>245</v>
      </c>
      <c r="QKX11" s="7">
        <v>73</v>
      </c>
      <c r="QKY11" s="13" t="s">
        <v>515</v>
      </c>
      <c r="QKZ11" s="7"/>
      <c r="QLA11" s="7"/>
      <c r="QLB11" s="7"/>
      <c r="QLC11" s="7"/>
      <c r="QLD11" s="13" t="s">
        <v>9</v>
      </c>
      <c r="QLE11" s="12" t="s">
        <v>58</v>
      </c>
      <c r="QLF11" s="11" t="s">
        <v>66</v>
      </c>
      <c r="QLG11" s="7">
        <v>336</v>
      </c>
      <c r="QLH11" s="7">
        <v>336</v>
      </c>
      <c r="QLI11" s="7">
        <v>0</v>
      </c>
      <c r="QLJ11" s="7">
        <v>336</v>
      </c>
      <c r="QLK11" s="91" t="s">
        <v>458</v>
      </c>
      <c r="QLL11" s="54" t="s">
        <v>296</v>
      </c>
      <c r="QLM11" s="7">
        <v>245</v>
      </c>
      <c r="QLN11" s="7">
        <v>73</v>
      </c>
      <c r="QLO11" s="13" t="s">
        <v>515</v>
      </c>
      <c r="QLP11" s="7"/>
      <c r="QLQ11" s="7"/>
      <c r="QLR11" s="7"/>
      <c r="QLS11" s="7"/>
      <c r="QLT11" s="13" t="s">
        <v>9</v>
      </c>
      <c r="QLU11" s="12" t="s">
        <v>58</v>
      </c>
      <c r="QLV11" s="11" t="s">
        <v>66</v>
      </c>
      <c r="QLW11" s="7">
        <v>336</v>
      </c>
      <c r="QLX11" s="7">
        <v>336</v>
      </c>
      <c r="QLY11" s="7">
        <v>0</v>
      </c>
      <c r="QLZ11" s="7">
        <v>336</v>
      </c>
      <c r="QMA11" s="91" t="s">
        <v>458</v>
      </c>
      <c r="QMB11" s="54" t="s">
        <v>296</v>
      </c>
      <c r="QMC11" s="7">
        <v>245</v>
      </c>
      <c r="QMD11" s="7">
        <v>73</v>
      </c>
      <c r="QME11" s="13" t="s">
        <v>515</v>
      </c>
      <c r="QMF11" s="7"/>
      <c r="QMG11" s="7"/>
      <c r="QMH11" s="7"/>
      <c r="QMI11" s="7"/>
      <c r="QMJ11" s="13" t="s">
        <v>9</v>
      </c>
      <c r="QMK11" s="12" t="s">
        <v>58</v>
      </c>
      <c r="QML11" s="11" t="s">
        <v>66</v>
      </c>
      <c r="QMM11" s="7">
        <v>336</v>
      </c>
      <c r="QMN11" s="7">
        <v>336</v>
      </c>
      <c r="QMO11" s="7">
        <v>0</v>
      </c>
      <c r="QMP11" s="7">
        <v>336</v>
      </c>
      <c r="QMQ11" s="91" t="s">
        <v>458</v>
      </c>
      <c r="QMR11" s="54" t="s">
        <v>296</v>
      </c>
      <c r="QMS11" s="7">
        <v>245</v>
      </c>
      <c r="QMT11" s="7">
        <v>73</v>
      </c>
      <c r="QMU11" s="13" t="s">
        <v>515</v>
      </c>
      <c r="QMV11" s="7"/>
      <c r="QMW11" s="7"/>
      <c r="QMX11" s="7"/>
      <c r="QMY11" s="7"/>
      <c r="QMZ11" s="13" t="s">
        <v>9</v>
      </c>
      <c r="QNA11" s="12" t="s">
        <v>58</v>
      </c>
      <c r="QNB11" s="11" t="s">
        <v>66</v>
      </c>
      <c r="QNC11" s="7">
        <v>336</v>
      </c>
      <c r="QND11" s="7">
        <v>336</v>
      </c>
      <c r="QNE11" s="7">
        <v>0</v>
      </c>
      <c r="QNF11" s="7">
        <v>336</v>
      </c>
      <c r="QNG11" s="91" t="s">
        <v>458</v>
      </c>
      <c r="QNH11" s="54" t="s">
        <v>296</v>
      </c>
      <c r="QNI11" s="7">
        <v>245</v>
      </c>
      <c r="QNJ11" s="7">
        <v>73</v>
      </c>
      <c r="QNK11" s="13" t="s">
        <v>515</v>
      </c>
      <c r="QNL11" s="7"/>
      <c r="QNM11" s="7"/>
      <c r="QNN11" s="7"/>
      <c r="QNO11" s="7"/>
      <c r="QNP11" s="13" t="s">
        <v>9</v>
      </c>
      <c r="QNQ11" s="12" t="s">
        <v>58</v>
      </c>
      <c r="QNR11" s="11" t="s">
        <v>66</v>
      </c>
      <c r="QNS11" s="7">
        <v>336</v>
      </c>
      <c r="QNT11" s="7">
        <v>336</v>
      </c>
      <c r="QNU11" s="7">
        <v>0</v>
      </c>
      <c r="QNV11" s="7">
        <v>336</v>
      </c>
      <c r="QNW11" s="91" t="s">
        <v>458</v>
      </c>
      <c r="QNX11" s="54" t="s">
        <v>296</v>
      </c>
      <c r="QNY11" s="7">
        <v>245</v>
      </c>
      <c r="QNZ11" s="7">
        <v>73</v>
      </c>
      <c r="QOA11" s="13" t="s">
        <v>515</v>
      </c>
      <c r="QOB11" s="7"/>
      <c r="QOC11" s="7"/>
      <c r="QOD11" s="7"/>
      <c r="QOE11" s="7"/>
      <c r="QOF11" s="13" t="s">
        <v>9</v>
      </c>
      <c r="QOG11" s="12" t="s">
        <v>58</v>
      </c>
      <c r="QOH11" s="11" t="s">
        <v>66</v>
      </c>
      <c r="QOI11" s="7">
        <v>336</v>
      </c>
      <c r="QOJ11" s="7">
        <v>336</v>
      </c>
      <c r="QOK11" s="7">
        <v>0</v>
      </c>
      <c r="QOL11" s="7">
        <v>336</v>
      </c>
      <c r="QOM11" s="91" t="s">
        <v>458</v>
      </c>
      <c r="QON11" s="54" t="s">
        <v>296</v>
      </c>
      <c r="QOO11" s="7">
        <v>245</v>
      </c>
      <c r="QOP11" s="7">
        <v>73</v>
      </c>
      <c r="QOQ11" s="13" t="s">
        <v>515</v>
      </c>
      <c r="QOR11" s="7"/>
      <c r="QOS11" s="7"/>
      <c r="QOT11" s="7"/>
      <c r="QOU11" s="7"/>
      <c r="QOV11" s="13" t="s">
        <v>9</v>
      </c>
      <c r="QOW11" s="12" t="s">
        <v>58</v>
      </c>
      <c r="QOX11" s="11" t="s">
        <v>66</v>
      </c>
      <c r="QOY11" s="7">
        <v>336</v>
      </c>
      <c r="QOZ11" s="7">
        <v>336</v>
      </c>
      <c r="QPA11" s="7">
        <v>0</v>
      </c>
      <c r="QPB11" s="7">
        <v>336</v>
      </c>
      <c r="QPC11" s="91" t="s">
        <v>458</v>
      </c>
      <c r="QPD11" s="54" t="s">
        <v>296</v>
      </c>
      <c r="QPE11" s="7">
        <v>245</v>
      </c>
      <c r="QPF11" s="7">
        <v>73</v>
      </c>
      <c r="QPG11" s="13" t="s">
        <v>515</v>
      </c>
      <c r="QPH11" s="7"/>
      <c r="QPI11" s="7"/>
      <c r="QPJ11" s="7"/>
      <c r="QPK11" s="7"/>
      <c r="QPL11" s="13" t="s">
        <v>9</v>
      </c>
      <c r="QPM11" s="12" t="s">
        <v>58</v>
      </c>
      <c r="QPN11" s="11" t="s">
        <v>66</v>
      </c>
      <c r="QPO11" s="7">
        <v>336</v>
      </c>
      <c r="QPP11" s="7">
        <v>336</v>
      </c>
      <c r="QPQ11" s="7">
        <v>0</v>
      </c>
      <c r="QPR11" s="7">
        <v>336</v>
      </c>
      <c r="QPS11" s="91" t="s">
        <v>458</v>
      </c>
      <c r="QPT11" s="54" t="s">
        <v>296</v>
      </c>
      <c r="QPU11" s="7">
        <v>245</v>
      </c>
      <c r="QPV11" s="7">
        <v>73</v>
      </c>
      <c r="QPW11" s="13" t="s">
        <v>515</v>
      </c>
      <c r="QPX11" s="7"/>
      <c r="QPY11" s="7"/>
      <c r="QPZ11" s="7"/>
      <c r="QQA11" s="7"/>
      <c r="QQB11" s="13" t="s">
        <v>9</v>
      </c>
      <c r="QQC11" s="12" t="s">
        <v>58</v>
      </c>
      <c r="QQD11" s="11" t="s">
        <v>66</v>
      </c>
      <c r="QQE11" s="7">
        <v>336</v>
      </c>
      <c r="QQF11" s="7">
        <v>336</v>
      </c>
      <c r="QQG11" s="7">
        <v>0</v>
      </c>
      <c r="QQH11" s="7">
        <v>336</v>
      </c>
      <c r="QQI11" s="91" t="s">
        <v>458</v>
      </c>
      <c r="QQJ11" s="54" t="s">
        <v>296</v>
      </c>
      <c r="QQK11" s="7">
        <v>245</v>
      </c>
      <c r="QQL11" s="7">
        <v>73</v>
      </c>
      <c r="QQM11" s="13" t="s">
        <v>515</v>
      </c>
      <c r="QQN11" s="7"/>
      <c r="QQO11" s="7"/>
      <c r="QQP11" s="7"/>
      <c r="QQQ11" s="7"/>
      <c r="QQR11" s="13" t="s">
        <v>9</v>
      </c>
      <c r="QQS11" s="12" t="s">
        <v>58</v>
      </c>
      <c r="QQT11" s="11" t="s">
        <v>66</v>
      </c>
      <c r="QQU11" s="7">
        <v>336</v>
      </c>
      <c r="QQV11" s="7">
        <v>336</v>
      </c>
      <c r="QQW11" s="7">
        <v>0</v>
      </c>
      <c r="QQX11" s="7">
        <v>336</v>
      </c>
      <c r="QQY11" s="91" t="s">
        <v>458</v>
      </c>
      <c r="QQZ11" s="54" t="s">
        <v>296</v>
      </c>
      <c r="QRA11" s="7">
        <v>245</v>
      </c>
      <c r="QRB11" s="7">
        <v>73</v>
      </c>
      <c r="QRC11" s="13" t="s">
        <v>515</v>
      </c>
      <c r="QRD11" s="7"/>
      <c r="QRE11" s="7"/>
      <c r="QRF11" s="7"/>
      <c r="QRG11" s="7"/>
      <c r="QRH11" s="13" t="s">
        <v>9</v>
      </c>
      <c r="QRI11" s="12" t="s">
        <v>58</v>
      </c>
      <c r="QRJ11" s="11" t="s">
        <v>66</v>
      </c>
      <c r="QRK11" s="7">
        <v>336</v>
      </c>
      <c r="QRL11" s="7">
        <v>336</v>
      </c>
      <c r="QRM11" s="7">
        <v>0</v>
      </c>
      <c r="QRN11" s="7">
        <v>336</v>
      </c>
      <c r="QRO11" s="91" t="s">
        <v>458</v>
      </c>
      <c r="QRP11" s="54" t="s">
        <v>296</v>
      </c>
      <c r="QRQ11" s="7">
        <v>245</v>
      </c>
      <c r="QRR11" s="7">
        <v>73</v>
      </c>
      <c r="QRS11" s="13" t="s">
        <v>515</v>
      </c>
      <c r="QRT11" s="7"/>
      <c r="QRU11" s="7"/>
      <c r="QRV11" s="7"/>
      <c r="QRW11" s="7"/>
      <c r="QRX11" s="13" t="s">
        <v>9</v>
      </c>
      <c r="QRY11" s="12" t="s">
        <v>58</v>
      </c>
      <c r="QRZ11" s="11" t="s">
        <v>66</v>
      </c>
      <c r="QSA11" s="7">
        <v>336</v>
      </c>
      <c r="QSB11" s="7">
        <v>336</v>
      </c>
      <c r="QSC11" s="7">
        <v>0</v>
      </c>
      <c r="QSD11" s="7">
        <v>336</v>
      </c>
      <c r="QSE11" s="91" t="s">
        <v>458</v>
      </c>
      <c r="QSF11" s="54" t="s">
        <v>296</v>
      </c>
      <c r="QSG11" s="7">
        <v>245</v>
      </c>
      <c r="QSH11" s="7">
        <v>73</v>
      </c>
      <c r="QSI11" s="13" t="s">
        <v>515</v>
      </c>
      <c r="QSJ11" s="7"/>
      <c r="QSK11" s="7"/>
      <c r="QSL11" s="7"/>
      <c r="QSM11" s="7"/>
      <c r="QSN11" s="13" t="s">
        <v>9</v>
      </c>
      <c r="QSO11" s="12" t="s">
        <v>58</v>
      </c>
      <c r="QSP11" s="11" t="s">
        <v>66</v>
      </c>
      <c r="QSQ11" s="7">
        <v>336</v>
      </c>
      <c r="QSR11" s="7">
        <v>336</v>
      </c>
      <c r="QSS11" s="7">
        <v>0</v>
      </c>
      <c r="QST11" s="7">
        <v>336</v>
      </c>
      <c r="QSU11" s="91" t="s">
        <v>458</v>
      </c>
      <c r="QSV11" s="54" t="s">
        <v>296</v>
      </c>
      <c r="QSW11" s="7">
        <v>245</v>
      </c>
      <c r="QSX11" s="7">
        <v>73</v>
      </c>
      <c r="QSY11" s="13" t="s">
        <v>515</v>
      </c>
      <c r="QSZ11" s="7"/>
      <c r="QTA11" s="7"/>
      <c r="QTB11" s="7"/>
      <c r="QTC11" s="7"/>
      <c r="QTD11" s="13" t="s">
        <v>9</v>
      </c>
      <c r="QTE11" s="12" t="s">
        <v>58</v>
      </c>
      <c r="QTF11" s="11" t="s">
        <v>66</v>
      </c>
      <c r="QTG11" s="7">
        <v>336</v>
      </c>
      <c r="QTH11" s="7">
        <v>336</v>
      </c>
      <c r="QTI11" s="7">
        <v>0</v>
      </c>
      <c r="QTJ11" s="7">
        <v>336</v>
      </c>
      <c r="QTK11" s="91" t="s">
        <v>458</v>
      </c>
      <c r="QTL11" s="54" t="s">
        <v>296</v>
      </c>
      <c r="QTM11" s="7">
        <v>245</v>
      </c>
      <c r="QTN11" s="7">
        <v>73</v>
      </c>
      <c r="QTO11" s="13" t="s">
        <v>515</v>
      </c>
      <c r="QTP11" s="7"/>
      <c r="QTQ11" s="7"/>
      <c r="QTR11" s="7"/>
      <c r="QTS11" s="7"/>
      <c r="QTT11" s="13" t="s">
        <v>9</v>
      </c>
      <c r="QTU11" s="12" t="s">
        <v>58</v>
      </c>
      <c r="QTV11" s="11" t="s">
        <v>66</v>
      </c>
      <c r="QTW11" s="7">
        <v>336</v>
      </c>
      <c r="QTX11" s="7">
        <v>336</v>
      </c>
      <c r="QTY11" s="7">
        <v>0</v>
      </c>
      <c r="QTZ11" s="7">
        <v>336</v>
      </c>
      <c r="QUA11" s="91" t="s">
        <v>458</v>
      </c>
      <c r="QUB11" s="54" t="s">
        <v>296</v>
      </c>
      <c r="QUC11" s="7">
        <v>245</v>
      </c>
      <c r="QUD11" s="7">
        <v>73</v>
      </c>
      <c r="QUE11" s="13" t="s">
        <v>515</v>
      </c>
      <c r="QUF11" s="7"/>
      <c r="QUG11" s="7"/>
      <c r="QUH11" s="7"/>
      <c r="QUI11" s="7"/>
      <c r="QUJ11" s="13" t="s">
        <v>9</v>
      </c>
      <c r="QUK11" s="12" t="s">
        <v>58</v>
      </c>
      <c r="QUL11" s="11" t="s">
        <v>66</v>
      </c>
      <c r="QUM11" s="7">
        <v>336</v>
      </c>
      <c r="QUN11" s="7">
        <v>336</v>
      </c>
      <c r="QUO11" s="7">
        <v>0</v>
      </c>
      <c r="QUP11" s="7">
        <v>336</v>
      </c>
      <c r="QUQ11" s="91" t="s">
        <v>458</v>
      </c>
      <c r="QUR11" s="54" t="s">
        <v>296</v>
      </c>
      <c r="QUS11" s="7">
        <v>245</v>
      </c>
      <c r="QUT11" s="7">
        <v>73</v>
      </c>
      <c r="QUU11" s="13" t="s">
        <v>515</v>
      </c>
      <c r="QUV11" s="7"/>
      <c r="QUW11" s="7"/>
      <c r="QUX11" s="7"/>
      <c r="QUY11" s="7"/>
      <c r="QUZ11" s="13" t="s">
        <v>9</v>
      </c>
      <c r="QVA11" s="12" t="s">
        <v>58</v>
      </c>
      <c r="QVB11" s="11" t="s">
        <v>66</v>
      </c>
      <c r="QVC11" s="7">
        <v>336</v>
      </c>
      <c r="QVD11" s="7">
        <v>336</v>
      </c>
      <c r="QVE11" s="7">
        <v>0</v>
      </c>
      <c r="QVF11" s="7">
        <v>336</v>
      </c>
      <c r="QVG11" s="91" t="s">
        <v>458</v>
      </c>
      <c r="QVH11" s="54" t="s">
        <v>296</v>
      </c>
      <c r="QVI11" s="7">
        <v>245</v>
      </c>
      <c r="QVJ11" s="7">
        <v>73</v>
      </c>
      <c r="QVK11" s="13" t="s">
        <v>515</v>
      </c>
      <c r="QVL11" s="7"/>
      <c r="QVM11" s="7"/>
      <c r="QVN11" s="7"/>
      <c r="QVO11" s="7"/>
      <c r="QVP11" s="13" t="s">
        <v>9</v>
      </c>
      <c r="QVQ11" s="12" t="s">
        <v>58</v>
      </c>
      <c r="QVR11" s="11" t="s">
        <v>66</v>
      </c>
      <c r="QVS11" s="7">
        <v>336</v>
      </c>
      <c r="QVT11" s="7">
        <v>336</v>
      </c>
      <c r="QVU11" s="7">
        <v>0</v>
      </c>
      <c r="QVV11" s="7">
        <v>336</v>
      </c>
      <c r="QVW11" s="91" t="s">
        <v>458</v>
      </c>
      <c r="QVX11" s="54" t="s">
        <v>296</v>
      </c>
      <c r="QVY11" s="7">
        <v>245</v>
      </c>
      <c r="QVZ11" s="7">
        <v>73</v>
      </c>
      <c r="QWA11" s="13" t="s">
        <v>515</v>
      </c>
      <c r="QWB11" s="7"/>
      <c r="QWC11" s="7"/>
      <c r="QWD11" s="7"/>
      <c r="QWE11" s="7"/>
      <c r="QWF11" s="13" t="s">
        <v>9</v>
      </c>
      <c r="QWG11" s="12" t="s">
        <v>58</v>
      </c>
      <c r="QWH11" s="11" t="s">
        <v>66</v>
      </c>
      <c r="QWI11" s="7">
        <v>336</v>
      </c>
      <c r="QWJ11" s="7">
        <v>336</v>
      </c>
      <c r="QWK11" s="7">
        <v>0</v>
      </c>
      <c r="QWL11" s="7">
        <v>336</v>
      </c>
      <c r="QWM11" s="91" t="s">
        <v>458</v>
      </c>
      <c r="QWN11" s="54" t="s">
        <v>296</v>
      </c>
      <c r="QWO11" s="7">
        <v>245</v>
      </c>
      <c r="QWP11" s="7">
        <v>73</v>
      </c>
      <c r="QWQ11" s="13" t="s">
        <v>515</v>
      </c>
      <c r="QWR11" s="7"/>
      <c r="QWS11" s="7"/>
      <c r="QWT11" s="7"/>
      <c r="QWU11" s="7"/>
      <c r="QWV11" s="13" t="s">
        <v>9</v>
      </c>
      <c r="QWW11" s="12" t="s">
        <v>58</v>
      </c>
      <c r="QWX11" s="11" t="s">
        <v>66</v>
      </c>
      <c r="QWY11" s="7">
        <v>336</v>
      </c>
      <c r="QWZ11" s="7">
        <v>336</v>
      </c>
      <c r="QXA11" s="7">
        <v>0</v>
      </c>
      <c r="QXB11" s="7">
        <v>336</v>
      </c>
      <c r="QXC11" s="91" t="s">
        <v>458</v>
      </c>
      <c r="QXD11" s="54" t="s">
        <v>296</v>
      </c>
      <c r="QXE11" s="7">
        <v>245</v>
      </c>
      <c r="QXF11" s="7">
        <v>73</v>
      </c>
      <c r="QXG11" s="13" t="s">
        <v>515</v>
      </c>
      <c r="QXH11" s="7"/>
      <c r="QXI11" s="7"/>
      <c r="QXJ11" s="7"/>
      <c r="QXK11" s="7"/>
      <c r="QXL11" s="13" t="s">
        <v>9</v>
      </c>
      <c r="QXM11" s="12" t="s">
        <v>58</v>
      </c>
      <c r="QXN11" s="11" t="s">
        <v>66</v>
      </c>
      <c r="QXO11" s="7">
        <v>336</v>
      </c>
      <c r="QXP11" s="7">
        <v>336</v>
      </c>
      <c r="QXQ11" s="7">
        <v>0</v>
      </c>
      <c r="QXR11" s="7">
        <v>336</v>
      </c>
      <c r="QXS11" s="91" t="s">
        <v>458</v>
      </c>
      <c r="QXT11" s="54" t="s">
        <v>296</v>
      </c>
      <c r="QXU11" s="7">
        <v>245</v>
      </c>
      <c r="QXV11" s="7">
        <v>73</v>
      </c>
      <c r="QXW11" s="13" t="s">
        <v>515</v>
      </c>
      <c r="QXX11" s="7"/>
      <c r="QXY11" s="7"/>
      <c r="QXZ11" s="7"/>
      <c r="QYA11" s="7"/>
      <c r="QYB11" s="13" t="s">
        <v>9</v>
      </c>
      <c r="QYC11" s="12" t="s">
        <v>58</v>
      </c>
      <c r="QYD11" s="11" t="s">
        <v>66</v>
      </c>
      <c r="QYE11" s="7">
        <v>336</v>
      </c>
      <c r="QYF11" s="7">
        <v>336</v>
      </c>
      <c r="QYG11" s="7">
        <v>0</v>
      </c>
      <c r="QYH11" s="7">
        <v>336</v>
      </c>
      <c r="QYI11" s="91" t="s">
        <v>458</v>
      </c>
      <c r="QYJ11" s="54" t="s">
        <v>296</v>
      </c>
      <c r="QYK11" s="7">
        <v>245</v>
      </c>
      <c r="QYL11" s="7">
        <v>73</v>
      </c>
      <c r="QYM11" s="13" t="s">
        <v>515</v>
      </c>
      <c r="QYN11" s="7"/>
      <c r="QYO11" s="7"/>
      <c r="QYP11" s="7"/>
      <c r="QYQ11" s="7"/>
      <c r="QYR11" s="13" t="s">
        <v>9</v>
      </c>
      <c r="QYS11" s="12" t="s">
        <v>58</v>
      </c>
      <c r="QYT11" s="11" t="s">
        <v>66</v>
      </c>
      <c r="QYU11" s="7">
        <v>336</v>
      </c>
      <c r="QYV11" s="7">
        <v>336</v>
      </c>
      <c r="QYW11" s="7">
        <v>0</v>
      </c>
      <c r="QYX11" s="7">
        <v>336</v>
      </c>
      <c r="QYY11" s="91" t="s">
        <v>458</v>
      </c>
      <c r="QYZ11" s="54" t="s">
        <v>296</v>
      </c>
      <c r="QZA11" s="7">
        <v>245</v>
      </c>
      <c r="QZB11" s="7">
        <v>73</v>
      </c>
      <c r="QZC11" s="13" t="s">
        <v>515</v>
      </c>
      <c r="QZD11" s="7"/>
      <c r="QZE11" s="7"/>
      <c r="QZF11" s="7"/>
      <c r="QZG11" s="7"/>
      <c r="QZH11" s="13" t="s">
        <v>9</v>
      </c>
      <c r="QZI11" s="12" t="s">
        <v>58</v>
      </c>
      <c r="QZJ11" s="11" t="s">
        <v>66</v>
      </c>
      <c r="QZK11" s="7">
        <v>336</v>
      </c>
      <c r="QZL11" s="7">
        <v>336</v>
      </c>
      <c r="QZM11" s="7">
        <v>0</v>
      </c>
      <c r="QZN11" s="7">
        <v>336</v>
      </c>
      <c r="QZO11" s="91" t="s">
        <v>458</v>
      </c>
      <c r="QZP11" s="54" t="s">
        <v>296</v>
      </c>
      <c r="QZQ11" s="7">
        <v>245</v>
      </c>
      <c r="QZR11" s="7">
        <v>73</v>
      </c>
      <c r="QZS11" s="13" t="s">
        <v>515</v>
      </c>
      <c r="QZT11" s="7"/>
      <c r="QZU11" s="7"/>
      <c r="QZV11" s="7"/>
      <c r="QZW11" s="7"/>
      <c r="QZX11" s="13" t="s">
        <v>9</v>
      </c>
      <c r="QZY11" s="12" t="s">
        <v>58</v>
      </c>
      <c r="QZZ11" s="11" t="s">
        <v>66</v>
      </c>
      <c r="RAA11" s="7">
        <v>336</v>
      </c>
      <c r="RAB11" s="7">
        <v>336</v>
      </c>
      <c r="RAC11" s="7">
        <v>0</v>
      </c>
      <c r="RAD11" s="7">
        <v>336</v>
      </c>
      <c r="RAE11" s="91" t="s">
        <v>458</v>
      </c>
      <c r="RAF11" s="54" t="s">
        <v>296</v>
      </c>
      <c r="RAG11" s="7">
        <v>245</v>
      </c>
      <c r="RAH11" s="7">
        <v>73</v>
      </c>
      <c r="RAI11" s="13" t="s">
        <v>515</v>
      </c>
      <c r="RAJ11" s="7"/>
      <c r="RAK11" s="7"/>
      <c r="RAL11" s="7"/>
      <c r="RAM11" s="7"/>
      <c r="RAN11" s="13" t="s">
        <v>9</v>
      </c>
      <c r="RAO11" s="12" t="s">
        <v>58</v>
      </c>
      <c r="RAP11" s="11" t="s">
        <v>66</v>
      </c>
      <c r="RAQ11" s="7">
        <v>336</v>
      </c>
      <c r="RAR11" s="7">
        <v>336</v>
      </c>
      <c r="RAS11" s="7">
        <v>0</v>
      </c>
      <c r="RAT11" s="7">
        <v>336</v>
      </c>
      <c r="RAU11" s="91" t="s">
        <v>458</v>
      </c>
      <c r="RAV11" s="54" t="s">
        <v>296</v>
      </c>
      <c r="RAW11" s="7">
        <v>245</v>
      </c>
      <c r="RAX11" s="7">
        <v>73</v>
      </c>
      <c r="RAY11" s="13" t="s">
        <v>515</v>
      </c>
      <c r="RAZ11" s="7"/>
      <c r="RBA11" s="7"/>
      <c r="RBB11" s="7"/>
      <c r="RBC11" s="7"/>
      <c r="RBD11" s="13" t="s">
        <v>9</v>
      </c>
      <c r="RBE11" s="12" t="s">
        <v>58</v>
      </c>
      <c r="RBF11" s="11" t="s">
        <v>66</v>
      </c>
      <c r="RBG11" s="7">
        <v>336</v>
      </c>
      <c r="RBH11" s="7">
        <v>336</v>
      </c>
      <c r="RBI11" s="7">
        <v>0</v>
      </c>
      <c r="RBJ11" s="7">
        <v>336</v>
      </c>
      <c r="RBK11" s="91" t="s">
        <v>458</v>
      </c>
      <c r="RBL11" s="54" t="s">
        <v>296</v>
      </c>
      <c r="RBM11" s="7">
        <v>245</v>
      </c>
      <c r="RBN11" s="7">
        <v>73</v>
      </c>
      <c r="RBO11" s="13" t="s">
        <v>515</v>
      </c>
      <c r="RBP11" s="7"/>
      <c r="RBQ11" s="7"/>
      <c r="RBR11" s="7"/>
      <c r="RBS11" s="7"/>
      <c r="RBT11" s="13" t="s">
        <v>9</v>
      </c>
      <c r="RBU11" s="12" t="s">
        <v>58</v>
      </c>
      <c r="RBV11" s="11" t="s">
        <v>66</v>
      </c>
      <c r="RBW11" s="7">
        <v>336</v>
      </c>
      <c r="RBX11" s="7">
        <v>336</v>
      </c>
      <c r="RBY11" s="7">
        <v>0</v>
      </c>
      <c r="RBZ11" s="7">
        <v>336</v>
      </c>
      <c r="RCA11" s="91" t="s">
        <v>458</v>
      </c>
      <c r="RCB11" s="54" t="s">
        <v>296</v>
      </c>
      <c r="RCC11" s="7">
        <v>245</v>
      </c>
      <c r="RCD11" s="7">
        <v>73</v>
      </c>
      <c r="RCE11" s="13" t="s">
        <v>515</v>
      </c>
      <c r="RCF11" s="7"/>
      <c r="RCG11" s="7"/>
      <c r="RCH11" s="7"/>
      <c r="RCI11" s="7"/>
      <c r="RCJ11" s="13" t="s">
        <v>9</v>
      </c>
      <c r="RCK11" s="12" t="s">
        <v>58</v>
      </c>
      <c r="RCL11" s="11" t="s">
        <v>66</v>
      </c>
      <c r="RCM11" s="7">
        <v>336</v>
      </c>
      <c r="RCN11" s="7">
        <v>336</v>
      </c>
      <c r="RCO11" s="7">
        <v>0</v>
      </c>
      <c r="RCP11" s="7">
        <v>336</v>
      </c>
      <c r="RCQ11" s="91" t="s">
        <v>458</v>
      </c>
      <c r="RCR11" s="54" t="s">
        <v>296</v>
      </c>
      <c r="RCS11" s="7">
        <v>245</v>
      </c>
      <c r="RCT11" s="7">
        <v>73</v>
      </c>
      <c r="RCU11" s="13" t="s">
        <v>515</v>
      </c>
      <c r="RCV11" s="7"/>
      <c r="RCW11" s="7"/>
      <c r="RCX11" s="7"/>
      <c r="RCY11" s="7"/>
      <c r="RCZ11" s="13" t="s">
        <v>9</v>
      </c>
      <c r="RDA11" s="12" t="s">
        <v>58</v>
      </c>
      <c r="RDB11" s="11" t="s">
        <v>66</v>
      </c>
      <c r="RDC11" s="7">
        <v>336</v>
      </c>
      <c r="RDD11" s="7">
        <v>336</v>
      </c>
      <c r="RDE11" s="7">
        <v>0</v>
      </c>
      <c r="RDF11" s="7">
        <v>336</v>
      </c>
      <c r="RDG11" s="91" t="s">
        <v>458</v>
      </c>
      <c r="RDH11" s="54" t="s">
        <v>296</v>
      </c>
      <c r="RDI11" s="7">
        <v>245</v>
      </c>
      <c r="RDJ11" s="7">
        <v>73</v>
      </c>
      <c r="RDK11" s="13" t="s">
        <v>515</v>
      </c>
      <c r="RDL11" s="7"/>
      <c r="RDM11" s="7"/>
      <c r="RDN11" s="7"/>
      <c r="RDO11" s="7"/>
      <c r="RDP11" s="13" t="s">
        <v>9</v>
      </c>
      <c r="RDQ11" s="12" t="s">
        <v>58</v>
      </c>
      <c r="RDR11" s="11" t="s">
        <v>66</v>
      </c>
      <c r="RDS11" s="7">
        <v>336</v>
      </c>
      <c r="RDT11" s="7">
        <v>336</v>
      </c>
      <c r="RDU11" s="7">
        <v>0</v>
      </c>
      <c r="RDV11" s="7">
        <v>336</v>
      </c>
      <c r="RDW11" s="91" t="s">
        <v>458</v>
      </c>
      <c r="RDX11" s="54" t="s">
        <v>296</v>
      </c>
      <c r="RDY11" s="7">
        <v>245</v>
      </c>
      <c r="RDZ11" s="7">
        <v>73</v>
      </c>
      <c r="REA11" s="13" t="s">
        <v>515</v>
      </c>
      <c r="REB11" s="7"/>
      <c r="REC11" s="7"/>
      <c r="RED11" s="7"/>
      <c r="REE11" s="7"/>
      <c r="REF11" s="13" t="s">
        <v>9</v>
      </c>
      <c r="REG11" s="12" t="s">
        <v>58</v>
      </c>
      <c r="REH11" s="11" t="s">
        <v>66</v>
      </c>
      <c r="REI11" s="7">
        <v>336</v>
      </c>
      <c r="REJ11" s="7">
        <v>336</v>
      </c>
      <c r="REK11" s="7">
        <v>0</v>
      </c>
      <c r="REL11" s="7">
        <v>336</v>
      </c>
      <c r="REM11" s="91" t="s">
        <v>458</v>
      </c>
      <c r="REN11" s="54" t="s">
        <v>296</v>
      </c>
      <c r="REO11" s="7">
        <v>245</v>
      </c>
      <c r="REP11" s="7">
        <v>73</v>
      </c>
      <c r="REQ11" s="13" t="s">
        <v>515</v>
      </c>
      <c r="RER11" s="7"/>
      <c r="RES11" s="7"/>
      <c r="RET11" s="7"/>
      <c r="REU11" s="7"/>
      <c r="REV11" s="13" t="s">
        <v>9</v>
      </c>
      <c r="REW11" s="12" t="s">
        <v>58</v>
      </c>
      <c r="REX11" s="11" t="s">
        <v>66</v>
      </c>
      <c r="REY11" s="7">
        <v>336</v>
      </c>
      <c r="REZ11" s="7">
        <v>336</v>
      </c>
      <c r="RFA11" s="7">
        <v>0</v>
      </c>
      <c r="RFB11" s="7">
        <v>336</v>
      </c>
      <c r="RFC11" s="91" t="s">
        <v>458</v>
      </c>
      <c r="RFD11" s="54" t="s">
        <v>296</v>
      </c>
      <c r="RFE11" s="7">
        <v>245</v>
      </c>
      <c r="RFF11" s="7">
        <v>73</v>
      </c>
      <c r="RFG11" s="13" t="s">
        <v>515</v>
      </c>
      <c r="RFH11" s="7"/>
      <c r="RFI11" s="7"/>
      <c r="RFJ11" s="7"/>
      <c r="RFK11" s="7"/>
      <c r="RFL11" s="13" t="s">
        <v>9</v>
      </c>
      <c r="RFM11" s="12" t="s">
        <v>58</v>
      </c>
      <c r="RFN11" s="11" t="s">
        <v>66</v>
      </c>
      <c r="RFO11" s="7">
        <v>336</v>
      </c>
      <c r="RFP11" s="7">
        <v>336</v>
      </c>
      <c r="RFQ11" s="7">
        <v>0</v>
      </c>
      <c r="RFR11" s="7">
        <v>336</v>
      </c>
      <c r="RFS11" s="91" t="s">
        <v>458</v>
      </c>
      <c r="RFT11" s="54" t="s">
        <v>296</v>
      </c>
      <c r="RFU11" s="7">
        <v>245</v>
      </c>
      <c r="RFV11" s="7">
        <v>73</v>
      </c>
      <c r="RFW11" s="13" t="s">
        <v>515</v>
      </c>
      <c r="RFX11" s="7"/>
      <c r="RFY11" s="7"/>
      <c r="RFZ11" s="7"/>
      <c r="RGA11" s="7"/>
      <c r="RGB11" s="13" t="s">
        <v>9</v>
      </c>
      <c r="RGC11" s="12" t="s">
        <v>58</v>
      </c>
      <c r="RGD11" s="11" t="s">
        <v>66</v>
      </c>
      <c r="RGE11" s="7">
        <v>336</v>
      </c>
      <c r="RGF11" s="7">
        <v>336</v>
      </c>
      <c r="RGG11" s="7">
        <v>0</v>
      </c>
      <c r="RGH11" s="7">
        <v>336</v>
      </c>
      <c r="RGI11" s="91" t="s">
        <v>458</v>
      </c>
      <c r="RGJ11" s="54" t="s">
        <v>296</v>
      </c>
      <c r="RGK11" s="7">
        <v>245</v>
      </c>
      <c r="RGL11" s="7">
        <v>73</v>
      </c>
      <c r="RGM11" s="13" t="s">
        <v>515</v>
      </c>
      <c r="RGN11" s="7"/>
      <c r="RGO11" s="7"/>
      <c r="RGP11" s="7"/>
      <c r="RGQ11" s="7"/>
      <c r="RGR11" s="13" t="s">
        <v>9</v>
      </c>
      <c r="RGS11" s="12" t="s">
        <v>58</v>
      </c>
      <c r="RGT11" s="11" t="s">
        <v>66</v>
      </c>
      <c r="RGU11" s="7">
        <v>336</v>
      </c>
      <c r="RGV11" s="7">
        <v>336</v>
      </c>
      <c r="RGW11" s="7">
        <v>0</v>
      </c>
      <c r="RGX11" s="7">
        <v>336</v>
      </c>
      <c r="RGY11" s="91" t="s">
        <v>458</v>
      </c>
      <c r="RGZ11" s="54" t="s">
        <v>296</v>
      </c>
      <c r="RHA11" s="7">
        <v>245</v>
      </c>
      <c r="RHB11" s="7">
        <v>73</v>
      </c>
      <c r="RHC11" s="13" t="s">
        <v>515</v>
      </c>
      <c r="RHD11" s="7"/>
      <c r="RHE11" s="7"/>
      <c r="RHF11" s="7"/>
      <c r="RHG11" s="7"/>
      <c r="RHH11" s="13" t="s">
        <v>9</v>
      </c>
      <c r="RHI11" s="12" t="s">
        <v>58</v>
      </c>
      <c r="RHJ11" s="11" t="s">
        <v>66</v>
      </c>
      <c r="RHK11" s="7">
        <v>336</v>
      </c>
      <c r="RHL11" s="7">
        <v>336</v>
      </c>
      <c r="RHM11" s="7">
        <v>0</v>
      </c>
      <c r="RHN11" s="7">
        <v>336</v>
      </c>
      <c r="RHO11" s="91" t="s">
        <v>458</v>
      </c>
      <c r="RHP11" s="54" t="s">
        <v>296</v>
      </c>
      <c r="RHQ11" s="7">
        <v>245</v>
      </c>
      <c r="RHR11" s="7">
        <v>73</v>
      </c>
      <c r="RHS11" s="13" t="s">
        <v>515</v>
      </c>
      <c r="RHT11" s="7"/>
      <c r="RHU11" s="7"/>
      <c r="RHV11" s="7"/>
      <c r="RHW11" s="7"/>
      <c r="RHX11" s="13" t="s">
        <v>9</v>
      </c>
      <c r="RHY11" s="12" t="s">
        <v>58</v>
      </c>
      <c r="RHZ11" s="11" t="s">
        <v>66</v>
      </c>
      <c r="RIA11" s="7">
        <v>336</v>
      </c>
      <c r="RIB11" s="7">
        <v>336</v>
      </c>
      <c r="RIC11" s="7">
        <v>0</v>
      </c>
      <c r="RID11" s="7">
        <v>336</v>
      </c>
      <c r="RIE11" s="91" t="s">
        <v>458</v>
      </c>
      <c r="RIF11" s="54" t="s">
        <v>296</v>
      </c>
      <c r="RIG11" s="7">
        <v>245</v>
      </c>
      <c r="RIH11" s="7">
        <v>73</v>
      </c>
      <c r="RII11" s="13" t="s">
        <v>515</v>
      </c>
      <c r="RIJ11" s="7"/>
      <c r="RIK11" s="7"/>
      <c r="RIL11" s="7"/>
      <c r="RIM11" s="7"/>
      <c r="RIN11" s="13" t="s">
        <v>9</v>
      </c>
      <c r="RIO11" s="12" t="s">
        <v>58</v>
      </c>
      <c r="RIP11" s="11" t="s">
        <v>66</v>
      </c>
      <c r="RIQ11" s="7">
        <v>336</v>
      </c>
      <c r="RIR11" s="7">
        <v>336</v>
      </c>
      <c r="RIS11" s="7">
        <v>0</v>
      </c>
      <c r="RIT11" s="7">
        <v>336</v>
      </c>
      <c r="RIU11" s="91" t="s">
        <v>458</v>
      </c>
      <c r="RIV11" s="54" t="s">
        <v>296</v>
      </c>
      <c r="RIW11" s="7">
        <v>245</v>
      </c>
      <c r="RIX11" s="7">
        <v>73</v>
      </c>
      <c r="RIY11" s="13" t="s">
        <v>515</v>
      </c>
      <c r="RIZ11" s="7"/>
      <c r="RJA11" s="7"/>
      <c r="RJB11" s="7"/>
      <c r="RJC11" s="7"/>
      <c r="RJD11" s="13" t="s">
        <v>9</v>
      </c>
      <c r="RJE11" s="12" t="s">
        <v>58</v>
      </c>
      <c r="RJF11" s="11" t="s">
        <v>66</v>
      </c>
      <c r="RJG11" s="7">
        <v>336</v>
      </c>
      <c r="RJH11" s="7">
        <v>336</v>
      </c>
      <c r="RJI11" s="7">
        <v>0</v>
      </c>
      <c r="RJJ11" s="7">
        <v>336</v>
      </c>
      <c r="RJK11" s="91" t="s">
        <v>458</v>
      </c>
      <c r="RJL11" s="54" t="s">
        <v>296</v>
      </c>
      <c r="RJM11" s="7">
        <v>245</v>
      </c>
      <c r="RJN11" s="7">
        <v>73</v>
      </c>
      <c r="RJO11" s="13" t="s">
        <v>515</v>
      </c>
      <c r="RJP11" s="7"/>
      <c r="RJQ11" s="7"/>
      <c r="RJR11" s="7"/>
      <c r="RJS11" s="7"/>
      <c r="RJT11" s="13" t="s">
        <v>9</v>
      </c>
      <c r="RJU11" s="12" t="s">
        <v>58</v>
      </c>
      <c r="RJV11" s="11" t="s">
        <v>66</v>
      </c>
      <c r="RJW11" s="7">
        <v>336</v>
      </c>
      <c r="RJX11" s="7">
        <v>336</v>
      </c>
      <c r="RJY11" s="7">
        <v>0</v>
      </c>
      <c r="RJZ11" s="7">
        <v>336</v>
      </c>
      <c r="RKA11" s="91" t="s">
        <v>458</v>
      </c>
      <c r="RKB11" s="54" t="s">
        <v>296</v>
      </c>
      <c r="RKC11" s="7">
        <v>245</v>
      </c>
      <c r="RKD11" s="7">
        <v>73</v>
      </c>
      <c r="RKE11" s="13" t="s">
        <v>515</v>
      </c>
      <c r="RKF11" s="7"/>
      <c r="RKG11" s="7"/>
      <c r="RKH11" s="7"/>
      <c r="RKI11" s="7"/>
      <c r="RKJ11" s="13" t="s">
        <v>9</v>
      </c>
      <c r="RKK11" s="12" t="s">
        <v>58</v>
      </c>
      <c r="RKL11" s="11" t="s">
        <v>66</v>
      </c>
      <c r="RKM11" s="7">
        <v>336</v>
      </c>
      <c r="RKN11" s="7">
        <v>336</v>
      </c>
      <c r="RKO11" s="7">
        <v>0</v>
      </c>
      <c r="RKP11" s="7">
        <v>336</v>
      </c>
      <c r="RKQ11" s="91" t="s">
        <v>458</v>
      </c>
      <c r="RKR11" s="54" t="s">
        <v>296</v>
      </c>
      <c r="RKS11" s="7">
        <v>245</v>
      </c>
      <c r="RKT11" s="7">
        <v>73</v>
      </c>
      <c r="RKU11" s="13" t="s">
        <v>515</v>
      </c>
      <c r="RKV11" s="7"/>
      <c r="RKW11" s="7"/>
      <c r="RKX11" s="7"/>
      <c r="RKY11" s="7"/>
      <c r="RKZ11" s="13" t="s">
        <v>9</v>
      </c>
      <c r="RLA11" s="12" t="s">
        <v>58</v>
      </c>
      <c r="RLB11" s="11" t="s">
        <v>66</v>
      </c>
      <c r="RLC11" s="7">
        <v>336</v>
      </c>
      <c r="RLD11" s="7">
        <v>336</v>
      </c>
      <c r="RLE11" s="7">
        <v>0</v>
      </c>
      <c r="RLF11" s="7">
        <v>336</v>
      </c>
      <c r="RLG11" s="91" t="s">
        <v>458</v>
      </c>
      <c r="RLH11" s="54" t="s">
        <v>296</v>
      </c>
      <c r="RLI11" s="7">
        <v>245</v>
      </c>
      <c r="RLJ11" s="7">
        <v>73</v>
      </c>
      <c r="RLK11" s="13" t="s">
        <v>515</v>
      </c>
      <c r="RLL11" s="7"/>
      <c r="RLM11" s="7"/>
      <c r="RLN11" s="7"/>
      <c r="RLO11" s="7"/>
      <c r="RLP11" s="13" t="s">
        <v>9</v>
      </c>
      <c r="RLQ11" s="12" t="s">
        <v>58</v>
      </c>
      <c r="RLR11" s="11" t="s">
        <v>66</v>
      </c>
      <c r="RLS11" s="7">
        <v>336</v>
      </c>
      <c r="RLT11" s="7">
        <v>336</v>
      </c>
      <c r="RLU11" s="7">
        <v>0</v>
      </c>
      <c r="RLV11" s="7">
        <v>336</v>
      </c>
      <c r="RLW11" s="91" t="s">
        <v>458</v>
      </c>
      <c r="RLX11" s="54" t="s">
        <v>296</v>
      </c>
      <c r="RLY11" s="7">
        <v>245</v>
      </c>
      <c r="RLZ11" s="7">
        <v>73</v>
      </c>
      <c r="RMA11" s="13" t="s">
        <v>515</v>
      </c>
      <c r="RMB11" s="7"/>
      <c r="RMC11" s="7"/>
      <c r="RMD11" s="7"/>
      <c r="RME11" s="7"/>
      <c r="RMF11" s="13" t="s">
        <v>9</v>
      </c>
      <c r="RMG11" s="12" t="s">
        <v>58</v>
      </c>
      <c r="RMH11" s="11" t="s">
        <v>66</v>
      </c>
      <c r="RMI11" s="7">
        <v>336</v>
      </c>
      <c r="RMJ11" s="7">
        <v>336</v>
      </c>
      <c r="RMK11" s="7">
        <v>0</v>
      </c>
      <c r="RML11" s="7">
        <v>336</v>
      </c>
      <c r="RMM11" s="91" t="s">
        <v>458</v>
      </c>
      <c r="RMN11" s="54" t="s">
        <v>296</v>
      </c>
      <c r="RMO11" s="7">
        <v>245</v>
      </c>
      <c r="RMP11" s="7">
        <v>73</v>
      </c>
      <c r="RMQ11" s="13" t="s">
        <v>515</v>
      </c>
      <c r="RMR11" s="7"/>
      <c r="RMS11" s="7"/>
      <c r="RMT11" s="7"/>
      <c r="RMU11" s="7"/>
      <c r="RMV11" s="13" t="s">
        <v>9</v>
      </c>
      <c r="RMW11" s="12" t="s">
        <v>58</v>
      </c>
      <c r="RMX11" s="11" t="s">
        <v>66</v>
      </c>
      <c r="RMY11" s="7">
        <v>336</v>
      </c>
      <c r="RMZ11" s="7">
        <v>336</v>
      </c>
      <c r="RNA11" s="7">
        <v>0</v>
      </c>
      <c r="RNB11" s="7">
        <v>336</v>
      </c>
      <c r="RNC11" s="91" t="s">
        <v>458</v>
      </c>
      <c r="RND11" s="54" t="s">
        <v>296</v>
      </c>
      <c r="RNE11" s="7">
        <v>245</v>
      </c>
      <c r="RNF11" s="7">
        <v>73</v>
      </c>
      <c r="RNG11" s="13" t="s">
        <v>515</v>
      </c>
      <c r="RNH11" s="7"/>
      <c r="RNI11" s="7"/>
      <c r="RNJ11" s="7"/>
      <c r="RNK11" s="7"/>
      <c r="RNL11" s="13" t="s">
        <v>9</v>
      </c>
      <c r="RNM11" s="12" t="s">
        <v>58</v>
      </c>
      <c r="RNN11" s="11" t="s">
        <v>66</v>
      </c>
      <c r="RNO11" s="7">
        <v>336</v>
      </c>
      <c r="RNP11" s="7">
        <v>336</v>
      </c>
      <c r="RNQ11" s="7">
        <v>0</v>
      </c>
      <c r="RNR11" s="7">
        <v>336</v>
      </c>
      <c r="RNS11" s="91" t="s">
        <v>458</v>
      </c>
      <c r="RNT11" s="54" t="s">
        <v>296</v>
      </c>
      <c r="RNU11" s="7">
        <v>245</v>
      </c>
      <c r="RNV11" s="7">
        <v>73</v>
      </c>
      <c r="RNW11" s="13" t="s">
        <v>515</v>
      </c>
      <c r="RNX11" s="7"/>
      <c r="RNY11" s="7"/>
      <c r="RNZ11" s="7"/>
      <c r="ROA11" s="7"/>
      <c r="ROB11" s="13" t="s">
        <v>9</v>
      </c>
      <c r="ROC11" s="12" t="s">
        <v>58</v>
      </c>
      <c r="ROD11" s="11" t="s">
        <v>66</v>
      </c>
      <c r="ROE11" s="7">
        <v>336</v>
      </c>
      <c r="ROF11" s="7">
        <v>336</v>
      </c>
      <c r="ROG11" s="7">
        <v>0</v>
      </c>
      <c r="ROH11" s="7">
        <v>336</v>
      </c>
      <c r="ROI11" s="91" t="s">
        <v>458</v>
      </c>
      <c r="ROJ11" s="54" t="s">
        <v>296</v>
      </c>
      <c r="ROK11" s="7">
        <v>245</v>
      </c>
      <c r="ROL11" s="7">
        <v>73</v>
      </c>
      <c r="ROM11" s="13" t="s">
        <v>515</v>
      </c>
      <c r="RON11" s="7"/>
      <c r="ROO11" s="7"/>
      <c r="ROP11" s="7"/>
      <c r="ROQ11" s="7"/>
      <c r="ROR11" s="13" t="s">
        <v>9</v>
      </c>
      <c r="ROS11" s="12" t="s">
        <v>58</v>
      </c>
      <c r="ROT11" s="11" t="s">
        <v>66</v>
      </c>
      <c r="ROU11" s="7">
        <v>336</v>
      </c>
      <c r="ROV11" s="7">
        <v>336</v>
      </c>
      <c r="ROW11" s="7">
        <v>0</v>
      </c>
      <c r="ROX11" s="7">
        <v>336</v>
      </c>
      <c r="ROY11" s="91" t="s">
        <v>458</v>
      </c>
      <c r="ROZ11" s="54" t="s">
        <v>296</v>
      </c>
      <c r="RPA11" s="7">
        <v>245</v>
      </c>
      <c r="RPB11" s="7">
        <v>73</v>
      </c>
      <c r="RPC11" s="13" t="s">
        <v>515</v>
      </c>
      <c r="RPD11" s="7"/>
      <c r="RPE11" s="7"/>
      <c r="RPF11" s="7"/>
      <c r="RPG11" s="7"/>
      <c r="RPH11" s="13" t="s">
        <v>9</v>
      </c>
      <c r="RPI11" s="12" t="s">
        <v>58</v>
      </c>
      <c r="RPJ11" s="11" t="s">
        <v>66</v>
      </c>
      <c r="RPK11" s="7">
        <v>336</v>
      </c>
      <c r="RPL11" s="7">
        <v>336</v>
      </c>
      <c r="RPM11" s="7">
        <v>0</v>
      </c>
      <c r="RPN11" s="7">
        <v>336</v>
      </c>
      <c r="RPO11" s="91" t="s">
        <v>458</v>
      </c>
      <c r="RPP11" s="54" t="s">
        <v>296</v>
      </c>
      <c r="RPQ11" s="7">
        <v>245</v>
      </c>
      <c r="RPR11" s="7">
        <v>73</v>
      </c>
      <c r="RPS11" s="13" t="s">
        <v>515</v>
      </c>
      <c r="RPT11" s="7"/>
      <c r="RPU11" s="7"/>
      <c r="RPV11" s="7"/>
      <c r="RPW11" s="7"/>
      <c r="RPX11" s="13" t="s">
        <v>9</v>
      </c>
      <c r="RPY11" s="12" t="s">
        <v>58</v>
      </c>
      <c r="RPZ11" s="11" t="s">
        <v>66</v>
      </c>
      <c r="RQA11" s="7">
        <v>336</v>
      </c>
      <c r="RQB11" s="7">
        <v>336</v>
      </c>
      <c r="RQC11" s="7">
        <v>0</v>
      </c>
      <c r="RQD11" s="7">
        <v>336</v>
      </c>
      <c r="RQE11" s="91" t="s">
        <v>458</v>
      </c>
      <c r="RQF11" s="54" t="s">
        <v>296</v>
      </c>
      <c r="RQG11" s="7">
        <v>245</v>
      </c>
      <c r="RQH11" s="7">
        <v>73</v>
      </c>
      <c r="RQI11" s="13" t="s">
        <v>515</v>
      </c>
      <c r="RQJ11" s="7"/>
      <c r="RQK11" s="7"/>
      <c r="RQL11" s="7"/>
      <c r="RQM11" s="7"/>
      <c r="RQN11" s="13" t="s">
        <v>9</v>
      </c>
      <c r="RQO11" s="12" t="s">
        <v>58</v>
      </c>
      <c r="RQP11" s="11" t="s">
        <v>66</v>
      </c>
      <c r="RQQ11" s="7">
        <v>336</v>
      </c>
      <c r="RQR11" s="7">
        <v>336</v>
      </c>
      <c r="RQS11" s="7">
        <v>0</v>
      </c>
      <c r="RQT11" s="7">
        <v>336</v>
      </c>
      <c r="RQU11" s="91" t="s">
        <v>458</v>
      </c>
      <c r="RQV11" s="54" t="s">
        <v>296</v>
      </c>
      <c r="RQW11" s="7">
        <v>245</v>
      </c>
      <c r="RQX11" s="7">
        <v>73</v>
      </c>
      <c r="RQY11" s="13" t="s">
        <v>515</v>
      </c>
      <c r="RQZ11" s="7"/>
      <c r="RRA11" s="7"/>
      <c r="RRB11" s="7"/>
      <c r="RRC11" s="7"/>
      <c r="RRD11" s="13" t="s">
        <v>9</v>
      </c>
      <c r="RRE11" s="12" t="s">
        <v>58</v>
      </c>
      <c r="RRF11" s="11" t="s">
        <v>66</v>
      </c>
      <c r="RRG11" s="7">
        <v>336</v>
      </c>
      <c r="RRH11" s="7">
        <v>336</v>
      </c>
      <c r="RRI11" s="7">
        <v>0</v>
      </c>
      <c r="RRJ11" s="7">
        <v>336</v>
      </c>
      <c r="RRK11" s="91" t="s">
        <v>458</v>
      </c>
      <c r="RRL11" s="54" t="s">
        <v>296</v>
      </c>
      <c r="RRM11" s="7">
        <v>245</v>
      </c>
      <c r="RRN11" s="7">
        <v>73</v>
      </c>
      <c r="RRO11" s="13" t="s">
        <v>515</v>
      </c>
      <c r="RRP11" s="7"/>
      <c r="RRQ11" s="7"/>
      <c r="RRR11" s="7"/>
      <c r="RRS11" s="7"/>
      <c r="RRT11" s="13" t="s">
        <v>9</v>
      </c>
      <c r="RRU11" s="12" t="s">
        <v>58</v>
      </c>
      <c r="RRV11" s="11" t="s">
        <v>66</v>
      </c>
      <c r="RRW11" s="7">
        <v>336</v>
      </c>
      <c r="RRX11" s="7">
        <v>336</v>
      </c>
      <c r="RRY11" s="7">
        <v>0</v>
      </c>
      <c r="RRZ11" s="7">
        <v>336</v>
      </c>
      <c r="RSA11" s="91" t="s">
        <v>458</v>
      </c>
      <c r="RSB11" s="54" t="s">
        <v>296</v>
      </c>
      <c r="RSC11" s="7">
        <v>245</v>
      </c>
      <c r="RSD11" s="7">
        <v>73</v>
      </c>
      <c r="RSE11" s="13" t="s">
        <v>515</v>
      </c>
      <c r="RSF11" s="7"/>
      <c r="RSG11" s="7"/>
      <c r="RSH11" s="7"/>
      <c r="RSI11" s="7"/>
      <c r="RSJ11" s="13" t="s">
        <v>9</v>
      </c>
      <c r="RSK11" s="12" t="s">
        <v>58</v>
      </c>
      <c r="RSL11" s="11" t="s">
        <v>66</v>
      </c>
      <c r="RSM11" s="7">
        <v>336</v>
      </c>
      <c r="RSN11" s="7">
        <v>336</v>
      </c>
      <c r="RSO11" s="7">
        <v>0</v>
      </c>
      <c r="RSP11" s="7">
        <v>336</v>
      </c>
      <c r="RSQ11" s="91" t="s">
        <v>458</v>
      </c>
      <c r="RSR11" s="54" t="s">
        <v>296</v>
      </c>
      <c r="RSS11" s="7">
        <v>245</v>
      </c>
      <c r="RST11" s="7">
        <v>73</v>
      </c>
      <c r="RSU11" s="13" t="s">
        <v>515</v>
      </c>
      <c r="RSV11" s="7"/>
      <c r="RSW11" s="7"/>
      <c r="RSX11" s="7"/>
      <c r="RSY11" s="7"/>
      <c r="RSZ11" s="13" t="s">
        <v>9</v>
      </c>
      <c r="RTA11" s="12" t="s">
        <v>58</v>
      </c>
      <c r="RTB11" s="11" t="s">
        <v>66</v>
      </c>
      <c r="RTC11" s="7">
        <v>336</v>
      </c>
      <c r="RTD11" s="7">
        <v>336</v>
      </c>
      <c r="RTE11" s="7">
        <v>0</v>
      </c>
      <c r="RTF11" s="7">
        <v>336</v>
      </c>
      <c r="RTG11" s="91" t="s">
        <v>458</v>
      </c>
      <c r="RTH11" s="54" t="s">
        <v>296</v>
      </c>
      <c r="RTI11" s="7">
        <v>245</v>
      </c>
      <c r="RTJ11" s="7">
        <v>73</v>
      </c>
      <c r="RTK11" s="13" t="s">
        <v>515</v>
      </c>
      <c r="RTL11" s="7"/>
      <c r="RTM11" s="7"/>
      <c r="RTN11" s="7"/>
      <c r="RTO11" s="7"/>
      <c r="RTP11" s="13" t="s">
        <v>9</v>
      </c>
      <c r="RTQ11" s="12" t="s">
        <v>58</v>
      </c>
      <c r="RTR11" s="11" t="s">
        <v>66</v>
      </c>
      <c r="RTS11" s="7">
        <v>336</v>
      </c>
      <c r="RTT11" s="7">
        <v>336</v>
      </c>
      <c r="RTU11" s="7">
        <v>0</v>
      </c>
      <c r="RTV11" s="7">
        <v>336</v>
      </c>
      <c r="RTW11" s="91" t="s">
        <v>458</v>
      </c>
      <c r="RTX11" s="54" t="s">
        <v>296</v>
      </c>
      <c r="RTY11" s="7">
        <v>245</v>
      </c>
      <c r="RTZ11" s="7">
        <v>73</v>
      </c>
      <c r="RUA11" s="13" t="s">
        <v>515</v>
      </c>
      <c r="RUB11" s="7"/>
      <c r="RUC11" s="7"/>
      <c r="RUD11" s="7"/>
      <c r="RUE11" s="7"/>
      <c r="RUF11" s="13" t="s">
        <v>9</v>
      </c>
      <c r="RUG11" s="12" t="s">
        <v>58</v>
      </c>
      <c r="RUH11" s="11" t="s">
        <v>66</v>
      </c>
      <c r="RUI11" s="7">
        <v>336</v>
      </c>
      <c r="RUJ11" s="7">
        <v>336</v>
      </c>
      <c r="RUK11" s="7">
        <v>0</v>
      </c>
      <c r="RUL11" s="7">
        <v>336</v>
      </c>
      <c r="RUM11" s="91" t="s">
        <v>458</v>
      </c>
      <c r="RUN11" s="54" t="s">
        <v>296</v>
      </c>
      <c r="RUO11" s="7">
        <v>245</v>
      </c>
      <c r="RUP11" s="7">
        <v>73</v>
      </c>
      <c r="RUQ11" s="13" t="s">
        <v>515</v>
      </c>
      <c r="RUR11" s="7"/>
      <c r="RUS11" s="7"/>
      <c r="RUT11" s="7"/>
      <c r="RUU11" s="7"/>
      <c r="RUV11" s="13" t="s">
        <v>9</v>
      </c>
      <c r="RUW11" s="12" t="s">
        <v>58</v>
      </c>
      <c r="RUX11" s="11" t="s">
        <v>66</v>
      </c>
      <c r="RUY11" s="7">
        <v>336</v>
      </c>
      <c r="RUZ11" s="7">
        <v>336</v>
      </c>
      <c r="RVA11" s="7">
        <v>0</v>
      </c>
      <c r="RVB11" s="7">
        <v>336</v>
      </c>
      <c r="RVC11" s="91" t="s">
        <v>458</v>
      </c>
      <c r="RVD11" s="54" t="s">
        <v>296</v>
      </c>
      <c r="RVE11" s="7">
        <v>245</v>
      </c>
      <c r="RVF11" s="7">
        <v>73</v>
      </c>
      <c r="RVG11" s="13" t="s">
        <v>515</v>
      </c>
      <c r="RVH11" s="7"/>
      <c r="RVI11" s="7"/>
      <c r="RVJ11" s="7"/>
      <c r="RVK11" s="7"/>
      <c r="RVL11" s="13" t="s">
        <v>9</v>
      </c>
      <c r="RVM11" s="12" t="s">
        <v>58</v>
      </c>
      <c r="RVN11" s="11" t="s">
        <v>66</v>
      </c>
      <c r="RVO11" s="7">
        <v>336</v>
      </c>
      <c r="RVP11" s="7">
        <v>336</v>
      </c>
      <c r="RVQ11" s="7">
        <v>0</v>
      </c>
      <c r="RVR11" s="7">
        <v>336</v>
      </c>
      <c r="RVS11" s="91" t="s">
        <v>458</v>
      </c>
      <c r="RVT11" s="54" t="s">
        <v>296</v>
      </c>
      <c r="RVU11" s="7">
        <v>245</v>
      </c>
      <c r="RVV11" s="7">
        <v>73</v>
      </c>
      <c r="RVW11" s="13" t="s">
        <v>515</v>
      </c>
      <c r="RVX11" s="7"/>
      <c r="RVY11" s="7"/>
      <c r="RVZ11" s="7"/>
      <c r="RWA11" s="7"/>
      <c r="RWB11" s="13" t="s">
        <v>9</v>
      </c>
      <c r="RWC11" s="12" t="s">
        <v>58</v>
      </c>
      <c r="RWD11" s="11" t="s">
        <v>66</v>
      </c>
      <c r="RWE11" s="7">
        <v>336</v>
      </c>
      <c r="RWF11" s="7">
        <v>336</v>
      </c>
      <c r="RWG11" s="7">
        <v>0</v>
      </c>
      <c r="RWH11" s="7">
        <v>336</v>
      </c>
      <c r="RWI11" s="91" t="s">
        <v>458</v>
      </c>
      <c r="RWJ11" s="54" t="s">
        <v>296</v>
      </c>
      <c r="RWK11" s="7">
        <v>245</v>
      </c>
      <c r="RWL11" s="7">
        <v>73</v>
      </c>
      <c r="RWM11" s="13" t="s">
        <v>515</v>
      </c>
      <c r="RWN11" s="7"/>
      <c r="RWO11" s="7"/>
      <c r="RWP11" s="7"/>
      <c r="RWQ11" s="7"/>
      <c r="RWR11" s="13" t="s">
        <v>9</v>
      </c>
      <c r="RWS11" s="12" t="s">
        <v>58</v>
      </c>
      <c r="RWT11" s="11" t="s">
        <v>66</v>
      </c>
      <c r="RWU11" s="7">
        <v>336</v>
      </c>
      <c r="RWV11" s="7">
        <v>336</v>
      </c>
      <c r="RWW11" s="7">
        <v>0</v>
      </c>
      <c r="RWX11" s="7">
        <v>336</v>
      </c>
      <c r="RWY11" s="91" t="s">
        <v>458</v>
      </c>
      <c r="RWZ11" s="54" t="s">
        <v>296</v>
      </c>
      <c r="RXA11" s="7">
        <v>245</v>
      </c>
      <c r="RXB11" s="7">
        <v>73</v>
      </c>
      <c r="RXC11" s="13" t="s">
        <v>515</v>
      </c>
      <c r="RXD11" s="7"/>
      <c r="RXE11" s="7"/>
      <c r="RXF11" s="7"/>
      <c r="RXG11" s="7"/>
      <c r="RXH11" s="13" t="s">
        <v>9</v>
      </c>
      <c r="RXI11" s="12" t="s">
        <v>58</v>
      </c>
      <c r="RXJ11" s="11" t="s">
        <v>66</v>
      </c>
      <c r="RXK11" s="7">
        <v>336</v>
      </c>
      <c r="RXL11" s="7">
        <v>336</v>
      </c>
      <c r="RXM11" s="7">
        <v>0</v>
      </c>
      <c r="RXN11" s="7">
        <v>336</v>
      </c>
      <c r="RXO11" s="91" t="s">
        <v>458</v>
      </c>
      <c r="RXP11" s="54" t="s">
        <v>296</v>
      </c>
      <c r="RXQ11" s="7">
        <v>245</v>
      </c>
      <c r="RXR11" s="7">
        <v>73</v>
      </c>
      <c r="RXS11" s="13" t="s">
        <v>515</v>
      </c>
      <c r="RXT11" s="7"/>
      <c r="RXU11" s="7"/>
      <c r="RXV11" s="7"/>
      <c r="RXW11" s="7"/>
      <c r="RXX11" s="13" t="s">
        <v>9</v>
      </c>
      <c r="RXY11" s="12" t="s">
        <v>58</v>
      </c>
      <c r="RXZ11" s="11" t="s">
        <v>66</v>
      </c>
      <c r="RYA11" s="7">
        <v>336</v>
      </c>
      <c r="RYB11" s="7">
        <v>336</v>
      </c>
      <c r="RYC11" s="7">
        <v>0</v>
      </c>
      <c r="RYD11" s="7">
        <v>336</v>
      </c>
      <c r="RYE11" s="91" t="s">
        <v>458</v>
      </c>
      <c r="RYF11" s="54" t="s">
        <v>296</v>
      </c>
      <c r="RYG11" s="7">
        <v>245</v>
      </c>
      <c r="RYH11" s="7">
        <v>73</v>
      </c>
      <c r="RYI11" s="13" t="s">
        <v>515</v>
      </c>
      <c r="RYJ11" s="7"/>
      <c r="RYK11" s="7"/>
      <c r="RYL11" s="7"/>
      <c r="RYM11" s="7"/>
      <c r="RYN11" s="13" t="s">
        <v>9</v>
      </c>
      <c r="RYO11" s="12" t="s">
        <v>58</v>
      </c>
      <c r="RYP11" s="11" t="s">
        <v>66</v>
      </c>
      <c r="RYQ11" s="7">
        <v>336</v>
      </c>
      <c r="RYR11" s="7">
        <v>336</v>
      </c>
      <c r="RYS11" s="7">
        <v>0</v>
      </c>
      <c r="RYT11" s="7">
        <v>336</v>
      </c>
      <c r="RYU11" s="91" t="s">
        <v>458</v>
      </c>
      <c r="RYV11" s="54" t="s">
        <v>296</v>
      </c>
      <c r="RYW11" s="7">
        <v>245</v>
      </c>
      <c r="RYX11" s="7">
        <v>73</v>
      </c>
      <c r="RYY11" s="13" t="s">
        <v>515</v>
      </c>
      <c r="RYZ11" s="7"/>
      <c r="RZA11" s="7"/>
      <c r="RZB11" s="7"/>
      <c r="RZC11" s="7"/>
      <c r="RZD11" s="13" t="s">
        <v>9</v>
      </c>
      <c r="RZE11" s="12" t="s">
        <v>58</v>
      </c>
      <c r="RZF11" s="11" t="s">
        <v>66</v>
      </c>
      <c r="RZG11" s="7">
        <v>336</v>
      </c>
      <c r="RZH11" s="7">
        <v>336</v>
      </c>
      <c r="RZI11" s="7">
        <v>0</v>
      </c>
      <c r="RZJ11" s="7">
        <v>336</v>
      </c>
      <c r="RZK11" s="91" t="s">
        <v>458</v>
      </c>
      <c r="RZL11" s="54" t="s">
        <v>296</v>
      </c>
      <c r="RZM11" s="7">
        <v>245</v>
      </c>
      <c r="RZN11" s="7">
        <v>73</v>
      </c>
      <c r="RZO11" s="13" t="s">
        <v>515</v>
      </c>
      <c r="RZP11" s="7"/>
      <c r="RZQ11" s="7"/>
      <c r="RZR11" s="7"/>
      <c r="RZS11" s="7"/>
      <c r="RZT11" s="13" t="s">
        <v>9</v>
      </c>
      <c r="RZU11" s="12" t="s">
        <v>58</v>
      </c>
      <c r="RZV11" s="11" t="s">
        <v>66</v>
      </c>
      <c r="RZW11" s="7">
        <v>336</v>
      </c>
      <c r="RZX11" s="7">
        <v>336</v>
      </c>
      <c r="RZY11" s="7">
        <v>0</v>
      </c>
      <c r="RZZ11" s="7">
        <v>336</v>
      </c>
      <c r="SAA11" s="91" t="s">
        <v>458</v>
      </c>
      <c r="SAB11" s="54" t="s">
        <v>296</v>
      </c>
      <c r="SAC11" s="7">
        <v>245</v>
      </c>
      <c r="SAD11" s="7">
        <v>73</v>
      </c>
      <c r="SAE11" s="13" t="s">
        <v>515</v>
      </c>
      <c r="SAF11" s="7"/>
      <c r="SAG11" s="7"/>
      <c r="SAH11" s="7"/>
      <c r="SAI11" s="7"/>
      <c r="SAJ11" s="13" t="s">
        <v>9</v>
      </c>
      <c r="SAK11" s="12" t="s">
        <v>58</v>
      </c>
      <c r="SAL11" s="11" t="s">
        <v>66</v>
      </c>
      <c r="SAM11" s="7">
        <v>336</v>
      </c>
      <c r="SAN11" s="7">
        <v>336</v>
      </c>
      <c r="SAO11" s="7">
        <v>0</v>
      </c>
      <c r="SAP11" s="7">
        <v>336</v>
      </c>
      <c r="SAQ11" s="91" t="s">
        <v>458</v>
      </c>
      <c r="SAR11" s="54" t="s">
        <v>296</v>
      </c>
      <c r="SAS11" s="7">
        <v>245</v>
      </c>
      <c r="SAT11" s="7">
        <v>73</v>
      </c>
      <c r="SAU11" s="13" t="s">
        <v>515</v>
      </c>
      <c r="SAV11" s="7"/>
      <c r="SAW11" s="7"/>
      <c r="SAX11" s="7"/>
      <c r="SAY11" s="7"/>
      <c r="SAZ11" s="13" t="s">
        <v>9</v>
      </c>
      <c r="SBA11" s="12" t="s">
        <v>58</v>
      </c>
      <c r="SBB11" s="11" t="s">
        <v>66</v>
      </c>
      <c r="SBC11" s="7">
        <v>336</v>
      </c>
      <c r="SBD11" s="7">
        <v>336</v>
      </c>
      <c r="SBE11" s="7">
        <v>0</v>
      </c>
      <c r="SBF11" s="7">
        <v>336</v>
      </c>
      <c r="SBG11" s="91" t="s">
        <v>458</v>
      </c>
      <c r="SBH11" s="54" t="s">
        <v>296</v>
      </c>
      <c r="SBI11" s="7">
        <v>245</v>
      </c>
      <c r="SBJ11" s="7">
        <v>73</v>
      </c>
      <c r="SBK11" s="13" t="s">
        <v>515</v>
      </c>
      <c r="SBL11" s="7"/>
      <c r="SBM11" s="7"/>
      <c r="SBN11" s="7"/>
      <c r="SBO11" s="7"/>
      <c r="SBP11" s="13" t="s">
        <v>9</v>
      </c>
      <c r="SBQ11" s="12" t="s">
        <v>58</v>
      </c>
      <c r="SBR11" s="11" t="s">
        <v>66</v>
      </c>
      <c r="SBS11" s="7">
        <v>336</v>
      </c>
      <c r="SBT11" s="7">
        <v>336</v>
      </c>
      <c r="SBU11" s="7">
        <v>0</v>
      </c>
      <c r="SBV11" s="7">
        <v>336</v>
      </c>
      <c r="SBW11" s="91" t="s">
        <v>458</v>
      </c>
      <c r="SBX11" s="54" t="s">
        <v>296</v>
      </c>
      <c r="SBY11" s="7">
        <v>245</v>
      </c>
      <c r="SBZ11" s="7">
        <v>73</v>
      </c>
      <c r="SCA11" s="13" t="s">
        <v>515</v>
      </c>
      <c r="SCB11" s="7"/>
      <c r="SCC11" s="7"/>
      <c r="SCD11" s="7"/>
      <c r="SCE11" s="7"/>
      <c r="SCF11" s="13" t="s">
        <v>9</v>
      </c>
      <c r="SCG11" s="12" t="s">
        <v>58</v>
      </c>
      <c r="SCH11" s="11" t="s">
        <v>66</v>
      </c>
      <c r="SCI11" s="7">
        <v>336</v>
      </c>
      <c r="SCJ11" s="7">
        <v>336</v>
      </c>
      <c r="SCK11" s="7">
        <v>0</v>
      </c>
      <c r="SCL11" s="7">
        <v>336</v>
      </c>
      <c r="SCM11" s="91" t="s">
        <v>458</v>
      </c>
      <c r="SCN11" s="54" t="s">
        <v>296</v>
      </c>
      <c r="SCO11" s="7">
        <v>245</v>
      </c>
      <c r="SCP11" s="7">
        <v>73</v>
      </c>
      <c r="SCQ11" s="13" t="s">
        <v>515</v>
      </c>
      <c r="SCR11" s="7"/>
      <c r="SCS11" s="7"/>
      <c r="SCT11" s="7"/>
      <c r="SCU11" s="7"/>
      <c r="SCV11" s="13" t="s">
        <v>9</v>
      </c>
      <c r="SCW11" s="12" t="s">
        <v>58</v>
      </c>
      <c r="SCX11" s="11" t="s">
        <v>66</v>
      </c>
      <c r="SCY11" s="7">
        <v>336</v>
      </c>
      <c r="SCZ11" s="7">
        <v>336</v>
      </c>
      <c r="SDA11" s="7">
        <v>0</v>
      </c>
      <c r="SDB11" s="7">
        <v>336</v>
      </c>
      <c r="SDC11" s="91" t="s">
        <v>458</v>
      </c>
      <c r="SDD11" s="54" t="s">
        <v>296</v>
      </c>
      <c r="SDE11" s="7">
        <v>245</v>
      </c>
      <c r="SDF11" s="7">
        <v>73</v>
      </c>
      <c r="SDG11" s="13" t="s">
        <v>515</v>
      </c>
      <c r="SDH11" s="7"/>
      <c r="SDI11" s="7"/>
      <c r="SDJ11" s="7"/>
      <c r="SDK11" s="7"/>
      <c r="SDL11" s="13" t="s">
        <v>9</v>
      </c>
      <c r="SDM11" s="12" t="s">
        <v>58</v>
      </c>
      <c r="SDN11" s="11" t="s">
        <v>66</v>
      </c>
      <c r="SDO11" s="7">
        <v>336</v>
      </c>
      <c r="SDP11" s="7">
        <v>336</v>
      </c>
      <c r="SDQ11" s="7">
        <v>0</v>
      </c>
      <c r="SDR11" s="7">
        <v>336</v>
      </c>
      <c r="SDS11" s="91" t="s">
        <v>458</v>
      </c>
      <c r="SDT11" s="54" t="s">
        <v>296</v>
      </c>
      <c r="SDU11" s="7">
        <v>245</v>
      </c>
      <c r="SDV11" s="7">
        <v>73</v>
      </c>
      <c r="SDW11" s="13" t="s">
        <v>515</v>
      </c>
      <c r="SDX11" s="7"/>
      <c r="SDY11" s="7"/>
      <c r="SDZ11" s="7"/>
      <c r="SEA11" s="7"/>
      <c r="SEB11" s="13" t="s">
        <v>9</v>
      </c>
      <c r="SEC11" s="12" t="s">
        <v>58</v>
      </c>
      <c r="SED11" s="11" t="s">
        <v>66</v>
      </c>
      <c r="SEE11" s="7">
        <v>336</v>
      </c>
      <c r="SEF11" s="7">
        <v>336</v>
      </c>
      <c r="SEG11" s="7">
        <v>0</v>
      </c>
      <c r="SEH11" s="7">
        <v>336</v>
      </c>
      <c r="SEI11" s="91" t="s">
        <v>458</v>
      </c>
      <c r="SEJ11" s="54" t="s">
        <v>296</v>
      </c>
      <c r="SEK11" s="7">
        <v>245</v>
      </c>
      <c r="SEL11" s="7">
        <v>73</v>
      </c>
      <c r="SEM11" s="13" t="s">
        <v>515</v>
      </c>
      <c r="SEN11" s="7"/>
      <c r="SEO11" s="7"/>
      <c r="SEP11" s="7"/>
      <c r="SEQ11" s="7"/>
      <c r="SER11" s="13" t="s">
        <v>9</v>
      </c>
      <c r="SES11" s="12" t="s">
        <v>58</v>
      </c>
      <c r="SET11" s="11" t="s">
        <v>66</v>
      </c>
      <c r="SEU11" s="7">
        <v>336</v>
      </c>
      <c r="SEV11" s="7">
        <v>336</v>
      </c>
      <c r="SEW11" s="7">
        <v>0</v>
      </c>
      <c r="SEX11" s="7">
        <v>336</v>
      </c>
      <c r="SEY11" s="91" t="s">
        <v>458</v>
      </c>
      <c r="SEZ11" s="54" t="s">
        <v>296</v>
      </c>
      <c r="SFA11" s="7">
        <v>245</v>
      </c>
      <c r="SFB11" s="7">
        <v>73</v>
      </c>
      <c r="SFC11" s="13" t="s">
        <v>515</v>
      </c>
      <c r="SFD11" s="7"/>
      <c r="SFE11" s="7"/>
      <c r="SFF11" s="7"/>
      <c r="SFG11" s="7"/>
      <c r="SFH11" s="13" t="s">
        <v>9</v>
      </c>
      <c r="SFI11" s="12" t="s">
        <v>58</v>
      </c>
      <c r="SFJ11" s="11" t="s">
        <v>66</v>
      </c>
      <c r="SFK11" s="7">
        <v>336</v>
      </c>
      <c r="SFL11" s="7">
        <v>336</v>
      </c>
      <c r="SFM11" s="7">
        <v>0</v>
      </c>
      <c r="SFN11" s="7">
        <v>336</v>
      </c>
      <c r="SFO11" s="91" t="s">
        <v>458</v>
      </c>
      <c r="SFP11" s="54" t="s">
        <v>296</v>
      </c>
      <c r="SFQ11" s="7">
        <v>245</v>
      </c>
      <c r="SFR11" s="7">
        <v>73</v>
      </c>
      <c r="SFS11" s="13" t="s">
        <v>515</v>
      </c>
      <c r="SFT11" s="7"/>
      <c r="SFU11" s="7"/>
      <c r="SFV11" s="7"/>
      <c r="SFW11" s="7"/>
      <c r="SFX11" s="13" t="s">
        <v>9</v>
      </c>
      <c r="SFY11" s="12" t="s">
        <v>58</v>
      </c>
      <c r="SFZ11" s="11" t="s">
        <v>66</v>
      </c>
      <c r="SGA11" s="7">
        <v>336</v>
      </c>
      <c r="SGB11" s="7">
        <v>336</v>
      </c>
      <c r="SGC11" s="7">
        <v>0</v>
      </c>
      <c r="SGD11" s="7">
        <v>336</v>
      </c>
      <c r="SGE11" s="91" t="s">
        <v>458</v>
      </c>
      <c r="SGF11" s="54" t="s">
        <v>296</v>
      </c>
      <c r="SGG11" s="7">
        <v>245</v>
      </c>
      <c r="SGH11" s="7">
        <v>73</v>
      </c>
      <c r="SGI11" s="13" t="s">
        <v>515</v>
      </c>
      <c r="SGJ11" s="7"/>
      <c r="SGK11" s="7"/>
      <c r="SGL11" s="7"/>
      <c r="SGM11" s="7"/>
      <c r="SGN11" s="13" t="s">
        <v>9</v>
      </c>
      <c r="SGO11" s="12" t="s">
        <v>58</v>
      </c>
      <c r="SGP11" s="11" t="s">
        <v>66</v>
      </c>
      <c r="SGQ11" s="7">
        <v>336</v>
      </c>
      <c r="SGR11" s="7">
        <v>336</v>
      </c>
      <c r="SGS11" s="7">
        <v>0</v>
      </c>
      <c r="SGT11" s="7">
        <v>336</v>
      </c>
      <c r="SGU11" s="91" t="s">
        <v>458</v>
      </c>
      <c r="SGV11" s="54" t="s">
        <v>296</v>
      </c>
      <c r="SGW11" s="7">
        <v>245</v>
      </c>
      <c r="SGX11" s="7">
        <v>73</v>
      </c>
      <c r="SGY11" s="13" t="s">
        <v>515</v>
      </c>
      <c r="SGZ11" s="7"/>
      <c r="SHA11" s="7"/>
      <c r="SHB11" s="7"/>
      <c r="SHC11" s="7"/>
      <c r="SHD11" s="13" t="s">
        <v>9</v>
      </c>
      <c r="SHE11" s="12" t="s">
        <v>58</v>
      </c>
      <c r="SHF11" s="11" t="s">
        <v>66</v>
      </c>
      <c r="SHG11" s="7">
        <v>336</v>
      </c>
      <c r="SHH11" s="7">
        <v>336</v>
      </c>
      <c r="SHI11" s="7">
        <v>0</v>
      </c>
      <c r="SHJ11" s="7">
        <v>336</v>
      </c>
      <c r="SHK11" s="91" t="s">
        <v>458</v>
      </c>
      <c r="SHL11" s="54" t="s">
        <v>296</v>
      </c>
      <c r="SHM11" s="7">
        <v>245</v>
      </c>
      <c r="SHN11" s="7">
        <v>73</v>
      </c>
      <c r="SHO11" s="13" t="s">
        <v>515</v>
      </c>
      <c r="SHP11" s="7"/>
      <c r="SHQ11" s="7"/>
      <c r="SHR11" s="7"/>
      <c r="SHS11" s="7"/>
      <c r="SHT11" s="13" t="s">
        <v>9</v>
      </c>
      <c r="SHU11" s="12" t="s">
        <v>58</v>
      </c>
      <c r="SHV11" s="11" t="s">
        <v>66</v>
      </c>
      <c r="SHW11" s="7">
        <v>336</v>
      </c>
      <c r="SHX11" s="7">
        <v>336</v>
      </c>
      <c r="SHY11" s="7">
        <v>0</v>
      </c>
      <c r="SHZ11" s="7">
        <v>336</v>
      </c>
      <c r="SIA11" s="91" t="s">
        <v>458</v>
      </c>
      <c r="SIB11" s="54" t="s">
        <v>296</v>
      </c>
      <c r="SIC11" s="7">
        <v>245</v>
      </c>
      <c r="SID11" s="7">
        <v>73</v>
      </c>
      <c r="SIE11" s="13" t="s">
        <v>515</v>
      </c>
      <c r="SIF11" s="7"/>
      <c r="SIG11" s="7"/>
      <c r="SIH11" s="7"/>
      <c r="SII11" s="7"/>
      <c r="SIJ11" s="13" t="s">
        <v>9</v>
      </c>
      <c r="SIK11" s="12" t="s">
        <v>58</v>
      </c>
      <c r="SIL11" s="11" t="s">
        <v>66</v>
      </c>
      <c r="SIM11" s="7">
        <v>336</v>
      </c>
      <c r="SIN11" s="7">
        <v>336</v>
      </c>
      <c r="SIO11" s="7">
        <v>0</v>
      </c>
      <c r="SIP11" s="7">
        <v>336</v>
      </c>
      <c r="SIQ11" s="91" t="s">
        <v>458</v>
      </c>
      <c r="SIR11" s="54" t="s">
        <v>296</v>
      </c>
      <c r="SIS11" s="7">
        <v>245</v>
      </c>
      <c r="SIT11" s="7">
        <v>73</v>
      </c>
      <c r="SIU11" s="13" t="s">
        <v>515</v>
      </c>
      <c r="SIV11" s="7"/>
      <c r="SIW11" s="7"/>
      <c r="SIX11" s="7"/>
      <c r="SIY11" s="7"/>
      <c r="SIZ11" s="13" t="s">
        <v>9</v>
      </c>
      <c r="SJA11" s="12" t="s">
        <v>58</v>
      </c>
      <c r="SJB11" s="11" t="s">
        <v>66</v>
      </c>
      <c r="SJC11" s="7">
        <v>336</v>
      </c>
      <c r="SJD11" s="7">
        <v>336</v>
      </c>
      <c r="SJE11" s="7">
        <v>0</v>
      </c>
      <c r="SJF11" s="7">
        <v>336</v>
      </c>
      <c r="SJG11" s="91" t="s">
        <v>458</v>
      </c>
      <c r="SJH11" s="54" t="s">
        <v>296</v>
      </c>
      <c r="SJI11" s="7">
        <v>245</v>
      </c>
      <c r="SJJ11" s="7">
        <v>73</v>
      </c>
      <c r="SJK11" s="13" t="s">
        <v>515</v>
      </c>
      <c r="SJL11" s="7"/>
      <c r="SJM11" s="7"/>
      <c r="SJN11" s="7"/>
      <c r="SJO11" s="7"/>
      <c r="SJP11" s="13" t="s">
        <v>9</v>
      </c>
      <c r="SJQ11" s="12" t="s">
        <v>58</v>
      </c>
      <c r="SJR11" s="11" t="s">
        <v>66</v>
      </c>
      <c r="SJS11" s="7">
        <v>336</v>
      </c>
      <c r="SJT11" s="7">
        <v>336</v>
      </c>
      <c r="SJU11" s="7">
        <v>0</v>
      </c>
      <c r="SJV11" s="7">
        <v>336</v>
      </c>
      <c r="SJW11" s="91" t="s">
        <v>458</v>
      </c>
      <c r="SJX11" s="54" t="s">
        <v>296</v>
      </c>
      <c r="SJY11" s="7">
        <v>245</v>
      </c>
      <c r="SJZ11" s="7">
        <v>73</v>
      </c>
      <c r="SKA11" s="13" t="s">
        <v>515</v>
      </c>
      <c r="SKB11" s="7"/>
      <c r="SKC11" s="7"/>
      <c r="SKD11" s="7"/>
      <c r="SKE11" s="7"/>
      <c r="SKF11" s="13" t="s">
        <v>9</v>
      </c>
      <c r="SKG11" s="12" t="s">
        <v>58</v>
      </c>
      <c r="SKH11" s="11" t="s">
        <v>66</v>
      </c>
      <c r="SKI11" s="7">
        <v>336</v>
      </c>
      <c r="SKJ11" s="7">
        <v>336</v>
      </c>
      <c r="SKK11" s="7">
        <v>0</v>
      </c>
      <c r="SKL11" s="7">
        <v>336</v>
      </c>
      <c r="SKM11" s="91" t="s">
        <v>458</v>
      </c>
      <c r="SKN11" s="54" t="s">
        <v>296</v>
      </c>
      <c r="SKO11" s="7">
        <v>245</v>
      </c>
      <c r="SKP11" s="7">
        <v>73</v>
      </c>
      <c r="SKQ11" s="13" t="s">
        <v>515</v>
      </c>
      <c r="SKR11" s="7"/>
      <c r="SKS11" s="7"/>
      <c r="SKT11" s="7"/>
      <c r="SKU11" s="7"/>
      <c r="SKV11" s="13" t="s">
        <v>9</v>
      </c>
      <c r="SKW11" s="12" t="s">
        <v>58</v>
      </c>
      <c r="SKX11" s="11" t="s">
        <v>66</v>
      </c>
      <c r="SKY11" s="7">
        <v>336</v>
      </c>
      <c r="SKZ11" s="7">
        <v>336</v>
      </c>
      <c r="SLA11" s="7">
        <v>0</v>
      </c>
      <c r="SLB11" s="7">
        <v>336</v>
      </c>
      <c r="SLC11" s="91" t="s">
        <v>458</v>
      </c>
      <c r="SLD11" s="54" t="s">
        <v>296</v>
      </c>
      <c r="SLE11" s="7">
        <v>245</v>
      </c>
      <c r="SLF11" s="7">
        <v>73</v>
      </c>
      <c r="SLG11" s="13" t="s">
        <v>515</v>
      </c>
      <c r="SLH11" s="7"/>
      <c r="SLI11" s="7"/>
      <c r="SLJ11" s="7"/>
      <c r="SLK11" s="7"/>
      <c r="SLL11" s="13" t="s">
        <v>9</v>
      </c>
      <c r="SLM11" s="12" t="s">
        <v>58</v>
      </c>
      <c r="SLN11" s="11" t="s">
        <v>66</v>
      </c>
      <c r="SLO11" s="7">
        <v>336</v>
      </c>
      <c r="SLP11" s="7">
        <v>336</v>
      </c>
      <c r="SLQ11" s="7">
        <v>0</v>
      </c>
      <c r="SLR11" s="7">
        <v>336</v>
      </c>
      <c r="SLS11" s="91" t="s">
        <v>458</v>
      </c>
      <c r="SLT11" s="54" t="s">
        <v>296</v>
      </c>
      <c r="SLU11" s="7">
        <v>245</v>
      </c>
      <c r="SLV11" s="7">
        <v>73</v>
      </c>
      <c r="SLW11" s="13" t="s">
        <v>515</v>
      </c>
      <c r="SLX11" s="7"/>
      <c r="SLY11" s="7"/>
      <c r="SLZ11" s="7"/>
      <c r="SMA11" s="7"/>
      <c r="SMB11" s="13" t="s">
        <v>9</v>
      </c>
      <c r="SMC11" s="12" t="s">
        <v>58</v>
      </c>
      <c r="SMD11" s="11" t="s">
        <v>66</v>
      </c>
      <c r="SME11" s="7">
        <v>336</v>
      </c>
      <c r="SMF11" s="7">
        <v>336</v>
      </c>
      <c r="SMG11" s="7">
        <v>0</v>
      </c>
      <c r="SMH11" s="7">
        <v>336</v>
      </c>
      <c r="SMI11" s="91" t="s">
        <v>458</v>
      </c>
      <c r="SMJ11" s="54" t="s">
        <v>296</v>
      </c>
      <c r="SMK11" s="7">
        <v>245</v>
      </c>
      <c r="SML11" s="7">
        <v>73</v>
      </c>
      <c r="SMM11" s="13" t="s">
        <v>515</v>
      </c>
      <c r="SMN11" s="7"/>
      <c r="SMO11" s="7"/>
      <c r="SMP11" s="7"/>
      <c r="SMQ11" s="7"/>
      <c r="SMR11" s="13" t="s">
        <v>9</v>
      </c>
      <c r="SMS11" s="12" t="s">
        <v>58</v>
      </c>
      <c r="SMT11" s="11" t="s">
        <v>66</v>
      </c>
      <c r="SMU11" s="7">
        <v>336</v>
      </c>
      <c r="SMV11" s="7">
        <v>336</v>
      </c>
      <c r="SMW11" s="7">
        <v>0</v>
      </c>
      <c r="SMX11" s="7">
        <v>336</v>
      </c>
      <c r="SMY11" s="91" t="s">
        <v>458</v>
      </c>
      <c r="SMZ11" s="54" t="s">
        <v>296</v>
      </c>
      <c r="SNA11" s="7">
        <v>245</v>
      </c>
      <c r="SNB11" s="7">
        <v>73</v>
      </c>
      <c r="SNC11" s="13" t="s">
        <v>515</v>
      </c>
      <c r="SND11" s="7"/>
      <c r="SNE11" s="7"/>
      <c r="SNF11" s="7"/>
      <c r="SNG11" s="7"/>
      <c r="SNH11" s="13" t="s">
        <v>9</v>
      </c>
      <c r="SNI11" s="12" t="s">
        <v>58</v>
      </c>
      <c r="SNJ11" s="11" t="s">
        <v>66</v>
      </c>
      <c r="SNK11" s="7">
        <v>336</v>
      </c>
      <c r="SNL11" s="7">
        <v>336</v>
      </c>
      <c r="SNM11" s="7">
        <v>0</v>
      </c>
      <c r="SNN11" s="7">
        <v>336</v>
      </c>
      <c r="SNO11" s="91" t="s">
        <v>458</v>
      </c>
      <c r="SNP11" s="54" t="s">
        <v>296</v>
      </c>
      <c r="SNQ11" s="7">
        <v>245</v>
      </c>
      <c r="SNR11" s="7">
        <v>73</v>
      </c>
      <c r="SNS11" s="13" t="s">
        <v>515</v>
      </c>
      <c r="SNT11" s="7"/>
      <c r="SNU11" s="7"/>
      <c r="SNV11" s="7"/>
      <c r="SNW11" s="7"/>
      <c r="SNX11" s="13" t="s">
        <v>9</v>
      </c>
      <c r="SNY11" s="12" t="s">
        <v>58</v>
      </c>
      <c r="SNZ11" s="11" t="s">
        <v>66</v>
      </c>
      <c r="SOA11" s="7">
        <v>336</v>
      </c>
      <c r="SOB11" s="7">
        <v>336</v>
      </c>
      <c r="SOC11" s="7">
        <v>0</v>
      </c>
      <c r="SOD11" s="7">
        <v>336</v>
      </c>
      <c r="SOE11" s="91" t="s">
        <v>458</v>
      </c>
      <c r="SOF11" s="54" t="s">
        <v>296</v>
      </c>
      <c r="SOG11" s="7">
        <v>245</v>
      </c>
      <c r="SOH11" s="7">
        <v>73</v>
      </c>
      <c r="SOI11" s="13" t="s">
        <v>515</v>
      </c>
      <c r="SOJ11" s="7"/>
      <c r="SOK11" s="7"/>
      <c r="SOL11" s="7"/>
      <c r="SOM11" s="7"/>
      <c r="SON11" s="13" t="s">
        <v>9</v>
      </c>
      <c r="SOO11" s="12" t="s">
        <v>58</v>
      </c>
      <c r="SOP11" s="11" t="s">
        <v>66</v>
      </c>
      <c r="SOQ11" s="7">
        <v>336</v>
      </c>
      <c r="SOR11" s="7">
        <v>336</v>
      </c>
      <c r="SOS11" s="7">
        <v>0</v>
      </c>
      <c r="SOT11" s="7">
        <v>336</v>
      </c>
      <c r="SOU11" s="91" t="s">
        <v>458</v>
      </c>
      <c r="SOV11" s="54" t="s">
        <v>296</v>
      </c>
      <c r="SOW11" s="7">
        <v>245</v>
      </c>
      <c r="SOX11" s="7">
        <v>73</v>
      </c>
      <c r="SOY11" s="13" t="s">
        <v>515</v>
      </c>
      <c r="SOZ11" s="7"/>
      <c r="SPA11" s="7"/>
      <c r="SPB11" s="7"/>
      <c r="SPC11" s="7"/>
      <c r="SPD11" s="13" t="s">
        <v>9</v>
      </c>
      <c r="SPE11" s="12" t="s">
        <v>58</v>
      </c>
      <c r="SPF11" s="11" t="s">
        <v>66</v>
      </c>
      <c r="SPG11" s="7">
        <v>336</v>
      </c>
      <c r="SPH11" s="7">
        <v>336</v>
      </c>
      <c r="SPI11" s="7">
        <v>0</v>
      </c>
      <c r="SPJ11" s="7">
        <v>336</v>
      </c>
      <c r="SPK11" s="91" t="s">
        <v>458</v>
      </c>
      <c r="SPL11" s="54" t="s">
        <v>296</v>
      </c>
      <c r="SPM11" s="7">
        <v>245</v>
      </c>
      <c r="SPN11" s="7">
        <v>73</v>
      </c>
      <c r="SPO11" s="13" t="s">
        <v>515</v>
      </c>
      <c r="SPP11" s="7"/>
      <c r="SPQ11" s="7"/>
      <c r="SPR11" s="7"/>
      <c r="SPS11" s="7"/>
      <c r="SPT11" s="13" t="s">
        <v>9</v>
      </c>
      <c r="SPU11" s="12" t="s">
        <v>58</v>
      </c>
      <c r="SPV11" s="11" t="s">
        <v>66</v>
      </c>
      <c r="SPW11" s="7">
        <v>336</v>
      </c>
      <c r="SPX11" s="7">
        <v>336</v>
      </c>
      <c r="SPY11" s="7">
        <v>0</v>
      </c>
      <c r="SPZ11" s="7">
        <v>336</v>
      </c>
      <c r="SQA11" s="91" t="s">
        <v>458</v>
      </c>
      <c r="SQB11" s="54" t="s">
        <v>296</v>
      </c>
      <c r="SQC11" s="7">
        <v>245</v>
      </c>
      <c r="SQD11" s="7">
        <v>73</v>
      </c>
      <c r="SQE11" s="13" t="s">
        <v>515</v>
      </c>
      <c r="SQF11" s="7"/>
      <c r="SQG11" s="7"/>
      <c r="SQH11" s="7"/>
      <c r="SQI11" s="7"/>
      <c r="SQJ11" s="13" t="s">
        <v>9</v>
      </c>
      <c r="SQK11" s="12" t="s">
        <v>58</v>
      </c>
      <c r="SQL11" s="11" t="s">
        <v>66</v>
      </c>
      <c r="SQM11" s="7">
        <v>336</v>
      </c>
      <c r="SQN11" s="7">
        <v>336</v>
      </c>
      <c r="SQO11" s="7">
        <v>0</v>
      </c>
      <c r="SQP11" s="7">
        <v>336</v>
      </c>
      <c r="SQQ11" s="91" t="s">
        <v>458</v>
      </c>
      <c r="SQR11" s="54" t="s">
        <v>296</v>
      </c>
      <c r="SQS11" s="7">
        <v>245</v>
      </c>
      <c r="SQT11" s="7">
        <v>73</v>
      </c>
      <c r="SQU11" s="13" t="s">
        <v>515</v>
      </c>
      <c r="SQV11" s="7"/>
      <c r="SQW11" s="7"/>
      <c r="SQX11" s="7"/>
      <c r="SQY11" s="7"/>
      <c r="SQZ11" s="13" t="s">
        <v>9</v>
      </c>
      <c r="SRA11" s="12" t="s">
        <v>58</v>
      </c>
      <c r="SRB11" s="11" t="s">
        <v>66</v>
      </c>
      <c r="SRC11" s="7">
        <v>336</v>
      </c>
      <c r="SRD11" s="7">
        <v>336</v>
      </c>
      <c r="SRE11" s="7">
        <v>0</v>
      </c>
      <c r="SRF11" s="7">
        <v>336</v>
      </c>
      <c r="SRG11" s="91" t="s">
        <v>458</v>
      </c>
      <c r="SRH11" s="54" t="s">
        <v>296</v>
      </c>
      <c r="SRI11" s="7">
        <v>245</v>
      </c>
      <c r="SRJ11" s="7">
        <v>73</v>
      </c>
      <c r="SRK11" s="13" t="s">
        <v>515</v>
      </c>
      <c r="SRL11" s="7"/>
      <c r="SRM11" s="7"/>
      <c r="SRN11" s="7"/>
      <c r="SRO11" s="7"/>
      <c r="SRP11" s="13" t="s">
        <v>9</v>
      </c>
      <c r="SRQ11" s="12" t="s">
        <v>58</v>
      </c>
      <c r="SRR11" s="11" t="s">
        <v>66</v>
      </c>
      <c r="SRS11" s="7">
        <v>336</v>
      </c>
      <c r="SRT11" s="7">
        <v>336</v>
      </c>
      <c r="SRU11" s="7">
        <v>0</v>
      </c>
      <c r="SRV11" s="7">
        <v>336</v>
      </c>
      <c r="SRW11" s="91" t="s">
        <v>458</v>
      </c>
      <c r="SRX11" s="54" t="s">
        <v>296</v>
      </c>
      <c r="SRY11" s="7">
        <v>245</v>
      </c>
      <c r="SRZ11" s="7">
        <v>73</v>
      </c>
      <c r="SSA11" s="13" t="s">
        <v>515</v>
      </c>
      <c r="SSB11" s="7"/>
      <c r="SSC11" s="7"/>
      <c r="SSD11" s="7"/>
      <c r="SSE11" s="7"/>
      <c r="SSF11" s="13" t="s">
        <v>9</v>
      </c>
      <c r="SSG11" s="12" t="s">
        <v>58</v>
      </c>
      <c r="SSH11" s="11" t="s">
        <v>66</v>
      </c>
      <c r="SSI11" s="7">
        <v>336</v>
      </c>
      <c r="SSJ11" s="7">
        <v>336</v>
      </c>
      <c r="SSK11" s="7">
        <v>0</v>
      </c>
      <c r="SSL11" s="7">
        <v>336</v>
      </c>
      <c r="SSM11" s="91" t="s">
        <v>458</v>
      </c>
      <c r="SSN11" s="54" t="s">
        <v>296</v>
      </c>
      <c r="SSO11" s="7">
        <v>245</v>
      </c>
      <c r="SSP11" s="7">
        <v>73</v>
      </c>
      <c r="SSQ11" s="13" t="s">
        <v>515</v>
      </c>
      <c r="SSR11" s="7"/>
      <c r="SSS11" s="7"/>
      <c r="SST11" s="7"/>
      <c r="SSU11" s="7"/>
      <c r="SSV11" s="13" t="s">
        <v>9</v>
      </c>
      <c r="SSW11" s="12" t="s">
        <v>58</v>
      </c>
      <c r="SSX11" s="11" t="s">
        <v>66</v>
      </c>
      <c r="SSY11" s="7">
        <v>336</v>
      </c>
      <c r="SSZ11" s="7">
        <v>336</v>
      </c>
      <c r="STA11" s="7">
        <v>0</v>
      </c>
      <c r="STB11" s="7">
        <v>336</v>
      </c>
      <c r="STC11" s="91" t="s">
        <v>458</v>
      </c>
      <c r="STD11" s="54" t="s">
        <v>296</v>
      </c>
      <c r="STE11" s="7">
        <v>245</v>
      </c>
      <c r="STF11" s="7">
        <v>73</v>
      </c>
      <c r="STG11" s="13" t="s">
        <v>515</v>
      </c>
      <c r="STH11" s="7"/>
      <c r="STI11" s="7"/>
      <c r="STJ11" s="7"/>
      <c r="STK11" s="7"/>
      <c r="STL11" s="13" t="s">
        <v>9</v>
      </c>
      <c r="STM11" s="12" t="s">
        <v>58</v>
      </c>
      <c r="STN11" s="11" t="s">
        <v>66</v>
      </c>
      <c r="STO11" s="7">
        <v>336</v>
      </c>
      <c r="STP11" s="7">
        <v>336</v>
      </c>
      <c r="STQ11" s="7">
        <v>0</v>
      </c>
      <c r="STR11" s="7">
        <v>336</v>
      </c>
      <c r="STS11" s="91" t="s">
        <v>458</v>
      </c>
      <c r="STT11" s="54" t="s">
        <v>296</v>
      </c>
      <c r="STU11" s="7">
        <v>245</v>
      </c>
      <c r="STV11" s="7">
        <v>73</v>
      </c>
      <c r="STW11" s="13" t="s">
        <v>515</v>
      </c>
      <c r="STX11" s="7"/>
      <c r="STY11" s="7"/>
      <c r="STZ11" s="7"/>
      <c r="SUA11" s="7"/>
      <c r="SUB11" s="13" t="s">
        <v>9</v>
      </c>
      <c r="SUC11" s="12" t="s">
        <v>58</v>
      </c>
      <c r="SUD11" s="11" t="s">
        <v>66</v>
      </c>
      <c r="SUE11" s="7">
        <v>336</v>
      </c>
      <c r="SUF11" s="7">
        <v>336</v>
      </c>
      <c r="SUG11" s="7">
        <v>0</v>
      </c>
      <c r="SUH11" s="7">
        <v>336</v>
      </c>
      <c r="SUI11" s="91" t="s">
        <v>458</v>
      </c>
      <c r="SUJ11" s="54" t="s">
        <v>296</v>
      </c>
      <c r="SUK11" s="7">
        <v>245</v>
      </c>
      <c r="SUL11" s="7">
        <v>73</v>
      </c>
      <c r="SUM11" s="13" t="s">
        <v>515</v>
      </c>
      <c r="SUN11" s="7"/>
      <c r="SUO11" s="7"/>
      <c r="SUP11" s="7"/>
      <c r="SUQ11" s="7"/>
      <c r="SUR11" s="13" t="s">
        <v>9</v>
      </c>
      <c r="SUS11" s="12" t="s">
        <v>58</v>
      </c>
      <c r="SUT11" s="11" t="s">
        <v>66</v>
      </c>
      <c r="SUU11" s="7">
        <v>336</v>
      </c>
      <c r="SUV11" s="7">
        <v>336</v>
      </c>
      <c r="SUW11" s="7">
        <v>0</v>
      </c>
      <c r="SUX11" s="7">
        <v>336</v>
      </c>
      <c r="SUY11" s="91" t="s">
        <v>458</v>
      </c>
      <c r="SUZ11" s="54" t="s">
        <v>296</v>
      </c>
      <c r="SVA11" s="7">
        <v>245</v>
      </c>
      <c r="SVB11" s="7">
        <v>73</v>
      </c>
      <c r="SVC11" s="13" t="s">
        <v>515</v>
      </c>
      <c r="SVD11" s="7"/>
      <c r="SVE11" s="7"/>
      <c r="SVF11" s="7"/>
      <c r="SVG11" s="7"/>
      <c r="SVH11" s="13" t="s">
        <v>9</v>
      </c>
      <c r="SVI11" s="12" t="s">
        <v>58</v>
      </c>
      <c r="SVJ11" s="11" t="s">
        <v>66</v>
      </c>
      <c r="SVK11" s="7">
        <v>336</v>
      </c>
      <c r="SVL11" s="7">
        <v>336</v>
      </c>
      <c r="SVM11" s="7">
        <v>0</v>
      </c>
      <c r="SVN11" s="7">
        <v>336</v>
      </c>
      <c r="SVO11" s="91" t="s">
        <v>458</v>
      </c>
      <c r="SVP11" s="54" t="s">
        <v>296</v>
      </c>
      <c r="SVQ11" s="7">
        <v>245</v>
      </c>
      <c r="SVR11" s="7">
        <v>73</v>
      </c>
      <c r="SVS11" s="13" t="s">
        <v>515</v>
      </c>
      <c r="SVT11" s="7"/>
      <c r="SVU11" s="7"/>
      <c r="SVV11" s="7"/>
      <c r="SVW11" s="7"/>
      <c r="SVX11" s="13" t="s">
        <v>9</v>
      </c>
      <c r="SVY11" s="12" t="s">
        <v>58</v>
      </c>
      <c r="SVZ11" s="11" t="s">
        <v>66</v>
      </c>
      <c r="SWA11" s="7">
        <v>336</v>
      </c>
      <c r="SWB11" s="7">
        <v>336</v>
      </c>
      <c r="SWC11" s="7">
        <v>0</v>
      </c>
      <c r="SWD11" s="7">
        <v>336</v>
      </c>
      <c r="SWE11" s="91" t="s">
        <v>458</v>
      </c>
      <c r="SWF11" s="54" t="s">
        <v>296</v>
      </c>
      <c r="SWG11" s="7">
        <v>245</v>
      </c>
      <c r="SWH11" s="7">
        <v>73</v>
      </c>
      <c r="SWI11" s="13" t="s">
        <v>515</v>
      </c>
      <c r="SWJ11" s="7"/>
      <c r="SWK11" s="7"/>
      <c r="SWL11" s="7"/>
      <c r="SWM11" s="7"/>
      <c r="SWN11" s="13" t="s">
        <v>9</v>
      </c>
      <c r="SWO11" s="12" t="s">
        <v>58</v>
      </c>
      <c r="SWP11" s="11" t="s">
        <v>66</v>
      </c>
      <c r="SWQ11" s="7">
        <v>336</v>
      </c>
      <c r="SWR11" s="7">
        <v>336</v>
      </c>
      <c r="SWS11" s="7">
        <v>0</v>
      </c>
      <c r="SWT11" s="7">
        <v>336</v>
      </c>
      <c r="SWU11" s="91" t="s">
        <v>458</v>
      </c>
      <c r="SWV11" s="54" t="s">
        <v>296</v>
      </c>
      <c r="SWW11" s="7">
        <v>245</v>
      </c>
      <c r="SWX11" s="7">
        <v>73</v>
      </c>
      <c r="SWY11" s="13" t="s">
        <v>515</v>
      </c>
      <c r="SWZ11" s="7"/>
      <c r="SXA11" s="7"/>
      <c r="SXB11" s="7"/>
      <c r="SXC11" s="7"/>
      <c r="SXD11" s="13" t="s">
        <v>9</v>
      </c>
      <c r="SXE11" s="12" t="s">
        <v>58</v>
      </c>
      <c r="SXF11" s="11" t="s">
        <v>66</v>
      </c>
      <c r="SXG11" s="7">
        <v>336</v>
      </c>
      <c r="SXH11" s="7">
        <v>336</v>
      </c>
      <c r="SXI11" s="7">
        <v>0</v>
      </c>
      <c r="SXJ11" s="7">
        <v>336</v>
      </c>
      <c r="SXK11" s="91" t="s">
        <v>458</v>
      </c>
      <c r="SXL11" s="54" t="s">
        <v>296</v>
      </c>
      <c r="SXM11" s="7">
        <v>245</v>
      </c>
      <c r="SXN11" s="7">
        <v>73</v>
      </c>
      <c r="SXO11" s="13" t="s">
        <v>515</v>
      </c>
      <c r="SXP11" s="7"/>
      <c r="SXQ11" s="7"/>
      <c r="SXR11" s="7"/>
      <c r="SXS11" s="7"/>
      <c r="SXT11" s="13" t="s">
        <v>9</v>
      </c>
      <c r="SXU11" s="12" t="s">
        <v>58</v>
      </c>
      <c r="SXV11" s="11" t="s">
        <v>66</v>
      </c>
      <c r="SXW11" s="7">
        <v>336</v>
      </c>
      <c r="SXX11" s="7">
        <v>336</v>
      </c>
      <c r="SXY11" s="7">
        <v>0</v>
      </c>
      <c r="SXZ11" s="7">
        <v>336</v>
      </c>
      <c r="SYA11" s="91" t="s">
        <v>458</v>
      </c>
      <c r="SYB11" s="54" t="s">
        <v>296</v>
      </c>
      <c r="SYC11" s="7">
        <v>245</v>
      </c>
      <c r="SYD11" s="7">
        <v>73</v>
      </c>
      <c r="SYE11" s="13" t="s">
        <v>515</v>
      </c>
      <c r="SYF11" s="7"/>
      <c r="SYG11" s="7"/>
      <c r="SYH11" s="7"/>
      <c r="SYI11" s="7"/>
      <c r="SYJ11" s="13" t="s">
        <v>9</v>
      </c>
      <c r="SYK11" s="12" t="s">
        <v>58</v>
      </c>
      <c r="SYL11" s="11" t="s">
        <v>66</v>
      </c>
      <c r="SYM11" s="7">
        <v>336</v>
      </c>
      <c r="SYN11" s="7">
        <v>336</v>
      </c>
      <c r="SYO11" s="7">
        <v>0</v>
      </c>
      <c r="SYP11" s="7">
        <v>336</v>
      </c>
      <c r="SYQ11" s="91" t="s">
        <v>458</v>
      </c>
      <c r="SYR11" s="54" t="s">
        <v>296</v>
      </c>
      <c r="SYS11" s="7">
        <v>245</v>
      </c>
      <c r="SYT11" s="7">
        <v>73</v>
      </c>
      <c r="SYU11" s="13" t="s">
        <v>515</v>
      </c>
      <c r="SYV11" s="7"/>
      <c r="SYW11" s="7"/>
      <c r="SYX11" s="7"/>
      <c r="SYY11" s="7"/>
      <c r="SYZ11" s="13" t="s">
        <v>9</v>
      </c>
      <c r="SZA11" s="12" t="s">
        <v>58</v>
      </c>
      <c r="SZB11" s="11" t="s">
        <v>66</v>
      </c>
      <c r="SZC11" s="7">
        <v>336</v>
      </c>
      <c r="SZD11" s="7">
        <v>336</v>
      </c>
      <c r="SZE11" s="7">
        <v>0</v>
      </c>
      <c r="SZF11" s="7">
        <v>336</v>
      </c>
      <c r="SZG11" s="91" t="s">
        <v>458</v>
      </c>
      <c r="SZH11" s="54" t="s">
        <v>296</v>
      </c>
      <c r="SZI11" s="7">
        <v>245</v>
      </c>
      <c r="SZJ11" s="7">
        <v>73</v>
      </c>
      <c r="SZK11" s="13" t="s">
        <v>515</v>
      </c>
      <c r="SZL11" s="7"/>
      <c r="SZM11" s="7"/>
      <c r="SZN11" s="7"/>
      <c r="SZO11" s="7"/>
      <c r="SZP11" s="13" t="s">
        <v>9</v>
      </c>
      <c r="SZQ11" s="12" t="s">
        <v>58</v>
      </c>
      <c r="SZR11" s="11" t="s">
        <v>66</v>
      </c>
      <c r="SZS11" s="7">
        <v>336</v>
      </c>
      <c r="SZT11" s="7">
        <v>336</v>
      </c>
      <c r="SZU11" s="7">
        <v>0</v>
      </c>
      <c r="SZV11" s="7">
        <v>336</v>
      </c>
      <c r="SZW11" s="91" t="s">
        <v>458</v>
      </c>
      <c r="SZX11" s="54" t="s">
        <v>296</v>
      </c>
      <c r="SZY11" s="7">
        <v>245</v>
      </c>
      <c r="SZZ11" s="7">
        <v>73</v>
      </c>
      <c r="TAA11" s="13" t="s">
        <v>515</v>
      </c>
      <c r="TAB11" s="7"/>
      <c r="TAC11" s="7"/>
      <c r="TAD11" s="7"/>
      <c r="TAE11" s="7"/>
      <c r="TAF11" s="13" t="s">
        <v>9</v>
      </c>
      <c r="TAG11" s="12" t="s">
        <v>58</v>
      </c>
      <c r="TAH11" s="11" t="s">
        <v>66</v>
      </c>
      <c r="TAI11" s="7">
        <v>336</v>
      </c>
      <c r="TAJ11" s="7">
        <v>336</v>
      </c>
      <c r="TAK11" s="7">
        <v>0</v>
      </c>
      <c r="TAL11" s="7">
        <v>336</v>
      </c>
      <c r="TAM11" s="91" t="s">
        <v>458</v>
      </c>
      <c r="TAN11" s="54" t="s">
        <v>296</v>
      </c>
      <c r="TAO11" s="7">
        <v>245</v>
      </c>
      <c r="TAP11" s="7">
        <v>73</v>
      </c>
      <c r="TAQ11" s="13" t="s">
        <v>515</v>
      </c>
      <c r="TAR11" s="7"/>
      <c r="TAS11" s="7"/>
      <c r="TAT11" s="7"/>
      <c r="TAU11" s="7"/>
      <c r="TAV11" s="13" t="s">
        <v>9</v>
      </c>
      <c r="TAW11" s="12" t="s">
        <v>58</v>
      </c>
      <c r="TAX11" s="11" t="s">
        <v>66</v>
      </c>
      <c r="TAY11" s="7">
        <v>336</v>
      </c>
      <c r="TAZ11" s="7">
        <v>336</v>
      </c>
      <c r="TBA11" s="7">
        <v>0</v>
      </c>
      <c r="TBB11" s="7">
        <v>336</v>
      </c>
      <c r="TBC11" s="91" t="s">
        <v>458</v>
      </c>
      <c r="TBD11" s="54" t="s">
        <v>296</v>
      </c>
      <c r="TBE11" s="7">
        <v>245</v>
      </c>
      <c r="TBF11" s="7">
        <v>73</v>
      </c>
      <c r="TBG11" s="13" t="s">
        <v>515</v>
      </c>
      <c r="TBH11" s="7"/>
      <c r="TBI11" s="7"/>
      <c r="TBJ11" s="7"/>
      <c r="TBK11" s="7"/>
      <c r="TBL11" s="13" t="s">
        <v>9</v>
      </c>
      <c r="TBM11" s="12" t="s">
        <v>58</v>
      </c>
      <c r="TBN11" s="11" t="s">
        <v>66</v>
      </c>
      <c r="TBO11" s="7">
        <v>336</v>
      </c>
      <c r="TBP11" s="7">
        <v>336</v>
      </c>
      <c r="TBQ11" s="7">
        <v>0</v>
      </c>
      <c r="TBR11" s="7">
        <v>336</v>
      </c>
      <c r="TBS11" s="91" t="s">
        <v>458</v>
      </c>
      <c r="TBT11" s="54" t="s">
        <v>296</v>
      </c>
      <c r="TBU11" s="7">
        <v>245</v>
      </c>
      <c r="TBV11" s="7">
        <v>73</v>
      </c>
      <c r="TBW11" s="13" t="s">
        <v>515</v>
      </c>
      <c r="TBX11" s="7"/>
      <c r="TBY11" s="7"/>
      <c r="TBZ11" s="7"/>
      <c r="TCA11" s="7"/>
      <c r="TCB11" s="13" t="s">
        <v>9</v>
      </c>
      <c r="TCC11" s="12" t="s">
        <v>58</v>
      </c>
      <c r="TCD11" s="11" t="s">
        <v>66</v>
      </c>
      <c r="TCE11" s="7">
        <v>336</v>
      </c>
      <c r="TCF11" s="7">
        <v>336</v>
      </c>
      <c r="TCG11" s="7">
        <v>0</v>
      </c>
      <c r="TCH11" s="7">
        <v>336</v>
      </c>
      <c r="TCI11" s="91" t="s">
        <v>458</v>
      </c>
      <c r="TCJ11" s="54" t="s">
        <v>296</v>
      </c>
      <c r="TCK11" s="7">
        <v>245</v>
      </c>
      <c r="TCL11" s="7">
        <v>73</v>
      </c>
      <c r="TCM11" s="13" t="s">
        <v>515</v>
      </c>
      <c r="TCN11" s="7"/>
      <c r="TCO11" s="7"/>
      <c r="TCP11" s="7"/>
      <c r="TCQ11" s="7"/>
      <c r="TCR11" s="13" t="s">
        <v>9</v>
      </c>
      <c r="TCS11" s="12" t="s">
        <v>58</v>
      </c>
      <c r="TCT11" s="11" t="s">
        <v>66</v>
      </c>
      <c r="TCU11" s="7">
        <v>336</v>
      </c>
      <c r="TCV11" s="7">
        <v>336</v>
      </c>
      <c r="TCW11" s="7">
        <v>0</v>
      </c>
      <c r="TCX11" s="7">
        <v>336</v>
      </c>
      <c r="TCY11" s="91" t="s">
        <v>458</v>
      </c>
      <c r="TCZ11" s="54" t="s">
        <v>296</v>
      </c>
      <c r="TDA11" s="7">
        <v>245</v>
      </c>
      <c r="TDB11" s="7">
        <v>73</v>
      </c>
      <c r="TDC11" s="13" t="s">
        <v>515</v>
      </c>
      <c r="TDD11" s="7"/>
      <c r="TDE11" s="7"/>
      <c r="TDF11" s="7"/>
      <c r="TDG11" s="7"/>
      <c r="TDH11" s="13" t="s">
        <v>9</v>
      </c>
      <c r="TDI11" s="12" t="s">
        <v>58</v>
      </c>
      <c r="TDJ11" s="11" t="s">
        <v>66</v>
      </c>
      <c r="TDK11" s="7">
        <v>336</v>
      </c>
      <c r="TDL11" s="7">
        <v>336</v>
      </c>
      <c r="TDM11" s="7">
        <v>0</v>
      </c>
      <c r="TDN11" s="7">
        <v>336</v>
      </c>
      <c r="TDO11" s="91" t="s">
        <v>458</v>
      </c>
      <c r="TDP11" s="54" t="s">
        <v>296</v>
      </c>
      <c r="TDQ11" s="7">
        <v>245</v>
      </c>
      <c r="TDR11" s="7">
        <v>73</v>
      </c>
      <c r="TDS11" s="13" t="s">
        <v>515</v>
      </c>
      <c r="TDT11" s="7"/>
      <c r="TDU11" s="7"/>
      <c r="TDV11" s="7"/>
      <c r="TDW11" s="7"/>
      <c r="TDX11" s="13" t="s">
        <v>9</v>
      </c>
      <c r="TDY11" s="12" t="s">
        <v>58</v>
      </c>
      <c r="TDZ11" s="11" t="s">
        <v>66</v>
      </c>
      <c r="TEA11" s="7">
        <v>336</v>
      </c>
      <c r="TEB11" s="7">
        <v>336</v>
      </c>
      <c r="TEC11" s="7">
        <v>0</v>
      </c>
      <c r="TED11" s="7">
        <v>336</v>
      </c>
      <c r="TEE11" s="91" t="s">
        <v>458</v>
      </c>
      <c r="TEF11" s="54" t="s">
        <v>296</v>
      </c>
      <c r="TEG11" s="7">
        <v>245</v>
      </c>
      <c r="TEH11" s="7">
        <v>73</v>
      </c>
      <c r="TEI11" s="13" t="s">
        <v>515</v>
      </c>
      <c r="TEJ11" s="7"/>
      <c r="TEK11" s="7"/>
      <c r="TEL11" s="7"/>
      <c r="TEM11" s="7"/>
      <c r="TEN11" s="13" t="s">
        <v>9</v>
      </c>
      <c r="TEO11" s="12" t="s">
        <v>58</v>
      </c>
      <c r="TEP11" s="11" t="s">
        <v>66</v>
      </c>
      <c r="TEQ11" s="7">
        <v>336</v>
      </c>
      <c r="TER11" s="7">
        <v>336</v>
      </c>
      <c r="TES11" s="7">
        <v>0</v>
      </c>
      <c r="TET11" s="7">
        <v>336</v>
      </c>
      <c r="TEU11" s="91" t="s">
        <v>458</v>
      </c>
      <c r="TEV11" s="54" t="s">
        <v>296</v>
      </c>
      <c r="TEW11" s="7">
        <v>245</v>
      </c>
      <c r="TEX11" s="7">
        <v>73</v>
      </c>
      <c r="TEY11" s="13" t="s">
        <v>515</v>
      </c>
      <c r="TEZ11" s="7"/>
      <c r="TFA11" s="7"/>
      <c r="TFB11" s="7"/>
      <c r="TFC11" s="7"/>
      <c r="TFD11" s="13" t="s">
        <v>9</v>
      </c>
      <c r="TFE11" s="12" t="s">
        <v>58</v>
      </c>
      <c r="TFF11" s="11" t="s">
        <v>66</v>
      </c>
      <c r="TFG11" s="7">
        <v>336</v>
      </c>
      <c r="TFH11" s="7">
        <v>336</v>
      </c>
      <c r="TFI11" s="7">
        <v>0</v>
      </c>
      <c r="TFJ11" s="7">
        <v>336</v>
      </c>
      <c r="TFK11" s="91" t="s">
        <v>458</v>
      </c>
      <c r="TFL11" s="54" t="s">
        <v>296</v>
      </c>
      <c r="TFM11" s="7">
        <v>245</v>
      </c>
      <c r="TFN11" s="7">
        <v>73</v>
      </c>
      <c r="TFO11" s="13" t="s">
        <v>515</v>
      </c>
      <c r="TFP11" s="7"/>
      <c r="TFQ11" s="7"/>
      <c r="TFR11" s="7"/>
      <c r="TFS11" s="7"/>
      <c r="TFT11" s="13" t="s">
        <v>9</v>
      </c>
      <c r="TFU11" s="12" t="s">
        <v>58</v>
      </c>
      <c r="TFV11" s="11" t="s">
        <v>66</v>
      </c>
      <c r="TFW11" s="7">
        <v>336</v>
      </c>
      <c r="TFX11" s="7">
        <v>336</v>
      </c>
      <c r="TFY11" s="7">
        <v>0</v>
      </c>
      <c r="TFZ11" s="7">
        <v>336</v>
      </c>
      <c r="TGA11" s="91" t="s">
        <v>458</v>
      </c>
      <c r="TGB11" s="54" t="s">
        <v>296</v>
      </c>
      <c r="TGC11" s="7">
        <v>245</v>
      </c>
      <c r="TGD11" s="7">
        <v>73</v>
      </c>
      <c r="TGE11" s="13" t="s">
        <v>515</v>
      </c>
      <c r="TGF11" s="7"/>
      <c r="TGG11" s="7"/>
      <c r="TGH11" s="7"/>
      <c r="TGI11" s="7"/>
      <c r="TGJ11" s="13" t="s">
        <v>9</v>
      </c>
      <c r="TGK11" s="12" t="s">
        <v>58</v>
      </c>
      <c r="TGL11" s="11" t="s">
        <v>66</v>
      </c>
      <c r="TGM11" s="7">
        <v>336</v>
      </c>
      <c r="TGN11" s="7">
        <v>336</v>
      </c>
      <c r="TGO11" s="7">
        <v>0</v>
      </c>
      <c r="TGP11" s="7">
        <v>336</v>
      </c>
      <c r="TGQ11" s="91" t="s">
        <v>458</v>
      </c>
      <c r="TGR11" s="54" t="s">
        <v>296</v>
      </c>
      <c r="TGS11" s="7">
        <v>245</v>
      </c>
      <c r="TGT11" s="7">
        <v>73</v>
      </c>
      <c r="TGU11" s="13" t="s">
        <v>515</v>
      </c>
      <c r="TGV11" s="7"/>
      <c r="TGW11" s="7"/>
      <c r="TGX11" s="7"/>
      <c r="TGY11" s="7"/>
      <c r="TGZ11" s="13" t="s">
        <v>9</v>
      </c>
      <c r="THA11" s="12" t="s">
        <v>58</v>
      </c>
      <c r="THB11" s="11" t="s">
        <v>66</v>
      </c>
      <c r="THC11" s="7">
        <v>336</v>
      </c>
      <c r="THD11" s="7">
        <v>336</v>
      </c>
      <c r="THE11" s="7">
        <v>0</v>
      </c>
      <c r="THF11" s="7">
        <v>336</v>
      </c>
      <c r="THG11" s="91" t="s">
        <v>458</v>
      </c>
      <c r="THH11" s="54" t="s">
        <v>296</v>
      </c>
      <c r="THI11" s="7">
        <v>245</v>
      </c>
      <c r="THJ11" s="7">
        <v>73</v>
      </c>
      <c r="THK11" s="13" t="s">
        <v>515</v>
      </c>
      <c r="THL11" s="7"/>
      <c r="THM11" s="7"/>
      <c r="THN11" s="7"/>
      <c r="THO11" s="7"/>
      <c r="THP11" s="13" t="s">
        <v>9</v>
      </c>
      <c r="THQ11" s="12" t="s">
        <v>58</v>
      </c>
      <c r="THR11" s="11" t="s">
        <v>66</v>
      </c>
      <c r="THS11" s="7">
        <v>336</v>
      </c>
      <c r="THT11" s="7">
        <v>336</v>
      </c>
      <c r="THU11" s="7">
        <v>0</v>
      </c>
      <c r="THV11" s="7">
        <v>336</v>
      </c>
      <c r="THW11" s="91" t="s">
        <v>458</v>
      </c>
      <c r="THX11" s="54" t="s">
        <v>296</v>
      </c>
      <c r="THY11" s="7">
        <v>245</v>
      </c>
      <c r="THZ11" s="7">
        <v>73</v>
      </c>
      <c r="TIA11" s="13" t="s">
        <v>515</v>
      </c>
      <c r="TIB11" s="7"/>
      <c r="TIC11" s="7"/>
      <c r="TID11" s="7"/>
      <c r="TIE11" s="7"/>
      <c r="TIF11" s="13" t="s">
        <v>9</v>
      </c>
      <c r="TIG11" s="12" t="s">
        <v>58</v>
      </c>
      <c r="TIH11" s="11" t="s">
        <v>66</v>
      </c>
      <c r="TII11" s="7">
        <v>336</v>
      </c>
      <c r="TIJ11" s="7">
        <v>336</v>
      </c>
      <c r="TIK11" s="7">
        <v>0</v>
      </c>
      <c r="TIL11" s="7">
        <v>336</v>
      </c>
      <c r="TIM11" s="91" t="s">
        <v>458</v>
      </c>
      <c r="TIN11" s="54" t="s">
        <v>296</v>
      </c>
      <c r="TIO11" s="7">
        <v>245</v>
      </c>
      <c r="TIP11" s="7">
        <v>73</v>
      </c>
      <c r="TIQ11" s="13" t="s">
        <v>515</v>
      </c>
      <c r="TIR11" s="7"/>
      <c r="TIS11" s="7"/>
      <c r="TIT11" s="7"/>
      <c r="TIU11" s="7"/>
      <c r="TIV11" s="13" t="s">
        <v>9</v>
      </c>
      <c r="TIW11" s="12" t="s">
        <v>58</v>
      </c>
      <c r="TIX11" s="11" t="s">
        <v>66</v>
      </c>
      <c r="TIY11" s="7">
        <v>336</v>
      </c>
      <c r="TIZ11" s="7">
        <v>336</v>
      </c>
      <c r="TJA11" s="7">
        <v>0</v>
      </c>
      <c r="TJB11" s="7">
        <v>336</v>
      </c>
      <c r="TJC11" s="91" t="s">
        <v>458</v>
      </c>
      <c r="TJD11" s="54" t="s">
        <v>296</v>
      </c>
      <c r="TJE11" s="7">
        <v>245</v>
      </c>
      <c r="TJF11" s="7">
        <v>73</v>
      </c>
      <c r="TJG11" s="13" t="s">
        <v>515</v>
      </c>
      <c r="TJH11" s="7"/>
      <c r="TJI11" s="7"/>
      <c r="TJJ11" s="7"/>
      <c r="TJK11" s="7"/>
      <c r="TJL11" s="13" t="s">
        <v>9</v>
      </c>
      <c r="TJM11" s="12" t="s">
        <v>58</v>
      </c>
      <c r="TJN11" s="11" t="s">
        <v>66</v>
      </c>
      <c r="TJO11" s="7">
        <v>336</v>
      </c>
      <c r="TJP11" s="7">
        <v>336</v>
      </c>
      <c r="TJQ11" s="7">
        <v>0</v>
      </c>
      <c r="TJR11" s="7">
        <v>336</v>
      </c>
      <c r="TJS11" s="91" t="s">
        <v>458</v>
      </c>
      <c r="TJT11" s="54" t="s">
        <v>296</v>
      </c>
      <c r="TJU11" s="7">
        <v>245</v>
      </c>
      <c r="TJV11" s="7">
        <v>73</v>
      </c>
      <c r="TJW11" s="13" t="s">
        <v>515</v>
      </c>
      <c r="TJX11" s="7"/>
      <c r="TJY11" s="7"/>
      <c r="TJZ11" s="7"/>
      <c r="TKA11" s="7"/>
      <c r="TKB11" s="13" t="s">
        <v>9</v>
      </c>
      <c r="TKC11" s="12" t="s">
        <v>58</v>
      </c>
      <c r="TKD11" s="11" t="s">
        <v>66</v>
      </c>
      <c r="TKE11" s="7">
        <v>336</v>
      </c>
      <c r="TKF11" s="7">
        <v>336</v>
      </c>
      <c r="TKG11" s="7">
        <v>0</v>
      </c>
      <c r="TKH11" s="7">
        <v>336</v>
      </c>
      <c r="TKI11" s="91" t="s">
        <v>458</v>
      </c>
      <c r="TKJ11" s="54" t="s">
        <v>296</v>
      </c>
      <c r="TKK11" s="7">
        <v>245</v>
      </c>
      <c r="TKL11" s="7">
        <v>73</v>
      </c>
      <c r="TKM11" s="13" t="s">
        <v>515</v>
      </c>
      <c r="TKN11" s="7"/>
      <c r="TKO11" s="7"/>
      <c r="TKP11" s="7"/>
      <c r="TKQ11" s="7"/>
      <c r="TKR11" s="13" t="s">
        <v>9</v>
      </c>
      <c r="TKS11" s="12" t="s">
        <v>58</v>
      </c>
      <c r="TKT11" s="11" t="s">
        <v>66</v>
      </c>
      <c r="TKU11" s="7">
        <v>336</v>
      </c>
      <c r="TKV11" s="7">
        <v>336</v>
      </c>
      <c r="TKW11" s="7">
        <v>0</v>
      </c>
      <c r="TKX11" s="7">
        <v>336</v>
      </c>
      <c r="TKY11" s="91" t="s">
        <v>458</v>
      </c>
      <c r="TKZ11" s="54" t="s">
        <v>296</v>
      </c>
      <c r="TLA11" s="7">
        <v>245</v>
      </c>
      <c r="TLB11" s="7">
        <v>73</v>
      </c>
      <c r="TLC11" s="13" t="s">
        <v>515</v>
      </c>
      <c r="TLD11" s="7"/>
      <c r="TLE11" s="7"/>
      <c r="TLF11" s="7"/>
      <c r="TLG11" s="7"/>
      <c r="TLH11" s="13" t="s">
        <v>9</v>
      </c>
      <c r="TLI11" s="12" t="s">
        <v>58</v>
      </c>
      <c r="TLJ11" s="11" t="s">
        <v>66</v>
      </c>
      <c r="TLK11" s="7">
        <v>336</v>
      </c>
      <c r="TLL11" s="7">
        <v>336</v>
      </c>
      <c r="TLM11" s="7">
        <v>0</v>
      </c>
      <c r="TLN11" s="7">
        <v>336</v>
      </c>
      <c r="TLO11" s="91" t="s">
        <v>458</v>
      </c>
      <c r="TLP11" s="54" t="s">
        <v>296</v>
      </c>
      <c r="TLQ11" s="7">
        <v>245</v>
      </c>
      <c r="TLR11" s="7">
        <v>73</v>
      </c>
      <c r="TLS11" s="13" t="s">
        <v>515</v>
      </c>
      <c r="TLT11" s="7"/>
      <c r="TLU11" s="7"/>
      <c r="TLV11" s="7"/>
      <c r="TLW11" s="7"/>
      <c r="TLX11" s="13" t="s">
        <v>9</v>
      </c>
      <c r="TLY11" s="12" t="s">
        <v>58</v>
      </c>
      <c r="TLZ11" s="11" t="s">
        <v>66</v>
      </c>
      <c r="TMA11" s="7">
        <v>336</v>
      </c>
      <c r="TMB11" s="7">
        <v>336</v>
      </c>
      <c r="TMC11" s="7">
        <v>0</v>
      </c>
      <c r="TMD11" s="7">
        <v>336</v>
      </c>
      <c r="TME11" s="91" t="s">
        <v>458</v>
      </c>
      <c r="TMF11" s="54" t="s">
        <v>296</v>
      </c>
      <c r="TMG11" s="7">
        <v>245</v>
      </c>
      <c r="TMH11" s="7">
        <v>73</v>
      </c>
      <c r="TMI11" s="13" t="s">
        <v>515</v>
      </c>
      <c r="TMJ11" s="7"/>
      <c r="TMK11" s="7"/>
      <c r="TML11" s="7"/>
      <c r="TMM11" s="7"/>
      <c r="TMN11" s="13" t="s">
        <v>9</v>
      </c>
      <c r="TMO11" s="12" t="s">
        <v>58</v>
      </c>
      <c r="TMP11" s="11" t="s">
        <v>66</v>
      </c>
      <c r="TMQ11" s="7">
        <v>336</v>
      </c>
      <c r="TMR11" s="7">
        <v>336</v>
      </c>
      <c r="TMS11" s="7">
        <v>0</v>
      </c>
      <c r="TMT11" s="7">
        <v>336</v>
      </c>
      <c r="TMU11" s="91" t="s">
        <v>458</v>
      </c>
      <c r="TMV11" s="54" t="s">
        <v>296</v>
      </c>
      <c r="TMW11" s="7">
        <v>245</v>
      </c>
      <c r="TMX11" s="7">
        <v>73</v>
      </c>
      <c r="TMY11" s="13" t="s">
        <v>515</v>
      </c>
      <c r="TMZ11" s="7"/>
      <c r="TNA11" s="7"/>
      <c r="TNB11" s="7"/>
      <c r="TNC11" s="7"/>
      <c r="TND11" s="13" t="s">
        <v>9</v>
      </c>
      <c r="TNE11" s="12" t="s">
        <v>58</v>
      </c>
      <c r="TNF11" s="11" t="s">
        <v>66</v>
      </c>
      <c r="TNG11" s="7">
        <v>336</v>
      </c>
      <c r="TNH11" s="7">
        <v>336</v>
      </c>
      <c r="TNI11" s="7">
        <v>0</v>
      </c>
      <c r="TNJ11" s="7">
        <v>336</v>
      </c>
      <c r="TNK11" s="91" t="s">
        <v>458</v>
      </c>
      <c r="TNL11" s="54" t="s">
        <v>296</v>
      </c>
      <c r="TNM11" s="7">
        <v>245</v>
      </c>
      <c r="TNN11" s="7">
        <v>73</v>
      </c>
      <c r="TNO11" s="13" t="s">
        <v>515</v>
      </c>
      <c r="TNP11" s="7"/>
      <c r="TNQ11" s="7"/>
      <c r="TNR11" s="7"/>
      <c r="TNS11" s="7"/>
      <c r="TNT11" s="13" t="s">
        <v>9</v>
      </c>
      <c r="TNU11" s="12" t="s">
        <v>58</v>
      </c>
      <c r="TNV11" s="11" t="s">
        <v>66</v>
      </c>
      <c r="TNW11" s="7">
        <v>336</v>
      </c>
      <c r="TNX11" s="7">
        <v>336</v>
      </c>
      <c r="TNY11" s="7">
        <v>0</v>
      </c>
      <c r="TNZ11" s="7">
        <v>336</v>
      </c>
      <c r="TOA11" s="91" t="s">
        <v>458</v>
      </c>
      <c r="TOB11" s="54" t="s">
        <v>296</v>
      </c>
      <c r="TOC11" s="7">
        <v>245</v>
      </c>
      <c r="TOD11" s="7">
        <v>73</v>
      </c>
      <c r="TOE11" s="13" t="s">
        <v>515</v>
      </c>
      <c r="TOF11" s="7"/>
      <c r="TOG11" s="7"/>
      <c r="TOH11" s="7"/>
      <c r="TOI11" s="7"/>
      <c r="TOJ11" s="13" t="s">
        <v>9</v>
      </c>
      <c r="TOK11" s="12" t="s">
        <v>58</v>
      </c>
      <c r="TOL11" s="11" t="s">
        <v>66</v>
      </c>
      <c r="TOM11" s="7">
        <v>336</v>
      </c>
      <c r="TON11" s="7">
        <v>336</v>
      </c>
      <c r="TOO11" s="7">
        <v>0</v>
      </c>
      <c r="TOP11" s="7">
        <v>336</v>
      </c>
      <c r="TOQ11" s="91" t="s">
        <v>458</v>
      </c>
      <c r="TOR11" s="54" t="s">
        <v>296</v>
      </c>
      <c r="TOS11" s="7">
        <v>245</v>
      </c>
      <c r="TOT11" s="7">
        <v>73</v>
      </c>
      <c r="TOU11" s="13" t="s">
        <v>515</v>
      </c>
      <c r="TOV11" s="7"/>
      <c r="TOW11" s="7"/>
      <c r="TOX11" s="7"/>
      <c r="TOY11" s="7"/>
      <c r="TOZ11" s="13" t="s">
        <v>9</v>
      </c>
      <c r="TPA11" s="12" t="s">
        <v>58</v>
      </c>
      <c r="TPB11" s="11" t="s">
        <v>66</v>
      </c>
      <c r="TPC11" s="7">
        <v>336</v>
      </c>
      <c r="TPD11" s="7">
        <v>336</v>
      </c>
      <c r="TPE11" s="7">
        <v>0</v>
      </c>
      <c r="TPF11" s="7">
        <v>336</v>
      </c>
      <c r="TPG11" s="91" t="s">
        <v>458</v>
      </c>
      <c r="TPH11" s="54" t="s">
        <v>296</v>
      </c>
      <c r="TPI11" s="7">
        <v>245</v>
      </c>
      <c r="TPJ11" s="7">
        <v>73</v>
      </c>
      <c r="TPK11" s="13" t="s">
        <v>515</v>
      </c>
      <c r="TPL11" s="7"/>
      <c r="TPM11" s="7"/>
      <c r="TPN11" s="7"/>
      <c r="TPO11" s="7"/>
      <c r="TPP11" s="13" t="s">
        <v>9</v>
      </c>
      <c r="TPQ11" s="12" t="s">
        <v>58</v>
      </c>
      <c r="TPR11" s="11" t="s">
        <v>66</v>
      </c>
      <c r="TPS11" s="7">
        <v>336</v>
      </c>
      <c r="TPT11" s="7">
        <v>336</v>
      </c>
      <c r="TPU11" s="7">
        <v>0</v>
      </c>
      <c r="TPV11" s="7">
        <v>336</v>
      </c>
      <c r="TPW11" s="91" t="s">
        <v>458</v>
      </c>
      <c r="TPX11" s="54" t="s">
        <v>296</v>
      </c>
      <c r="TPY11" s="7">
        <v>245</v>
      </c>
      <c r="TPZ11" s="7">
        <v>73</v>
      </c>
      <c r="TQA11" s="13" t="s">
        <v>515</v>
      </c>
      <c r="TQB11" s="7"/>
      <c r="TQC11" s="7"/>
      <c r="TQD11" s="7"/>
      <c r="TQE11" s="7"/>
      <c r="TQF11" s="13" t="s">
        <v>9</v>
      </c>
      <c r="TQG11" s="12" t="s">
        <v>58</v>
      </c>
      <c r="TQH11" s="11" t="s">
        <v>66</v>
      </c>
      <c r="TQI11" s="7">
        <v>336</v>
      </c>
      <c r="TQJ11" s="7">
        <v>336</v>
      </c>
      <c r="TQK11" s="7">
        <v>0</v>
      </c>
      <c r="TQL11" s="7">
        <v>336</v>
      </c>
      <c r="TQM11" s="91" t="s">
        <v>458</v>
      </c>
      <c r="TQN11" s="54" t="s">
        <v>296</v>
      </c>
      <c r="TQO11" s="7">
        <v>245</v>
      </c>
      <c r="TQP11" s="7">
        <v>73</v>
      </c>
      <c r="TQQ11" s="13" t="s">
        <v>515</v>
      </c>
      <c r="TQR11" s="7"/>
      <c r="TQS11" s="7"/>
      <c r="TQT11" s="7"/>
      <c r="TQU11" s="7"/>
      <c r="TQV11" s="13" t="s">
        <v>9</v>
      </c>
      <c r="TQW11" s="12" t="s">
        <v>58</v>
      </c>
      <c r="TQX11" s="11" t="s">
        <v>66</v>
      </c>
      <c r="TQY11" s="7">
        <v>336</v>
      </c>
      <c r="TQZ11" s="7">
        <v>336</v>
      </c>
      <c r="TRA11" s="7">
        <v>0</v>
      </c>
      <c r="TRB11" s="7">
        <v>336</v>
      </c>
      <c r="TRC11" s="91" t="s">
        <v>458</v>
      </c>
      <c r="TRD11" s="54" t="s">
        <v>296</v>
      </c>
      <c r="TRE11" s="7">
        <v>245</v>
      </c>
      <c r="TRF11" s="7">
        <v>73</v>
      </c>
      <c r="TRG11" s="13" t="s">
        <v>515</v>
      </c>
      <c r="TRH11" s="7"/>
      <c r="TRI11" s="7"/>
      <c r="TRJ11" s="7"/>
      <c r="TRK11" s="7"/>
      <c r="TRL11" s="13" t="s">
        <v>9</v>
      </c>
      <c r="TRM11" s="12" t="s">
        <v>58</v>
      </c>
      <c r="TRN11" s="11" t="s">
        <v>66</v>
      </c>
      <c r="TRO11" s="7">
        <v>336</v>
      </c>
      <c r="TRP11" s="7">
        <v>336</v>
      </c>
      <c r="TRQ11" s="7">
        <v>0</v>
      </c>
      <c r="TRR11" s="7">
        <v>336</v>
      </c>
      <c r="TRS11" s="91" t="s">
        <v>458</v>
      </c>
      <c r="TRT11" s="54" t="s">
        <v>296</v>
      </c>
      <c r="TRU11" s="7">
        <v>245</v>
      </c>
      <c r="TRV11" s="7">
        <v>73</v>
      </c>
      <c r="TRW11" s="13" t="s">
        <v>515</v>
      </c>
      <c r="TRX11" s="7"/>
      <c r="TRY11" s="7"/>
      <c r="TRZ11" s="7"/>
      <c r="TSA11" s="7"/>
      <c r="TSB11" s="13" t="s">
        <v>9</v>
      </c>
      <c r="TSC11" s="12" t="s">
        <v>58</v>
      </c>
      <c r="TSD11" s="11" t="s">
        <v>66</v>
      </c>
      <c r="TSE11" s="7">
        <v>336</v>
      </c>
      <c r="TSF11" s="7">
        <v>336</v>
      </c>
      <c r="TSG11" s="7">
        <v>0</v>
      </c>
      <c r="TSH11" s="7">
        <v>336</v>
      </c>
      <c r="TSI11" s="91" t="s">
        <v>458</v>
      </c>
      <c r="TSJ11" s="54" t="s">
        <v>296</v>
      </c>
      <c r="TSK11" s="7">
        <v>245</v>
      </c>
      <c r="TSL11" s="7">
        <v>73</v>
      </c>
      <c r="TSM11" s="13" t="s">
        <v>515</v>
      </c>
      <c r="TSN11" s="7"/>
      <c r="TSO11" s="7"/>
      <c r="TSP11" s="7"/>
      <c r="TSQ11" s="7"/>
      <c r="TSR11" s="13" t="s">
        <v>9</v>
      </c>
      <c r="TSS11" s="12" t="s">
        <v>58</v>
      </c>
      <c r="TST11" s="11" t="s">
        <v>66</v>
      </c>
      <c r="TSU11" s="7">
        <v>336</v>
      </c>
      <c r="TSV11" s="7">
        <v>336</v>
      </c>
      <c r="TSW11" s="7">
        <v>0</v>
      </c>
      <c r="TSX11" s="7">
        <v>336</v>
      </c>
      <c r="TSY11" s="91" t="s">
        <v>458</v>
      </c>
      <c r="TSZ11" s="54" t="s">
        <v>296</v>
      </c>
      <c r="TTA11" s="7">
        <v>245</v>
      </c>
      <c r="TTB11" s="7">
        <v>73</v>
      </c>
      <c r="TTC11" s="13" t="s">
        <v>515</v>
      </c>
      <c r="TTD11" s="7"/>
      <c r="TTE11" s="7"/>
      <c r="TTF11" s="7"/>
      <c r="TTG11" s="7"/>
      <c r="TTH11" s="13" t="s">
        <v>9</v>
      </c>
      <c r="TTI11" s="12" t="s">
        <v>58</v>
      </c>
      <c r="TTJ11" s="11" t="s">
        <v>66</v>
      </c>
      <c r="TTK11" s="7">
        <v>336</v>
      </c>
      <c r="TTL11" s="7">
        <v>336</v>
      </c>
      <c r="TTM11" s="7">
        <v>0</v>
      </c>
      <c r="TTN11" s="7">
        <v>336</v>
      </c>
      <c r="TTO11" s="91" t="s">
        <v>458</v>
      </c>
      <c r="TTP11" s="54" t="s">
        <v>296</v>
      </c>
      <c r="TTQ11" s="7">
        <v>245</v>
      </c>
      <c r="TTR11" s="7">
        <v>73</v>
      </c>
      <c r="TTS11" s="13" t="s">
        <v>515</v>
      </c>
      <c r="TTT11" s="7"/>
      <c r="TTU11" s="7"/>
      <c r="TTV11" s="7"/>
      <c r="TTW11" s="7"/>
      <c r="TTX11" s="13" t="s">
        <v>9</v>
      </c>
      <c r="TTY11" s="12" t="s">
        <v>58</v>
      </c>
      <c r="TTZ11" s="11" t="s">
        <v>66</v>
      </c>
      <c r="TUA11" s="7">
        <v>336</v>
      </c>
      <c r="TUB11" s="7">
        <v>336</v>
      </c>
      <c r="TUC11" s="7">
        <v>0</v>
      </c>
      <c r="TUD11" s="7">
        <v>336</v>
      </c>
      <c r="TUE11" s="91" t="s">
        <v>458</v>
      </c>
      <c r="TUF11" s="54" t="s">
        <v>296</v>
      </c>
      <c r="TUG11" s="7">
        <v>245</v>
      </c>
      <c r="TUH11" s="7">
        <v>73</v>
      </c>
      <c r="TUI11" s="13" t="s">
        <v>515</v>
      </c>
      <c r="TUJ11" s="7"/>
      <c r="TUK11" s="7"/>
      <c r="TUL11" s="7"/>
      <c r="TUM11" s="7"/>
      <c r="TUN11" s="13" t="s">
        <v>9</v>
      </c>
      <c r="TUO11" s="12" t="s">
        <v>58</v>
      </c>
      <c r="TUP11" s="11" t="s">
        <v>66</v>
      </c>
      <c r="TUQ11" s="7">
        <v>336</v>
      </c>
      <c r="TUR11" s="7">
        <v>336</v>
      </c>
      <c r="TUS11" s="7">
        <v>0</v>
      </c>
      <c r="TUT11" s="7">
        <v>336</v>
      </c>
      <c r="TUU11" s="91" t="s">
        <v>458</v>
      </c>
      <c r="TUV11" s="54" t="s">
        <v>296</v>
      </c>
      <c r="TUW11" s="7">
        <v>245</v>
      </c>
      <c r="TUX11" s="7">
        <v>73</v>
      </c>
      <c r="TUY11" s="13" t="s">
        <v>515</v>
      </c>
      <c r="TUZ11" s="7"/>
      <c r="TVA11" s="7"/>
      <c r="TVB11" s="7"/>
      <c r="TVC11" s="7"/>
      <c r="TVD11" s="13" t="s">
        <v>9</v>
      </c>
      <c r="TVE11" s="12" t="s">
        <v>58</v>
      </c>
      <c r="TVF11" s="11" t="s">
        <v>66</v>
      </c>
      <c r="TVG11" s="7">
        <v>336</v>
      </c>
      <c r="TVH11" s="7">
        <v>336</v>
      </c>
      <c r="TVI11" s="7">
        <v>0</v>
      </c>
      <c r="TVJ11" s="7">
        <v>336</v>
      </c>
      <c r="TVK11" s="91" t="s">
        <v>458</v>
      </c>
      <c r="TVL11" s="54" t="s">
        <v>296</v>
      </c>
      <c r="TVM11" s="7">
        <v>245</v>
      </c>
      <c r="TVN11" s="7">
        <v>73</v>
      </c>
      <c r="TVO11" s="13" t="s">
        <v>515</v>
      </c>
      <c r="TVP11" s="7"/>
      <c r="TVQ11" s="7"/>
      <c r="TVR11" s="7"/>
      <c r="TVS11" s="7"/>
      <c r="TVT11" s="13" t="s">
        <v>9</v>
      </c>
      <c r="TVU11" s="12" t="s">
        <v>58</v>
      </c>
      <c r="TVV11" s="11" t="s">
        <v>66</v>
      </c>
      <c r="TVW11" s="7">
        <v>336</v>
      </c>
      <c r="TVX11" s="7">
        <v>336</v>
      </c>
      <c r="TVY11" s="7">
        <v>0</v>
      </c>
      <c r="TVZ11" s="7">
        <v>336</v>
      </c>
      <c r="TWA11" s="91" t="s">
        <v>458</v>
      </c>
      <c r="TWB11" s="54" t="s">
        <v>296</v>
      </c>
      <c r="TWC11" s="7">
        <v>245</v>
      </c>
      <c r="TWD11" s="7">
        <v>73</v>
      </c>
      <c r="TWE11" s="13" t="s">
        <v>515</v>
      </c>
      <c r="TWF11" s="7"/>
      <c r="TWG11" s="7"/>
      <c r="TWH11" s="7"/>
      <c r="TWI11" s="7"/>
      <c r="TWJ11" s="13" t="s">
        <v>9</v>
      </c>
      <c r="TWK11" s="12" t="s">
        <v>58</v>
      </c>
      <c r="TWL11" s="11" t="s">
        <v>66</v>
      </c>
      <c r="TWM11" s="7">
        <v>336</v>
      </c>
      <c r="TWN11" s="7">
        <v>336</v>
      </c>
      <c r="TWO11" s="7">
        <v>0</v>
      </c>
      <c r="TWP11" s="7">
        <v>336</v>
      </c>
      <c r="TWQ11" s="91" t="s">
        <v>458</v>
      </c>
      <c r="TWR11" s="54" t="s">
        <v>296</v>
      </c>
      <c r="TWS11" s="7">
        <v>245</v>
      </c>
      <c r="TWT11" s="7">
        <v>73</v>
      </c>
      <c r="TWU11" s="13" t="s">
        <v>515</v>
      </c>
      <c r="TWV11" s="7"/>
      <c r="TWW11" s="7"/>
      <c r="TWX11" s="7"/>
      <c r="TWY11" s="7"/>
      <c r="TWZ11" s="13" t="s">
        <v>9</v>
      </c>
      <c r="TXA11" s="12" t="s">
        <v>58</v>
      </c>
      <c r="TXB11" s="11" t="s">
        <v>66</v>
      </c>
      <c r="TXC11" s="7">
        <v>336</v>
      </c>
      <c r="TXD11" s="7">
        <v>336</v>
      </c>
      <c r="TXE11" s="7">
        <v>0</v>
      </c>
      <c r="TXF11" s="7">
        <v>336</v>
      </c>
      <c r="TXG11" s="91" t="s">
        <v>458</v>
      </c>
      <c r="TXH11" s="54" t="s">
        <v>296</v>
      </c>
      <c r="TXI11" s="7">
        <v>245</v>
      </c>
      <c r="TXJ11" s="7">
        <v>73</v>
      </c>
      <c r="TXK11" s="13" t="s">
        <v>515</v>
      </c>
      <c r="TXL11" s="7"/>
      <c r="TXM11" s="7"/>
      <c r="TXN11" s="7"/>
      <c r="TXO11" s="7"/>
      <c r="TXP11" s="13" t="s">
        <v>9</v>
      </c>
      <c r="TXQ11" s="12" t="s">
        <v>58</v>
      </c>
      <c r="TXR11" s="11" t="s">
        <v>66</v>
      </c>
      <c r="TXS11" s="7">
        <v>336</v>
      </c>
      <c r="TXT11" s="7">
        <v>336</v>
      </c>
      <c r="TXU11" s="7">
        <v>0</v>
      </c>
      <c r="TXV11" s="7">
        <v>336</v>
      </c>
      <c r="TXW11" s="91" t="s">
        <v>458</v>
      </c>
      <c r="TXX11" s="54" t="s">
        <v>296</v>
      </c>
      <c r="TXY11" s="7">
        <v>245</v>
      </c>
      <c r="TXZ11" s="7">
        <v>73</v>
      </c>
      <c r="TYA11" s="13" t="s">
        <v>515</v>
      </c>
      <c r="TYB11" s="7"/>
      <c r="TYC11" s="7"/>
      <c r="TYD11" s="7"/>
      <c r="TYE11" s="7"/>
      <c r="TYF11" s="13" t="s">
        <v>9</v>
      </c>
      <c r="TYG11" s="12" t="s">
        <v>58</v>
      </c>
      <c r="TYH11" s="11" t="s">
        <v>66</v>
      </c>
      <c r="TYI11" s="7">
        <v>336</v>
      </c>
      <c r="TYJ11" s="7">
        <v>336</v>
      </c>
      <c r="TYK11" s="7">
        <v>0</v>
      </c>
      <c r="TYL11" s="7">
        <v>336</v>
      </c>
      <c r="TYM11" s="91" t="s">
        <v>458</v>
      </c>
      <c r="TYN11" s="54" t="s">
        <v>296</v>
      </c>
      <c r="TYO11" s="7">
        <v>245</v>
      </c>
      <c r="TYP11" s="7">
        <v>73</v>
      </c>
      <c r="TYQ11" s="13" t="s">
        <v>515</v>
      </c>
      <c r="TYR11" s="7"/>
      <c r="TYS11" s="7"/>
      <c r="TYT11" s="7"/>
      <c r="TYU11" s="7"/>
      <c r="TYV11" s="13" t="s">
        <v>9</v>
      </c>
      <c r="TYW11" s="12" t="s">
        <v>58</v>
      </c>
      <c r="TYX11" s="11" t="s">
        <v>66</v>
      </c>
      <c r="TYY11" s="7">
        <v>336</v>
      </c>
      <c r="TYZ11" s="7">
        <v>336</v>
      </c>
      <c r="TZA11" s="7">
        <v>0</v>
      </c>
      <c r="TZB11" s="7">
        <v>336</v>
      </c>
      <c r="TZC11" s="91" t="s">
        <v>458</v>
      </c>
      <c r="TZD11" s="54" t="s">
        <v>296</v>
      </c>
      <c r="TZE11" s="7">
        <v>245</v>
      </c>
      <c r="TZF11" s="7">
        <v>73</v>
      </c>
      <c r="TZG11" s="13" t="s">
        <v>515</v>
      </c>
      <c r="TZH11" s="7"/>
      <c r="TZI11" s="7"/>
      <c r="TZJ11" s="7"/>
      <c r="TZK11" s="7"/>
      <c r="TZL11" s="13" t="s">
        <v>9</v>
      </c>
      <c r="TZM11" s="12" t="s">
        <v>58</v>
      </c>
      <c r="TZN11" s="11" t="s">
        <v>66</v>
      </c>
      <c r="TZO11" s="7">
        <v>336</v>
      </c>
      <c r="TZP11" s="7">
        <v>336</v>
      </c>
      <c r="TZQ11" s="7">
        <v>0</v>
      </c>
      <c r="TZR11" s="7">
        <v>336</v>
      </c>
      <c r="TZS11" s="91" t="s">
        <v>458</v>
      </c>
      <c r="TZT11" s="54" t="s">
        <v>296</v>
      </c>
      <c r="TZU11" s="7">
        <v>245</v>
      </c>
      <c r="TZV11" s="7">
        <v>73</v>
      </c>
      <c r="TZW11" s="13" t="s">
        <v>515</v>
      </c>
      <c r="TZX11" s="7"/>
      <c r="TZY11" s="7"/>
      <c r="TZZ11" s="7"/>
      <c r="UAA11" s="7"/>
      <c r="UAB11" s="13" t="s">
        <v>9</v>
      </c>
      <c r="UAC11" s="12" t="s">
        <v>58</v>
      </c>
      <c r="UAD11" s="11" t="s">
        <v>66</v>
      </c>
      <c r="UAE11" s="7">
        <v>336</v>
      </c>
      <c r="UAF11" s="7">
        <v>336</v>
      </c>
      <c r="UAG11" s="7">
        <v>0</v>
      </c>
      <c r="UAH11" s="7">
        <v>336</v>
      </c>
      <c r="UAI11" s="91" t="s">
        <v>458</v>
      </c>
      <c r="UAJ11" s="54" t="s">
        <v>296</v>
      </c>
      <c r="UAK11" s="7">
        <v>245</v>
      </c>
      <c r="UAL11" s="7">
        <v>73</v>
      </c>
      <c r="UAM11" s="13" t="s">
        <v>515</v>
      </c>
      <c r="UAN11" s="7"/>
      <c r="UAO11" s="7"/>
      <c r="UAP11" s="7"/>
      <c r="UAQ11" s="7"/>
      <c r="UAR11" s="13" t="s">
        <v>9</v>
      </c>
      <c r="UAS11" s="12" t="s">
        <v>58</v>
      </c>
      <c r="UAT11" s="11" t="s">
        <v>66</v>
      </c>
      <c r="UAU11" s="7">
        <v>336</v>
      </c>
      <c r="UAV11" s="7">
        <v>336</v>
      </c>
      <c r="UAW11" s="7">
        <v>0</v>
      </c>
      <c r="UAX11" s="7">
        <v>336</v>
      </c>
      <c r="UAY11" s="91" t="s">
        <v>458</v>
      </c>
      <c r="UAZ11" s="54" t="s">
        <v>296</v>
      </c>
      <c r="UBA11" s="7">
        <v>245</v>
      </c>
      <c r="UBB11" s="7">
        <v>73</v>
      </c>
      <c r="UBC11" s="13" t="s">
        <v>515</v>
      </c>
      <c r="UBD11" s="7"/>
      <c r="UBE11" s="7"/>
      <c r="UBF11" s="7"/>
      <c r="UBG11" s="7"/>
      <c r="UBH11" s="13" t="s">
        <v>9</v>
      </c>
      <c r="UBI11" s="12" t="s">
        <v>58</v>
      </c>
      <c r="UBJ11" s="11" t="s">
        <v>66</v>
      </c>
      <c r="UBK11" s="7">
        <v>336</v>
      </c>
      <c r="UBL11" s="7">
        <v>336</v>
      </c>
      <c r="UBM11" s="7">
        <v>0</v>
      </c>
      <c r="UBN11" s="7">
        <v>336</v>
      </c>
      <c r="UBO11" s="91" t="s">
        <v>458</v>
      </c>
      <c r="UBP11" s="54" t="s">
        <v>296</v>
      </c>
      <c r="UBQ11" s="7">
        <v>245</v>
      </c>
      <c r="UBR11" s="7">
        <v>73</v>
      </c>
      <c r="UBS11" s="13" t="s">
        <v>515</v>
      </c>
      <c r="UBT11" s="7"/>
      <c r="UBU11" s="7"/>
      <c r="UBV11" s="7"/>
      <c r="UBW11" s="7"/>
      <c r="UBX11" s="13" t="s">
        <v>9</v>
      </c>
      <c r="UBY11" s="12" t="s">
        <v>58</v>
      </c>
      <c r="UBZ11" s="11" t="s">
        <v>66</v>
      </c>
      <c r="UCA11" s="7">
        <v>336</v>
      </c>
      <c r="UCB11" s="7">
        <v>336</v>
      </c>
      <c r="UCC11" s="7">
        <v>0</v>
      </c>
      <c r="UCD11" s="7">
        <v>336</v>
      </c>
      <c r="UCE11" s="91" t="s">
        <v>458</v>
      </c>
      <c r="UCF11" s="54" t="s">
        <v>296</v>
      </c>
      <c r="UCG11" s="7">
        <v>245</v>
      </c>
      <c r="UCH11" s="7">
        <v>73</v>
      </c>
      <c r="UCI11" s="13" t="s">
        <v>515</v>
      </c>
      <c r="UCJ11" s="7"/>
      <c r="UCK11" s="7"/>
      <c r="UCL11" s="7"/>
      <c r="UCM11" s="7"/>
      <c r="UCN11" s="13" t="s">
        <v>9</v>
      </c>
      <c r="UCO11" s="12" t="s">
        <v>58</v>
      </c>
      <c r="UCP11" s="11" t="s">
        <v>66</v>
      </c>
      <c r="UCQ11" s="7">
        <v>336</v>
      </c>
      <c r="UCR11" s="7">
        <v>336</v>
      </c>
      <c r="UCS11" s="7">
        <v>0</v>
      </c>
      <c r="UCT11" s="7">
        <v>336</v>
      </c>
      <c r="UCU11" s="91" t="s">
        <v>458</v>
      </c>
      <c r="UCV11" s="54" t="s">
        <v>296</v>
      </c>
      <c r="UCW11" s="7">
        <v>245</v>
      </c>
      <c r="UCX11" s="7">
        <v>73</v>
      </c>
      <c r="UCY11" s="13" t="s">
        <v>515</v>
      </c>
      <c r="UCZ11" s="7"/>
      <c r="UDA11" s="7"/>
      <c r="UDB11" s="7"/>
      <c r="UDC11" s="7"/>
      <c r="UDD11" s="13" t="s">
        <v>9</v>
      </c>
      <c r="UDE11" s="12" t="s">
        <v>58</v>
      </c>
      <c r="UDF11" s="11" t="s">
        <v>66</v>
      </c>
      <c r="UDG11" s="7">
        <v>336</v>
      </c>
      <c r="UDH11" s="7">
        <v>336</v>
      </c>
      <c r="UDI11" s="7">
        <v>0</v>
      </c>
      <c r="UDJ11" s="7">
        <v>336</v>
      </c>
      <c r="UDK11" s="91" t="s">
        <v>458</v>
      </c>
      <c r="UDL11" s="54" t="s">
        <v>296</v>
      </c>
      <c r="UDM11" s="7">
        <v>245</v>
      </c>
      <c r="UDN11" s="7">
        <v>73</v>
      </c>
      <c r="UDO11" s="13" t="s">
        <v>515</v>
      </c>
      <c r="UDP11" s="7"/>
      <c r="UDQ11" s="7"/>
      <c r="UDR11" s="7"/>
      <c r="UDS11" s="7"/>
      <c r="UDT11" s="13" t="s">
        <v>9</v>
      </c>
      <c r="UDU11" s="12" t="s">
        <v>58</v>
      </c>
      <c r="UDV11" s="11" t="s">
        <v>66</v>
      </c>
      <c r="UDW11" s="7">
        <v>336</v>
      </c>
      <c r="UDX11" s="7">
        <v>336</v>
      </c>
      <c r="UDY11" s="7">
        <v>0</v>
      </c>
      <c r="UDZ11" s="7">
        <v>336</v>
      </c>
      <c r="UEA11" s="91" t="s">
        <v>458</v>
      </c>
      <c r="UEB11" s="54" t="s">
        <v>296</v>
      </c>
      <c r="UEC11" s="7">
        <v>245</v>
      </c>
      <c r="UED11" s="7">
        <v>73</v>
      </c>
      <c r="UEE11" s="13" t="s">
        <v>515</v>
      </c>
      <c r="UEF11" s="7"/>
      <c r="UEG11" s="7"/>
      <c r="UEH11" s="7"/>
      <c r="UEI11" s="7"/>
      <c r="UEJ11" s="13" t="s">
        <v>9</v>
      </c>
      <c r="UEK11" s="12" t="s">
        <v>58</v>
      </c>
      <c r="UEL11" s="11" t="s">
        <v>66</v>
      </c>
      <c r="UEM11" s="7">
        <v>336</v>
      </c>
      <c r="UEN11" s="7">
        <v>336</v>
      </c>
      <c r="UEO11" s="7">
        <v>0</v>
      </c>
      <c r="UEP11" s="7">
        <v>336</v>
      </c>
      <c r="UEQ11" s="91" t="s">
        <v>458</v>
      </c>
      <c r="UER11" s="54" t="s">
        <v>296</v>
      </c>
      <c r="UES11" s="7">
        <v>245</v>
      </c>
      <c r="UET11" s="7">
        <v>73</v>
      </c>
      <c r="UEU11" s="13" t="s">
        <v>515</v>
      </c>
      <c r="UEV11" s="7"/>
      <c r="UEW11" s="7"/>
      <c r="UEX11" s="7"/>
      <c r="UEY11" s="7"/>
      <c r="UEZ11" s="13" t="s">
        <v>9</v>
      </c>
      <c r="UFA11" s="12" t="s">
        <v>58</v>
      </c>
      <c r="UFB11" s="11" t="s">
        <v>66</v>
      </c>
      <c r="UFC11" s="7">
        <v>336</v>
      </c>
      <c r="UFD11" s="7">
        <v>336</v>
      </c>
      <c r="UFE11" s="7">
        <v>0</v>
      </c>
      <c r="UFF11" s="7">
        <v>336</v>
      </c>
      <c r="UFG11" s="91" t="s">
        <v>458</v>
      </c>
      <c r="UFH11" s="54" t="s">
        <v>296</v>
      </c>
      <c r="UFI11" s="7">
        <v>245</v>
      </c>
      <c r="UFJ11" s="7">
        <v>73</v>
      </c>
      <c r="UFK11" s="13" t="s">
        <v>515</v>
      </c>
      <c r="UFL11" s="7"/>
      <c r="UFM11" s="7"/>
      <c r="UFN11" s="7"/>
      <c r="UFO11" s="7"/>
      <c r="UFP11" s="13" t="s">
        <v>9</v>
      </c>
      <c r="UFQ11" s="12" t="s">
        <v>58</v>
      </c>
      <c r="UFR11" s="11" t="s">
        <v>66</v>
      </c>
      <c r="UFS11" s="7">
        <v>336</v>
      </c>
      <c r="UFT11" s="7">
        <v>336</v>
      </c>
      <c r="UFU11" s="7">
        <v>0</v>
      </c>
      <c r="UFV11" s="7">
        <v>336</v>
      </c>
      <c r="UFW11" s="91" t="s">
        <v>458</v>
      </c>
      <c r="UFX11" s="54" t="s">
        <v>296</v>
      </c>
      <c r="UFY11" s="7">
        <v>245</v>
      </c>
      <c r="UFZ11" s="7">
        <v>73</v>
      </c>
      <c r="UGA11" s="13" t="s">
        <v>515</v>
      </c>
      <c r="UGB11" s="7"/>
      <c r="UGC11" s="7"/>
      <c r="UGD11" s="7"/>
      <c r="UGE11" s="7"/>
      <c r="UGF11" s="13" t="s">
        <v>9</v>
      </c>
      <c r="UGG11" s="12" t="s">
        <v>58</v>
      </c>
      <c r="UGH11" s="11" t="s">
        <v>66</v>
      </c>
      <c r="UGI11" s="7">
        <v>336</v>
      </c>
      <c r="UGJ11" s="7">
        <v>336</v>
      </c>
      <c r="UGK11" s="7">
        <v>0</v>
      </c>
      <c r="UGL11" s="7">
        <v>336</v>
      </c>
      <c r="UGM11" s="91" t="s">
        <v>458</v>
      </c>
      <c r="UGN11" s="54" t="s">
        <v>296</v>
      </c>
      <c r="UGO11" s="7">
        <v>245</v>
      </c>
      <c r="UGP11" s="7">
        <v>73</v>
      </c>
      <c r="UGQ11" s="13" t="s">
        <v>515</v>
      </c>
      <c r="UGR11" s="7"/>
      <c r="UGS11" s="7"/>
      <c r="UGT11" s="7"/>
      <c r="UGU11" s="7"/>
      <c r="UGV11" s="13" t="s">
        <v>9</v>
      </c>
      <c r="UGW11" s="12" t="s">
        <v>58</v>
      </c>
      <c r="UGX11" s="11" t="s">
        <v>66</v>
      </c>
      <c r="UGY11" s="7">
        <v>336</v>
      </c>
      <c r="UGZ11" s="7">
        <v>336</v>
      </c>
      <c r="UHA11" s="7">
        <v>0</v>
      </c>
      <c r="UHB11" s="7">
        <v>336</v>
      </c>
      <c r="UHC11" s="91" t="s">
        <v>458</v>
      </c>
      <c r="UHD11" s="54" t="s">
        <v>296</v>
      </c>
      <c r="UHE11" s="7">
        <v>245</v>
      </c>
      <c r="UHF11" s="7">
        <v>73</v>
      </c>
      <c r="UHG11" s="13" t="s">
        <v>515</v>
      </c>
      <c r="UHH11" s="7"/>
      <c r="UHI11" s="7"/>
      <c r="UHJ11" s="7"/>
      <c r="UHK11" s="7"/>
      <c r="UHL11" s="13" t="s">
        <v>9</v>
      </c>
      <c r="UHM11" s="12" t="s">
        <v>58</v>
      </c>
      <c r="UHN11" s="11" t="s">
        <v>66</v>
      </c>
      <c r="UHO11" s="7">
        <v>336</v>
      </c>
      <c r="UHP11" s="7">
        <v>336</v>
      </c>
      <c r="UHQ11" s="7">
        <v>0</v>
      </c>
      <c r="UHR11" s="7">
        <v>336</v>
      </c>
      <c r="UHS11" s="91" t="s">
        <v>458</v>
      </c>
      <c r="UHT11" s="54" t="s">
        <v>296</v>
      </c>
      <c r="UHU11" s="7">
        <v>245</v>
      </c>
      <c r="UHV11" s="7">
        <v>73</v>
      </c>
      <c r="UHW11" s="13" t="s">
        <v>515</v>
      </c>
      <c r="UHX11" s="7"/>
      <c r="UHY11" s="7"/>
      <c r="UHZ11" s="7"/>
      <c r="UIA11" s="7"/>
      <c r="UIB11" s="13" t="s">
        <v>9</v>
      </c>
      <c r="UIC11" s="12" t="s">
        <v>58</v>
      </c>
      <c r="UID11" s="11" t="s">
        <v>66</v>
      </c>
      <c r="UIE11" s="7">
        <v>336</v>
      </c>
      <c r="UIF11" s="7">
        <v>336</v>
      </c>
      <c r="UIG11" s="7">
        <v>0</v>
      </c>
      <c r="UIH11" s="7">
        <v>336</v>
      </c>
      <c r="UII11" s="91" t="s">
        <v>458</v>
      </c>
      <c r="UIJ11" s="54" t="s">
        <v>296</v>
      </c>
      <c r="UIK11" s="7">
        <v>245</v>
      </c>
      <c r="UIL11" s="7">
        <v>73</v>
      </c>
      <c r="UIM11" s="13" t="s">
        <v>515</v>
      </c>
      <c r="UIN11" s="7"/>
      <c r="UIO11" s="7"/>
      <c r="UIP11" s="7"/>
      <c r="UIQ11" s="7"/>
      <c r="UIR11" s="13" t="s">
        <v>9</v>
      </c>
      <c r="UIS11" s="12" t="s">
        <v>58</v>
      </c>
      <c r="UIT11" s="11" t="s">
        <v>66</v>
      </c>
      <c r="UIU11" s="7">
        <v>336</v>
      </c>
      <c r="UIV11" s="7">
        <v>336</v>
      </c>
      <c r="UIW11" s="7">
        <v>0</v>
      </c>
      <c r="UIX11" s="7">
        <v>336</v>
      </c>
      <c r="UIY11" s="91" t="s">
        <v>458</v>
      </c>
      <c r="UIZ11" s="54" t="s">
        <v>296</v>
      </c>
      <c r="UJA11" s="7">
        <v>245</v>
      </c>
      <c r="UJB11" s="7">
        <v>73</v>
      </c>
      <c r="UJC11" s="13" t="s">
        <v>515</v>
      </c>
      <c r="UJD11" s="7"/>
      <c r="UJE11" s="7"/>
      <c r="UJF11" s="7"/>
      <c r="UJG11" s="7"/>
      <c r="UJH11" s="13" t="s">
        <v>9</v>
      </c>
      <c r="UJI11" s="12" t="s">
        <v>58</v>
      </c>
      <c r="UJJ11" s="11" t="s">
        <v>66</v>
      </c>
      <c r="UJK11" s="7">
        <v>336</v>
      </c>
      <c r="UJL11" s="7">
        <v>336</v>
      </c>
      <c r="UJM11" s="7">
        <v>0</v>
      </c>
      <c r="UJN11" s="7">
        <v>336</v>
      </c>
      <c r="UJO11" s="91" t="s">
        <v>458</v>
      </c>
      <c r="UJP11" s="54" t="s">
        <v>296</v>
      </c>
      <c r="UJQ11" s="7">
        <v>245</v>
      </c>
      <c r="UJR11" s="7">
        <v>73</v>
      </c>
      <c r="UJS11" s="13" t="s">
        <v>515</v>
      </c>
      <c r="UJT11" s="7"/>
      <c r="UJU11" s="7"/>
      <c r="UJV11" s="7"/>
      <c r="UJW11" s="7"/>
      <c r="UJX11" s="13" t="s">
        <v>9</v>
      </c>
      <c r="UJY11" s="12" t="s">
        <v>58</v>
      </c>
      <c r="UJZ11" s="11" t="s">
        <v>66</v>
      </c>
      <c r="UKA11" s="7">
        <v>336</v>
      </c>
      <c r="UKB11" s="7">
        <v>336</v>
      </c>
      <c r="UKC11" s="7">
        <v>0</v>
      </c>
      <c r="UKD11" s="7">
        <v>336</v>
      </c>
      <c r="UKE11" s="91" t="s">
        <v>458</v>
      </c>
      <c r="UKF11" s="54" t="s">
        <v>296</v>
      </c>
      <c r="UKG11" s="7">
        <v>245</v>
      </c>
      <c r="UKH11" s="7">
        <v>73</v>
      </c>
      <c r="UKI11" s="13" t="s">
        <v>515</v>
      </c>
      <c r="UKJ11" s="7"/>
      <c r="UKK11" s="7"/>
      <c r="UKL11" s="7"/>
      <c r="UKM11" s="7"/>
      <c r="UKN11" s="13" t="s">
        <v>9</v>
      </c>
      <c r="UKO11" s="12" t="s">
        <v>58</v>
      </c>
      <c r="UKP11" s="11" t="s">
        <v>66</v>
      </c>
      <c r="UKQ11" s="7">
        <v>336</v>
      </c>
      <c r="UKR11" s="7">
        <v>336</v>
      </c>
      <c r="UKS11" s="7">
        <v>0</v>
      </c>
      <c r="UKT11" s="7">
        <v>336</v>
      </c>
      <c r="UKU11" s="91" t="s">
        <v>458</v>
      </c>
      <c r="UKV11" s="54" t="s">
        <v>296</v>
      </c>
      <c r="UKW11" s="7">
        <v>245</v>
      </c>
      <c r="UKX11" s="7">
        <v>73</v>
      </c>
      <c r="UKY11" s="13" t="s">
        <v>515</v>
      </c>
      <c r="UKZ11" s="7"/>
      <c r="ULA11" s="7"/>
      <c r="ULB11" s="7"/>
      <c r="ULC11" s="7"/>
      <c r="ULD11" s="13" t="s">
        <v>9</v>
      </c>
      <c r="ULE11" s="12" t="s">
        <v>58</v>
      </c>
      <c r="ULF11" s="11" t="s">
        <v>66</v>
      </c>
      <c r="ULG11" s="7">
        <v>336</v>
      </c>
      <c r="ULH11" s="7">
        <v>336</v>
      </c>
      <c r="ULI11" s="7">
        <v>0</v>
      </c>
      <c r="ULJ11" s="7">
        <v>336</v>
      </c>
      <c r="ULK11" s="91" t="s">
        <v>458</v>
      </c>
      <c r="ULL11" s="54" t="s">
        <v>296</v>
      </c>
      <c r="ULM11" s="7">
        <v>245</v>
      </c>
      <c r="ULN11" s="7">
        <v>73</v>
      </c>
      <c r="ULO11" s="13" t="s">
        <v>515</v>
      </c>
      <c r="ULP11" s="7"/>
      <c r="ULQ11" s="7"/>
      <c r="ULR11" s="7"/>
      <c r="ULS11" s="7"/>
      <c r="ULT11" s="13" t="s">
        <v>9</v>
      </c>
      <c r="ULU11" s="12" t="s">
        <v>58</v>
      </c>
      <c r="ULV11" s="11" t="s">
        <v>66</v>
      </c>
      <c r="ULW11" s="7">
        <v>336</v>
      </c>
      <c r="ULX11" s="7">
        <v>336</v>
      </c>
      <c r="ULY11" s="7">
        <v>0</v>
      </c>
      <c r="ULZ11" s="7">
        <v>336</v>
      </c>
      <c r="UMA11" s="91" t="s">
        <v>458</v>
      </c>
      <c r="UMB11" s="54" t="s">
        <v>296</v>
      </c>
      <c r="UMC11" s="7">
        <v>245</v>
      </c>
      <c r="UMD11" s="7">
        <v>73</v>
      </c>
      <c r="UME11" s="13" t="s">
        <v>515</v>
      </c>
      <c r="UMF11" s="7"/>
      <c r="UMG11" s="7"/>
      <c r="UMH11" s="7"/>
      <c r="UMI11" s="7"/>
      <c r="UMJ11" s="13" t="s">
        <v>9</v>
      </c>
      <c r="UMK11" s="12" t="s">
        <v>58</v>
      </c>
      <c r="UML11" s="11" t="s">
        <v>66</v>
      </c>
      <c r="UMM11" s="7">
        <v>336</v>
      </c>
      <c r="UMN11" s="7">
        <v>336</v>
      </c>
      <c r="UMO11" s="7">
        <v>0</v>
      </c>
      <c r="UMP11" s="7">
        <v>336</v>
      </c>
      <c r="UMQ11" s="91" t="s">
        <v>458</v>
      </c>
      <c r="UMR11" s="54" t="s">
        <v>296</v>
      </c>
      <c r="UMS11" s="7">
        <v>245</v>
      </c>
      <c r="UMT11" s="7">
        <v>73</v>
      </c>
      <c r="UMU11" s="13" t="s">
        <v>515</v>
      </c>
      <c r="UMV11" s="7"/>
      <c r="UMW11" s="7"/>
      <c r="UMX11" s="7"/>
      <c r="UMY11" s="7"/>
      <c r="UMZ11" s="13" t="s">
        <v>9</v>
      </c>
      <c r="UNA11" s="12" t="s">
        <v>58</v>
      </c>
      <c r="UNB11" s="11" t="s">
        <v>66</v>
      </c>
      <c r="UNC11" s="7">
        <v>336</v>
      </c>
      <c r="UND11" s="7">
        <v>336</v>
      </c>
      <c r="UNE11" s="7">
        <v>0</v>
      </c>
      <c r="UNF11" s="7">
        <v>336</v>
      </c>
      <c r="UNG11" s="91" t="s">
        <v>458</v>
      </c>
      <c r="UNH11" s="54" t="s">
        <v>296</v>
      </c>
      <c r="UNI11" s="7">
        <v>245</v>
      </c>
      <c r="UNJ11" s="7">
        <v>73</v>
      </c>
      <c r="UNK11" s="13" t="s">
        <v>515</v>
      </c>
      <c r="UNL11" s="7"/>
      <c r="UNM11" s="7"/>
      <c r="UNN11" s="7"/>
      <c r="UNO11" s="7"/>
      <c r="UNP11" s="13" t="s">
        <v>9</v>
      </c>
      <c r="UNQ11" s="12" t="s">
        <v>58</v>
      </c>
      <c r="UNR11" s="11" t="s">
        <v>66</v>
      </c>
      <c r="UNS11" s="7">
        <v>336</v>
      </c>
      <c r="UNT11" s="7">
        <v>336</v>
      </c>
      <c r="UNU11" s="7">
        <v>0</v>
      </c>
      <c r="UNV11" s="7">
        <v>336</v>
      </c>
      <c r="UNW11" s="91" t="s">
        <v>458</v>
      </c>
      <c r="UNX11" s="54" t="s">
        <v>296</v>
      </c>
      <c r="UNY11" s="7">
        <v>245</v>
      </c>
      <c r="UNZ11" s="7">
        <v>73</v>
      </c>
      <c r="UOA11" s="13" t="s">
        <v>515</v>
      </c>
      <c r="UOB11" s="7"/>
      <c r="UOC11" s="7"/>
      <c r="UOD11" s="7"/>
      <c r="UOE11" s="7"/>
      <c r="UOF11" s="13" t="s">
        <v>9</v>
      </c>
      <c r="UOG11" s="12" t="s">
        <v>58</v>
      </c>
      <c r="UOH11" s="11" t="s">
        <v>66</v>
      </c>
      <c r="UOI11" s="7">
        <v>336</v>
      </c>
      <c r="UOJ11" s="7">
        <v>336</v>
      </c>
      <c r="UOK11" s="7">
        <v>0</v>
      </c>
      <c r="UOL11" s="7">
        <v>336</v>
      </c>
      <c r="UOM11" s="91" t="s">
        <v>458</v>
      </c>
      <c r="UON11" s="54" t="s">
        <v>296</v>
      </c>
      <c r="UOO11" s="7">
        <v>245</v>
      </c>
      <c r="UOP11" s="7">
        <v>73</v>
      </c>
      <c r="UOQ11" s="13" t="s">
        <v>515</v>
      </c>
      <c r="UOR11" s="7"/>
      <c r="UOS11" s="7"/>
      <c r="UOT11" s="7"/>
      <c r="UOU11" s="7"/>
      <c r="UOV11" s="13" t="s">
        <v>9</v>
      </c>
      <c r="UOW11" s="12" t="s">
        <v>58</v>
      </c>
      <c r="UOX11" s="11" t="s">
        <v>66</v>
      </c>
      <c r="UOY11" s="7">
        <v>336</v>
      </c>
      <c r="UOZ11" s="7">
        <v>336</v>
      </c>
      <c r="UPA11" s="7">
        <v>0</v>
      </c>
      <c r="UPB11" s="7">
        <v>336</v>
      </c>
      <c r="UPC11" s="91" t="s">
        <v>458</v>
      </c>
      <c r="UPD11" s="54" t="s">
        <v>296</v>
      </c>
      <c r="UPE11" s="7">
        <v>245</v>
      </c>
      <c r="UPF11" s="7">
        <v>73</v>
      </c>
      <c r="UPG11" s="13" t="s">
        <v>515</v>
      </c>
      <c r="UPH11" s="7"/>
      <c r="UPI11" s="7"/>
      <c r="UPJ11" s="7"/>
      <c r="UPK11" s="7"/>
      <c r="UPL11" s="13" t="s">
        <v>9</v>
      </c>
      <c r="UPM11" s="12" t="s">
        <v>58</v>
      </c>
      <c r="UPN11" s="11" t="s">
        <v>66</v>
      </c>
      <c r="UPO11" s="7">
        <v>336</v>
      </c>
      <c r="UPP11" s="7">
        <v>336</v>
      </c>
      <c r="UPQ11" s="7">
        <v>0</v>
      </c>
      <c r="UPR11" s="7">
        <v>336</v>
      </c>
      <c r="UPS11" s="91" t="s">
        <v>458</v>
      </c>
      <c r="UPT11" s="54" t="s">
        <v>296</v>
      </c>
      <c r="UPU11" s="7">
        <v>245</v>
      </c>
      <c r="UPV11" s="7">
        <v>73</v>
      </c>
      <c r="UPW11" s="13" t="s">
        <v>515</v>
      </c>
      <c r="UPX11" s="7"/>
      <c r="UPY11" s="7"/>
      <c r="UPZ11" s="7"/>
      <c r="UQA11" s="7"/>
      <c r="UQB11" s="13" t="s">
        <v>9</v>
      </c>
      <c r="UQC11" s="12" t="s">
        <v>58</v>
      </c>
      <c r="UQD11" s="11" t="s">
        <v>66</v>
      </c>
      <c r="UQE11" s="7">
        <v>336</v>
      </c>
      <c r="UQF11" s="7">
        <v>336</v>
      </c>
      <c r="UQG11" s="7">
        <v>0</v>
      </c>
      <c r="UQH11" s="7">
        <v>336</v>
      </c>
      <c r="UQI11" s="91" t="s">
        <v>458</v>
      </c>
      <c r="UQJ11" s="54" t="s">
        <v>296</v>
      </c>
      <c r="UQK11" s="7">
        <v>245</v>
      </c>
      <c r="UQL11" s="7">
        <v>73</v>
      </c>
      <c r="UQM11" s="13" t="s">
        <v>515</v>
      </c>
      <c r="UQN11" s="7"/>
      <c r="UQO11" s="7"/>
      <c r="UQP11" s="7"/>
      <c r="UQQ11" s="7"/>
      <c r="UQR11" s="13" t="s">
        <v>9</v>
      </c>
      <c r="UQS11" s="12" t="s">
        <v>58</v>
      </c>
      <c r="UQT11" s="11" t="s">
        <v>66</v>
      </c>
      <c r="UQU11" s="7">
        <v>336</v>
      </c>
      <c r="UQV11" s="7">
        <v>336</v>
      </c>
      <c r="UQW11" s="7">
        <v>0</v>
      </c>
      <c r="UQX11" s="7">
        <v>336</v>
      </c>
      <c r="UQY11" s="91" t="s">
        <v>458</v>
      </c>
      <c r="UQZ11" s="54" t="s">
        <v>296</v>
      </c>
      <c r="URA11" s="7">
        <v>245</v>
      </c>
      <c r="URB11" s="7">
        <v>73</v>
      </c>
      <c r="URC11" s="13" t="s">
        <v>515</v>
      </c>
      <c r="URD11" s="7"/>
      <c r="URE11" s="7"/>
      <c r="URF11" s="7"/>
      <c r="URG11" s="7"/>
      <c r="URH11" s="13" t="s">
        <v>9</v>
      </c>
      <c r="URI11" s="12" t="s">
        <v>58</v>
      </c>
      <c r="URJ11" s="11" t="s">
        <v>66</v>
      </c>
      <c r="URK11" s="7">
        <v>336</v>
      </c>
      <c r="URL11" s="7">
        <v>336</v>
      </c>
      <c r="URM11" s="7">
        <v>0</v>
      </c>
      <c r="URN11" s="7">
        <v>336</v>
      </c>
      <c r="URO11" s="91" t="s">
        <v>458</v>
      </c>
      <c r="URP11" s="54" t="s">
        <v>296</v>
      </c>
      <c r="URQ11" s="7">
        <v>245</v>
      </c>
      <c r="URR11" s="7">
        <v>73</v>
      </c>
      <c r="URS11" s="13" t="s">
        <v>515</v>
      </c>
      <c r="URT11" s="7"/>
      <c r="URU11" s="7"/>
      <c r="URV11" s="7"/>
      <c r="URW11" s="7"/>
      <c r="URX11" s="13" t="s">
        <v>9</v>
      </c>
      <c r="URY11" s="12" t="s">
        <v>58</v>
      </c>
      <c r="URZ11" s="11" t="s">
        <v>66</v>
      </c>
      <c r="USA11" s="7">
        <v>336</v>
      </c>
      <c r="USB11" s="7">
        <v>336</v>
      </c>
      <c r="USC11" s="7">
        <v>0</v>
      </c>
      <c r="USD11" s="7">
        <v>336</v>
      </c>
      <c r="USE11" s="91" t="s">
        <v>458</v>
      </c>
      <c r="USF11" s="54" t="s">
        <v>296</v>
      </c>
      <c r="USG11" s="7">
        <v>245</v>
      </c>
      <c r="USH11" s="7">
        <v>73</v>
      </c>
      <c r="USI11" s="13" t="s">
        <v>515</v>
      </c>
      <c r="USJ11" s="7"/>
      <c r="USK11" s="7"/>
      <c r="USL11" s="7"/>
      <c r="USM11" s="7"/>
      <c r="USN11" s="13" t="s">
        <v>9</v>
      </c>
      <c r="USO11" s="12" t="s">
        <v>58</v>
      </c>
      <c r="USP11" s="11" t="s">
        <v>66</v>
      </c>
      <c r="USQ11" s="7">
        <v>336</v>
      </c>
      <c r="USR11" s="7">
        <v>336</v>
      </c>
      <c r="USS11" s="7">
        <v>0</v>
      </c>
      <c r="UST11" s="7">
        <v>336</v>
      </c>
      <c r="USU11" s="91" t="s">
        <v>458</v>
      </c>
      <c r="USV11" s="54" t="s">
        <v>296</v>
      </c>
      <c r="USW11" s="7">
        <v>245</v>
      </c>
      <c r="USX11" s="7">
        <v>73</v>
      </c>
      <c r="USY11" s="13" t="s">
        <v>515</v>
      </c>
      <c r="USZ11" s="7"/>
      <c r="UTA11" s="7"/>
      <c r="UTB11" s="7"/>
      <c r="UTC11" s="7"/>
      <c r="UTD11" s="13" t="s">
        <v>9</v>
      </c>
      <c r="UTE11" s="12" t="s">
        <v>58</v>
      </c>
      <c r="UTF11" s="11" t="s">
        <v>66</v>
      </c>
      <c r="UTG11" s="7">
        <v>336</v>
      </c>
      <c r="UTH11" s="7">
        <v>336</v>
      </c>
      <c r="UTI11" s="7">
        <v>0</v>
      </c>
      <c r="UTJ11" s="7">
        <v>336</v>
      </c>
      <c r="UTK11" s="91" t="s">
        <v>458</v>
      </c>
      <c r="UTL11" s="54" t="s">
        <v>296</v>
      </c>
      <c r="UTM11" s="7">
        <v>245</v>
      </c>
      <c r="UTN11" s="7">
        <v>73</v>
      </c>
      <c r="UTO11" s="13" t="s">
        <v>515</v>
      </c>
      <c r="UTP11" s="7"/>
      <c r="UTQ11" s="7"/>
      <c r="UTR11" s="7"/>
      <c r="UTS11" s="7"/>
      <c r="UTT11" s="13" t="s">
        <v>9</v>
      </c>
      <c r="UTU11" s="12" t="s">
        <v>58</v>
      </c>
      <c r="UTV11" s="11" t="s">
        <v>66</v>
      </c>
      <c r="UTW11" s="7">
        <v>336</v>
      </c>
      <c r="UTX11" s="7">
        <v>336</v>
      </c>
      <c r="UTY11" s="7">
        <v>0</v>
      </c>
      <c r="UTZ11" s="7">
        <v>336</v>
      </c>
      <c r="UUA11" s="91" t="s">
        <v>458</v>
      </c>
      <c r="UUB11" s="54" t="s">
        <v>296</v>
      </c>
      <c r="UUC11" s="7">
        <v>245</v>
      </c>
      <c r="UUD11" s="7">
        <v>73</v>
      </c>
      <c r="UUE11" s="13" t="s">
        <v>515</v>
      </c>
      <c r="UUF11" s="7"/>
      <c r="UUG11" s="7"/>
      <c r="UUH11" s="7"/>
      <c r="UUI11" s="7"/>
      <c r="UUJ11" s="13" t="s">
        <v>9</v>
      </c>
      <c r="UUK11" s="12" t="s">
        <v>58</v>
      </c>
      <c r="UUL11" s="11" t="s">
        <v>66</v>
      </c>
      <c r="UUM11" s="7">
        <v>336</v>
      </c>
      <c r="UUN11" s="7">
        <v>336</v>
      </c>
      <c r="UUO11" s="7">
        <v>0</v>
      </c>
      <c r="UUP11" s="7">
        <v>336</v>
      </c>
      <c r="UUQ11" s="91" t="s">
        <v>458</v>
      </c>
      <c r="UUR11" s="54" t="s">
        <v>296</v>
      </c>
      <c r="UUS11" s="7">
        <v>245</v>
      </c>
      <c r="UUT11" s="7">
        <v>73</v>
      </c>
      <c r="UUU11" s="13" t="s">
        <v>515</v>
      </c>
      <c r="UUV11" s="7"/>
      <c r="UUW11" s="7"/>
      <c r="UUX11" s="7"/>
      <c r="UUY11" s="7"/>
      <c r="UUZ11" s="13" t="s">
        <v>9</v>
      </c>
      <c r="UVA11" s="12" t="s">
        <v>58</v>
      </c>
      <c r="UVB11" s="11" t="s">
        <v>66</v>
      </c>
      <c r="UVC11" s="7">
        <v>336</v>
      </c>
      <c r="UVD11" s="7">
        <v>336</v>
      </c>
      <c r="UVE11" s="7">
        <v>0</v>
      </c>
      <c r="UVF11" s="7">
        <v>336</v>
      </c>
      <c r="UVG11" s="91" t="s">
        <v>458</v>
      </c>
      <c r="UVH11" s="54" t="s">
        <v>296</v>
      </c>
      <c r="UVI11" s="7">
        <v>245</v>
      </c>
      <c r="UVJ11" s="7">
        <v>73</v>
      </c>
      <c r="UVK11" s="13" t="s">
        <v>515</v>
      </c>
      <c r="UVL11" s="7"/>
      <c r="UVM11" s="7"/>
      <c r="UVN11" s="7"/>
      <c r="UVO11" s="7"/>
      <c r="UVP11" s="13" t="s">
        <v>9</v>
      </c>
      <c r="UVQ11" s="12" t="s">
        <v>58</v>
      </c>
      <c r="UVR11" s="11" t="s">
        <v>66</v>
      </c>
      <c r="UVS11" s="7">
        <v>336</v>
      </c>
      <c r="UVT11" s="7">
        <v>336</v>
      </c>
      <c r="UVU11" s="7">
        <v>0</v>
      </c>
      <c r="UVV11" s="7">
        <v>336</v>
      </c>
      <c r="UVW11" s="91" t="s">
        <v>458</v>
      </c>
      <c r="UVX11" s="54" t="s">
        <v>296</v>
      </c>
      <c r="UVY11" s="7">
        <v>245</v>
      </c>
      <c r="UVZ11" s="7">
        <v>73</v>
      </c>
      <c r="UWA11" s="13" t="s">
        <v>515</v>
      </c>
      <c r="UWB11" s="7"/>
      <c r="UWC11" s="7"/>
      <c r="UWD11" s="7"/>
      <c r="UWE11" s="7"/>
      <c r="UWF11" s="13" t="s">
        <v>9</v>
      </c>
      <c r="UWG11" s="12" t="s">
        <v>58</v>
      </c>
      <c r="UWH11" s="11" t="s">
        <v>66</v>
      </c>
      <c r="UWI11" s="7">
        <v>336</v>
      </c>
      <c r="UWJ11" s="7">
        <v>336</v>
      </c>
      <c r="UWK11" s="7">
        <v>0</v>
      </c>
      <c r="UWL11" s="7">
        <v>336</v>
      </c>
      <c r="UWM11" s="91" t="s">
        <v>458</v>
      </c>
      <c r="UWN11" s="54" t="s">
        <v>296</v>
      </c>
      <c r="UWO11" s="7">
        <v>245</v>
      </c>
      <c r="UWP11" s="7">
        <v>73</v>
      </c>
      <c r="UWQ11" s="13" t="s">
        <v>515</v>
      </c>
      <c r="UWR11" s="7"/>
      <c r="UWS11" s="7"/>
      <c r="UWT11" s="7"/>
      <c r="UWU11" s="7"/>
      <c r="UWV11" s="13" t="s">
        <v>9</v>
      </c>
      <c r="UWW11" s="12" t="s">
        <v>58</v>
      </c>
      <c r="UWX11" s="11" t="s">
        <v>66</v>
      </c>
      <c r="UWY11" s="7">
        <v>336</v>
      </c>
      <c r="UWZ11" s="7">
        <v>336</v>
      </c>
      <c r="UXA11" s="7">
        <v>0</v>
      </c>
      <c r="UXB11" s="7">
        <v>336</v>
      </c>
      <c r="UXC11" s="91" t="s">
        <v>458</v>
      </c>
      <c r="UXD11" s="54" t="s">
        <v>296</v>
      </c>
      <c r="UXE11" s="7">
        <v>245</v>
      </c>
      <c r="UXF11" s="7">
        <v>73</v>
      </c>
      <c r="UXG11" s="13" t="s">
        <v>515</v>
      </c>
      <c r="UXH11" s="7"/>
      <c r="UXI11" s="7"/>
      <c r="UXJ11" s="7"/>
      <c r="UXK11" s="7"/>
      <c r="UXL11" s="13" t="s">
        <v>9</v>
      </c>
      <c r="UXM11" s="12" t="s">
        <v>58</v>
      </c>
      <c r="UXN11" s="11" t="s">
        <v>66</v>
      </c>
      <c r="UXO11" s="7">
        <v>336</v>
      </c>
      <c r="UXP11" s="7">
        <v>336</v>
      </c>
      <c r="UXQ11" s="7">
        <v>0</v>
      </c>
      <c r="UXR11" s="7">
        <v>336</v>
      </c>
      <c r="UXS11" s="91" t="s">
        <v>458</v>
      </c>
      <c r="UXT11" s="54" t="s">
        <v>296</v>
      </c>
      <c r="UXU11" s="7">
        <v>245</v>
      </c>
      <c r="UXV11" s="7">
        <v>73</v>
      </c>
      <c r="UXW11" s="13" t="s">
        <v>515</v>
      </c>
      <c r="UXX11" s="7"/>
      <c r="UXY11" s="7"/>
      <c r="UXZ11" s="7"/>
      <c r="UYA11" s="7"/>
      <c r="UYB11" s="13" t="s">
        <v>9</v>
      </c>
      <c r="UYC11" s="12" t="s">
        <v>58</v>
      </c>
      <c r="UYD11" s="11" t="s">
        <v>66</v>
      </c>
      <c r="UYE11" s="7">
        <v>336</v>
      </c>
      <c r="UYF11" s="7">
        <v>336</v>
      </c>
      <c r="UYG11" s="7">
        <v>0</v>
      </c>
      <c r="UYH11" s="7">
        <v>336</v>
      </c>
      <c r="UYI11" s="91" t="s">
        <v>458</v>
      </c>
      <c r="UYJ11" s="54" t="s">
        <v>296</v>
      </c>
      <c r="UYK11" s="7">
        <v>245</v>
      </c>
      <c r="UYL11" s="7">
        <v>73</v>
      </c>
      <c r="UYM11" s="13" t="s">
        <v>515</v>
      </c>
      <c r="UYN11" s="7"/>
      <c r="UYO11" s="7"/>
      <c r="UYP11" s="7"/>
      <c r="UYQ11" s="7"/>
      <c r="UYR11" s="13" t="s">
        <v>9</v>
      </c>
      <c r="UYS11" s="12" t="s">
        <v>58</v>
      </c>
      <c r="UYT11" s="11" t="s">
        <v>66</v>
      </c>
      <c r="UYU11" s="7">
        <v>336</v>
      </c>
      <c r="UYV11" s="7">
        <v>336</v>
      </c>
      <c r="UYW11" s="7">
        <v>0</v>
      </c>
      <c r="UYX11" s="7">
        <v>336</v>
      </c>
      <c r="UYY11" s="91" t="s">
        <v>458</v>
      </c>
      <c r="UYZ11" s="54" t="s">
        <v>296</v>
      </c>
      <c r="UZA11" s="7">
        <v>245</v>
      </c>
      <c r="UZB11" s="7">
        <v>73</v>
      </c>
      <c r="UZC11" s="13" t="s">
        <v>515</v>
      </c>
      <c r="UZD11" s="7"/>
      <c r="UZE11" s="7"/>
      <c r="UZF11" s="7"/>
      <c r="UZG11" s="7"/>
      <c r="UZH11" s="13" t="s">
        <v>9</v>
      </c>
      <c r="UZI11" s="12" t="s">
        <v>58</v>
      </c>
      <c r="UZJ11" s="11" t="s">
        <v>66</v>
      </c>
      <c r="UZK11" s="7">
        <v>336</v>
      </c>
      <c r="UZL11" s="7">
        <v>336</v>
      </c>
      <c r="UZM11" s="7">
        <v>0</v>
      </c>
      <c r="UZN11" s="7">
        <v>336</v>
      </c>
      <c r="UZO11" s="91" t="s">
        <v>458</v>
      </c>
      <c r="UZP11" s="54" t="s">
        <v>296</v>
      </c>
      <c r="UZQ11" s="7">
        <v>245</v>
      </c>
      <c r="UZR11" s="7">
        <v>73</v>
      </c>
      <c r="UZS11" s="13" t="s">
        <v>515</v>
      </c>
      <c r="UZT11" s="7"/>
      <c r="UZU11" s="7"/>
      <c r="UZV11" s="7"/>
      <c r="UZW11" s="7"/>
      <c r="UZX11" s="13" t="s">
        <v>9</v>
      </c>
      <c r="UZY11" s="12" t="s">
        <v>58</v>
      </c>
      <c r="UZZ11" s="11" t="s">
        <v>66</v>
      </c>
      <c r="VAA11" s="7">
        <v>336</v>
      </c>
      <c r="VAB11" s="7">
        <v>336</v>
      </c>
      <c r="VAC11" s="7">
        <v>0</v>
      </c>
      <c r="VAD11" s="7">
        <v>336</v>
      </c>
      <c r="VAE11" s="91" t="s">
        <v>458</v>
      </c>
      <c r="VAF11" s="54" t="s">
        <v>296</v>
      </c>
      <c r="VAG11" s="7">
        <v>245</v>
      </c>
      <c r="VAH11" s="7">
        <v>73</v>
      </c>
      <c r="VAI11" s="13" t="s">
        <v>515</v>
      </c>
      <c r="VAJ11" s="7"/>
      <c r="VAK11" s="7"/>
      <c r="VAL11" s="7"/>
      <c r="VAM11" s="7"/>
      <c r="VAN11" s="13" t="s">
        <v>9</v>
      </c>
      <c r="VAO11" s="12" t="s">
        <v>58</v>
      </c>
      <c r="VAP11" s="11" t="s">
        <v>66</v>
      </c>
      <c r="VAQ11" s="7">
        <v>336</v>
      </c>
      <c r="VAR11" s="7">
        <v>336</v>
      </c>
      <c r="VAS11" s="7">
        <v>0</v>
      </c>
      <c r="VAT11" s="7">
        <v>336</v>
      </c>
      <c r="VAU11" s="91" t="s">
        <v>458</v>
      </c>
      <c r="VAV11" s="54" t="s">
        <v>296</v>
      </c>
      <c r="VAW11" s="7">
        <v>245</v>
      </c>
      <c r="VAX11" s="7">
        <v>73</v>
      </c>
      <c r="VAY11" s="13" t="s">
        <v>515</v>
      </c>
      <c r="VAZ11" s="7"/>
      <c r="VBA11" s="7"/>
      <c r="VBB11" s="7"/>
      <c r="VBC11" s="7"/>
      <c r="VBD11" s="13" t="s">
        <v>9</v>
      </c>
      <c r="VBE11" s="12" t="s">
        <v>58</v>
      </c>
      <c r="VBF11" s="11" t="s">
        <v>66</v>
      </c>
      <c r="VBG11" s="7">
        <v>336</v>
      </c>
      <c r="VBH11" s="7">
        <v>336</v>
      </c>
      <c r="VBI11" s="7">
        <v>0</v>
      </c>
      <c r="VBJ11" s="7">
        <v>336</v>
      </c>
      <c r="VBK11" s="91" t="s">
        <v>458</v>
      </c>
      <c r="VBL11" s="54" t="s">
        <v>296</v>
      </c>
      <c r="VBM11" s="7">
        <v>245</v>
      </c>
      <c r="VBN11" s="7">
        <v>73</v>
      </c>
      <c r="VBO11" s="13" t="s">
        <v>515</v>
      </c>
      <c r="VBP11" s="7"/>
      <c r="VBQ11" s="7"/>
      <c r="VBR11" s="7"/>
      <c r="VBS11" s="7"/>
      <c r="VBT11" s="13" t="s">
        <v>9</v>
      </c>
      <c r="VBU11" s="12" t="s">
        <v>58</v>
      </c>
      <c r="VBV11" s="11" t="s">
        <v>66</v>
      </c>
      <c r="VBW11" s="7">
        <v>336</v>
      </c>
      <c r="VBX11" s="7">
        <v>336</v>
      </c>
      <c r="VBY11" s="7">
        <v>0</v>
      </c>
      <c r="VBZ11" s="7">
        <v>336</v>
      </c>
      <c r="VCA11" s="91" t="s">
        <v>458</v>
      </c>
      <c r="VCB11" s="54" t="s">
        <v>296</v>
      </c>
      <c r="VCC11" s="7">
        <v>245</v>
      </c>
      <c r="VCD11" s="7">
        <v>73</v>
      </c>
      <c r="VCE11" s="13" t="s">
        <v>515</v>
      </c>
      <c r="VCF11" s="7"/>
      <c r="VCG11" s="7"/>
      <c r="VCH11" s="7"/>
      <c r="VCI11" s="7"/>
      <c r="VCJ11" s="13" t="s">
        <v>9</v>
      </c>
      <c r="VCK11" s="12" t="s">
        <v>58</v>
      </c>
      <c r="VCL11" s="11" t="s">
        <v>66</v>
      </c>
      <c r="VCM11" s="7">
        <v>336</v>
      </c>
      <c r="VCN11" s="7">
        <v>336</v>
      </c>
      <c r="VCO11" s="7">
        <v>0</v>
      </c>
      <c r="VCP11" s="7">
        <v>336</v>
      </c>
      <c r="VCQ11" s="91" t="s">
        <v>458</v>
      </c>
      <c r="VCR11" s="54" t="s">
        <v>296</v>
      </c>
      <c r="VCS11" s="7">
        <v>245</v>
      </c>
      <c r="VCT11" s="7">
        <v>73</v>
      </c>
      <c r="VCU11" s="13" t="s">
        <v>515</v>
      </c>
      <c r="VCV11" s="7"/>
      <c r="VCW11" s="7"/>
      <c r="VCX11" s="7"/>
      <c r="VCY11" s="7"/>
      <c r="VCZ11" s="13" t="s">
        <v>9</v>
      </c>
      <c r="VDA11" s="12" t="s">
        <v>58</v>
      </c>
      <c r="VDB11" s="11" t="s">
        <v>66</v>
      </c>
      <c r="VDC11" s="7">
        <v>336</v>
      </c>
      <c r="VDD11" s="7">
        <v>336</v>
      </c>
      <c r="VDE11" s="7">
        <v>0</v>
      </c>
      <c r="VDF11" s="7">
        <v>336</v>
      </c>
      <c r="VDG11" s="91" t="s">
        <v>458</v>
      </c>
      <c r="VDH11" s="54" t="s">
        <v>296</v>
      </c>
      <c r="VDI11" s="7">
        <v>245</v>
      </c>
      <c r="VDJ11" s="7">
        <v>73</v>
      </c>
      <c r="VDK11" s="13" t="s">
        <v>515</v>
      </c>
      <c r="VDL11" s="7"/>
      <c r="VDM11" s="7"/>
      <c r="VDN11" s="7"/>
      <c r="VDO11" s="7"/>
      <c r="VDP11" s="13" t="s">
        <v>9</v>
      </c>
      <c r="VDQ11" s="12" t="s">
        <v>58</v>
      </c>
      <c r="VDR11" s="11" t="s">
        <v>66</v>
      </c>
      <c r="VDS11" s="7">
        <v>336</v>
      </c>
      <c r="VDT11" s="7">
        <v>336</v>
      </c>
      <c r="VDU11" s="7">
        <v>0</v>
      </c>
      <c r="VDV11" s="7">
        <v>336</v>
      </c>
      <c r="VDW11" s="91" t="s">
        <v>458</v>
      </c>
      <c r="VDX11" s="54" t="s">
        <v>296</v>
      </c>
      <c r="VDY11" s="7">
        <v>245</v>
      </c>
      <c r="VDZ11" s="7">
        <v>73</v>
      </c>
      <c r="VEA11" s="13" t="s">
        <v>515</v>
      </c>
      <c r="VEB11" s="7"/>
      <c r="VEC11" s="7"/>
      <c r="VED11" s="7"/>
      <c r="VEE11" s="7"/>
      <c r="VEF11" s="13" t="s">
        <v>9</v>
      </c>
      <c r="VEG11" s="12" t="s">
        <v>58</v>
      </c>
      <c r="VEH11" s="11" t="s">
        <v>66</v>
      </c>
      <c r="VEI11" s="7">
        <v>336</v>
      </c>
      <c r="VEJ11" s="7">
        <v>336</v>
      </c>
      <c r="VEK11" s="7">
        <v>0</v>
      </c>
      <c r="VEL11" s="7">
        <v>336</v>
      </c>
      <c r="VEM11" s="91" t="s">
        <v>458</v>
      </c>
      <c r="VEN11" s="54" t="s">
        <v>296</v>
      </c>
      <c r="VEO11" s="7">
        <v>245</v>
      </c>
      <c r="VEP11" s="7">
        <v>73</v>
      </c>
      <c r="VEQ11" s="13" t="s">
        <v>515</v>
      </c>
      <c r="VER11" s="7"/>
      <c r="VES11" s="7"/>
      <c r="VET11" s="7"/>
      <c r="VEU11" s="7"/>
      <c r="VEV11" s="13" t="s">
        <v>9</v>
      </c>
      <c r="VEW11" s="12" t="s">
        <v>58</v>
      </c>
      <c r="VEX11" s="11" t="s">
        <v>66</v>
      </c>
      <c r="VEY11" s="7">
        <v>336</v>
      </c>
      <c r="VEZ11" s="7">
        <v>336</v>
      </c>
      <c r="VFA11" s="7">
        <v>0</v>
      </c>
      <c r="VFB11" s="7">
        <v>336</v>
      </c>
      <c r="VFC11" s="91" t="s">
        <v>458</v>
      </c>
      <c r="VFD11" s="54" t="s">
        <v>296</v>
      </c>
      <c r="VFE11" s="7">
        <v>245</v>
      </c>
      <c r="VFF11" s="7">
        <v>73</v>
      </c>
      <c r="VFG11" s="13" t="s">
        <v>515</v>
      </c>
      <c r="VFH11" s="7"/>
      <c r="VFI11" s="7"/>
      <c r="VFJ11" s="7"/>
      <c r="VFK11" s="7"/>
      <c r="VFL11" s="13" t="s">
        <v>9</v>
      </c>
      <c r="VFM11" s="12" t="s">
        <v>58</v>
      </c>
      <c r="VFN11" s="11" t="s">
        <v>66</v>
      </c>
      <c r="VFO11" s="7">
        <v>336</v>
      </c>
      <c r="VFP11" s="7">
        <v>336</v>
      </c>
      <c r="VFQ11" s="7">
        <v>0</v>
      </c>
      <c r="VFR11" s="7">
        <v>336</v>
      </c>
      <c r="VFS11" s="91" t="s">
        <v>458</v>
      </c>
      <c r="VFT11" s="54" t="s">
        <v>296</v>
      </c>
      <c r="VFU11" s="7">
        <v>245</v>
      </c>
      <c r="VFV11" s="7">
        <v>73</v>
      </c>
      <c r="VFW11" s="13" t="s">
        <v>515</v>
      </c>
      <c r="VFX11" s="7"/>
      <c r="VFY11" s="7"/>
      <c r="VFZ11" s="7"/>
      <c r="VGA11" s="7"/>
      <c r="VGB11" s="13" t="s">
        <v>9</v>
      </c>
      <c r="VGC11" s="12" t="s">
        <v>58</v>
      </c>
      <c r="VGD11" s="11" t="s">
        <v>66</v>
      </c>
      <c r="VGE11" s="7">
        <v>336</v>
      </c>
      <c r="VGF11" s="7">
        <v>336</v>
      </c>
      <c r="VGG11" s="7">
        <v>0</v>
      </c>
      <c r="VGH11" s="7">
        <v>336</v>
      </c>
      <c r="VGI11" s="91" t="s">
        <v>458</v>
      </c>
      <c r="VGJ11" s="54" t="s">
        <v>296</v>
      </c>
      <c r="VGK11" s="7">
        <v>245</v>
      </c>
      <c r="VGL11" s="7">
        <v>73</v>
      </c>
      <c r="VGM11" s="13" t="s">
        <v>515</v>
      </c>
      <c r="VGN11" s="7"/>
      <c r="VGO11" s="7"/>
      <c r="VGP11" s="7"/>
      <c r="VGQ11" s="7"/>
      <c r="VGR11" s="13" t="s">
        <v>9</v>
      </c>
      <c r="VGS11" s="12" t="s">
        <v>58</v>
      </c>
      <c r="VGT11" s="11" t="s">
        <v>66</v>
      </c>
      <c r="VGU11" s="7">
        <v>336</v>
      </c>
      <c r="VGV11" s="7">
        <v>336</v>
      </c>
      <c r="VGW11" s="7">
        <v>0</v>
      </c>
      <c r="VGX11" s="7">
        <v>336</v>
      </c>
      <c r="VGY11" s="91" t="s">
        <v>458</v>
      </c>
      <c r="VGZ11" s="54" t="s">
        <v>296</v>
      </c>
      <c r="VHA11" s="7">
        <v>245</v>
      </c>
      <c r="VHB11" s="7">
        <v>73</v>
      </c>
      <c r="VHC11" s="13" t="s">
        <v>515</v>
      </c>
      <c r="VHD11" s="7"/>
      <c r="VHE11" s="7"/>
      <c r="VHF11" s="7"/>
      <c r="VHG11" s="7"/>
      <c r="VHH11" s="13" t="s">
        <v>9</v>
      </c>
      <c r="VHI11" s="12" t="s">
        <v>58</v>
      </c>
      <c r="VHJ11" s="11" t="s">
        <v>66</v>
      </c>
      <c r="VHK11" s="7">
        <v>336</v>
      </c>
      <c r="VHL11" s="7">
        <v>336</v>
      </c>
      <c r="VHM11" s="7">
        <v>0</v>
      </c>
      <c r="VHN11" s="7">
        <v>336</v>
      </c>
      <c r="VHO11" s="91" t="s">
        <v>458</v>
      </c>
      <c r="VHP11" s="54" t="s">
        <v>296</v>
      </c>
      <c r="VHQ11" s="7">
        <v>245</v>
      </c>
      <c r="VHR11" s="7">
        <v>73</v>
      </c>
      <c r="VHS11" s="13" t="s">
        <v>515</v>
      </c>
      <c r="VHT11" s="7"/>
      <c r="VHU11" s="7"/>
      <c r="VHV11" s="7"/>
      <c r="VHW11" s="7"/>
      <c r="VHX11" s="13" t="s">
        <v>9</v>
      </c>
      <c r="VHY11" s="12" t="s">
        <v>58</v>
      </c>
      <c r="VHZ11" s="11" t="s">
        <v>66</v>
      </c>
      <c r="VIA11" s="7">
        <v>336</v>
      </c>
      <c r="VIB11" s="7">
        <v>336</v>
      </c>
      <c r="VIC11" s="7">
        <v>0</v>
      </c>
      <c r="VID11" s="7">
        <v>336</v>
      </c>
      <c r="VIE11" s="91" t="s">
        <v>458</v>
      </c>
      <c r="VIF11" s="54" t="s">
        <v>296</v>
      </c>
      <c r="VIG11" s="7">
        <v>245</v>
      </c>
      <c r="VIH11" s="7">
        <v>73</v>
      </c>
      <c r="VII11" s="13" t="s">
        <v>515</v>
      </c>
      <c r="VIJ11" s="7"/>
      <c r="VIK11" s="7"/>
      <c r="VIL11" s="7"/>
      <c r="VIM11" s="7"/>
      <c r="VIN11" s="13" t="s">
        <v>9</v>
      </c>
      <c r="VIO11" s="12" t="s">
        <v>58</v>
      </c>
      <c r="VIP11" s="11" t="s">
        <v>66</v>
      </c>
      <c r="VIQ11" s="7">
        <v>336</v>
      </c>
      <c r="VIR11" s="7">
        <v>336</v>
      </c>
      <c r="VIS11" s="7">
        <v>0</v>
      </c>
      <c r="VIT11" s="7">
        <v>336</v>
      </c>
      <c r="VIU11" s="91" t="s">
        <v>458</v>
      </c>
      <c r="VIV11" s="54" t="s">
        <v>296</v>
      </c>
      <c r="VIW11" s="7">
        <v>245</v>
      </c>
      <c r="VIX11" s="7">
        <v>73</v>
      </c>
      <c r="VIY11" s="13" t="s">
        <v>515</v>
      </c>
      <c r="VIZ11" s="7"/>
      <c r="VJA11" s="7"/>
      <c r="VJB11" s="7"/>
      <c r="VJC11" s="7"/>
      <c r="VJD11" s="13" t="s">
        <v>9</v>
      </c>
      <c r="VJE11" s="12" t="s">
        <v>58</v>
      </c>
      <c r="VJF11" s="11" t="s">
        <v>66</v>
      </c>
      <c r="VJG11" s="7">
        <v>336</v>
      </c>
      <c r="VJH11" s="7">
        <v>336</v>
      </c>
      <c r="VJI11" s="7">
        <v>0</v>
      </c>
      <c r="VJJ11" s="7">
        <v>336</v>
      </c>
      <c r="VJK11" s="91" t="s">
        <v>458</v>
      </c>
      <c r="VJL11" s="54" t="s">
        <v>296</v>
      </c>
      <c r="VJM11" s="7">
        <v>245</v>
      </c>
      <c r="VJN11" s="7">
        <v>73</v>
      </c>
      <c r="VJO11" s="13" t="s">
        <v>515</v>
      </c>
      <c r="VJP11" s="7"/>
      <c r="VJQ11" s="7"/>
      <c r="VJR11" s="7"/>
      <c r="VJS11" s="7"/>
      <c r="VJT11" s="13" t="s">
        <v>9</v>
      </c>
      <c r="VJU11" s="12" t="s">
        <v>58</v>
      </c>
      <c r="VJV11" s="11" t="s">
        <v>66</v>
      </c>
      <c r="VJW11" s="7">
        <v>336</v>
      </c>
      <c r="VJX11" s="7">
        <v>336</v>
      </c>
      <c r="VJY11" s="7">
        <v>0</v>
      </c>
      <c r="VJZ11" s="7">
        <v>336</v>
      </c>
      <c r="VKA11" s="91" t="s">
        <v>458</v>
      </c>
      <c r="VKB11" s="54" t="s">
        <v>296</v>
      </c>
      <c r="VKC11" s="7">
        <v>245</v>
      </c>
      <c r="VKD11" s="7">
        <v>73</v>
      </c>
      <c r="VKE11" s="13" t="s">
        <v>515</v>
      </c>
      <c r="VKF11" s="7"/>
      <c r="VKG11" s="7"/>
      <c r="VKH11" s="7"/>
      <c r="VKI11" s="7"/>
      <c r="VKJ11" s="13" t="s">
        <v>9</v>
      </c>
      <c r="VKK11" s="12" t="s">
        <v>58</v>
      </c>
      <c r="VKL11" s="11" t="s">
        <v>66</v>
      </c>
      <c r="VKM11" s="7">
        <v>336</v>
      </c>
      <c r="VKN11" s="7">
        <v>336</v>
      </c>
      <c r="VKO11" s="7">
        <v>0</v>
      </c>
      <c r="VKP11" s="7">
        <v>336</v>
      </c>
      <c r="VKQ11" s="91" t="s">
        <v>458</v>
      </c>
      <c r="VKR11" s="54" t="s">
        <v>296</v>
      </c>
      <c r="VKS11" s="7">
        <v>245</v>
      </c>
      <c r="VKT11" s="7">
        <v>73</v>
      </c>
      <c r="VKU11" s="13" t="s">
        <v>515</v>
      </c>
      <c r="VKV11" s="7"/>
      <c r="VKW11" s="7"/>
      <c r="VKX11" s="7"/>
      <c r="VKY11" s="7"/>
      <c r="VKZ11" s="13" t="s">
        <v>9</v>
      </c>
      <c r="VLA11" s="12" t="s">
        <v>58</v>
      </c>
      <c r="VLB11" s="11" t="s">
        <v>66</v>
      </c>
      <c r="VLC11" s="7">
        <v>336</v>
      </c>
      <c r="VLD11" s="7">
        <v>336</v>
      </c>
      <c r="VLE11" s="7">
        <v>0</v>
      </c>
      <c r="VLF11" s="7">
        <v>336</v>
      </c>
      <c r="VLG11" s="91" t="s">
        <v>458</v>
      </c>
      <c r="VLH11" s="54" t="s">
        <v>296</v>
      </c>
      <c r="VLI11" s="7">
        <v>245</v>
      </c>
      <c r="VLJ11" s="7">
        <v>73</v>
      </c>
      <c r="VLK11" s="13" t="s">
        <v>515</v>
      </c>
      <c r="VLL11" s="7"/>
      <c r="VLM11" s="7"/>
      <c r="VLN11" s="7"/>
      <c r="VLO11" s="7"/>
      <c r="VLP11" s="13" t="s">
        <v>9</v>
      </c>
      <c r="VLQ11" s="12" t="s">
        <v>58</v>
      </c>
      <c r="VLR11" s="11" t="s">
        <v>66</v>
      </c>
      <c r="VLS11" s="7">
        <v>336</v>
      </c>
      <c r="VLT11" s="7">
        <v>336</v>
      </c>
      <c r="VLU11" s="7">
        <v>0</v>
      </c>
      <c r="VLV11" s="7">
        <v>336</v>
      </c>
      <c r="VLW11" s="91" t="s">
        <v>458</v>
      </c>
      <c r="VLX11" s="54" t="s">
        <v>296</v>
      </c>
      <c r="VLY11" s="7">
        <v>245</v>
      </c>
      <c r="VLZ11" s="7">
        <v>73</v>
      </c>
      <c r="VMA11" s="13" t="s">
        <v>515</v>
      </c>
      <c r="VMB11" s="7"/>
      <c r="VMC11" s="7"/>
      <c r="VMD11" s="7"/>
      <c r="VME11" s="7"/>
      <c r="VMF11" s="13" t="s">
        <v>9</v>
      </c>
      <c r="VMG11" s="12" t="s">
        <v>58</v>
      </c>
      <c r="VMH11" s="11" t="s">
        <v>66</v>
      </c>
      <c r="VMI11" s="7">
        <v>336</v>
      </c>
      <c r="VMJ11" s="7">
        <v>336</v>
      </c>
      <c r="VMK11" s="7">
        <v>0</v>
      </c>
      <c r="VML11" s="7">
        <v>336</v>
      </c>
      <c r="VMM11" s="91" t="s">
        <v>458</v>
      </c>
      <c r="VMN11" s="54" t="s">
        <v>296</v>
      </c>
      <c r="VMO11" s="7">
        <v>245</v>
      </c>
      <c r="VMP11" s="7">
        <v>73</v>
      </c>
      <c r="VMQ11" s="13" t="s">
        <v>515</v>
      </c>
      <c r="VMR11" s="7"/>
      <c r="VMS11" s="7"/>
      <c r="VMT11" s="7"/>
      <c r="VMU11" s="7"/>
      <c r="VMV11" s="13" t="s">
        <v>9</v>
      </c>
      <c r="VMW11" s="12" t="s">
        <v>58</v>
      </c>
      <c r="VMX11" s="11" t="s">
        <v>66</v>
      </c>
      <c r="VMY11" s="7">
        <v>336</v>
      </c>
      <c r="VMZ11" s="7">
        <v>336</v>
      </c>
      <c r="VNA11" s="7">
        <v>0</v>
      </c>
      <c r="VNB11" s="7">
        <v>336</v>
      </c>
      <c r="VNC11" s="91" t="s">
        <v>458</v>
      </c>
      <c r="VND11" s="54" t="s">
        <v>296</v>
      </c>
      <c r="VNE11" s="7">
        <v>245</v>
      </c>
      <c r="VNF11" s="7">
        <v>73</v>
      </c>
      <c r="VNG11" s="13" t="s">
        <v>515</v>
      </c>
      <c r="VNH11" s="7"/>
      <c r="VNI11" s="7"/>
      <c r="VNJ11" s="7"/>
      <c r="VNK11" s="7"/>
      <c r="VNL11" s="13" t="s">
        <v>9</v>
      </c>
      <c r="VNM11" s="12" t="s">
        <v>58</v>
      </c>
      <c r="VNN11" s="11" t="s">
        <v>66</v>
      </c>
      <c r="VNO11" s="7">
        <v>336</v>
      </c>
      <c r="VNP11" s="7">
        <v>336</v>
      </c>
      <c r="VNQ11" s="7">
        <v>0</v>
      </c>
      <c r="VNR11" s="7">
        <v>336</v>
      </c>
      <c r="VNS11" s="91" t="s">
        <v>458</v>
      </c>
      <c r="VNT11" s="54" t="s">
        <v>296</v>
      </c>
      <c r="VNU11" s="7">
        <v>245</v>
      </c>
      <c r="VNV11" s="7">
        <v>73</v>
      </c>
      <c r="VNW11" s="13" t="s">
        <v>515</v>
      </c>
      <c r="VNX11" s="7"/>
      <c r="VNY11" s="7"/>
      <c r="VNZ11" s="7"/>
      <c r="VOA11" s="7"/>
      <c r="VOB11" s="13" t="s">
        <v>9</v>
      </c>
      <c r="VOC11" s="12" t="s">
        <v>58</v>
      </c>
      <c r="VOD11" s="11" t="s">
        <v>66</v>
      </c>
      <c r="VOE11" s="7">
        <v>336</v>
      </c>
      <c r="VOF11" s="7">
        <v>336</v>
      </c>
      <c r="VOG11" s="7">
        <v>0</v>
      </c>
      <c r="VOH11" s="7">
        <v>336</v>
      </c>
      <c r="VOI11" s="91" t="s">
        <v>458</v>
      </c>
      <c r="VOJ11" s="54" t="s">
        <v>296</v>
      </c>
      <c r="VOK11" s="7">
        <v>245</v>
      </c>
      <c r="VOL11" s="7">
        <v>73</v>
      </c>
      <c r="VOM11" s="13" t="s">
        <v>515</v>
      </c>
      <c r="VON11" s="7"/>
      <c r="VOO11" s="7"/>
      <c r="VOP11" s="7"/>
      <c r="VOQ11" s="7"/>
      <c r="VOR11" s="13" t="s">
        <v>9</v>
      </c>
      <c r="VOS11" s="12" t="s">
        <v>58</v>
      </c>
      <c r="VOT11" s="11" t="s">
        <v>66</v>
      </c>
      <c r="VOU11" s="7">
        <v>336</v>
      </c>
      <c r="VOV11" s="7">
        <v>336</v>
      </c>
      <c r="VOW11" s="7">
        <v>0</v>
      </c>
      <c r="VOX11" s="7">
        <v>336</v>
      </c>
      <c r="VOY11" s="91" t="s">
        <v>458</v>
      </c>
      <c r="VOZ11" s="54" t="s">
        <v>296</v>
      </c>
      <c r="VPA11" s="7">
        <v>245</v>
      </c>
      <c r="VPB11" s="7">
        <v>73</v>
      </c>
      <c r="VPC11" s="13" t="s">
        <v>515</v>
      </c>
      <c r="VPD11" s="7"/>
      <c r="VPE11" s="7"/>
      <c r="VPF11" s="7"/>
      <c r="VPG11" s="7"/>
      <c r="VPH11" s="13" t="s">
        <v>9</v>
      </c>
      <c r="VPI11" s="12" t="s">
        <v>58</v>
      </c>
      <c r="VPJ11" s="11" t="s">
        <v>66</v>
      </c>
      <c r="VPK11" s="7">
        <v>336</v>
      </c>
      <c r="VPL11" s="7">
        <v>336</v>
      </c>
      <c r="VPM11" s="7">
        <v>0</v>
      </c>
      <c r="VPN11" s="7">
        <v>336</v>
      </c>
      <c r="VPO11" s="91" t="s">
        <v>458</v>
      </c>
      <c r="VPP11" s="54" t="s">
        <v>296</v>
      </c>
      <c r="VPQ11" s="7">
        <v>245</v>
      </c>
      <c r="VPR11" s="7">
        <v>73</v>
      </c>
      <c r="VPS11" s="13" t="s">
        <v>515</v>
      </c>
      <c r="VPT11" s="7"/>
      <c r="VPU11" s="7"/>
      <c r="VPV11" s="7"/>
      <c r="VPW11" s="7"/>
      <c r="VPX11" s="13" t="s">
        <v>9</v>
      </c>
      <c r="VPY11" s="12" t="s">
        <v>58</v>
      </c>
      <c r="VPZ11" s="11" t="s">
        <v>66</v>
      </c>
      <c r="VQA11" s="7">
        <v>336</v>
      </c>
      <c r="VQB11" s="7">
        <v>336</v>
      </c>
      <c r="VQC11" s="7">
        <v>0</v>
      </c>
      <c r="VQD11" s="7">
        <v>336</v>
      </c>
      <c r="VQE11" s="91" t="s">
        <v>458</v>
      </c>
      <c r="VQF11" s="54" t="s">
        <v>296</v>
      </c>
      <c r="VQG11" s="7">
        <v>245</v>
      </c>
      <c r="VQH11" s="7">
        <v>73</v>
      </c>
      <c r="VQI11" s="13" t="s">
        <v>515</v>
      </c>
      <c r="VQJ11" s="7"/>
      <c r="VQK11" s="7"/>
      <c r="VQL11" s="7"/>
      <c r="VQM11" s="7"/>
      <c r="VQN11" s="13" t="s">
        <v>9</v>
      </c>
      <c r="VQO11" s="12" t="s">
        <v>58</v>
      </c>
      <c r="VQP11" s="11" t="s">
        <v>66</v>
      </c>
      <c r="VQQ11" s="7">
        <v>336</v>
      </c>
      <c r="VQR11" s="7">
        <v>336</v>
      </c>
      <c r="VQS11" s="7">
        <v>0</v>
      </c>
      <c r="VQT11" s="7">
        <v>336</v>
      </c>
      <c r="VQU11" s="91" t="s">
        <v>458</v>
      </c>
      <c r="VQV11" s="54" t="s">
        <v>296</v>
      </c>
      <c r="VQW11" s="7">
        <v>245</v>
      </c>
      <c r="VQX11" s="7">
        <v>73</v>
      </c>
      <c r="VQY11" s="13" t="s">
        <v>515</v>
      </c>
      <c r="VQZ11" s="7"/>
      <c r="VRA11" s="7"/>
      <c r="VRB11" s="7"/>
      <c r="VRC11" s="7"/>
      <c r="VRD11" s="13" t="s">
        <v>9</v>
      </c>
      <c r="VRE11" s="12" t="s">
        <v>58</v>
      </c>
      <c r="VRF11" s="11" t="s">
        <v>66</v>
      </c>
      <c r="VRG11" s="7">
        <v>336</v>
      </c>
      <c r="VRH11" s="7">
        <v>336</v>
      </c>
      <c r="VRI11" s="7">
        <v>0</v>
      </c>
      <c r="VRJ11" s="7">
        <v>336</v>
      </c>
      <c r="VRK11" s="91" t="s">
        <v>458</v>
      </c>
      <c r="VRL11" s="54" t="s">
        <v>296</v>
      </c>
      <c r="VRM11" s="7">
        <v>245</v>
      </c>
      <c r="VRN11" s="7">
        <v>73</v>
      </c>
      <c r="VRO11" s="13" t="s">
        <v>515</v>
      </c>
      <c r="VRP11" s="7"/>
      <c r="VRQ11" s="7"/>
      <c r="VRR11" s="7"/>
      <c r="VRS11" s="7"/>
      <c r="VRT11" s="13" t="s">
        <v>9</v>
      </c>
      <c r="VRU11" s="12" t="s">
        <v>58</v>
      </c>
      <c r="VRV11" s="11" t="s">
        <v>66</v>
      </c>
      <c r="VRW11" s="7">
        <v>336</v>
      </c>
      <c r="VRX11" s="7">
        <v>336</v>
      </c>
      <c r="VRY11" s="7">
        <v>0</v>
      </c>
      <c r="VRZ11" s="7">
        <v>336</v>
      </c>
      <c r="VSA11" s="91" t="s">
        <v>458</v>
      </c>
      <c r="VSB11" s="54" t="s">
        <v>296</v>
      </c>
      <c r="VSC11" s="7">
        <v>245</v>
      </c>
      <c r="VSD11" s="7">
        <v>73</v>
      </c>
      <c r="VSE11" s="13" t="s">
        <v>515</v>
      </c>
      <c r="VSF11" s="7"/>
      <c r="VSG11" s="7"/>
      <c r="VSH11" s="7"/>
      <c r="VSI11" s="7"/>
      <c r="VSJ11" s="13" t="s">
        <v>9</v>
      </c>
      <c r="VSK11" s="12" t="s">
        <v>58</v>
      </c>
      <c r="VSL11" s="11" t="s">
        <v>66</v>
      </c>
      <c r="VSM11" s="7">
        <v>336</v>
      </c>
      <c r="VSN11" s="7">
        <v>336</v>
      </c>
      <c r="VSO11" s="7">
        <v>0</v>
      </c>
      <c r="VSP11" s="7">
        <v>336</v>
      </c>
      <c r="VSQ11" s="91" t="s">
        <v>458</v>
      </c>
      <c r="VSR11" s="54" t="s">
        <v>296</v>
      </c>
      <c r="VSS11" s="7">
        <v>245</v>
      </c>
      <c r="VST11" s="7">
        <v>73</v>
      </c>
      <c r="VSU11" s="13" t="s">
        <v>515</v>
      </c>
      <c r="VSV11" s="7"/>
      <c r="VSW11" s="7"/>
      <c r="VSX11" s="7"/>
      <c r="VSY11" s="7"/>
      <c r="VSZ11" s="13" t="s">
        <v>9</v>
      </c>
      <c r="VTA11" s="12" t="s">
        <v>58</v>
      </c>
      <c r="VTB11" s="11" t="s">
        <v>66</v>
      </c>
      <c r="VTC11" s="7">
        <v>336</v>
      </c>
      <c r="VTD11" s="7">
        <v>336</v>
      </c>
      <c r="VTE11" s="7">
        <v>0</v>
      </c>
      <c r="VTF11" s="7">
        <v>336</v>
      </c>
      <c r="VTG11" s="91" t="s">
        <v>458</v>
      </c>
      <c r="VTH11" s="54" t="s">
        <v>296</v>
      </c>
      <c r="VTI11" s="7">
        <v>245</v>
      </c>
      <c r="VTJ11" s="7">
        <v>73</v>
      </c>
      <c r="VTK11" s="13" t="s">
        <v>515</v>
      </c>
      <c r="VTL11" s="7"/>
      <c r="VTM11" s="7"/>
      <c r="VTN11" s="7"/>
      <c r="VTO11" s="7"/>
      <c r="VTP11" s="13" t="s">
        <v>9</v>
      </c>
      <c r="VTQ11" s="12" t="s">
        <v>58</v>
      </c>
      <c r="VTR11" s="11" t="s">
        <v>66</v>
      </c>
      <c r="VTS11" s="7">
        <v>336</v>
      </c>
      <c r="VTT11" s="7">
        <v>336</v>
      </c>
      <c r="VTU11" s="7">
        <v>0</v>
      </c>
      <c r="VTV11" s="7">
        <v>336</v>
      </c>
      <c r="VTW11" s="91" t="s">
        <v>458</v>
      </c>
      <c r="VTX11" s="54" t="s">
        <v>296</v>
      </c>
      <c r="VTY11" s="7">
        <v>245</v>
      </c>
      <c r="VTZ11" s="7">
        <v>73</v>
      </c>
      <c r="VUA11" s="13" t="s">
        <v>515</v>
      </c>
      <c r="VUB11" s="7"/>
      <c r="VUC11" s="7"/>
      <c r="VUD11" s="7"/>
      <c r="VUE11" s="7"/>
      <c r="VUF11" s="13" t="s">
        <v>9</v>
      </c>
      <c r="VUG11" s="12" t="s">
        <v>58</v>
      </c>
      <c r="VUH11" s="11" t="s">
        <v>66</v>
      </c>
      <c r="VUI11" s="7">
        <v>336</v>
      </c>
      <c r="VUJ11" s="7">
        <v>336</v>
      </c>
      <c r="VUK11" s="7">
        <v>0</v>
      </c>
      <c r="VUL11" s="7">
        <v>336</v>
      </c>
      <c r="VUM11" s="91" t="s">
        <v>458</v>
      </c>
      <c r="VUN11" s="54" t="s">
        <v>296</v>
      </c>
      <c r="VUO11" s="7">
        <v>245</v>
      </c>
      <c r="VUP11" s="7">
        <v>73</v>
      </c>
      <c r="VUQ11" s="13" t="s">
        <v>515</v>
      </c>
      <c r="VUR11" s="7"/>
      <c r="VUS11" s="7"/>
      <c r="VUT11" s="7"/>
      <c r="VUU11" s="7"/>
      <c r="VUV11" s="13" t="s">
        <v>9</v>
      </c>
      <c r="VUW11" s="12" t="s">
        <v>58</v>
      </c>
      <c r="VUX11" s="11" t="s">
        <v>66</v>
      </c>
      <c r="VUY11" s="7">
        <v>336</v>
      </c>
      <c r="VUZ11" s="7">
        <v>336</v>
      </c>
      <c r="VVA11" s="7">
        <v>0</v>
      </c>
      <c r="VVB11" s="7">
        <v>336</v>
      </c>
      <c r="VVC11" s="91" t="s">
        <v>458</v>
      </c>
      <c r="VVD11" s="54" t="s">
        <v>296</v>
      </c>
      <c r="VVE11" s="7">
        <v>245</v>
      </c>
      <c r="VVF11" s="7">
        <v>73</v>
      </c>
      <c r="VVG11" s="13" t="s">
        <v>515</v>
      </c>
      <c r="VVH11" s="7"/>
      <c r="VVI11" s="7"/>
      <c r="VVJ11" s="7"/>
      <c r="VVK11" s="7"/>
      <c r="VVL11" s="13" t="s">
        <v>9</v>
      </c>
      <c r="VVM11" s="12" t="s">
        <v>58</v>
      </c>
      <c r="VVN11" s="11" t="s">
        <v>66</v>
      </c>
      <c r="VVO11" s="7">
        <v>336</v>
      </c>
      <c r="VVP11" s="7">
        <v>336</v>
      </c>
      <c r="VVQ11" s="7">
        <v>0</v>
      </c>
      <c r="VVR11" s="7">
        <v>336</v>
      </c>
      <c r="VVS11" s="91" t="s">
        <v>458</v>
      </c>
      <c r="VVT11" s="54" t="s">
        <v>296</v>
      </c>
      <c r="VVU11" s="7">
        <v>245</v>
      </c>
      <c r="VVV11" s="7">
        <v>73</v>
      </c>
      <c r="VVW11" s="13" t="s">
        <v>515</v>
      </c>
      <c r="VVX11" s="7"/>
      <c r="VVY11" s="7"/>
      <c r="VVZ11" s="7"/>
      <c r="VWA11" s="7"/>
      <c r="VWB11" s="13" t="s">
        <v>9</v>
      </c>
      <c r="VWC11" s="12" t="s">
        <v>58</v>
      </c>
      <c r="VWD11" s="11" t="s">
        <v>66</v>
      </c>
      <c r="VWE11" s="7">
        <v>336</v>
      </c>
      <c r="VWF11" s="7">
        <v>336</v>
      </c>
      <c r="VWG11" s="7">
        <v>0</v>
      </c>
      <c r="VWH11" s="7">
        <v>336</v>
      </c>
      <c r="VWI11" s="91" t="s">
        <v>458</v>
      </c>
      <c r="VWJ11" s="54" t="s">
        <v>296</v>
      </c>
      <c r="VWK11" s="7">
        <v>245</v>
      </c>
      <c r="VWL11" s="7">
        <v>73</v>
      </c>
      <c r="VWM11" s="13" t="s">
        <v>515</v>
      </c>
      <c r="VWN11" s="7"/>
      <c r="VWO11" s="7"/>
      <c r="VWP11" s="7"/>
      <c r="VWQ11" s="7"/>
      <c r="VWR11" s="13" t="s">
        <v>9</v>
      </c>
      <c r="VWS11" s="12" t="s">
        <v>58</v>
      </c>
      <c r="VWT11" s="11" t="s">
        <v>66</v>
      </c>
      <c r="VWU11" s="7">
        <v>336</v>
      </c>
      <c r="VWV11" s="7">
        <v>336</v>
      </c>
      <c r="VWW11" s="7">
        <v>0</v>
      </c>
      <c r="VWX11" s="7">
        <v>336</v>
      </c>
      <c r="VWY11" s="91" t="s">
        <v>458</v>
      </c>
      <c r="VWZ11" s="54" t="s">
        <v>296</v>
      </c>
      <c r="VXA11" s="7">
        <v>245</v>
      </c>
      <c r="VXB11" s="7">
        <v>73</v>
      </c>
      <c r="VXC11" s="13" t="s">
        <v>515</v>
      </c>
      <c r="VXD11" s="7"/>
      <c r="VXE11" s="7"/>
      <c r="VXF11" s="7"/>
      <c r="VXG11" s="7"/>
      <c r="VXH11" s="13" t="s">
        <v>9</v>
      </c>
      <c r="VXI11" s="12" t="s">
        <v>58</v>
      </c>
      <c r="VXJ11" s="11" t="s">
        <v>66</v>
      </c>
      <c r="VXK11" s="7">
        <v>336</v>
      </c>
      <c r="VXL11" s="7">
        <v>336</v>
      </c>
      <c r="VXM11" s="7">
        <v>0</v>
      </c>
      <c r="VXN11" s="7">
        <v>336</v>
      </c>
      <c r="VXO11" s="91" t="s">
        <v>458</v>
      </c>
      <c r="VXP11" s="54" t="s">
        <v>296</v>
      </c>
      <c r="VXQ11" s="7">
        <v>245</v>
      </c>
      <c r="VXR11" s="7">
        <v>73</v>
      </c>
      <c r="VXS11" s="13" t="s">
        <v>515</v>
      </c>
      <c r="VXT11" s="7"/>
      <c r="VXU11" s="7"/>
      <c r="VXV11" s="7"/>
      <c r="VXW11" s="7"/>
      <c r="VXX11" s="13" t="s">
        <v>9</v>
      </c>
      <c r="VXY11" s="12" t="s">
        <v>58</v>
      </c>
      <c r="VXZ11" s="11" t="s">
        <v>66</v>
      </c>
      <c r="VYA11" s="7">
        <v>336</v>
      </c>
      <c r="VYB11" s="7">
        <v>336</v>
      </c>
      <c r="VYC11" s="7">
        <v>0</v>
      </c>
      <c r="VYD11" s="7">
        <v>336</v>
      </c>
      <c r="VYE11" s="91" t="s">
        <v>458</v>
      </c>
      <c r="VYF11" s="54" t="s">
        <v>296</v>
      </c>
      <c r="VYG11" s="7">
        <v>245</v>
      </c>
      <c r="VYH11" s="7">
        <v>73</v>
      </c>
      <c r="VYI11" s="13" t="s">
        <v>515</v>
      </c>
      <c r="VYJ11" s="7"/>
      <c r="VYK11" s="7"/>
      <c r="VYL11" s="7"/>
      <c r="VYM11" s="7"/>
      <c r="VYN11" s="13" t="s">
        <v>9</v>
      </c>
      <c r="VYO11" s="12" t="s">
        <v>58</v>
      </c>
      <c r="VYP11" s="11" t="s">
        <v>66</v>
      </c>
      <c r="VYQ11" s="7">
        <v>336</v>
      </c>
      <c r="VYR11" s="7">
        <v>336</v>
      </c>
      <c r="VYS11" s="7">
        <v>0</v>
      </c>
      <c r="VYT11" s="7">
        <v>336</v>
      </c>
      <c r="VYU11" s="91" t="s">
        <v>458</v>
      </c>
      <c r="VYV11" s="54" t="s">
        <v>296</v>
      </c>
      <c r="VYW11" s="7">
        <v>245</v>
      </c>
      <c r="VYX11" s="7">
        <v>73</v>
      </c>
      <c r="VYY11" s="13" t="s">
        <v>515</v>
      </c>
      <c r="VYZ11" s="7"/>
      <c r="VZA11" s="7"/>
      <c r="VZB11" s="7"/>
      <c r="VZC11" s="7"/>
      <c r="VZD11" s="13" t="s">
        <v>9</v>
      </c>
      <c r="VZE11" s="12" t="s">
        <v>58</v>
      </c>
      <c r="VZF11" s="11" t="s">
        <v>66</v>
      </c>
      <c r="VZG11" s="7">
        <v>336</v>
      </c>
      <c r="VZH11" s="7">
        <v>336</v>
      </c>
      <c r="VZI11" s="7">
        <v>0</v>
      </c>
      <c r="VZJ11" s="7">
        <v>336</v>
      </c>
      <c r="VZK11" s="91" t="s">
        <v>458</v>
      </c>
      <c r="VZL11" s="54" t="s">
        <v>296</v>
      </c>
      <c r="VZM11" s="7">
        <v>245</v>
      </c>
      <c r="VZN11" s="7">
        <v>73</v>
      </c>
      <c r="VZO11" s="13" t="s">
        <v>515</v>
      </c>
      <c r="VZP11" s="7"/>
      <c r="VZQ11" s="7"/>
      <c r="VZR11" s="7"/>
      <c r="VZS11" s="7"/>
      <c r="VZT11" s="13" t="s">
        <v>9</v>
      </c>
      <c r="VZU11" s="12" t="s">
        <v>58</v>
      </c>
      <c r="VZV11" s="11" t="s">
        <v>66</v>
      </c>
      <c r="VZW11" s="7">
        <v>336</v>
      </c>
      <c r="VZX11" s="7">
        <v>336</v>
      </c>
      <c r="VZY11" s="7">
        <v>0</v>
      </c>
      <c r="VZZ11" s="7">
        <v>336</v>
      </c>
      <c r="WAA11" s="91" t="s">
        <v>458</v>
      </c>
      <c r="WAB11" s="54" t="s">
        <v>296</v>
      </c>
      <c r="WAC11" s="7">
        <v>245</v>
      </c>
      <c r="WAD11" s="7">
        <v>73</v>
      </c>
      <c r="WAE11" s="13" t="s">
        <v>515</v>
      </c>
      <c r="WAF11" s="7"/>
      <c r="WAG11" s="7"/>
      <c r="WAH11" s="7"/>
      <c r="WAI11" s="7"/>
      <c r="WAJ11" s="13" t="s">
        <v>9</v>
      </c>
      <c r="WAK11" s="12" t="s">
        <v>58</v>
      </c>
      <c r="WAL11" s="11" t="s">
        <v>66</v>
      </c>
      <c r="WAM11" s="7">
        <v>336</v>
      </c>
      <c r="WAN11" s="7">
        <v>336</v>
      </c>
      <c r="WAO11" s="7">
        <v>0</v>
      </c>
      <c r="WAP11" s="7">
        <v>336</v>
      </c>
      <c r="WAQ11" s="91" t="s">
        <v>458</v>
      </c>
      <c r="WAR11" s="54" t="s">
        <v>296</v>
      </c>
      <c r="WAS11" s="7">
        <v>245</v>
      </c>
      <c r="WAT11" s="7">
        <v>73</v>
      </c>
      <c r="WAU11" s="13" t="s">
        <v>515</v>
      </c>
      <c r="WAV11" s="7"/>
      <c r="WAW11" s="7"/>
      <c r="WAX11" s="7"/>
      <c r="WAY11" s="7"/>
      <c r="WAZ11" s="13" t="s">
        <v>9</v>
      </c>
      <c r="WBA11" s="12" t="s">
        <v>58</v>
      </c>
      <c r="WBB11" s="11" t="s">
        <v>66</v>
      </c>
      <c r="WBC11" s="7">
        <v>336</v>
      </c>
      <c r="WBD11" s="7">
        <v>336</v>
      </c>
      <c r="WBE11" s="7">
        <v>0</v>
      </c>
      <c r="WBF11" s="7">
        <v>336</v>
      </c>
      <c r="WBG11" s="91" t="s">
        <v>458</v>
      </c>
      <c r="WBH11" s="54" t="s">
        <v>296</v>
      </c>
      <c r="WBI11" s="7">
        <v>245</v>
      </c>
      <c r="WBJ11" s="7">
        <v>73</v>
      </c>
      <c r="WBK11" s="13" t="s">
        <v>515</v>
      </c>
      <c r="WBL11" s="7"/>
      <c r="WBM11" s="7"/>
      <c r="WBN11" s="7"/>
      <c r="WBO11" s="7"/>
      <c r="WBP11" s="13" t="s">
        <v>9</v>
      </c>
      <c r="WBQ11" s="12" t="s">
        <v>58</v>
      </c>
      <c r="WBR11" s="11" t="s">
        <v>66</v>
      </c>
      <c r="WBS11" s="7">
        <v>336</v>
      </c>
      <c r="WBT11" s="7">
        <v>336</v>
      </c>
      <c r="WBU11" s="7">
        <v>0</v>
      </c>
      <c r="WBV11" s="7">
        <v>336</v>
      </c>
      <c r="WBW11" s="91" t="s">
        <v>458</v>
      </c>
      <c r="WBX11" s="54" t="s">
        <v>296</v>
      </c>
      <c r="WBY11" s="7">
        <v>245</v>
      </c>
      <c r="WBZ11" s="7">
        <v>73</v>
      </c>
      <c r="WCA11" s="13" t="s">
        <v>515</v>
      </c>
      <c r="WCB11" s="7"/>
      <c r="WCC11" s="7"/>
      <c r="WCD11" s="7"/>
      <c r="WCE11" s="7"/>
      <c r="WCF11" s="13" t="s">
        <v>9</v>
      </c>
      <c r="WCG11" s="12" t="s">
        <v>58</v>
      </c>
      <c r="WCH11" s="11" t="s">
        <v>66</v>
      </c>
      <c r="WCI11" s="7">
        <v>336</v>
      </c>
      <c r="WCJ11" s="7">
        <v>336</v>
      </c>
      <c r="WCK11" s="7">
        <v>0</v>
      </c>
      <c r="WCL11" s="7">
        <v>336</v>
      </c>
      <c r="WCM11" s="91" t="s">
        <v>458</v>
      </c>
      <c r="WCN11" s="54" t="s">
        <v>296</v>
      </c>
      <c r="WCO11" s="7">
        <v>245</v>
      </c>
      <c r="WCP11" s="7">
        <v>73</v>
      </c>
      <c r="WCQ11" s="13" t="s">
        <v>515</v>
      </c>
      <c r="WCR11" s="7"/>
      <c r="WCS11" s="7"/>
      <c r="WCT11" s="7"/>
      <c r="WCU11" s="7"/>
      <c r="WCV11" s="13" t="s">
        <v>9</v>
      </c>
      <c r="WCW11" s="12" t="s">
        <v>58</v>
      </c>
      <c r="WCX11" s="11" t="s">
        <v>66</v>
      </c>
      <c r="WCY11" s="7">
        <v>336</v>
      </c>
      <c r="WCZ11" s="7">
        <v>336</v>
      </c>
      <c r="WDA11" s="7">
        <v>0</v>
      </c>
      <c r="WDB11" s="7">
        <v>336</v>
      </c>
      <c r="WDC11" s="91" t="s">
        <v>458</v>
      </c>
      <c r="WDD11" s="54" t="s">
        <v>296</v>
      </c>
      <c r="WDE11" s="7">
        <v>245</v>
      </c>
      <c r="WDF11" s="7">
        <v>73</v>
      </c>
      <c r="WDG11" s="13" t="s">
        <v>515</v>
      </c>
      <c r="WDH11" s="7"/>
      <c r="WDI11" s="7"/>
      <c r="WDJ11" s="7"/>
      <c r="WDK11" s="7"/>
      <c r="WDL11" s="13" t="s">
        <v>9</v>
      </c>
      <c r="WDM11" s="12" t="s">
        <v>58</v>
      </c>
      <c r="WDN11" s="11" t="s">
        <v>66</v>
      </c>
      <c r="WDO11" s="7">
        <v>336</v>
      </c>
      <c r="WDP11" s="7">
        <v>336</v>
      </c>
      <c r="WDQ11" s="7">
        <v>0</v>
      </c>
      <c r="WDR11" s="7">
        <v>336</v>
      </c>
      <c r="WDS11" s="91" t="s">
        <v>458</v>
      </c>
      <c r="WDT11" s="54" t="s">
        <v>296</v>
      </c>
      <c r="WDU11" s="7">
        <v>245</v>
      </c>
      <c r="WDV11" s="7">
        <v>73</v>
      </c>
      <c r="WDW11" s="13" t="s">
        <v>515</v>
      </c>
      <c r="WDX11" s="7"/>
      <c r="WDY11" s="7"/>
      <c r="WDZ11" s="7"/>
      <c r="WEA11" s="7"/>
      <c r="WEB11" s="13" t="s">
        <v>9</v>
      </c>
      <c r="WEC11" s="12" t="s">
        <v>58</v>
      </c>
      <c r="WED11" s="11" t="s">
        <v>66</v>
      </c>
      <c r="WEE11" s="7">
        <v>336</v>
      </c>
      <c r="WEF11" s="7">
        <v>336</v>
      </c>
      <c r="WEG11" s="7">
        <v>0</v>
      </c>
      <c r="WEH11" s="7">
        <v>336</v>
      </c>
      <c r="WEI11" s="91" t="s">
        <v>458</v>
      </c>
      <c r="WEJ11" s="54" t="s">
        <v>296</v>
      </c>
      <c r="WEK11" s="7">
        <v>245</v>
      </c>
      <c r="WEL11" s="7">
        <v>73</v>
      </c>
      <c r="WEM11" s="13" t="s">
        <v>515</v>
      </c>
      <c r="WEN11" s="7"/>
      <c r="WEO11" s="7"/>
      <c r="WEP11" s="7"/>
      <c r="WEQ11" s="7"/>
      <c r="WER11" s="13" t="s">
        <v>9</v>
      </c>
      <c r="WES11" s="12" t="s">
        <v>58</v>
      </c>
      <c r="WET11" s="11" t="s">
        <v>66</v>
      </c>
      <c r="WEU11" s="7">
        <v>336</v>
      </c>
      <c r="WEV11" s="7">
        <v>336</v>
      </c>
      <c r="WEW11" s="7">
        <v>0</v>
      </c>
      <c r="WEX11" s="7">
        <v>336</v>
      </c>
      <c r="WEY11" s="91" t="s">
        <v>458</v>
      </c>
      <c r="WEZ11" s="54" t="s">
        <v>296</v>
      </c>
      <c r="WFA11" s="7">
        <v>245</v>
      </c>
      <c r="WFB11" s="7">
        <v>73</v>
      </c>
      <c r="WFC11" s="13" t="s">
        <v>515</v>
      </c>
      <c r="WFD11" s="7"/>
      <c r="WFE11" s="7"/>
      <c r="WFF11" s="7"/>
      <c r="WFG11" s="7"/>
      <c r="WFH11" s="13" t="s">
        <v>9</v>
      </c>
      <c r="WFI11" s="12" t="s">
        <v>58</v>
      </c>
      <c r="WFJ11" s="11" t="s">
        <v>66</v>
      </c>
      <c r="WFK11" s="7">
        <v>336</v>
      </c>
      <c r="WFL11" s="7">
        <v>336</v>
      </c>
      <c r="WFM11" s="7">
        <v>0</v>
      </c>
      <c r="WFN11" s="7">
        <v>336</v>
      </c>
      <c r="WFO11" s="91" t="s">
        <v>458</v>
      </c>
      <c r="WFP11" s="54" t="s">
        <v>296</v>
      </c>
      <c r="WFQ11" s="7">
        <v>245</v>
      </c>
      <c r="WFR11" s="7">
        <v>73</v>
      </c>
      <c r="WFS11" s="13" t="s">
        <v>515</v>
      </c>
      <c r="WFT11" s="7"/>
      <c r="WFU11" s="7"/>
      <c r="WFV11" s="7"/>
      <c r="WFW11" s="7"/>
      <c r="WFX11" s="13" t="s">
        <v>9</v>
      </c>
      <c r="WFY11" s="12" t="s">
        <v>58</v>
      </c>
      <c r="WFZ11" s="11" t="s">
        <v>66</v>
      </c>
      <c r="WGA11" s="7">
        <v>336</v>
      </c>
      <c r="WGB11" s="7">
        <v>336</v>
      </c>
      <c r="WGC11" s="7">
        <v>0</v>
      </c>
      <c r="WGD11" s="7">
        <v>336</v>
      </c>
      <c r="WGE11" s="91" t="s">
        <v>458</v>
      </c>
      <c r="WGF11" s="54" t="s">
        <v>296</v>
      </c>
      <c r="WGG11" s="7">
        <v>245</v>
      </c>
      <c r="WGH11" s="7">
        <v>73</v>
      </c>
      <c r="WGI11" s="13" t="s">
        <v>515</v>
      </c>
      <c r="WGJ11" s="7"/>
      <c r="WGK11" s="7"/>
      <c r="WGL11" s="7"/>
      <c r="WGM11" s="7"/>
      <c r="WGN11" s="13" t="s">
        <v>9</v>
      </c>
      <c r="WGO11" s="12" t="s">
        <v>58</v>
      </c>
      <c r="WGP11" s="11" t="s">
        <v>66</v>
      </c>
      <c r="WGQ11" s="7">
        <v>336</v>
      </c>
      <c r="WGR11" s="7">
        <v>336</v>
      </c>
      <c r="WGS11" s="7">
        <v>0</v>
      </c>
      <c r="WGT11" s="7">
        <v>336</v>
      </c>
      <c r="WGU11" s="91" t="s">
        <v>458</v>
      </c>
      <c r="WGV11" s="54" t="s">
        <v>296</v>
      </c>
      <c r="WGW11" s="7">
        <v>245</v>
      </c>
      <c r="WGX11" s="7">
        <v>73</v>
      </c>
      <c r="WGY11" s="13" t="s">
        <v>515</v>
      </c>
      <c r="WGZ11" s="7"/>
      <c r="WHA11" s="7"/>
      <c r="WHB11" s="7"/>
      <c r="WHC11" s="7"/>
      <c r="WHD11" s="13" t="s">
        <v>9</v>
      </c>
      <c r="WHE11" s="12" t="s">
        <v>58</v>
      </c>
      <c r="WHF11" s="11" t="s">
        <v>66</v>
      </c>
      <c r="WHG11" s="7">
        <v>336</v>
      </c>
      <c r="WHH11" s="7">
        <v>336</v>
      </c>
      <c r="WHI11" s="7">
        <v>0</v>
      </c>
      <c r="WHJ11" s="7">
        <v>336</v>
      </c>
      <c r="WHK11" s="91" t="s">
        <v>458</v>
      </c>
      <c r="WHL11" s="54" t="s">
        <v>296</v>
      </c>
      <c r="WHM11" s="7">
        <v>245</v>
      </c>
      <c r="WHN11" s="7">
        <v>73</v>
      </c>
      <c r="WHO11" s="13" t="s">
        <v>515</v>
      </c>
      <c r="WHP11" s="7"/>
      <c r="WHQ11" s="7"/>
      <c r="WHR11" s="7"/>
      <c r="WHS11" s="7"/>
      <c r="WHT11" s="13" t="s">
        <v>9</v>
      </c>
      <c r="WHU11" s="12" t="s">
        <v>58</v>
      </c>
      <c r="WHV11" s="11" t="s">
        <v>66</v>
      </c>
      <c r="WHW11" s="7">
        <v>336</v>
      </c>
      <c r="WHX11" s="7">
        <v>336</v>
      </c>
      <c r="WHY11" s="7">
        <v>0</v>
      </c>
      <c r="WHZ11" s="7">
        <v>336</v>
      </c>
      <c r="WIA11" s="91" t="s">
        <v>458</v>
      </c>
      <c r="WIB11" s="54" t="s">
        <v>296</v>
      </c>
      <c r="WIC11" s="7">
        <v>245</v>
      </c>
      <c r="WID11" s="7">
        <v>73</v>
      </c>
      <c r="WIE11" s="13" t="s">
        <v>515</v>
      </c>
      <c r="WIF11" s="7"/>
      <c r="WIG11" s="7"/>
      <c r="WIH11" s="7"/>
      <c r="WII11" s="7"/>
      <c r="WIJ11" s="13" t="s">
        <v>9</v>
      </c>
      <c r="WIK11" s="12" t="s">
        <v>58</v>
      </c>
      <c r="WIL11" s="11" t="s">
        <v>66</v>
      </c>
      <c r="WIM11" s="7">
        <v>336</v>
      </c>
      <c r="WIN11" s="7">
        <v>336</v>
      </c>
      <c r="WIO11" s="7">
        <v>0</v>
      </c>
      <c r="WIP11" s="7">
        <v>336</v>
      </c>
      <c r="WIQ11" s="91" t="s">
        <v>458</v>
      </c>
      <c r="WIR11" s="54" t="s">
        <v>296</v>
      </c>
      <c r="WIS11" s="7">
        <v>245</v>
      </c>
      <c r="WIT11" s="7">
        <v>73</v>
      </c>
      <c r="WIU11" s="13" t="s">
        <v>515</v>
      </c>
      <c r="WIV11" s="7"/>
      <c r="WIW11" s="7"/>
      <c r="WIX11" s="7"/>
      <c r="WIY11" s="7"/>
      <c r="WIZ11" s="13" t="s">
        <v>9</v>
      </c>
      <c r="WJA11" s="12" t="s">
        <v>58</v>
      </c>
      <c r="WJB11" s="11" t="s">
        <v>66</v>
      </c>
      <c r="WJC11" s="7">
        <v>336</v>
      </c>
      <c r="WJD11" s="7">
        <v>336</v>
      </c>
      <c r="WJE11" s="7">
        <v>0</v>
      </c>
      <c r="WJF11" s="7">
        <v>336</v>
      </c>
      <c r="WJG11" s="91" t="s">
        <v>458</v>
      </c>
      <c r="WJH11" s="54" t="s">
        <v>296</v>
      </c>
      <c r="WJI11" s="7">
        <v>245</v>
      </c>
      <c r="WJJ11" s="7">
        <v>73</v>
      </c>
      <c r="WJK11" s="13" t="s">
        <v>515</v>
      </c>
      <c r="WJL11" s="7"/>
      <c r="WJM11" s="7"/>
      <c r="WJN11" s="7"/>
      <c r="WJO11" s="7"/>
      <c r="WJP11" s="13" t="s">
        <v>9</v>
      </c>
      <c r="WJQ11" s="12" t="s">
        <v>58</v>
      </c>
      <c r="WJR11" s="11" t="s">
        <v>66</v>
      </c>
      <c r="WJS11" s="7">
        <v>336</v>
      </c>
      <c r="WJT11" s="7">
        <v>336</v>
      </c>
      <c r="WJU11" s="7">
        <v>0</v>
      </c>
      <c r="WJV11" s="7">
        <v>336</v>
      </c>
      <c r="WJW11" s="91" t="s">
        <v>458</v>
      </c>
      <c r="WJX11" s="54" t="s">
        <v>296</v>
      </c>
      <c r="WJY11" s="7">
        <v>245</v>
      </c>
      <c r="WJZ11" s="7">
        <v>73</v>
      </c>
      <c r="WKA11" s="13" t="s">
        <v>515</v>
      </c>
      <c r="WKB11" s="7"/>
      <c r="WKC11" s="7"/>
      <c r="WKD11" s="7"/>
      <c r="WKE11" s="7"/>
      <c r="WKF11" s="13" t="s">
        <v>9</v>
      </c>
      <c r="WKG11" s="12" t="s">
        <v>58</v>
      </c>
      <c r="WKH11" s="11" t="s">
        <v>66</v>
      </c>
      <c r="WKI11" s="7">
        <v>336</v>
      </c>
      <c r="WKJ11" s="7">
        <v>336</v>
      </c>
      <c r="WKK11" s="7">
        <v>0</v>
      </c>
      <c r="WKL11" s="7">
        <v>336</v>
      </c>
      <c r="WKM11" s="91" t="s">
        <v>458</v>
      </c>
      <c r="WKN11" s="54" t="s">
        <v>296</v>
      </c>
      <c r="WKO11" s="7">
        <v>245</v>
      </c>
      <c r="WKP11" s="7">
        <v>73</v>
      </c>
      <c r="WKQ11" s="13" t="s">
        <v>515</v>
      </c>
      <c r="WKR11" s="7"/>
      <c r="WKS11" s="7"/>
      <c r="WKT11" s="7"/>
      <c r="WKU11" s="7"/>
      <c r="WKV11" s="13" t="s">
        <v>9</v>
      </c>
      <c r="WKW11" s="12" t="s">
        <v>58</v>
      </c>
      <c r="WKX11" s="11" t="s">
        <v>66</v>
      </c>
      <c r="WKY11" s="7">
        <v>336</v>
      </c>
      <c r="WKZ11" s="7">
        <v>336</v>
      </c>
      <c r="WLA11" s="7">
        <v>0</v>
      </c>
      <c r="WLB11" s="7">
        <v>336</v>
      </c>
      <c r="WLC11" s="91" t="s">
        <v>458</v>
      </c>
      <c r="WLD11" s="54" t="s">
        <v>296</v>
      </c>
      <c r="WLE11" s="7">
        <v>245</v>
      </c>
      <c r="WLF11" s="7">
        <v>73</v>
      </c>
      <c r="WLG11" s="13" t="s">
        <v>515</v>
      </c>
      <c r="WLH11" s="7"/>
      <c r="WLI11" s="7"/>
      <c r="WLJ11" s="7"/>
      <c r="WLK11" s="7"/>
      <c r="WLL11" s="13" t="s">
        <v>9</v>
      </c>
      <c r="WLM11" s="12" t="s">
        <v>58</v>
      </c>
      <c r="WLN11" s="11" t="s">
        <v>66</v>
      </c>
      <c r="WLO11" s="7">
        <v>336</v>
      </c>
      <c r="WLP11" s="7">
        <v>336</v>
      </c>
      <c r="WLQ11" s="7">
        <v>0</v>
      </c>
      <c r="WLR11" s="7">
        <v>336</v>
      </c>
      <c r="WLS11" s="91" t="s">
        <v>458</v>
      </c>
      <c r="WLT11" s="54" t="s">
        <v>296</v>
      </c>
      <c r="WLU11" s="7">
        <v>245</v>
      </c>
      <c r="WLV11" s="7">
        <v>73</v>
      </c>
      <c r="WLW11" s="13" t="s">
        <v>515</v>
      </c>
      <c r="WLX11" s="7"/>
      <c r="WLY11" s="7"/>
      <c r="WLZ11" s="7"/>
      <c r="WMA11" s="7"/>
      <c r="WMB11" s="13" t="s">
        <v>9</v>
      </c>
      <c r="WMC11" s="12" t="s">
        <v>58</v>
      </c>
      <c r="WMD11" s="11" t="s">
        <v>66</v>
      </c>
      <c r="WME11" s="7">
        <v>336</v>
      </c>
      <c r="WMF11" s="7">
        <v>336</v>
      </c>
      <c r="WMG11" s="7">
        <v>0</v>
      </c>
      <c r="WMH11" s="7">
        <v>336</v>
      </c>
      <c r="WMI11" s="91" t="s">
        <v>458</v>
      </c>
      <c r="WMJ11" s="54" t="s">
        <v>296</v>
      </c>
      <c r="WMK11" s="7">
        <v>245</v>
      </c>
      <c r="WML11" s="7">
        <v>73</v>
      </c>
      <c r="WMM11" s="13" t="s">
        <v>515</v>
      </c>
      <c r="WMN11" s="7"/>
      <c r="WMO11" s="7"/>
      <c r="WMP11" s="7"/>
      <c r="WMQ11" s="7"/>
      <c r="WMR11" s="13" t="s">
        <v>9</v>
      </c>
      <c r="WMS11" s="12" t="s">
        <v>58</v>
      </c>
      <c r="WMT11" s="11" t="s">
        <v>66</v>
      </c>
      <c r="WMU11" s="7">
        <v>336</v>
      </c>
      <c r="WMV11" s="7">
        <v>336</v>
      </c>
      <c r="WMW11" s="7">
        <v>0</v>
      </c>
      <c r="WMX11" s="7">
        <v>336</v>
      </c>
      <c r="WMY11" s="91" t="s">
        <v>458</v>
      </c>
      <c r="WMZ11" s="54" t="s">
        <v>296</v>
      </c>
      <c r="WNA11" s="7">
        <v>245</v>
      </c>
      <c r="WNB11" s="7">
        <v>73</v>
      </c>
      <c r="WNC11" s="13" t="s">
        <v>515</v>
      </c>
      <c r="WND11" s="7"/>
      <c r="WNE11" s="7"/>
      <c r="WNF11" s="7"/>
      <c r="WNG11" s="7"/>
      <c r="WNH11" s="13" t="s">
        <v>9</v>
      </c>
      <c r="WNI11" s="12" t="s">
        <v>58</v>
      </c>
      <c r="WNJ11" s="11" t="s">
        <v>66</v>
      </c>
      <c r="WNK11" s="7">
        <v>336</v>
      </c>
      <c r="WNL11" s="7">
        <v>336</v>
      </c>
      <c r="WNM11" s="7">
        <v>0</v>
      </c>
      <c r="WNN11" s="7">
        <v>336</v>
      </c>
      <c r="WNO11" s="91" t="s">
        <v>458</v>
      </c>
      <c r="WNP11" s="54" t="s">
        <v>296</v>
      </c>
      <c r="WNQ11" s="7">
        <v>245</v>
      </c>
      <c r="WNR11" s="7">
        <v>73</v>
      </c>
      <c r="WNS11" s="13" t="s">
        <v>515</v>
      </c>
      <c r="WNT11" s="7"/>
      <c r="WNU11" s="7"/>
      <c r="WNV11" s="7"/>
      <c r="WNW11" s="7"/>
      <c r="WNX11" s="13" t="s">
        <v>9</v>
      </c>
      <c r="WNY11" s="12" t="s">
        <v>58</v>
      </c>
      <c r="WNZ11" s="11" t="s">
        <v>66</v>
      </c>
      <c r="WOA11" s="7">
        <v>336</v>
      </c>
      <c r="WOB11" s="7">
        <v>336</v>
      </c>
      <c r="WOC11" s="7">
        <v>0</v>
      </c>
      <c r="WOD11" s="7">
        <v>336</v>
      </c>
      <c r="WOE11" s="91" t="s">
        <v>458</v>
      </c>
      <c r="WOF11" s="54" t="s">
        <v>296</v>
      </c>
      <c r="WOG11" s="7">
        <v>245</v>
      </c>
      <c r="WOH11" s="7">
        <v>73</v>
      </c>
      <c r="WOI11" s="13" t="s">
        <v>515</v>
      </c>
      <c r="WOJ11" s="7"/>
      <c r="WOK11" s="7"/>
      <c r="WOL11" s="7"/>
      <c r="WOM11" s="7"/>
      <c r="WON11" s="13" t="s">
        <v>9</v>
      </c>
      <c r="WOO11" s="12" t="s">
        <v>58</v>
      </c>
      <c r="WOP11" s="11" t="s">
        <v>66</v>
      </c>
      <c r="WOQ11" s="7">
        <v>336</v>
      </c>
      <c r="WOR11" s="7">
        <v>336</v>
      </c>
      <c r="WOS11" s="7">
        <v>0</v>
      </c>
      <c r="WOT11" s="7">
        <v>336</v>
      </c>
      <c r="WOU11" s="91" t="s">
        <v>458</v>
      </c>
      <c r="WOV11" s="54" t="s">
        <v>296</v>
      </c>
      <c r="WOW11" s="7">
        <v>245</v>
      </c>
      <c r="WOX11" s="7">
        <v>73</v>
      </c>
      <c r="WOY11" s="13" t="s">
        <v>515</v>
      </c>
      <c r="WOZ11" s="7"/>
      <c r="WPA11" s="7"/>
      <c r="WPB11" s="7"/>
      <c r="WPC11" s="7"/>
      <c r="WPD11" s="13" t="s">
        <v>9</v>
      </c>
      <c r="WPE11" s="12" t="s">
        <v>58</v>
      </c>
      <c r="WPF11" s="11" t="s">
        <v>66</v>
      </c>
      <c r="WPG11" s="7">
        <v>336</v>
      </c>
      <c r="WPH11" s="7">
        <v>336</v>
      </c>
      <c r="WPI11" s="7">
        <v>0</v>
      </c>
      <c r="WPJ11" s="7">
        <v>336</v>
      </c>
      <c r="WPK11" s="91" t="s">
        <v>458</v>
      </c>
      <c r="WPL11" s="54" t="s">
        <v>296</v>
      </c>
      <c r="WPM11" s="7">
        <v>245</v>
      </c>
      <c r="WPN11" s="7">
        <v>73</v>
      </c>
      <c r="WPO11" s="13" t="s">
        <v>515</v>
      </c>
      <c r="WPP11" s="7"/>
      <c r="WPQ11" s="7"/>
      <c r="WPR11" s="7"/>
      <c r="WPS11" s="7"/>
      <c r="WPT11" s="13" t="s">
        <v>9</v>
      </c>
      <c r="WPU11" s="12" t="s">
        <v>58</v>
      </c>
      <c r="WPV11" s="11" t="s">
        <v>66</v>
      </c>
      <c r="WPW11" s="7">
        <v>336</v>
      </c>
      <c r="WPX11" s="7">
        <v>336</v>
      </c>
      <c r="WPY11" s="7">
        <v>0</v>
      </c>
      <c r="WPZ11" s="7">
        <v>336</v>
      </c>
      <c r="WQA11" s="91" t="s">
        <v>458</v>
      </c>
      <c r="WQB11" s="54" t="s">
        <v>296</v>
      </c>
      <c r="WQC11" s="7">
        <v>245</v>
      </c>
      <c r="WQD11" s="7">
        <v>73</v>
      </c>
      <c r="WQE11" s="13" t="s">
        <v>515</v>
      </c>
      <c r="WQF11" s="7"/>
      <c r="WQG11" s="7"/>
      <c r="WQH11" s="7"/>
      <c r="WQI11" s="7"/>
      <c r="WQJ11" s="13" t="s">
        <v>9</v>
      </c>
      <c r="WQK11" s="12" t="s">
        <v>58</v>
      </c>
      <c r="WQL11" s="11" t="s">
        <v>66</v>
      </c>
      <c r="WQM11" s="7">
        <v>336</v>
      </c>
      <c r="WQN11" s="7">
        <v>336</v>
      </c>
      <c r="WQO11" s="7">
        <v>0</v>
      </c>
      <c r="WQP11" s="7">
        <v>336</v>
      </c>
      <c r="WQQ11" s="91" t="s">
        <v>458</v>
      </c>
      <c r="WQR11" s="54" t="s">
        <v>296</v>
      </c>
      <c r="WQS11" s="7">
        <v>245</v>
      </c>
      <c r="WQT11" s="7">
        <v>73</v>
      </c>
      <c r="WQU11" s="13" t="s">
        <v>515</v>
      </c>
      <c r="WQV11" s="7"/>
      <c r="WQW11" s="7"/>
      <c r="WQX11" s="7"/>
      <c r="WQY11" s="7"/>
      <c r="WQZ11" s="13" t="s">
        <v>9</v>
      </c>
      <c r="WRA11" s="12" t="s">
        <v>58</v>
      </c>
      <c r="WRB11" s="11" t="s">
        <v>66</v>
      </c>
      <c r="WRC11" s="7">
        <v>336</v>
      </c>
      <c r="WRD11" s="7">
        <v>336</v>
      </c>
      <c r="WRE11" s="7">
        <v>0</v>
      </c>
      <c r="WRF11" s="7">
        <v>336</v>
      </c>
      <c r="WRG11" s="91" t="s">
        <v>458</v>
      </c>
      <c r="WRH11" s="54" t="s">
        <v>296</v>
      </c>
      <c r="WRI11" s="7">
        <v>245</v>
      </c>
      <c r="WRJ11" s="7">
        <v>73</v>
      </c>
      <c r="WRK11" s="13" t="s">
        <v>515</v>
      </c>
      <c r="WRL11" s="7"/>
      <c r="WRM11" s="7"/>
      <c r="WRN11" s="7"/>
      <c r="WRO11" s="7"/>
      <c r="WRP11" s="13" t="s">
        <v>9</v>
      </c>
      <c r="WRQ11" s="12" t="s">
        <v>58</v>
      </c>
      <c r="WRR11" s="11" t="s">
        <v>66</v>
      </c>
      <c r="WRS11" s="7">
        <v>336</v>
      </c>
      <c r="WRT11" s="7">
        <v>336</v>
      </c>
      <c r="WRU11" s="7">
        <v>0</v>
      </c>
      <c r="WRV11" s="7">
        <v>336</v>
      </c>
      <c r="WRW11" s="91" t="s">
        <v>458</v>
      </c>
      <c r="WRX11" s="54" t="s">
        <v>296</v>
      </c>
      <c r="WRY11" s="7">
        <v>245</v>
      </c>
      <c r="WRZ11" s="7">
        <v>73</v>
      </c>
      <c r="WSA11" s="13" t="s">
        <v>515</v>
      </c>
      <c r="WSB11" s="7"/>
      <c r="WSC11" s="7"/>
      <c r="WSD11" s="7"/>
      <c r="WSE11" s="7"/>
      <c r="WSF11" s="13" t="s">
        <v>9</v>
      </c>
      <c r="WSG11" s="12" t="s">
        <v>58</v>
      </c>
      <c r="WSH11" s="11" t="s">
        <v>66</v>
      </c>
      <c r="WSI11" s="7">
        <v>336</v>
      </c>
      <c r="WSJ11" s="7">
        <v>336</v>
      </c>
      <c r="WSK11" s="7">
        <v>0</v>
      </c>
      <c r="WSL11" s="7">
        <v>336</v>
      </c>
      <c r="WSM11" s="91" t="s">
        <v>458</v>
      </c>
      <c r="WSN11" s="54" t="s">
        <v>296</v>
      </c>
      <c r="WSO11" s="7">
        <v>245</v>
      </c>
      <c r="WSP11" s="7">
        <v>73</v>
      </c>
      <c r="WSQ11" s="13" t="s">
        <v>515</v>
      </c>
      <c r="WSR11" s="7"/>
      <c r="WSS11" s="7"/>
      <c r="WST11" s="7"/>
      <c r="WSU11" s="7"/>
      <c r="WSV11" s="13" t="s">
        <v>9</v>
      </c>
      <c r="WSW11" s="12" t="s">
        <v>58</v>
      </c>
      <c r="WSX11" s="11" t="s">
        <v>66</v>
      </c>
      <c r="WSY11" s="7">
        <v>336</v>
      </c>
      <c r="WSZ11" s="7">
        <v>336</v>
      </c>
      <c r="WTA11" s="7">
        <v>0</v>
      </c>
      <c r="WTB11" s="7">
        <v>336</v>
      </c>
      <c r="WTC11" s="91" t="s">
        <v>458</v>
      </c>
      <c r="WTD11" s="54" t="s">
        <v>296</v>
      </c>
      <c r="WTE11" s="7">
        <v>245</v>
      </c>
      <c r="WTF11" s="7">
        <v>73</v>
      </c>
      <c r="WTG11" s="13" t="s">
        <v>515</v>
      </c>
      <c r="WTH11" s="7"/>
      <c r="WTI11" s="7"/>
      <c r="WTJ11" s="7"/>
      <c r="WTK11" s="7"/>
      <c r="WTL11" s="13" t="s">
        <v>9</v>
      </c>
      <c r="WTM11" s="12" t="s">
        <v>58</v>
      </c>
      <c r="WTN11" s="11" t="s">
        <v>66</v>
      </c>
      <c r="WTO11" s="7">
        <v>336</v>
      </c>
      <c r="WTP11" s="7">
        <v>336</v>
      </c>
      <c r="WTQ11" s="7">
        <v>0</v>
      </c>
      <c r="WTR11" s="7">
        <v>336</v>
      </c>
      <c r="WTS11" s="91" t="s">
        <v>458</v>
      </c>
      <c r="WTT11" s="54" t="s">
        <v>296</v>
      </c>
      <c r="WTU11" s="7">
        <v>245</v>
      </c>
      <c r="WTV11" s="7">
        <v>73</v>
      </c>
      <c r="WTW11" s="13" t="s">
        <v>515</v>
      </c>
      <c r="WTX11" s="7"/>
      <c r="WTY11" s="7"/>
      <c r="WTZ11" s="7"/>
      <c r="WUA11" s="7"/>
      <c r="WUB11" s="13" t="s">
        <v>9</v>
      </c>
      <c r="WUC11" s="12" t="s">
        <v>58</v>
      </c>
      <c r="WUD11" s="11" t="s">
        <v>66</v>
      </c>
      <c r="WUE11" s="7">
        <v>336</v>
      </c>
      <c r="WUF11" s="7">
        <v>336</v>
      </c>
      <c r="WUG11" s="7">
        <v>0</v>
      </c>
      <c r="WUH11" s="7">
        <v>336</v>
      </c>
      <c r="WUI11" s="91" t="s">
        <v>458</v>
      </c>
      <c r="WUJ11" s="54" t="s">
        <v>296</v>
      </c>
      <c r="WUK11" s="7">
        <v>245</v>
      </c>
      <c r="WUL11" s="7">
        <v>73</v>
      </c>
      <c r="WUM11" s="13" t="s">
        <v>515</v>
      </c>
      <c r="WUN11" s="7"/>
      <c r="WUO11" s="7"/>
      <c r="WUP11" s="7"/>
      <c r="WUQ11" s="7"/>
      <c r="WUR11" s="13" t="s">
        <v>9</v>
      </c>
      <c r="WUS11" s="12" t="s">
        <v>58</v>
      </c>
      <c r="WUT11" s="11" t="s">
        <v>66</v>
      </c>
      <c r="WUU11" s="7">
        <v>336</v>
      </c>
      <c r="WUV11" s="7">
        <v>336</v>
      </c>
      <c r="WUW11" s="7">
        <v>0</v>
      </c>
      <c r="WUX11" s="7">
        <v>336</v>
      </c>
      <c r="WUY11" s="91" t="s">
        <v>458</v>
      </c>
      <c r="WUZ11" s="54" t="s">
        <v>296</v>
      </c>
      <c r="WVA11" s="7">
        <v>245</v>
      </c>
      <c r="WVB11" s="7">
        <v>73</v>
      </c>
      <c r="WVC11" s="13" t="s">
        <v>515</v>
      </c>
      <c r="WVD11" s="7"/>
      <c r="WVE11" s="7"/>
      <c r="WVF11" s="7"/>
      <c r="WVG11" s="7"/>
      <c r="WVH11" s="13" t="s">
        <v>9</v>
      </c>
      <c r="WVI11" s="12" t="s">
        <v>58</v>
      </c>
      <c r="WVJ11" s="11" t="s">
        <v>66</v>
      </c>
      <c r="WVK11" s="7">
        <v>336</v>
      </c>
      <c r="WVL11" s="7">
        <v>336</v>
      </c>
      <c r="WVM11" s="7">
        <v>0</v>
      </c>
      <c r="WVN11" s="7">
        <v>336</v>
      </c>
      <c r="WVO11" s="91" t="s">
        <v>458</v>
      </c>
      <c r="WVP11" s="54" t="s">
        <v>296</v>
      </c>
      <c r="WVQ11" s="7">
        <v>245</v>
      </c>
      <c r="WVR11" s="7">
        <v>73</v>
      </c>
      <c r="WVS11" s="13" t="s">
        <v>515</v>
      </c>
      <c r="WVT11" s="7"/>
      <c r="WVU11" s="7"/>
      <c r="WVV11" s="7"/>
      <c r="WVW11" s="7"/>
      <c r="WVX11" s="13" t="s">
        <v>9</v>
      </c>
      <c r="WVY11" s="12" t="s">
        <v>58</v>
      </c>
      <c r="WVZ11" s="11" t="s">
        <v>66</v>
      </c>
      <c r="WWA11" s="7">
        <v>336</v>
      </c>
      <c r="WWB11" s="7">
        <v>336</v>
      </c>
      <c r="WWC11" s="7">
        <v>0</v>
      </c>
      <c r="WWD11" s="7">
        <v>336</v>
      </c>
      <c r="WWE11" s="91" t="s">
        <v>458</v>
      </c>
      <c r="WWF11" s="54" t="s">
        <v>296</v>
      </c>
      <c r="WWG11" s="7">
        <v>245</v>
      </c>
      <c r="WWH11" s="7">
        <v>73</v>
      </c>
      <c r="WWI11" s="13" t="s">
        <v>515</v>
      </c>
      <c r="WWJ11" s="7"/>
      <c r="WWK11" s="7"/>
      <c r="WWL11" s="7"/>
      <c r="WWM11" s="7"/>
      <c r="WWN11" s="13" t="s">
        <v>9</v>
      </c>
      <c r="WWO11" s="12" t="s">
        <v>58</v>
      </c>
      <c r="WWP11" s="11" t="s">
        <v>66</v>
      </c>
      <c r="WWQ11" s="7">
        <v>336</v>
      </c>
      <c r="WWR11" s="7">
        <v>336</v>
      </c>
      <c r="WWS11" s="7">
        <v>0</v>
      </c>
      <c r="WWT11" s="7">
        <v>336</v>
      </c>
      <c r="WWU11" s="91" t="s">
        <v>458</v>
      </c>
      <c r="WWV11" s="54" t="s">
        <v>296</v>
      </c>
      <c r="WWW11" s="7">
        <v>245</v>
      </c>
      <c r="WWX11" s="7">
        <v>73</v>
      </c>
      <c r="WWY11" s="13" t="s">
        <v>515</v>
      </c>
      <c r="WWZ11" s="7"/>
      <c r="WXA11" s="7"/>
      <c r="WXB11" s="7"/>
      <c r="WXC11" s="7"/>
      <c r="WXD11" s="13" t="s">
        <v>9</v>
      </c>
      <c r="WXE11" s="12" t="s">
        <v>58</v>
      </c>
      <c r="WXF11" s="11" t="s">
        <v>66</v>
      </c>
      <c r="WXG11" s="7">
        <v>336</v>
      </c>
      <c r="WXH11" s="7">
        <v>336</v>
      </c>
      <c r="WXI11" s="7">
        <v>0</v>
      </c>
      <c r="WXJ11" s="7">
        <v>336</v>
      </c>
      <c r="WXK11" s="91" t="s">
        <v>458</v>
      </c>
      <c r="WXL11" s="54" t="s">
        <v>296</v>
      </c>
      <c r="WXM11" s="7">
        <v>245</v>
      </c>
      <c r="WXN11" s="7">
        <v>73</v>
      </c>
      <c r="WXO11" s="13" t="s">
        <v>515</v>
      </c>
      <c r="WXP11" s="7"/>
      <c r="WXQ11" s="7"/>
      <c r="WXR11" s="7"/>
      <c r="WXS11" s="7"/>
      <c r="WXT11" s="13" t="s">
        <v>9</v>
      </c>
      <c r="WXU11" s="12" t="s">
        <v>58</v>
      </c>
      <c r="WXV11" s="11" t="s">
        <v>66</v>
      </c>
      <c r="WXW11" s="7">
        <v>336</v>
      </c>
      <c r="WXX11" s="7">
        <v>336</v>
      </c>
      <c r="WXY11" s="7">
        <v>0</v>
      </c>
      <c r="WXZ11" s="7">
        <v>336</v>
      </c>
      <c r="WYA11" s="91" t="s">
        <v>458</v>
      </c>
      <c r="WYB11" s="54" t="s">
        <v>296</v>
      </c>
      <c r="WYC11" s="7">
        <v>245</v>
      </c>
      <c r="WYD11" s="7">
        <v>73</v>
      </c>
      <c r="WYE11" s="13" t="s">
        <v>515</v>
      </c>
      <c r="WYF11" s="7"/>
      <c r="WYG11" s="7"/>
      <c r="WYH11" s="7"/>
      <c r="WYI11" s="7"/>
      <c r="WYJ11" s="13" t="s">
        <v>9</v>
      </c>
      <c r="WYK11" s="12" t="s">
        <v>58</v>
      </c>
      <c r="WYL11" s="11" t="s">
        <v>66</v>
      </c>
      <c r="WYM11" s="7">
        <v>336</v>
      </c>
      <c r="WYN11" s="7">
        <v>336</v>
      </c>
      <c r="WYO11" s="7">
        <v>0</v>
      </c>
      <c r="WYP11" s="7">
        <v>336</v>
      </c>
      <c r="WYQ11" s="91" t="s">
        <v>458</v>
      </c>
      <c r="WYR11" s="54" t="s">
        <v>296</v>
      </c>
      <c r="WYS11" s="7">
        <v>245</v>
      </c>
      <c r="WYT11" s="7">
        <v>73</v>
      </c>
      <c r="WYU11" s="13" t="s">
        <v>515</v>
      </c>
      <c r="WYV11" s="7"/>
      <c r="WYW11" s="7"/>
      <c r="WYX11" s="7"/>
      <c r="WYY11" s="7"/>
      <c r="WYZ11" s="13" t="s">
        <v>9</v>
      </c>
      <c r="WZA11" s="12" t="s">
        <v>58</v>
      </c>
      <c r="WZB11" s="11" t="s">
        <v>66</v>
      </c>
      <c r="WZC11" s="7">
        <v>336</v>
      </c>
      <c r="WZD11" s="7">
        <v>336</v>
      </c>
      <c r="WZE11" s="7">
        <v>0</v>
      </c>
      <c r="WZF11" s="7">
        <v>336</v>
      </c>
      <c r="WZG11" s="91" t="s">
        <v>458</v>
      </c>
      <c r="WZH11" s="54" t="s">
        <v>296</v>
      </c>
      <c r="WZI11" s="7">
        <v>245</v>
      </c>
      <c r="WZJ11" s="7">
        <v>73</v>
      </c>
      <c r="WZK11" s="13" t="s">
        <v>515</v>
      </c>
      <c r="WZL11" s="7"/>
      <c r="WZM11" s="7"/>
      <c r="WZN11" s="7"/>
      <c r="WZO11" s="7"/>
      <c r="WZP11" s="13" t="s">
        <v>9</v>
      </c>
      <c r="WZQ11" s="12" t="s">
        <v>58</v>
      </c>
      <c r="WZR11" s="11" t="s">
        <v>66</v>
      </c>
      <c r="WZS11" s="7">
        <v>336</v>
      </c>
      <c r="WZT11" s="7">
        <v>336</v>
      </c>
      <c r="WZU11" s="7">
        <v>0</v>
      </c>
      <c r="WZV11" s="7">
        <v>336</v>
      </c>
      <c r="WZW11" s="91" t="s">
        <v>458</v>
      </c>
      <c r="WZX11" s="54" t="s">
        <v>296</v>
      </c>
      <c r="WZY11" s="7">
        <v>245</v>
      </c>
      <c r="WZZ11" s="7">
        <v>73</v>
      </c>
      <c r="XAA11" s="13" t="s">
        <v>515</v>
      </c>
      <c r="XAB11" s="7"/>
      <c r="XAC11" s="7"/>
      <c r="XAD11" s="7"/>
      <c r="XAE11" s="7"/>
      <c r="XAF11" s="13" t="s">
        <v>9</v>
      </c>
      <c r="XAG11" s="12" t="s">
        <v>58</v>
      </c>
      <c r="XAH11" s="11" t="s">
        <v>66</v>
      </c>
      <c r="XAI11" s="7">
        <v>336</v>
      </c>
      <c r="XAJ11" s="7">
        <v>336</v>
      </c>
      <c r="XAK11" s="7">
        <v>0</v>
      </c>
      <c r="XAL11" s="7">
        <v>336</v>
      </c>
      <c r="XAM11" s="91" t="s">
        <v>458</v>
      </c>
      <c r="XAN11" s="54" t="s">
        <v>296</v>
      </c>
      <c r="XAO11" s="7">
        <v>245</v>
      </c>
      <c r="XAP11" s="7">
        <v>73</v>
      </c>
      <c r="XAQ11" s="13" t="s">
        <v>515</v>
      </c>
      <c r="XAR11" s="7"/>
      <c r="XAS11" s="7"/>
      <c r="XAT11" s="7"/>
      <c r="XAU11" s="7"/>
      <c r="XAV11" s="13" t="s">
        <v>9</v>
      </c>
      <c r="XAW11" s="12" t="s">
        <v>58</v>
      </c>
      <c r="XAX11" s="11" t="s">
        <v>66</v>
      </c>
      <c r="XAY11" s="7">
        <v>336</v>
      </c>
      <c r="XAZ11" s="7">
        <v>336</v>
      </c>
      <c r="XBA11" s="7">
        <v>0</v>
      </c>
      <c r="XBB11" s="7">
        <v>336</v>
      </c>
      <c r="XBC11" s="91" t="s">
        <v>458</v>
      </c>
      <c r="XBD11" s="54" t="s">
        <v>296</v>
      </c>
      <c r="XBE11" s="7">
        <v>245</v>
      </c>
      <c r="XBF11" s="7">
        <v>73</v>
      </c>
      <c r="XBG11" s="13" t="s">
        <v>515</v>
      </c>
      <c r="XBH11" s="7"/>
      <c r="XBI11" s="7"/>
      <c r="XBJ11" s="7"/>
      <c r="XBK11" s="7"/>
      <c r="XBL11" s="13" t="s">
        <v>9</v>
      </c>
      <c r="XBM11" s="12" t="s">
        <v>58</v>
      </c>
      <c r="XBN11" s="11" t="s">
        <v>66</v>
      </c>
      <c r="XBO11" s="7">
        <v>336</v>
      </c>
      <c r="XBP11" s="7">
        <v>336</v>
      </c>
      <c r="XBQ11" s="7">
        <v>0</v>
      </c>
      <c r="XBR11" s="7">
        <v>336</v>
      </c>
      <c r="XBS11" s="91" t="s">
        <v>458</v>
      </c>
      <c r="XBT11" s="54" t="s">
        <v>296</v>
      </c>
      <c r="XBU11" s="7">
        <v>245</v>
      </c>
      <c r="XBV11" s="7">
        <v>73</v>
      </c>
      <c r="XBW11" s="13" t="s">
        <v>515</v>
      </c>
      <c r="XBX11" s="7"/>
      <c r="XBY11" s="7"/>
      <c r="XBZ11" s="7"/>
      <c r="XCA11" s="7"/>
      <c r="XCB11" s="13" t="s">
        <v>9</v>
      </c>
      <c r="XCC11" s="12" t="s">
        <v>58</v>
      </c>
      <c r="XCD11" s="11" t="s">
        <v>66</v>
      </c>
      <c r="XCE11" s="7">
        <v>336</v>
      </c>
      <c r="XCF11" s="7">
        <v>336</v>
      </c>
      <c r="XCG11" s="7">
        <v>0</v>
      </c>
      <c r="XCH11" s="7">
        <v>336</v>
      </c>
      <c r="XCI11" s="91" t="s">
        <v>458</v>
      </c>
      <c r="XCJ11" s="54" t="s">
        <v>296</v>
      </c>
      <c r="XCK11" s="7">
        <v>245</v>
      </c>
      <c r="XCL11" s="7">
        <v>73</v>
      </c>
      <c r="XCM11" s="13" t="s">
        <v>515</v>
      </c>
      <c r="XCN11" s="7"/>
      <c r="XCO11" s="7"/>
      <c r="XCP11" s="7"/>
      <c r="XCQ11" s="7"/>
      <c r="XCR11" s="13" t="s">
        <v>9</v>
      </c>
      <c r="XCS11" s="12" t="s">
        <v>58</v>
      </c>
      <c r="XCT11" s="11" t="s">
        <v>66</v>
      </c>
      <c r="XCU11" s="7">
        <v>336</v>
      </c>
      <c r="XCV11" s="7">
        <v>336</v>
      </c>
      <c r="XCW11" s="7">
        <v>0</v>
      </c>
      <c r="XCX11" s="7">
        <v>336</v>
      </c>
      <c r="XCY11" s="91" t="s">
        <v>458</v>
      </c>
      <c r="XCZ11" s="54" t="s">
        <v>296</v>
      </c>
      <c r="XDA11" s="7">
        <v>245</v>
      </c>
      <c r="XDB11" s="7">
        <v>73</v>
      </c>
      <c r="XDC11" s="13" t="s">
        <v>515</v>
      </c>
      <c r="XDD11" s="7"/>
      <c r="XDE11" s="7"/>
      <c r="XDF11" s="7"/>
      <c r="XDG11" s="7"/>
      <c r="XDH11" s="13" t="s">
        <v>9</v>
      </c>
      <c r="XDI11" s="12" t="s">
        <v>58</v>
      </c>
      <c r="XDJ11" s="11" t="s">
        <v>66</v>
      </c>
      <c r="XDK11" s="7">
        <v>336</v>
      </c>
      <c r="XDL11" s="7">
        <v>336</v>
      </c>
      <c r="XDM11" s="7">
        <v>0</v>
      </c>
      <c r="XDN11" s="7">
        <v>336</v>
      </c>
      <c r="XDO11" s="91" t="s">
        <v>458</v>
      </c>
      <c r="XDP11" s="54" t="s">
        <v>296</v>
      </c>
      <c r="XDQ11" s="7">
        <v>245</v>
      </c>
      <c r="XDR11" s="7">
        <v>73</v>
      </c>
      <c r="XDS11" s="13" t="s">
        <v>515</v>
      </c>
      <c r="XDT11" s="7"/>
      <c r="XDU11" s="7"/>
      <c r="XDV11" s="7"/>
      <c r="XDW11" s="7"/>
      <c r="XDX11" s="13" t="s">
        <v>9</v>
      </c>
      <c r="XDY11" s="12" t="s">
        <v>58</v>
      </c>
      <c r="XDZ11" s="11" t="s">
        <v>66</v>
      </c>
      <c r="XEA11" s="7">
        <v>336</v>
      </c>
      <c r="XEB11" s="7">
        <v>336</v>
      </c>
      <c r="XEC11" s="7">
        <v>0</v>
      </c>
      <c r="XED11" s="7">
        <v>336</v>
      </c>
      <c r="XEE11" s="91" t="s">
        <v>458</v>
      </c>
      <c r="XEF11" s="54" t="s">
        <v>296</v>
      </c>
      <c r="XEG11" s="7">
        <v>245</v>
      </c>
      <c r="XEH11" s="7">
        <v>73</v>
      </c>
      <c r="XEI11" s="13" t="s">
        <v>515</v>
      </c>
      <c r="XEJ11" s="7"/>
      <c r="XEK11" s="7"/>
      <c r="XEL11" s="7"/>
      <c r="XEM11" s="7"/>
      <c r="XEN11" s="13" t="s">
        <v>9</v>
      </c>
      <c r="XEO11" s="12" t="s">
        <v>58</v>
      </c>
      <c r="XEP11" s="11" t="s">
        <v>66</v>
      </c>
      <c r="XEQ11" s="7">
        <v>336</v>
      </c>
      <c r="XER11" s="7">
        <v>336</v>
      </c>
      <c r="XES11" s="7">
        <v>0</v>
      </c>
      <c r="XET11" s="7">
        <v>336</v>
      </c>
      <c r="XEU11" s="91" t="s">
        <v>458</v>
      </c>
      <c r="XEV11" s="54" t="s">
        <v>296</v>
      </c>
      <c r="XEW11" s="7">
        <v>245</v>
      </c>
      <c r="XEX11" s="7">
        <v>73</v>
      </c>
      <c r="XEY11" s="13" t="s">
        <v>515</v>
      </c>
      <c r="XEZ11" s="7"/>
      <c r="XFA11" s="7"/>
      <c r="XFB11" s="7"/>
      <c r="XFC11" s="7"/>
      <c r="XFD11" s="13" t="s">
        <v>9</v>
      </c>
    </row>
    <row r="12" spans="1:16384" s="3" customFormat="1" ht="48.75" customHeight="1" thickBot="1" x14ac:dyDescent="0.3">
      <c r="A12" s="17" t="s">
        <v>42</v>
      </c>
      <c r="B12" s="16" t="s">
        <v>43</v>
      </c>
      <c r="C12" s="8">
        <v>1600</v>
      </c>
      <c r="D12" s="8">
        <v>1600</v>
      </c>
      <c r="E12" s="8">
        <v>0</v>
      </c>
      <c r="F12" s="8">
        <v>1600</v>
      </c>
      <c r="G12" s="87" t="s">
        <v>458</v>
      </c>
      <c r="H12" s="18" t="s">
        <v>269</v>
      </c>
      <c r="I12" s="8">
        <v>678</v>
      </c>
      <c r="J12" s="8">
        <v>42</v>
      </c>
      <c r="K12" s="8">
        <v>70.349999999999994</v>
      </c>
      <c r="L12" s="13" t="s">
        <v>533</v>
      </c>
      <c r="M12" s="13" t="s">
        <v>530</v>
      </c>
      <c r="N12" s="13" t="s">
        <v>531</v>
      </c>
      <c r="O12" s="7" t="s">
        <v>512</v>
      </c>
      <c r="P12" s="18" t="s">
        <v>294</v>
      </c>
      <c r="Q12" s="164">
        <f t="shared" si="0"/>
        <v>20.191800000000001</v>
      </c>
      <c r="R12" s="165">
        <f t="shared" si="1"/>
        <v>37.018300000000004</v>
      </c>
      <c r="S12" s="165">
        <f t="shared" si="2"/>
        <v>23.557099999999998</v>
      </c>
      <c r="T12" s="165">
        <f t="shared" si="3"/>
        <v>3.3653</v>
      </c>
      <c r="U12" s="165">
        <f t="shared" si="4"/>
        <v>0.67305999999999999</v>
      </c>
      <c r="V12" s="166">
        <f t="shared" si="5"/>
        <v>1.4437137</v>
      </c>
      <c r="W12" s="166">
        <f t="shared" si="6"/>
        <v>1.9989882000000003</v>
      </c>
      <c r="X12" s="165">
        <f t="shared" si="7"/>
        <v>1.8879333</v>
      </c>
      <c r="Y12" s="166">
        <f t="shared" si="8"/>
        <v>0.27763725</v>
      </c>
      <c r="Z12" s="166">
        <f t="shared" si="9"/>
        <v>5.5527449999999999E-2</v>
      </c>
      <c r="AA12" s="166">
        <f t="shared" si="10"/>
        <v>2.1100430999999999</v>
      </c>
      <c r="AB12" s="166">
        <f t="shared" si="11"/>
        <v>2.8874274</v>
      </c>
      <c r="AC12" s="165">
        <f t="shared" si="12"/>
        <v>1.9989882000000003</v>
      </c>
      <c r="AD12" s="166">
        <f t="shared" si="13"/>
        <v>0</v>
      </c>
      <c r="AE12" s="166">
        <f t="shared" si="14"/>
        <v>0</v>
      </c>
      <c r="AF12" s="166">
        <f t="shared" si="15"/>
        <v>16.638043200000002</v>
      </c>
      <c r="AG12" s="166">
        <f t="shared" si="16"/>
        <v>32.131884400000004</v>
      </c>
      <c r="AH12" s="166">
        <f t="shared" si="17"/>
        <v>19.670178499999999</v>
      </c>
      <c r="AI12" s="166">
        <f t="shared" si="18"/>
        <v>3.0876627499999998</v>
      </c>
      <c r="AJ12" s="167">
        <f t="shared" si="19"/>
        <v>0.61753254999999996</v>
      </c>
      <c r="AK12" s="168">
        <f t="shared" si="20"/>
        <v>14.8482</v>
      </c>
      <c r="AL12" s="169">
        <f t="shared" si="21"/>
        <v>27.221699999999998</v>
      </c>
      <c r="AM12" s="169">
        <f t="shared" si="22"/>
        <v>17.322900000000001</v>
      </c>
      <c r="AN12" s="169">
        <f t="shared" si="23"/>
        <v>2.4746999999999999</v>
      </c>
      <c r="AO12" s="169">
        <f t="shared" si="24"/>
        <v>0.49493999999999999</v>
      </c>
      <c r="AP12" s="170">
        <v>0.7</v>
      </c>
      <c r="AQ12" s="170">
        <v>0.75</v>
      </c>
      <c r="AR12" s="170">
        <v>0.9</v>
      </c>
      <c r="AS12" s="170">
        <v>0</v>
      </c>
      <c r="AT12" s="170">
        <v>0</v>
      </c>
      <c r="AU12" s="169">
        <f t="shared" si="25"/>
        <v>11.404339590000001</v>
      </c>
      <c r="AV12" s="169">
        <f t="shared" si="26"/>
        <v>21.915516149999998</v>
      </c>
      <c r="AW12" s="169">
        <f t="shared" si="27"/>
        <v>17.289749970000003</v>
      </c>
      <c r="AX12" s="169">
        <f t="shared" si="28"/>
        <v>0</v>
      </c>
      <c r="AY12" s="169">
        <f t="shared" si="29"/>
        <v>0</v>
      </c>
      <c r="AZ12" s="169">
        <f t="shared" si="30"/>
        <v>4.887574110000001</v>
      </c>
      <c r="BA12" s="169">
        <f t="shared" si="31"/>
        <v>7.3051720499999995</v>
      </c>
      <c r="BB12" s="169">
        <f t="shared" si="32"/>
        <v>1.9210833299999983</v>
      </c>
      <c r="BC12" s="169">
        <f t="shared" si="33"/>
        <v>2.7523372500000001</v>
      </c>
      <c r="BD12" s="171">
        <f t="shared" si="34"/>
        <v>0.55046744999999997</v>
      </c>
      <c r="BE12" s="172">
        <f t="shared" si="35"/>
        <v>35.04</v>
      </c>
      <c r="BF12" s="166">
        <f t="shared" si="36"/>
        <v>64.240000000000009</v>
      </c>
      <c r="BG12" s="166">
        <f t="shared" si="37"/>
        <v>40.879999999999995</v>
      </c>
      <c r="BH12" s="166">
        <f t="shared" si="38"/>
        <v>5.84</v>
      </c>
      <c r="BI12" s="166">
        <f t="shared" si="39"/>
        <v>1.1679999999999999</v>
      </c>
      <c r="BJ12" s="166">
        <f t="shared" si="40"/>
        <v>21.525617310000001</v>
      </c>
      <c r="BK12" s="166">
        <f t="shared" si="41"/>
        <v>39.43705645</v>
      </c>
      <c r="BL12" s="166">
        <f t="shared" si="42"/>
        <v>21.591261829999997</v>
      </c>
      <c r="BM12" s="166">
        <f t="shared" si="43"/>
        <v>5.84</v>
      </c>
      <c r="BN12" s="166">
        <f t="shared" si="44"/>
        <v>1.1679999999999999</v>
      </c>
      <c r="BO12" s="166">
        <f t="shared" si="45"/>
        <v>13.514382690000001</v>
      </c>
      <c r="BP12" s="166">
        <f t="shared" si="46"/>
        <v>24.802943549999998</v>
      </c>
      <c r="BQ12" s="166">
        <f t="shared" si="47"/>
        <v>19.288738170000002</v>
      </c>
      <c r="BR12" s="166">
        <f t="shared" si="48"/>
        <v>0</v>
      </c>
      <c r="BS12" s="167">
        <f t="shared" si="49"/>
        <v>0</v>
      </c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6384" s="3" customFormat="1" ht="48.75" customHeight="1" thickBot="1" x14ac:dyDescent="0.3">
      <c r="A13" s="17" t="s">
        <v>83</v>
      </c>
      <c r="B13" s="16" t="s">
        <v>82</v>
      </c>
      <c r="C13" s="8">
        <v>345</v>
      </c>
      <c r="D13" s="8">
        <v>345</v>
      </c>
      <c r="E13" s="8">
        <v>0</v>
      </c>
      <c r="F13" s="8">
        <v>345</v>
      </c>
      <c r="G13" s="51" t="s">
        <v>457</v>
      </c>
      <c r="H13" s="53" t="s">
        <v>311</v>
      </c>
      <c r="I13" s="8">
        <v>260</v>
      </c>
      <c r="J13" s="8">
        <v>75</v>
      </c>
      <c r="K13" s="8">
        <v>12.15</v>
      </c>
      <c r="L13" s="13" t="s">
        <v>536</v>
      </c>
      <c r="M13" s="13" t="s">
        <v>530</v>
      </c>
      <c r="N13" s="18" t="s">
        <v>531</v>
      </c>
      <c r="O13" s="18" t="s">
        <v>479</v>
      </c>
      <c r="P13" s="18" t="s">
        <v>9</v>
      </c>
      <c r="Q13" s="164">
        <f t="shared" si="0"/>
        <v>1.8614999999999999</v>
      </c>
      <c r="R13" s="165">
        <f t="shared" si="1"/>
        <v>3.41275</v>
      </c>
      <c r="S13" s="165">
        <f t="shared" si="2"/>
        <v>2.1717499999999998</v>
      </c>
      <c r="T13" s="165">
        <f t="shared" si="3"/>
        <v>0.31025000000000003</v>
      </c>
      <c r="U13" s="165">
        <f t="shared" si="4"/>
        <v>6.2050000000000001E-2</v>
      </c>
      <c r="V13" s="166">
        <f t="shared" si="5"/>
        <v>0.13309725</v>
      </c>
      <c r="W13" s="166">
        <f t="shared" si="6"/>
        <v>0.18428850000000002</v>
      </c>
      <c r="X13" s="165">
        <f t="shared" si="7"/>
        <v>0.17405025000000002</v>
      </c>
      <c r="Y13" s="166">
        <f t="shared" si="8"/>
        <v>2.5595625000000004E-2</v>
      </c>
      <c r="Z13" s="166">
        <f t="shared" si="9"/>
        <v>5.1191250000000004E-3</v>
      </c>
      <c r="AA13" s="166">
        <f t="shared" si="10"/>
        <v>0.19452675</v>
      </c>
      <c r="AB13" s="166">
        <f t="shared" si="11"/>
        <v>0.2661945</v>
      </c>
      <c r="AC13" s="165">
        <f t="shared" si="12"/>
        <v>0.18428850000000002</v>
      </c>
      <c r="AD13" s="166">
        <f t="shared" si="13"/>
        <v>0</v>
      </c>
      <c r="AE13" s="166">
        <f t="shared" si="14"/>
        <v>0</v>
      </c>
      <c r="AF13" s="166">
        <f t="shared" si="15"/>
        <v>1.5338759999999998</v>
      </c>
      <c r="AG13" s="166">
        <f t="shared" si="16"/>
        <v>2.9622669999999998</v>
      </c>
      <c r="AH13" s="166">
        <f t="shared" si="17"/>
        <v>1.8134112499999997</v>
      </c>
      <c r="AI13" s="166">
        <f t="shared" si="18"/>
        <v>0.28465437500000002</v>
      </c>
      <c r="AJ13" s="167">
        <f t="shared" si="19"/>
        <v>5.6930874999999999E-2</v>
      </c>
      <c r="AK13" s="168">
        <f t="shared" si="20"/>
        <v>5.694</v>
      </c>
      <c r="AL13" s="169">
        <f t="shared" si="21"/>
        <v>10.439</v>
      </c>
      <c r="AM13" s="169">
        <f t="shared" si="22"/>
        <v>6.6429999999999998</v>
      </c>
      <c r="AN13" s="169">
        <f t="shared" si="23"/>
        <v>0.94899999999999995</v>
      </c>
      <c r="AO13" s="169">
        <f t="shared" si="24"/>
        <v>0.1898</v>
      </c>
      <c r="AP13" s="170">
        <v>0.7</v>
      </c>
      <c r="AQ13" s="170">
        <v>0.75</v>
      </c>
      <c r="AR13" s="170">
        <v>0.9</v>
      </c>
      <c r="AS13" s="170">
        <v>0</v>
      </c>
      <c r="AT13" s="170">
        <v>0</v>
      </c>
      <c r="AU13" s="169">
        <f t="shared" si="25"/>
        <v>4.0789680749999997</v>
      </c>
      <c r="AV13" s="169">
        <f t="shared" si="26"/>
        <v>7.967466374999999</v>
      </c>
      <c r="AW13" s="169">
        <f t="shared" si="27"/>
        <v>6.135345225</v>
      </c>
      <c r="AX13" s="169">
        <f t="shared" si="28"/>
        <v>0</v>
      </c>
      <c r="AY13" s="169">
        <f t="shared" si="29"/>
        <v>0</v>
      </c>
      <c r="AZ13" s="169">
        <f t="shared" si="30"/>
        <v>1.7481291749999999</v>
      </c>
      <c r="BA13" s="169">
        <f t="shared" si="31"/>
        <v>2.6558221250000003</v>
      </c>
      <c r="BB13" s="169">
        <f t="shared" si="32"/>
        <v>0.68170502499999941</v>
      </c>
      <c r="BC13" s="169">
        <f t="shared" si="33"/>
        <v>0.97459562499999997</v>
      </c>
      <c r="BD13" s="171">
        <f t="shared" si="34"/>
        <v>0.194919125</v>
      </c>
      <c r="BE13" s="172">
        <f t="shared" si="35"/>
        <v>7.5555000000000003</v>
      </c>
      <c r="BF13" s="166">
        <f t="shared" si="36"/>
        <v>13.851749999999999</v>
      </c>
      <c r="BG13" s="166">
        <f t="shared" si="37"/>
        <v>8.8147500000000001</v>
      </c>
      <c r="BH13" s="166">
        <f t="shared" si="38"/>
        <v>1.25925</v>
      </c>
      <c r="BI13" s="166">
        <f t="shared" si="39"/>
        <v>0.25185000000000002</v>
      </c>
      <c r="BJ13" s="166">
        <f t="shared" si="40"/>
        <v>3.2820051749999997</v>
      </c>
      <c r="BK13" s="166">
        <f t="shared" si="41"/>
        <v>5.618089125</v>
      </c>
      <c r="BL13" s="166">
        <f t="shared" si="42"/>
        <v>2.4951162749999991</v>
      </c>
      <c r="BM13" s="166">
        <f t="shared" si="43"/>
        <v>1.25925</v>
      </c>
      <c r="BN13" s="166">
        <f t="shared" si="44"/>
        <v>0.25185000000000002</v>
      </c>
      <c r="BO13" s="166">
        <f t="shared" si="45"/>
        <v>4.2734948249999993</v>
      </c>
      <c r="BP13" s="166">
        <f t="shared" si="46"/>
        <v>8.2336608749999982</v>
      </c>
      <c r="BQ13" s="166">
        <f t="shared" si="47"/>
        <v>6.3196337250000001</v>
      </c>
      <c r="BR13" s="166">
        <f t="shared" si="48"/>
        <v>0</v>
      </c>
      <c r="BS13" s="167">
        <f t="shared" si="49"/>
        <v>0</v>
      </c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6384" s="3" customFormat="1" ht="48.75" customHeight="1" thickBot="1" x14ac:dyDescent="0.3">
      <c r="A14" s="17" t="s">
        <v>87</v>
      </c>
      <c r="B14" s="16" t="s">
        <v>88</v>
      </c>
      <c r="C14" s="8">
        <v>360</v>
      </c>
      <c r="D14" s="8">
        <v>360</v>
      </c>
      <c r="E14" s="8">
        <v>245</v>
      </c>
      <c r="F14" s="8">
        <v>605</v>
      </c>
      <c r="G14" s="18" t="s">
        <v>457</v>
      </c>
      <c r="H14" s="18" t="s">
        <v>270</v>
      </c>
      <c r="I14" s="8">
        <v>273</v>
      </c>
      <c r="J14" s="8">
        <v>76</v>
      </c>
      <c r="K14" s="8">
        <v>8.14</v>
      </c>
      <c r="L14" s="13" t="s">
        <v>537</v>
      </c>
      <c r="M14" s="13" t="s">
        <v>530</v>
      </c>
      <c r="N14" s="18" t="s">
        <v>531</v>
      </c>
      <c r="O14" s="18" t="s">
        <v>479</v>
      </c>
      <c r="P14" s="18" t="s">
        <v>267</v>
      </c>
      <c r="Q14" s="164">
        <f t="shared" si="0"/>
        <v>1.9053</v>
      </c>
      <c r="R14" s="165">
        <f t="shared" si="1"/>
        <v>3.4930500000000002</v>
      </c>
      <c r="S14" s="165">
        <f t="shared" si="2"/>
        <v>2.2228500000000002</v>
      </c>
      <c r="T14" s="165">
        <f t="shared" si="3"/>
        <v>0.31755</v>
      </c>
      <c r="U14" s="165">
        <f t="shared" si="4"/>
        <v>6.3509999999999997E-2</v>
      </c>
      <c r="V14" s="166">
        <f t="shared" si="5"/>
        <v>0.13622895000000002</v>
      </c>
      <c r="W14" s="166">
        <f t="shared" si="6"/>
        <v>0.18862470000000003</v>
      </c>
      <c r="X14" s="165">
        <f t="shared" si="7"/>
        <v>0.17814554999999999</v>
      </c>
      <c r="Y14" s="166">
        <f t="shared" si="8"/>
        <v>2.6197875000000002E-2</v>
      </c>
      <c r="Z14" s="166">
        <f t="shared" si="9"/>
        <v>5.2395749999999998E-3</v>
      </c>
      <c r="AA14" s="166">
        <f t="shared" si="10"/>
        <v>0.19910385000000003</v>
      </c>
      <c r="AB14" s="166">
        <f t="shared" si="11"/>
        <v>0.27245790000000003</v>
      </c>
      <c r="AC14" s="165">
        <f t="shared" si="12"/>
        <v>0.18862470000000003</v>
      </c>
      <c r="AD14" s="166">
        <f t="shared" si="13"/>
        <v>0</v>
      </c>
      <c r="AE14" s="166">
        <f t="shared" si="14"/>
        <v>0</v>
      </c>
      <c r="AF14" s="166">
        <f t="shared" si="15"/>
        <v>1.5699672</v>
      </c>
      <c r="AG14" s="166">
        <f t="shared" si="16"/>
        <v>3.0319674000000001</v>
      </c>
      <c r="AH14" s="166">
        <f t="shared" si="17"/>
        <v>1.8560797500000001</v>
      </c>
      <c r="AI14" s="166">
        <f t="shared" si="18"/>
        <v>0.29135212500000002</v>
      </c>
      <c r="AJ14" s="167">
        <f t="shared" si="19"/>
        <v>5.8270425000000001E-2</v>
      </c>
      <c r="AK14" s="168">
        <f t="shared" si="20"/>
        <v>11.344200000000001</v>
      </c>
      <c r="AL14" s="169">
        <f t="shared" si="21"/>
        <v>20.797699999999999</v>
      </c>
      <c r="AM14" s="169">
        <f t="shared" si="22"/>
        <v>13.2349</v>
      </c>
      <c r="AN14" s="169">
        <f t="shared" si="23"/>
        <v>1.8907</v>
      </c>
      <c r="AO14" s="169">
        <f t="shared" si="24"/>
        <v>0.37813999999999998</v>
      </c>
      <c r="AP14" s="170">
        <v>0.7</v>
      </c>
      <c r="AQ14" s="170">
        <v>0.75</v>
      </c>
      <c r="AR14" s="170">
        <v>0.9</v>
      </c>
      <c r="AS14" s="170">
        <v>0</v>
      </c>
      <c r="AT14" s="170">
        <v>0</v>
      </c>
      <c r="AU14" s="169">
        <f t="shared" si="25"/>
        <v>8.0363002649999995</v>
      </c>
      <c r="AV14" s="169">
        <f t="shared" si="26"/>
        <v>15.739743524999998</v>
      </c>
      <c r="AW14" s="169">
        <f t="shared" si="27"/>
        <v>12.071740995000001</v>
      </c>
      <c r="AX14" s="169">
        <f t="shared" si="28"/>
        <v>0</v>
      </c>
      <c r="AY14" s="169">
        <f t="shared" si="29"/>
        <v>0</v>
      </c>
      <c r="AZ14" s="169">
        <f t="shared" si="30"/>
        <v>3.4441286850000008</v>
      </c>
      <c r="BA14" s="169">
        <f t="shared" si="31"/>
        <v>5.2465811749999993</v>
      </c>
      <c r="BB14" s="169">
        <f t="shared" si="32"/>
        <v>1.3413045549999989</v>
      </c>
      <c r="BC14" s="169">
        <f t="shared" si="33"/>
        <v>1.9168978750000001</v>
      </c>
      <c r="BD14" s="171">
        <f t="shared" si="34"/>
        <v>0.38337957499999997</v>
      </c>
      <c r="BE14" s="172">
        <f t="shared" si="35"/>
        <v>13.249500000000001</v>
      </c>
      <c r="BF14" s="166">
        <f t="shared" si="36"/>
        <v>24.290749999999999</v>
      </c>
      <c r="BG14" s="166">
        <f t="shared" si="37"/>
        <v>15.457750000000001</v>
      </c>
      <c r="BH14" s="166">
        <f t="shared" si="38"/>
        <v>2.20825</v>
      </c>
      <c r="BI14" s="166">
        <f t="shared" si="39"/>
        <v>0.44164999999999999</v>
      </c>
      <c r="BJ14" s="166">
        <f t="shared" si="40"/>
        <v>5.0140958850000006</v>
      </c>
      <c r="BK14" s="166">
        <f t="shared" si="41"/>
        <v>8.2785485749999985</v>
      </c>
      <c r="BL14" s="166">
        <f t="shared" si="42"/>
        <v>3.197384304999999</v>
      </c>
      <c r="BM14" s="166">
        <f t="shared" si="43"/>
        <v>2.20825</v>
      </c>
      <c r="BN14" s="166">
        <f t="shared" si="44"/>
        <v>0.44164999999999999</v>
      </c>
      <c r="BO14" s="166">
        <f t="shared" si="45"/>
        <v>8.2354041149999997</v>
      </c>
      <c r="BP14" s="166">
        <f t="shared" si="46"/>
        <v>16.012201424999997</v>
      </c>
      <c r="BQ14" s="166">
        <f t="shared" si="47"/>
        <v>12.260365695000001</v>
      </c>
      <c r="BR14" s="166">
        <f t="shared" si="48"/>
        <v>0</v>
      </c>
      <c r="BS14" s="167">
        <f t="shared" si="49"/>
        <v>0</v>
      </c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6384" s="3" customFormat="1" ht="48.75" customHeight="1" thickBot="1" x14ac:dyDescent="0.3">
      <c r="A15" s="92" t="s">
        <v>71</v>
      </c>
      <c r="B15" s="83" t="s">
        <v>75</v>
      </c>
      <c r="C15" s="93">
        <v>316</v>
      </c>
      <c r="D15" s="93">
        <v>316</v>
      </c>
      <c r="E15" s="93">
        <v>0</v>
      </c>
      <c r="F15" s="93">
        <v>316</v>
      </c>
      <c r="G15" s="95" t="s">
        <v>607</v>
      </c>
      <c r="H15" s="94" t="s">
        <v>464</v>
      </c>
      <c r="I15" s="93">
        <v>260</v>
      </c>
      <c r="J15" s="93">
        <v>82</v>
      </c>
      <c r="K15" s="93">
        <v>11.58</v>
      </c>
      <c r="L15" s="85" t="s">
        <v>536</v>
      </c>
      <c r="M15" s="85" t="s">
        <v>530</v>
      </c>
      <c r="N15" s="95" t="s">
        <v>531</v>
      </c>
      <c r="O15" s="95" t="s">
        <v>479</v>
      </c>
      <c r="P15" s="95" t="s">
        <v>9</v>
      </c>
      <c r="Q15" s="164">
        <f t="shared" si="0"/>
        <v>1.2263999999999999</v>
      </c>
      <c r="R15" s="165">
        <f t="shared" si="1"/>
        <v>2.2484000000000002</v>
      </c>
      <c r="S15" s="165">
        <f t="shared" si="2"/>
        <v>1.4308000000000001</v>
      </c>
      <c r="T15" s="165">
        <f t="shared" si="3"/>
        <v>0.2044</v>
      </c>
      <c r="U15" s="165">
        <f t="shared" si="4"/>
        <v>4.088E-2</v>
      </c>
      <c r="V15" s="166">
        <f t="shared" si="5"/>
        <v>8.7687600000000004E-2</v>
      </c>
      <c r="W15" s="166">
        <f t="shared" si="6"/>
        <v>0.12141360000000001</v>
      </c>
      <c r="X15" s="165">
        <f t="shared" si="7"/>
        <v>0.1146684</v>
      </c>
      <c r="Y15" s="166">
        <f t="shared" si="8"/>
        <v>1.6863E-2</v>
      </c>
      <c r="Z15" s="166">
        <f t="shared" si="9"/>
        <v>3.3726000000000003E-3</v>
      </c>
      <c r="AA15" s="166">
        <f t="shared" si="10"/>
        <v>0.12815879999999999</v>
      </c>
      <c r="AB15" s="166">
        <f t="shared" si="11"/>
        <v>0.17537520000000001</v>
      </c>
      <c r="AC15" s="165">
        <f t="shared" si="12"/>
        <v>0.12141360000000001</v>
      </c>
      <c r="AD15" s="166">
        <f t="shared" si="13"/>
        <v>0</v>
      </c>
      <c r="AE15" s="166">
        <f t="shared" si="14"/>
        <v>0</v>
      </c>
      <c r="AF15" s="166">
        <f t="shared" si="15"/>
        <v>1.0105535999999999</v>
      </c>
      <c r="AG15" s="166">
        <f t="shared" si="16"/>
        <v>1.9516112000000003</v>
      </c>
      <c r="AH15" s="166">
        <f t="shared" si="17"/>
        <v>1.1947179999999999</v>
      </c>
      <c r="AI15" s="166">
        <f t="shared" si="18"/>
        <v>0.18753700000000001</v>
      </c>
      <c r="AJ15" s="167">
        <f t="shared" si="19"/>
        <v>3.7507399999999996E-2</v>
      </c>
      <c r="AK15" s="168">
        <f t="shared" si="20"/>
        <v>5.694</v>
      </c>
      <c r="AL15" s="169">
        <f t="shared" si="21"/>
        <v>10.439</v>
      </c>
      <c r="AM15" s="169">
        <f t="shared" si="22"/>
        <v>6.6429999999999998</v>
      </c>
      <c r="AN15" s="169">
        <f t="shared" si="23"/>
        <v>0.94899999999999995</v>
      </c>
      <c r="AO15" s="169">
        <f t="shared" si="24"/>
        <v>0.1898</v>
      </c>
      <c r="AP15" s="170">
        <v>0.7</v>
      </c>
      <c r="AQ15" s="170">
        <v>0.75</v>
      </c>
      <c r="AR15" s="170">
        <v>0.9</v>
      </c>
      <c r="AS15" s="170">
        <v>0</v>
      </c>
      <c r="AT15" s="170">
        <v>0</v>
      </c>
      <c r="AU15" s="169">
        <f t="shared" si="25"/>
        <v>4.04718132</v>
      </c>
      <c r="AV15" s="169">
        <f t="shared" si="26"/>
        <v>7.9203102000000003</v>
      </c>
      <c r="AW15" s="169">
        <f t="shared" si="27"/>
        <v>6.0819015600000004</v>
      </c>
      <c r="AX15" s="169">
        <f t="shared" si="28"/>
        <v>0</v>
      </c>
      <c r="AY15" s="169">
        <f t="shared" si="29"/>
        <v>0</v>
      </c>
      <c r="AZ15" s="169">
        <f t="shared" si="30"/>
        <v>1.7345062799999997</v>
      </c>
      <c r="BA15" s="169">
        <f t="shared" si="31"/>
        <v>2.6401034000000001</v>
      </c>
      <c r="BB15" s="169">
        <f t="shared" si="32"/>
        <v>0.67576683999999965</v>
      </c>
      <c r="BC15" s="169">
        <f t="shared" si="33"/>
        <v>0.96586299999999992</v>
      </c>
      <c r="BD15" s="171">
        <f t="shared" si="34"/>
        <v>0.1931726</v>
      </c>
      <c r="BE15" s="172">
        <f t="shared" si="35"/>
        <v>6.9203999999999999</v>
      </c>
      <c r="BF15" s="166">
        <f t="shared" si="36"/>
        <v>12.6874</v>
      </c>
      <c r="BG15" s="166">
        <f t="shared" si="37"/>
        <v>8.0738000000000003</v>
      </c>
      <c r="BH15" s="166">
        <f t="shared" si="38"/>
        <v>1.1534</v>
      </c>
      <c r="BI15" s="166">
        <f t="shared" si="39"/>
        <v>0.23068</v>
      </c>
      <c r="BJ15" s="166">
        <f t="shared" si="40"/>
        <v>2.7450598799999995</v>
      </c>
      <c r="BK15" s="166">
        <f t="shared" si="41"/>
        <v>4.5917146000000004</v>
      </c>
      <c r="BL15" s="166">
        <f t="shared" si="42"/>
        <v>1.8704848399999996</v>
      </c>
      <c r="BM15" s="166">
        <f t="shared" si="43"/>
        <v>1.1534</v>
      </c>
      <c r="BN15" s="166">
        <f t="shared" si="44"/>
        <v>0.23068</v>
      </c>
      <c r="BO15" s="166">
        <f t="shared" si="45"/>
        <v>4.1753401199999995</v>
      </c>
      <c r="BP15" s="166">
        <f t="shared" si="46"/>
        <v>8.0956854000000007</v>
      </c>
      <c r="BQ15" s="166">
        <f t="shared" si="47"/>
        <v>6.2033151600000007</v>
      </c>
      <c r="BR15" s="166">
        <f t="shared" si="48"/>
        <v>0</v>
      </c>
      <c r="BS15" s="167">
        <f t="shared" si="49"/>
        <v>0</v>
      </c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6384" s="3" customFormat="1" ht="48.75" customHeight="1" thickBot="1" x14ac:dyDescent="0.3">
      <c r="A16" s="17" t="s">
        <v>26</v>
      </c>
      <c r="B16" s="16" t="s">
        <v>27</v>
      </c>
      <c r="C16" s="8">
        <v>288</v>
      </c>
      <c r="D16" s="8">
        <v>288</v>
      </c>
      <c r="E16" s="8">
        <v>0</v>
      </c>
      <c r="F16" s="8">
        <v>288</v>
      </c>
      <c r="G16" s="51" t="s">
        <v>457</v>
      </c>
      <c r="H16" s="53" t="s">
        <v>277</v>
      </c>
      <c r="I16" s="8">
        <v>208</v>
      </c>
      <c r="J16" s="8">
        <v>78</v>
      </c>
      <c r="K16" s="8">
        <v>12.91</v>
      </c>
      <c r="L16" s="13" t="s">
        <v>543</v>
      </c>
      <c r="M16" s="13" t="s">
        <v>542</v>
      </c>
      <c r="N16" s="13" t="s">
        <v>499</v>
      </c>
      <c r="O16" s="18" t="s">
        <v>479</v>
      </c>
      <c r="P16" s="18" t="s">
        <v>9</v>
      </c>
      <c r="Q16" s="164">
        <f t="shared" si="0"/>
        <v>1.752</v>
      </c>
      <c r="R16" s="165">
        <f t="shared" si="1"/>
        <v>3.2120000000000002</v>
      </c>
      <c r="S16" s="165">
        <f t="shared" si="2"/>
        <v>2.044</v>
      </c>
      <c r="T16" s="165">
        <f t="shared" si="3"/>
        <v>0.29199999999999998</v>
      </c>
      <c r="U16" s="165">
        <f t="shared" si="4"/>
        <v>5.8400000000000001E-2</v>
      </c>
      <c r="V16" s="166">
        <f t="shared" si="5"/>
        <v>0.12526799999999999</v>
      </c>
      <c r="W16" s="166">
        <f t="shared" si="6"/>
        <v>0.17344799999999999</v>
      </c>
      <c r="X16" s="165">
        <f t="shared" si="7"/>
        <v>0.16381200000000001</v>
      </c>
      <c r="Y16" s="166">
        <f t="shared" si="8"/>
        <v>2.409E-2</v>
      </c>
      <c r="Z16" s="166">
        <f t="shared" si="9"/>
        <v>4.8180000000000002E-3</v>
      </c>
      <c r="AA16" s="166">
        <f t="shared" si="10"/>
        <v>0.183084</v>
      </c>
      <c r="AB16" s="166">
        <f t="shared" si="11"/>
        <v>0.25053599999999998</v>
      </c>
      <c r="AC16" s="165">
        <f t="shared" si="12"/>
        <v>0.17344799999999999</v>
      </c>
      <c r="AD16" s="166">
        <f t="shared" si="13"/>
        <v>0</v>
      </c>
      <c r="AE16" s="166">
        <f t="shared" si="14"/>
        <v>0</v>
      </c>
      <c r="AF16" s="166">
        <f t="shared" si="15"/>
        <v>1.443648</v>
      </c>
      <c r="AG16" s="166">
        <f t="shared" si="16"/>
        <v>2.7880160000000003</v>
      </c>
      <c r="AH16" s="166">
        <f t="shared" si="17"/>
        <v>1.7067399999999999</v>
      </c>
      <c r="AI16" s="166">
        <f t="shared" si="18"/>
        <v>0.26790999999999998</v>
      </c>
      <c r="AJ16" s="167">
        <f t="shared" si="19"/>
        <v>5.3581999999999998E-2</v>
      </c>
      <c r="AK16" s="168">
        <f t="shared" si="20"/>
        <v>4.5552000000000001</v>
      </c>
      <c r="AL16" s="169">
        <f t="shared" si="21"/>
        <v>8.3512000000000004</v>
      </c>
      <c r="AM16" s="169">
        <f t="shared" si="22"/>
        <v>5.3144</v>
      </c>
      <c r="AN16" s="169">
        <f t="shared" si="23"/>
        <v>0.75919999999999999</v>
      </c>
      <c r="AO16" s="169">
        <f t="shared" si="24"/>
        <v>0.15184</v>
      </c>
      <c r="AP16" s="170">
        <v>0.7</v>
      </c>
      <c r="AQ16" s="170">
        <v>0.75</v>
      </c>
      <c r="AR16" s="170">
        <v>0.9</v>
      </c>
      <c r="AS16" s="170">
        <v>0</v>
      </c>
      <c r="AT16" s="170">
        <v>0</v>
      </c>
      <c r="AU16" s="169">
        <f t="shared" si="25"/>
        <v>3.2763276000000001</v>
      </c>
      <c r="AV16" s="169">
        <f t="shared" si="26"/>
        <v>6.3934860000000011</v>
      </c>
      <c r="AW16" s="169">
        <f t="shared" si="27"/>
        <v>4.9303908000000005</v>
      </c>
      <c r="AX16" s="169">
        <f t="shared" si="28"/>
        <v>0</v>
      </c>
      <c r="AY16" s="169">
        <f t="shared" si="29"/>
        <v>0</v>
      </c>
      <c r="AZ16" s="169">
        <f t="shared" si="30"/>
        <v>1.4041404000000002</v>
      </c>
      <c r="BA16" s="169">
        <f t="shared" si="31"/>
        <v>2.1311619999999998</v>
      </c>
      <c r="BB16" s="169">
        <f t="shared" si="32"/>
        <v>0.54782119999999956</v>
      </c>
      <c r="BC16" s="169">
        <f t="shared" si="33"/>
        <v>0.78329000000000004</v>
      </c>
      <c r="BD16" s="171">
        <f t="shared" si="34"/>
        <v>0.15665799999999999</v>
      </c>
      <c r="BE16" s="172">
        <f t="shared" si="35"/>
        <v>6.3071999999999999</v>
      </c>
      <c r="BF16" s="166">
        <f t="shared" si="36"/>
        <v>11.5632</v>
      </c>
      <c r="BG16" s="166">
        <f t="shared" si="37"/>
        <v>7.3583999999999996</v>
      </c>
      <c r="BH16" s="166">
        <f t="shared" si="38"/>
        <v>1.0511999999999999</v>
      </c>
      <c r="BI16" s="166">
        <f t="shared" si="39"/>
        <v>0.21024000000000001</v>
      </c>
      <c r="BJ16" s="166">
        <f t="shared" si="40"/>
        <v>2.8477884000000002</v>
      </c>
      <c r="BK16" s="166">
        <f t="shared" si="41"/>
        <v>4.9191780000000005</v>
      </c>
      <c r="BL16" s="166">
        <f t="shared" si="42"/>
        <v>2.2545611999999995</v>
      </c>
      <c r="BM16" s="166">
        <f t="shared" si="43"/>
        <v>1.0512000000000001</v>
      </c>
      <c r="BN16" s="166">
        <f t="shared" si="44"/>
        <v>0.21023999999999998</v>
      </c>
      <c r="BO16" s="166">
        <f t="shared" si="45"/>
        <v>3.4594116000000001</v>
      </c>
      <c r="BP16" s="166">
        <f t="shared" si="46"/>
        <v>6.6440220000000014</v>
      </c>
      <c r="BQ16" s="166">
        <f t="shared" si="47"/>
        <v>5.1038388000000001</v>
      </c>
      <c r="BR16" s="166">
        <f t="shared" si="48"/>
        <v>0</v>
      </c>
      <c r="BS16" s="167">
        <f t="shared" si="49"/>
        <v>0</v>
      </c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s="3" customFormat="1" ht="48.75" customHeight="1" thickBot="1" x14ac:dyDescent="0.3">
      <c r="A17" s="17" t="s">
        <v>26</v>
      </c>
      <c r="B17" s="16" t="s">
        <v>28</v>
      </c>
      <c r="C17" s="8">
        <v>336</v>
      </c>
      <c r="D17" s="8">
        <v>336</v>
      </c>
      <c r="E17" s="8">
        <v>0</v>
      </c>
      <c r="F17" s="8">
        <v>336</v>
      </c>
      <c r="G17" s="96" t="s">
        <v>458</v>
      </c>
      <c r="H17" s="51" t="s">
        <v>327</v>
      </c>
      <c r="I17" s="8">
        <v>306</v>
      </c>
      <c r="J17" s="8">
        <v>91</v>
      </c>
      <c r="K17" s="8">
        <v>15.9</v>
      </c>
      <c r="L17" s="13" t="s">
        <v>543</v>
      </c>
      <c r="M17" s="13" t="s">
        <v>542</v>
      </c>
      <c r="N17" s="13" t="s">
        <v>499</v>
      </c>
      <c r="O17" s="18" t="s">
        <v>479</v>
      </c>
      <c r="P17" s="18" t="s">
        <v>9</v>
      </c>
      <c r="Q17" s="164">
        <f t="shared" si="0"/>
        <v>0.65700000000000003</v>
      </c>
      <c r="R17" s="165">
        <f t="shared" si="1"/>
        <v>1.2044999999999999</v>
      </c>
      <c r="S17" s="165">
        <f t="shared" si="2"/>
        <v>0.76649999999999996</v>
      </c>
      <c r="T17" s="165">
        <f t="shared" si="3"/>
        <v>0.1095</v>
      </c>
      <c r="U17" s="165">
        <f t="shared" si="4"/>
        <v>2.1899999999999999E-2</v>
      </c>
      <c r="V17" s="166">
        <f t="shared" si="5"/>
        <v>4.6975500000000003E-2</v>
      </c>
      <c r="W17" s="166">
        <f t="shared" si="6"/>
        <v>6.5043000000000004E-2</v>
      </c>
      <c r="X17" s="165">
        <f t="shared" si="7"/>
        <v>6.1429500000000005E-2</v>
      </c>
      <c r="Y17" s="166">
        <f t="shared" si="8"/>
        <v>9.0337500000000001E-3</v>
      </c>
      <c r="Z17" s="166">
        <f t="shared" si="9"/>
        <v>1.80675E-3</v>
      </c>
      <c r="AA17" s="166">
        <f t="shared" si="10"/>
        <v>6.8656500000000009E-2</v>
      </c>
      <c r="AB17" s="166">
        <f t="shared" si="11"/>
        <v>9.3951000000000007E-2</v>
      </c>
      <c r="AC17" s="165">
        <f t="shared" si="12"/>
        <v>6.5043000000000004E-2</v>
      </c>
      <c r="AD17" s="166">
        <f t="shared" si="13"/>
        <v>0</v>
      </c>
      <c r="AE17" s="166">
        <f t="shared" si="14"/>
        <v>0</v>
      </c>
      <c r="AF17" s="166">
        <f t="shared" si="15"/>
        <v>0.54136799999999996</v>
      </c>
      <c r="AG17" s="166">
        <f t="shared" si="16"/>
        <v>1.045506</v>
      </c>
      <c r="AH17" s="166">
        <f t="shared" si="17"/>
        <v>0.64002749999999997</v>
      </c>
      <c r="AI17" s="166">
        <f t="shared" si="18"/>
        <v>0.10046625000000001</v>
      </c>
      <c r="AJ17" s="167">
        <f t="shared" si="19"/>
        <v>2.009325E-2</v>
      </c>
      <c r="AK17" s="168">
        <f t="shared" si="20"/>
        <v>6.7013999999999996</v>
      </c>
      <c r="AL17" s="169">
        <f t="shared" si="21"/>
        <v>12.2859</v>
      </c>
      <c r="AM17" s="169">
        <f t="shared" si="22"/>
        <v>7.8182999999999998</v>
      </c>
      <c r="AN17" s="169">
        <f t="shared" si="23"/>
        <v>1.1169</v>
      </c>
      <c r="AO17" s="169">
        <f t="shared" si="24"/>
        <v>0.22338</v>
      </c>
      <c r="AP17" s="170">
        <v>0.7</v>
      </c>
      <c r="AQ17" s="170">
        <v>0.75</v>
      </c>
      <c r="AR17" s="170">
        <v>0.9</v>
      </c>
      <c r="AS17" s="170">
        <v>0</v>
      </c>
      <c r="AT17" s="170">
        <v>0</v>
      </c>
      <c r="AU17" s="169">
        <f t="shared" si="25"/>
        <v>4.7238628499999997</v>
      </c>
      <c r="AV17" s="169">
        <f t="shared" si="26"/>
        <v>9.2632072499999989</v>
      </c>
      <c r="AW17" s="169">
        <f t="shared" si="27"/>
        <v>7.0917565500000004</v>
      </c>
      <c r="AX17" s="169">
        <f t="shared" si="28"/>
        <v>0</v>
      </c>
      <c r="AY17" s="169">
        <f t="shared" si="29"/>
        <v>0</v>
      </c>
      <c r="AZ17" s="169">
        <f t="shared" si="30"/>
        <v>2.0245126500000001</v>
      </c>
      <c r="BA17" s="169">
        <f t="shared" si="31"/>
        <v>3.0877357500000002</v>
      </c>
      <c r="BB17" s="169">
        <f t="shared" si="32"/>
        <v>0.78797294999999945</v>
      </c>
      <c r="BC17" s="169">
        <f t="shared" si="33"/>
        <v>1.12593375</v>
      </c>
      <c r="BD17" s="171">
        <f t="shared" si="34"/>
        <v>0.22518674999999999</v>
      </c>
      <c r="BE17" s="172">
        <f t="shared" si="35"/>
        <v>7.3583999999999996</v>
      </c>
      <c r="BF17" s="166">
        <f t="shared" si="36"/>
        <v>13.490399999999999</v>
      </c>
      <c r="BG17" s="166">
        <f t="shared" si="37"/>
        <v>8.5847999999999995</v>
      </c>
      <c r="BH17" s="166">
        <f t="shared" si="38"/>
        <v>1.2263999999999999</v>
      </c>
      <c r="BI17" s="166">
        <f t="shared" si="39"/>
        <v>0.24528</v>
      </c>
      <c r="BJ17" s="166">
        <f t="shared" si="40"/>
        <v>2.56588065</v>
      </c>
      <c r="BK17" s="166">
        <f t="shared" si="41"/>
        <v>4.1332417499999998</v>
      </c>
      <c r="BL17" s="166">
        <f t="shared" si="42"/>
        <v>1.4280004499999994</v>
      </c>
      <c r="BM17" s="166">
        <f t="shared" si="43"/>
        <v>1.2263999999999999</v>
      </c>
      <c r="BN17" s="166">
        <f t="shared" si="44"/>
        <v>0.24528</v>
      </c>
      <c r="BO17" s="166">
        <f t="shared" si="45"/>
        <v>4.7925193500000001</v>
      </c>
      <c r="BP17" s="166">
        <f t="shared" si="46"/>
        <v>9.3571582499999995</v>
      </c>
      <c r="BQ17" s="166">
        <f t="shared" si="47"/>
        <v>7.1567995500000006</v>
      </c>
      <c r="BR17" s="166">
        <f t="shared" si="48"/>
        <v>0</v>
      </c>
      <c r="BS17" s="167">
        <f t="shared" si="49"/>
        <v>0</v>
      </c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s="3" customFormat="1" ht="75.75" customHeight="1" thickBot="1" x14ac:dyDescent="0.3">
      <c r="A18" s="17" t="s">
        <v>71</v>
      </c>
      <c r="B18" s="16" t="s">
        <v>514</v>
      </c>
      <c r="C18" s="8">
        <v>311</v>
      </c>
      <c r="D18" s="8">
        <v>311</v>
      </c>
      <c r="E18" s="8">
        <v>0</v>
      </c>
      <c r="F18" s="8">
        <v>311</v>
      </c>
      <c r="G18" s="96" t="s">
        <v>458</v>
      </c>
      <c r="H18" s="53" t="s">
        <v>283</v>
      </c>
      <c r="I18" s="8">
        <v>300</v>
      </c>
      <c r="J18" s="8">
        <v>96</v>
      </c>
      <c r="K18" s="8">
        <v>8.75</v>
      </c>
      <c r="L18" s="13" t="s">
        <v>533</v>
      </c>
      <c r="M18" s="13" t="s">
        <v>530</v>
      </c>
      <c r="N18" s="18" t="s">
        <v>531</v>
      </c>
      <c r="O18" s="13" t="s">
        <v>525</v>
      </c>
      <c r="P18" s="18" t="s">
        <v>9</v>
      </c>
      <c r="Q18" s="164">
        <f t="shared" si="0"/>
        <v>0.2409</v>
      </c>
      <c r="R18" s="165">
        <f t="shared" si="1"/>
        <v>0.44164999999999999</v>
      </c>
      <c r="S18" s="165">
        <f t="shared" si="2"/>
        <v>0.28105000000000002</v>
      </c>
      <c r="T18" s="165">
        <f t="shared" si="3"/>
        <v>4.0149999999999998E-2</v>
      </c>
      <c r="U18" s="165">
        <f t="shared" si="4"/>
        <v>8.0300000000000007E-3</v>
      </c>
      <c r="V18" s="166">
        <f t="shared" si="5"/>
        <v>1.7224349999999999E-2</v>
      </c>
      <c r="W18" s="166">
        <f t="shared" si="6"/>
        <v>2.3849100000000002E-2</v>
      </c>
      <c r="X18" s="165">
        <f t="shared" si="7"/>
        <v>2.252415E-2</v>
      </c>
      <c r="Y18" s="166">
        <f t="shared" si="8"/>
        <v>3.3123750000000002E-3</v>
      </c>
      <c r="Z18" s="166">
        <f t="shared" si="9"/>
        <v>6.6247500000000004E-4</v>
      </c>
      <c r="AA18" s="166">
        <f t="shared" si="10"/>
        <v>2.5174050000000003E-2</v>
      </c>
      <c r="AB18" s="166">
        <f t="shared" si="11"/>
        <v>3.4448699999999999E-2</v>
      </c>
      <c r="AC18" s="165">
        <f t="shared" si="12"/>
        <v>2.3849100000000002E-2</v>
      </c>
      <c r="AD18" s="166">
        <f t="shared" si="13"/>
        <v>0</v>
      </c>
      <c r="AE18" s="166">
        <f t="shared" si="14"/>
        <v>0</v>
      </c>
      <c r="AF18" s="166">
        <f t="shared" si="15"/>
        <v>0.1985016</v>
      </c>
      <c r="AG18" s="166">
        <f t="shared" si="16"/>
        <v>0.38335219999999998</v>
      </c>
      <c r="AH18" s="166">
        <f t="shared" si="17"/>
        <v>0.23467674999999999</v>
      </c>
      <c r="AI18" s="166">
        <f t="shared" si="18"/>
        <v>3.6837624999999999E-2</v>
      </c>
      <c r="AJ18" s="167">
        <f t="shared" si="19"/>
        <v>7.3675250000000006E-3</v>
      </c>
      <c r="AK18" s="168">
        <f t="shared" si="20"/>
        <v>6.57</v>
      </c>
      <c r="AL18" s="169">
        <f t="shared" si="21"/>
        <v>12.045</v>
      </c>
      <c r="AM18" s="169">
        <f t="shared" si="22"/>
        <v>7.665</v>
      </c>
      <c r="AN18" s="169">
        <f t="shared" si="23"/>
        <v>1.095</v>
      </c>
      <c r="AO18" s="169">
        <f t="shared" si="24"/>
        <v>0.219</v>
      </c>
      <c r="AP18" s="170">
        <v>0.7</v>
      </c>
      <c r="AQ18" s="170">
        <v>0.75</v>
      </c>
      <c r="AR18" s="170">
        <v>0.9</v>
      </c>
      <c r="AS18" s="170">
        <v>0</v>
      </c>
      <c r="AT18" s="170">
        <v>0</v>
      </c>
      <c r="AU18" s="169">
        <f t="shared" si="25"/>
        <v>4.6110570449999999</v>
      </c>
      <c r="AV18" s="169">
        <f t="shared" si="26"/>
        <v>9.0516368249999992</v>
      </c>
      <c r="AW18" s="169">
        <f t="shared" si="27"/>
        <v>6.918771735</v>
      </c>
      <c r="AX18" s="169">
        <f t="shared" si="28"/>
        <v>0</v>
      </c>
      <c r="AY18" s="169">
        <f t="shared" si="29"/>
        <v>0</v>
      </c>
      <c r="AZ18" s="169">
        <f t="shared" si="30"/>
        <v>1.9761673050000006</v>
      </c>
      <c r="BA18" s="169">
        <f t="shared" si="31"/>
        <v>3.0172122750000003</v>
      </c>
      <c r="BB18" s="169">
        <f t="shared" si="32"/>
        <v>0.7687524149999998</v>
      </c>
      <c r="BC18" s="169">
        <f t="shared" si="33"/>
        <v>1.0983123749999999</v>
      </c>
      <c r="BD18" s="171">
        <f t="shared" si="34"/>
        <v>0.219662475</v>
      </c>
      <c r="BE18" s="172">
        <f t="shared" si="35"/>
        <v>6.8109000000000002</v>
      </c>
      <c r="BF18" s="166">
        <f t="shared" si="36"/>
        <v>12.486649999999999</v>
      </c>
      <c r="BG18" s="166">
        <f t="shared" si="37"/>
        <v>7.9460499999999996</v>
      </c>
      <c r="BH18" s="166">
        <f t="shared" si="38"/>
        <v>1.1351499999999999</v>
      </c>
      <c r="BI18" s="166">
        <f t="shared" si="39"/>
        <v>0.22703000000000001</v>
      </c>
      <c r="BJ18" s="166">
        <f t="shared" si="40"/>
        <v>2.1746689050000008</v>
      </c>
      <c r="BK18" s="166">
        <f t="shared" si="41"/>
        <v>3.4005644750000004</v>
      </c>
      <c r="BL18" s="166">
        <f t="shared" si="42"/>
        <v>1.0034291649999998</v>
      </c>
      <c r="BM18" s="166">
        <f t="shared" si="43"/>
        <v>1.1351499999999999</v>
      </c>
      <c r="BN18" s="166">
        <f t="shared" si="44"/>
        <v>0.22703000000000001</v>
      </c>
      <c r="BO18" s="166">
        <f t="shared" si="45"/>
        <v>4.6362310950000003</v>
      </c>
      <c r="BP18" s="166">
        <f t="shared" si="46"/>
        <v>9.0860855249999997</v>
      </c>
      <c r="BQ18" s="166">
        <f t="shared" si="47"/>
        <v>6.9426208349999996</v>
      </c>
      <c r="BR18" s="166">
        <f t="shared" si="48"/>
        <v>0</v>
      </c>
      <c r="BS18" s="167">
        <f t="shared" si="49"/>
        <v>0</v>
      </c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s="3" customFormat="1" ht="48.75" customHeight="1" thickBot="1" x14ac:dyDescent="0.3">
      <c r="A19" s="17" t="s">
        <v>46</v>
      </c>
      <c r="B19" s="16" t="s">
        <v>48</v>
      </c>
      <c r="C19" s="8">
        <v>204</v>
      </c>
      <c r="D19" s="8">
        <v>204</v>
      </c>
      <c r="E19" s="8">
        <v>0</v>
      </c>
      <c r="F19" s="8">
        <v>204</v>
      </c>
      <c r="G19" s="96" t="s">
        <v>458</v>
      </c>
      <c r="H19" s="53" t="s">
        <v>317</v>
      </c>
      <c r="I19" s="8">
        <v>146</v>
      </c>
      <c r="J19" s="8">
        <v>72</v>
      </c>
      <c r="K19" s="8">
        <v>2.92</v>
      </c>
      <c r="L19" s="13" t="s">
        <v>534</v>
      </c>
      <c r="M19" s="13" t="s">
        <v>530</v>
      </c>
      <c r="N19" s="13" t="s">
        <v>531</v>
      </c>
      <c r="O19" s="18" t="s">
        <v>479</v>
      </c>
      <c r="P19" s="18" t="s">
        <v>9</v>
      </c>
      <c r="Q19" s="164">
        <f t="shared" si="0"/>
        <v>1.2702</v>
      </c>
      <c r="R19" s="165">
        <f t="shared" si="1"/>
        <v>2.3287</v>
      </c>
      <c r="S19" s="165">
        <f t="shared" si="2"/>
        <v>1.4819</v>
      </c>
      <c r="T19" s="165">
        <f t="shared" si="3"/>
        <v>0.2117</v>
      </c>
      <c r="U19" s="165">
        <f t="shared" si="4"/>
        <v>4.2340000000000003E-2</v>
      </c>
      <c r="V19" s="166">
        <f t="shared" si="5"/>
        <v>9.0819300000000006E-2</v>
      </c>
      <c r="W19" s="166">
        <f t="shared" si="6"/>
        <v>0.12574980000000002</v>
      </c>
      <c r="X19" s="165">
        <f t="shared" si="7"/>
        <v>0.1187637</v>
      </c>
      <c r="Y19" s="166">
        <f t="shared" si="8"/>
        <v>1.7465250000000002E-2</v>
      </c>
      <c r="Z19" s="166">
        <f t="shared" si="9"/>
        <v>3.4930500000000006E-3</v>
      </c>
      <c r="AA19" s="166">
        <f t="shared" si="10"/>
        <v>0.13273589999999999</v>
      </c>
      <c r="AB19" s="166">
        <f t="shared" si="11"/>
        <v>0.18163860000000001</v>
      </c>
      <c r="AC19" s="165">
        <f t="shared" si="12"/>
        <v>0.12574980000000002</v>
      </c>
      <c r="AD19" s="166">
        <f t="shared" si="13"/>
        <v>0</v>
      </c>
      <c r="AE19" s="166">
        <f t="shared" si="14"/>
        <v>0</v>
      </c>
      <c r="AF19" s="166">
        <f t="shared" si="15"/>
        <v>1.0466448000000002</v>
      </c>
      <c r="AG19" s="166">
        <f t="shared" si="16"/>
        <v>2.0213116000000002</v>
      </c>
      <c r="AH19" s="166">
        <f t="shared" si="17"/>
        <v>1.2373864999999999</v>
      </c>
      <c r="AI19" s="166">
        <f t="shared" si="18"/>
        <v>0.19423475000000001</v>
      </c>
      <c r="AJ19" s="167">
        <f t="shared" si="19"/>
        <v>3.8846950000000005E-2</v>
      </c>
      <c r="AK19" s="168">
        <f t="shared" si="20"/>
        <v>3.1974</v>
      </c>
      <c r="AL19" s="169">
        <f t="shared" si="21"/>
        <v>5.8619000000000003</v>
      </c>
      <c r="AM19" s="169">
        <f t="shared" si="22"/>
        <v>3.7303000000000002</v>
      </c>
      <c r="AN19" s="169">
        <f t="shared" si="23"/>
        <v>0.53290000000000004</v>
      </c>
      <c r="AO19" s="169">
        <f t="shared" si="24"/>
        <v>0.10657999999999999</v>
      </c>
      <c r="AP19" s="170">
        <v>0.7</v>
      </c>
      <c r="AQ19" s="170">
        <v>0.75</v>
      </c>
      <c r="AR19" s="170">
        <v>0.9</v>
      </c>
      <c r="AS19" s="170">
        <v>0</v>
      </c>
      <c r="AT19" s="170">
        <v>0</v>
      </c>
      <c r="AU19" s="169">
        <f t="shared" si="25"/>
        <v>2.3017535100000002</v>
      </c>
      <c r="AV19" s="169">
        <f t="shared" si="26"/>
        <v>4.4907373500000007</v>
      </c>
      <c r="AW19" s="169">
        <f t="shared" si="27"/>
        <v>3.4641573300000004</v>
      </c>
      <c r="AX19" s="169">
        <f t="shared" si="28"/>
        <v>0</v>
      </c>
      <c r="AY19" s="169">
        <f t="shared" si="29"/>
        <v>0</v>
      </c>
      <c r="AZ19" s="169">
        <f t="shared" si="30"/>
        <v>0.98646579000000001</v>
      </c>
      <c r="BA19" s="169">
        <f t="shared" si="31"/>
        <v>1.49691245</v>
      </c>
      <c r="BB19" s="169">
        <f t="shared" si="32"/>
        <v>0.38490636999999994</v>
      </c>
      <c r="BC19" s="169">
        <f t="shared" si="33"/>
        <v>0.55036525000000003</v>
      </c>
      <c r="BD19" s="171">
        <f t="shared" si="34"/>
        <v>0.11007304999999999</v>
      </c>
      <c r="BE19" s="172">
        <f t="shared" si="35"/>
        <v>4.4676</v>
      </c>
      <c r="BF19" s="166">
        <f t="shared" si="36"/>
        <v>8.1905999999999999</v>
      </c>
      <c r="BG19" s="166">
        <f t="shared" si="37"/>
        <v>5.2122000000000002</v>
      </c>
      <c r="BH19" s="166">
        <f t="shared" si="38"/>
        <v>0.74460000000000004</v>
      </c>
      <c r="BI19" s="166">
        <f t="shared" si="39"/>
        <v>0.14892</v>
      </c>
      <c r="BJ19" s="166">
        <f t="shared" si="40"/>
        <v>2.0331105900000002</v>
      </c>
      <c r="BK19" s="166">
        <f t="shared" si="41"/>
        <v>3.5182240500000002</v>
      </c>
      <c r="BL19" s="166">
        <f t="shared" si="42"/>
        <v>1.6222928699999999</v>
      </c>
      <c r="BM19" s="166">
        <f t="shared" si="43"/>
        <v>0.74460000000000004</v>
      </c>
      <c r="BN19" s="166">
        <f t="shared" si="44"/>
        <v>0.14892</v>
      </c>
      <c r="BO19" s="166">
        <f t="shared" si="45"/>
        <v>2.4344894100000003</v>
      </c>
      <c r="BP19" s="166">
        <f t="shared" si="46"/>
        <v>4.6723759500000011</v>
      </c>
      <c r="BQ19" s="166">
        <f t="shared" si="47"/>
        <v>3.5899071300000003</v>
      </c>
      <c r="BR19" s="166">
        <f t="shared" si="48"/>
        <v>0</v>
      </c>
      <c r="BS19" s="167">
        <f t="shared" si="49"/>
        <v>0</v>
      </c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s="3" customFormat="1" ht="75" customHeight="1" thickBot="1" x14ac:dyDescent="0.3">
      <c r="A20" s="17" t="s">
        <v>102</v>
      </c>
      <c r="B20" s="16" t="s">
        <v>101</v>
      </c>
      <c r="C20" s="8">
        <v>375</v>
      </c>
      <c r="D20" s="8">
        <v>375</v>
      </c>
      <c r="E20" s="8">
        <v>0</v>
      </c>
      <c r="F20" s="8">
        <v>375</v>
      </c>
      <c r="G20" s="51" t="s">
        <v>457</v>
      </c>
      <c r="H20" s="51" t="s">
        <v>328</v>
      </c>
      <c r="I20" s="8">
        <v>375</v>
      </c>
      <c r="J20" s="8">
        <v>100</v>
      </c>
      <c r="K20" s="8">
        <v>12.91</v>
      </c>
      <c r="L20" s="13" t="s">
        <v>538</v>
      </c>
      <c r="M20" s="13" t="s">
        <v>530</v>
      </c>
      <c r="N20" s="18" t="s">
        <v>531</v>
      </c>
      <c r="O20" s="13" t="s">
        <v>519</v>
      </c>
      <c r="P20" s="18" t="s">
        <v>9</v>
      </c>
      <c r="Q20" s="164">
        <f t="shared" si="0"/>
        <v>0</v>
      </c>
      <c r="R20" s="165">
        <f t="shared" si="1"/>
        <v>0</v>
      </c>
      <c r="S20" s="165">
        <f t="shared" si="2"/>
        <v>0</v>
      </c>
      <c r="T20" s="165">
        <f t="shared" si="3"/>
        <v>0</v>
      </c>
      <c r="U20" s="165">
        <f t="shared" si="4"/>
        <v>0</v>
      </c>
      <c r="V20" s="166">
        <f t="shared" si="5"/>
        <v>0</v>
      </c>
      <c r="W20" s="166">
        <f t="shared" si="6"/>
        <v>0</v>
      </c>
      <c r="X20" s="165">
        <f t="shared" si="7"/>
        <v>0</v>
      </c>
      <c r="Y20" s="166">
        <f t="shared" si="8"/>
        <v>0</v>
      </c>
      <c r="Z20" s="166">
        <f t="shared" si="9"/>
        <v>0</v>
      </c>
      <c r="AA20" s="166">
        <f t="shared" si="10"/>
        <v>0</v>
      </c>
      <c r="AB20" s="166">
        <f t="shared" si="11"/>
        <v>0</v>
      </c>
      <c r="AC20" s="165">
        <f t="shared" si="12"/>
        <v>0</v>
      </c>
      <c r="AD20" s="166">
        <f t="shared" si="13"/>
        <v>0</v>
      </c>
      <c r="AE20" s="166">
        <f t="shared" si="14"/>
        <v>0</v>
      </c>
      <c r="AF20" s="166">
        <f t="shared" si="15"/>
        <v>0</v>
      </c>
      <c r="AG20" s="166">
        <f t="shared" si="16"/>
        <v>0</v>
      </c>
      <c r="AH20" s="166">
        <f t="shared" si="17"/>
        <v>0</v>
      </c>
      <c r="AI20" s="166">
        <f t="shared" si="18"/>
        <v>0</v>
      </c>
      <c r="AJ20" s="167">
        <f t="shared" si="19"/>
        <v>0</v>
      </c>
      <c r="AK20" s="168">
        <f t="shared" si="20"/>
        <v>8.2125000000000004</v>
      </c>
      <c r="AL20" s="169">
        <f t="shared" si="21"/>
        <v>15.05625</v>
      </c>
      <c r="AM20" s="169">
        <f t="shared" si="22"/>
        <v>9.5812500000000007</v>
      </c>
      <c r="AN20" s="169">
        <f t="shared" si="23"/>
        <v>1.3687499999999999</v>
      </c>
      <c r="AO20" s="169">
        <f t="shared" si="24"/>
        <v>0.27374999999999999</v>
      </c>
      <c r="AP20" s="170">
        <v>0.7</v>
      </c>
      <c r="AQ20" s="170">
        <v>0.75</v>
      </c>
      <c r="AR20" s="170">
        <v>0.9</v>
      </c>
      <c r="AS20" s="170">
        <v>0</v>
      </c>
      <c r="AT20" s="170">
        <v>0</v>
      </c>
      <c r="AU20" s="169">
        <f t="shared" si="25"/>
        <v>5.7487500000000002</v>
      </c>
      <c r="AV20" s="169">
        <f t="shared" si="26"/>
        <v>11.292187500000001</v>
      </c>
      <c r="AW20" s="169">
        <f t="shared" si="27"/>
        <v>8.6231250000000017</v>
      </c>
      <c r="AX20" s="169">
        <f t="shared" si="28"/>
        <v>0</v>
      </c>
      <c r="AY20" s="169">
        <f t="shared" si="29"/>
        <v>0</v>
      </c>
      <c r="AZ20" s="169">
        <f t="shared" si="30"/>
        <v>2.4637500000000001</v>
      </c>
      <c r="BA20" s="169">
        <f t="shared" si="31"/>
        <v>3.7640624999999996</v>
      </c>
      <c r="BB20" s="169">
        <f t="shared" si="32"/>
        <v>0.95812499999999901</v>
      </c>
      <c r="BC20" s="169">
        <f t="shared" si="33"/>
        <v>1.3687499999999999</v>
      </c>
      <c r="BD20" s="171">
        <f t="shared" si="34"/>
        <v>0.27374999999999999</v>
      </c>
      <c r="BE20" s="172">
        <f t="shared" si="35"/>
        <v>8.2125000000000004</v>
      </c>
      <c r="BF20" s="166">
        <f t="shared" si="36"/>
        <v>15.05625</v>
      </c>
      <c r="BG20" s="166">
        <f t="shared" si="37"/>
        <v>9.5812500000000007</v>
      </c>
      <c r="BH20" s="166">
        <f t="shared" si="38"/>
        <v>1.3687499999999999</v>
      </c>
      <c r="BI20" s="166">
        <f t="shared" si="39"/>
        <v>0.27374999999999999</v>
      </c>
      <c r="BJ20" s="166">
        <f t="shared" si="40"/>
        <v>2.4637500000000001</v>
      </c>
      <c r="BK20" s="166">
        <f t="shared" si="41"/>
        <v>3.7640624999999996</v>
      </c>
      <c r="BL20" s="166">
        <f t="shared" si="42"/>
        <v>0.95812499999999901</v>
      </c>
      <c r="BM20" s="166">
        <f t="shared" si="43"/>
        <v>1.3687499999999999</v>
      </c>
      <c r="BN20" s="166">
        <f t="shared" si="44"/>
        <v>0.27374999999999999</v>
      </c>
      <c r="BO20" s="166">
        <f t="shared" si="45"/>
        <v>5.7487500000000002</v>
      </c>
      <c r="BP20" s="166">
        <f t="shared" si="46"/>
        <v>11.292187500000001</v>
      </c>
      <c r="BQ20" s="166">
        <f t="shared" si="47"/>
        <v>8.6231250000000017</v>
      </c>
      <c r="BR20" s="166">
        <f t="shared" si="48"/>
        <v>0</v>
      </c>
      <c r="BS20" s="167">
        <f t="shared" si="49"/>
        <v>0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s="3" customFormat="1" ht="48.75" customHeight="1" thickBot="1" x14ac:dyDescent="0.3">
      <c r="A21" s="92" t="s">
        <v>58</v>
      </c>
      <c r="B21" s="83" t="s">
        <v>77</v>
      </c>
      <c r="C21" s="93">
        <v>380</v>
      </c>
      <c r="D21" s="93">
        <v>380</v>
      </c>
      <c r="E21" s="93">
        <v>0</v>
      </c>
      <c r="F21" s="93">
        <v>380</v>
      </c>
      <c r="G21" s="95" t="s">
        <v>607</v>
      </c>
      <c r="H21" s="95" t="s">
        <v>466</v>
      </c>
      <c r="I21" s="93">
        <v>210</v>
      </c>
      <c r="J21" s="93">
        <v>55</v>
      </c>
      <c r="K21" s="93">
        <v>7.56</v>
      </c>
      <c r="L21" s="85" t="s">
        <v>533</v>
      </c>
      <c r="M21" s="85" t="s">
        <v>530</v>
      </c>
      <c r="N21" s="95" t="s">
        <v>531</v>
      </c>
      <c r="O21" s="85" t="s">
        <v>479</v>
      </c>
      <c r="P21" s="95" t="s">
        <v>9</v>
      </c>
      <c r="Q21" s="164">
        <f t="shared" si="0"/>
        <v>3.7229999999999999</v>
      </c>
      <c r="R21" s="165">
        <f t="shared" si="1"/>
        <v>6.8254999999999999</v>
      </c>
      <c r="S21" s="165">
        <f t="shared" si="2"/>
        <v>4.3434999999999997</v>
      </c>
      <c r="T21" s="165">
        <f t="shared" si="3"/>
        <v>0.62050000000000005</v>
      </c>
      <c r="U21" s="165">
        <f t="shared" si="4"/>
        <v>0.1241</v>
      </c>
      <c r="V21" s="166">
        <f t="shared" si="5"/>
        <v>0.2661945</v>
      </c>
      <c r="W21" s="166">
        <f t="shared" si="6"/>
        <v>0.36857700000000004</v>
      </c>
      <c r="X21" s="165">
        <f t="shared" si="7"/>
        <v>0.34810050000000003</v>
      </c>
      <c r="Y21" s="166">
        <f t="shared" si="8"/>
        <v>5.1191250000000008E-2</v>
      </c>
      <c r="Z21" s="166">
        <f t="shared" si="9"/>
        <v>1.0238250000000001E-2</v>
      </c>
      <c r="AA21" s="166">
        <f t="shared" si="10"/>
        <v>0.3890535</v>
      </c>
      <c r="AB21" s="166">
        <f t="shared" si="11"/>
        <v>0.532389</v>
      </c>
      <c r="AC21" s="165">
        <f t="shared" si="12"/>
        <v>0.36857700000000004</v>
      </c>
      <c r="AD21" s="166">
        <f t="shared" si="13"/>
        <v>0</v>
      </c>
      <c r="AE21" s="166">
        <f t="shared" si="14"/>
        <v>0</v>
      </c>
      <c r="AF21" s="166">
        <f t="shared" si="15"/>
        <v>3.0677519999999996</v>
      </c>
      <c r="AG21" s="166">
        <f t="shared" si="16"/>
        <v>5.9245339999999995</v>
      </c>
      <c r="AH21" s="166">
        <f t="shared" si="17"/>
        <v>3.6268224999999994</v>
      </c>
      <c r="AI21" s="166">
        <f t="shared" si="18"/>
        <v>0.56930875000000003</v>
      </c>
      <c r="AJ21" s="167">
        <f t="shared" si="19"/>
        <v>0.11386175</v>
      </c>
      <c r="AK21" s="168">
        <f t="shared" si="20"/>
        <v>4.5990000000000002</v>
      </c>
      <c r="AL21" s="169">
        <f t="shared" si="21"/>
        <v>8.4314999999999998</v>
      </c>
      <c r="AM21" s="169">
        <f t="shared" si="22"/>
        <v>5.3654999999999999</v>
      </c>
      <c r="AN21" s="169">
        <f t="shared" si="23"/>
        <v>0.76649999999999996</v>
      </c>
      <c r="AO21" s="169">
        <f t="shared" si="24"/>
        <v>0.15329999999999999</v>
      </c>
      <c r="AP21" s="170">
        <v>0.7</v>
      </c>
      <c r="AQ21" s="170">
        <v>0.75</v>
      </c>
      <c r="AR21" s="170">
        <v>0.9</v>
      </c>
      <c r="AS21" s="170">
        <v>0</v>
      </c>
      <c r="AT21" s="170">
        <v>0</v>
      </c>
      <c r="AU21" s="169">
        <f t="shared" si="25"/>
        <v>3.4056361499999999</v>
      </c>
      <c r="AV21" s="169">
        <f t="shared" si="26"/>
        <v>6.6000577499999995</v>
      </c>
      <c r="AW21" s="169">
        <f t="shared" si="27"/>
        <v>5.1422404500000001</v>
      </c>
      <c r="AX21" s="169">
        <f t="shared" si="28"/>
        <v>0</v>
      </c>
      <c r="AY21" s="169">
        <f t="shared" si="29"/>
        <v>0</v>
      </c>
      <c r="AZ21" s="169">
        <f t="shared" si="30"/>
        <v>1.4595583500000004</v>
      </c>
      <c r="BA21" s="169">
        <f t="shared" si="31"/>
        <v>2.2000192500000004</v>
      </c>
      <c r="BB21" s="169">
        <f t="shared" si="32"/>
        <v>0.57136005000000001</v>
      </c>
      <c r="BC21" s="169">
        <f t="shared" si="33"/>
        <v>0.81769124999999998</v>
      </c>
      <c r="BD21" s="171">
        <f t="shared" si="34"/>
        <v>0.16353825</v>
      </c>
      <c r="BE21" s="172">
        <f t="shared" si="35"/>
        <v>8.3219999999999992</v>
      </c>
      <c r="BF21" s="166">
        <f t="shared" si="36"/>
        <v>15.257</v>
      </c>
      <c r="BG21" s="166">
        <f t="shared" si="37"/>
        <v>9.7089999999999996</v>
      </c>
      <c r="BH21" s="166">
        <f t="shared" si="38"/>
        <v>1.387</v>
      </c>
      <c r="BI21" s="166">
        <f t="shared" si="39"/>
        <v>0.27739999999999998</v>
      </c>
      <c r="BJ21" s="166">
        <f t="shared" si="40"/>
        <v>4.5273103500000005</v>
      </c>
      <c r="BK21" s="166">
        <f t="shared" si="41"/>
        <v>8.1245532499999999</v>
      </c>
      <c r="BL21" s="166">
        <f t="shared" si="42"/>
        <v>4.1981825499999994</v>
      </c>
      <c r="BM21" s="166">
        <f t="shared" si="43"/>
        <v>1.387</v>
      </c>
      <c r="BN21" s="166">
        <f t="shared" si="44"/>
        <v>0.27739999999999998</v>
      </c>
      <c r="BO21" s="166">
        <f t="shared" si="45"/>
        <v>3.79468965</v>
      </c>
      <c r="BP21" s="166">
        <f t="shared" si="46"/>
        <v>7.1324467499999997</v>
      </c>
      <c r="BQ21" s="166">
        <f t="shared" si="47"/>
        <v>5.5108174500000002</v>
      </c>
      <c r="BR21" s="166">
        <f t="shared" si="48"/>
        <v>0</v>
      </c>
      <c r="BS21" s="167">
        <f t="shared" si="49"/>
        <v>0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s="3" customFormat="1" ht="48.75" customHeight="1" thickBot="1" x14ac:dyDescent="0.3">
      <c r="A22" s="9" t="s">
        <v>12</v>
      </c>
      <c r="B22" s="5" t="s">
        <v>11</v>
      </c>
      <c r="C22" s="8">
        <v>481</v>
      </c>
      <c r="D22" s="8">
        <v>481</v>
      </c>
      <c r="E22" s="8">
        <v>0</v>
      </c>
      <c r="F22" s="8">
        <v>481</v>
      </c>
      <c r="G22" s="88" t="s">
        <v>458</v>
      </c>
      <c r="H22" s="18" t="s">
        <v>274</v>
      </c>
      <c r="I22" s="8">
        <v>183</v>
      </c>
      <c r="J22" s="8">
        <v>38</v>
      </c>
      <c r="K22" s="8">
        <v>12.15</v>
      </c>
      <c r="L22" s="13" t="s">
        <v>532</v>
      </c>
      <c r="M22" s="13" t="s">
        <v>503</v>
      </c>
      <c r="N22" s="13" t="s">
        <v>499</v>
      </c>
      <c r="O22" s="18" t="s">
        <v>479</v>
      </c>
      <c r="P22" s="18" t="s">
        <v>271</v>
      </c>
      <c r="Q22" s="164">
        <f t="shared" si="0"/>
        <v>6.5262000000000002</v>
      </c>
      <c r="R22" s="165">
        <f t="shared" si="1"/>
        <v>11.964700000000001</v>
      </c>
      <c r="S22" s="165">
        <f t="shared" si="2"/>
        <v>7.6139000000000001</v>
      </c>
      <c r="T22" s="165">
        <f t="shared" si="3"/>
        <v>1.0876999999999999</v>
      </c>
      <c r="U22" s="165">
        <f t="shared" si="4"/>
        <v>0.21754000000000001</v>
      </c>
      <c r="V22" s="166">
        <f t="shared" si="5"/>
        <v>0.46662330000000002</v>
      </c>
      <c r="W22" s="166">
        <f t="shared" si="6"/>
        <v>0.64609380000000005</v>
      </c>
      <c r="X22" s="165">
        <f t="shared" si="7"/>
        <v>0.61019970000000001</v>
      </c>
      <c r="Y22" s="166">
        <f t="shared" si="8"/>
        <v>8.9735249999999989E-2</v>
      </c>
      <c r="Z22" s="166">
        <f t="shared" si="9"/>
        <v>1.7947050000000003E-2</v>
      </c>
      <c r="AA22" s="166">
        <f t="shared" si="10"/>
        <v>0.68198789999999998</v>
      </c>
      <c r="AB22" s="166">
        <f t="shared" si="11"/>
        <v>0.93324660000000004</v>
      </c>
      <c r="AC22" s="165">
        <f t="shared" si="12"/>
        <v>0.64609380000000005</v>
      </c>
      <c r="AD22" s="166">
        <f t="shared" si="13"/>
        <v>0</v>
      </c>
      <c r="AE22" s="166">
        <f t="shared" si="14"/>
        <v>0</v>
      </c>
      <c r="AF22" s="166">
        <f t="shared" si="15"/>
        <v>5.3775887999999998</v>
      </c>
      <c r="AG22" s="166">
        <f t="shared" si="16"/>
        <v>10.385359600000001</v>
      </c>
      <c r="AH22" s="166">
        <f t="shared" si="17"/>
        <v>6.3576065000000002</v>
      </c>
      <c r="AI22" s="166">
        <f t="shared" si="18"/>
        <v>0.99796474999999996</v>
      </c>
      <c r="AJ22" s="167">
        <f t="shared" si="19"/>
        <v>0.19959295000000002</v>
      </c>
      <c r="AK22" s="168">
        <f t="shared" si="20"/>
        <v>4.0076999999999998</v>
      </c>
      <c r="AL22" s="169">
        <f t="shared" si="21"/>
        <v>7.3474500000000003</v>
      </c>
      <c r="AM22" s="169">
        <f t="shared" si="22"/>
        <v>4.6756500000000001</v>
      </c>
      <c r="AN22" s="169">
        <f t="shared" si="23"/>
        <v>0.66795000000000004</v>
      </c>
      <c r="AO22" s="169">
        <f t="shared" si="24"/>
        <v>0.13358999999999999</v>
      </c>
      <c r="AP22" s="170">
        <v>0.7</v>
      </c>
      <c r="AQ22" s="170">
        <v>0.75</v>
      </c>
      <c r="AR22" s="170">
        <v>0.9</v>
      </c>
      <c r="AS22" s="170">
        <v>0</v>
      </c>
      <c r="AT22" s="170">
        <v>0</v>
      </c>
      <c r="AU22" s="169">
        <f t="shared" si="25"/>
        <v>3.1320263099999996</v>
      </c>
      <c r="AV22" s="169">
        <f t="shared" si="26"/>
        <v>5.99515785</v>
      </c>
      <c r="AW22" s="169">
        <f t="shared" si="27"/>
        <v>4.7572647300000002</v>
      </c>
      <c r="AX22" s="169">
        <f t="shared" si="28"/>
        <v>0</v>
      </c>
      <c r="AY22" s="169">
        <f t="shared" si="29"/>
        <v>0</v>
      </c>
      <c r="AZ22" s="169">
        <f t="shared" si="30"/>
        <v>1.3422969900000004</v>
      </c>
      <c r="BA22" s="169">
        <f t="shared" si="31"/>
        <v>1.9983859500000003</v>
      </c>
      <c r="BB22" s="169">
        <f t="shared" si="32"/>
        <v>0.52858496999999982</v>
      </c>
      <c r="BC22" s="169">
        <f t="shared" si="33"/>
        <v>0.75768524999999998</v>
      </c>
      <c r="BD22" s="171">
        <f t="shared" si="34"/>
        <v>0.15153704999999998</v>
      </c>
      <c r="BE22" s="172">
        <f t="shared" si="35"/>
        <v>10.533899999999999</v>
      </c>
      <c r="BF22" s="166">
        <f t="shared" si="36"/>
        <v>19.312150000000003</v>
      </c>
      <c r="BG22" s="166">
        <f t="shared" si="37"/>
        <v>12.28955</v>
      </c>
      <c r="BH22" s="166">
        <f t="shared" si="38"/>
        <v>1.7556499999999999</v>
      </c>
      <c r="BI22" s="166">
        <f t="shared" si="39"/>
        <v>0.35113</v>
      </c>
      <c r="BJ22" s="166">
        <f t="shared" si="40"/>
        <v>6.7198857900000002</v>
      </c>
      <c r="BK22" s="166">
        <f t="shared" si="41"/>
        <v>12.38374555</v>
      </c>
      <c r="BL22" s="166">
        <f t="shared" si="42"/>
        <v>6.88619147</v>
      </c>
      <c r="BM22" s="166">
        <f t="shared" si="43"/>
        <v>1.7556499999999999</v>
      </c>
      <c r="BN22" s="166">
        <f t="shared" si="44"/>
        <v>0.35113</v>
      </c>
      <c r="BO22" s="166">
        <f t="shared" si="45"/>
        <v>3.8140142099999998</v>
      </c>
      <c r="BP22" s="166">
        <f t="shared" si="46"/>
        <v>6.9284044500000004</v>
      </c>
      <c r="BQ22" s="166">
        <f t="shared" si="47"/>
        <v>5.4033585300000002</v>
      </c>
      <c r="BR22" s="166">
        <f t="shared" si="48"/>
        <v>0</v>
      </c>
      <c r="BS22" s="167">
        <f t="shared" si="49"/>
        <v>0</v>
      </c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s="3" customFormat="1" ht="48.75" customHeight="1" thickBot="1" x14ac:dyDescent="0.3">
      <c r="A23" s="17" t="s">
        <v>71</v>
      </c>
      <c r="B23" s="16" t="s">
        <v>70</v>
      </c>
      <c r="C23" s="8">
        <v>1216</v>
      </c>
      <c r="D23" s="8">
        <v>1221</v>
      </c>
      <c r="E23" s="8">
        <v>161</v>
      </c>
      <c r="F23" s="8">
        <v>1382</v>
      </c>
      <c r="G23" s="18" t="s">
        <v>457</v>
      </c>
      <c r="H23" s="18" t="s">
        <v>273</v>
      </c>
      <c r="I23" s="8">
        <v>708</v>
      </c>
      <c r="J23" s="8">
        <v>58</v>
      </c>
      <c r="K23" s="8">
        <v>89.61</v>
      </c>
      <c r="L23" s="13" t="s">
        <v>536</v>
      </c>
      <c r="M23" s="13" t="s">
        <v>530</v>
      </c>
      <c r="N23" s="18" t="s">
        <v>531</v>
      </c>
      <c r="O23" s="18" t="s">
        <v>479</v>
      </c>
      <c r="P23" s="18" t="s">
        <v>465</v>
      </c>
      <c r="Q23" s="164">
        <f t="shared" si="0"/>
        <v>11.2347</v>
      </c>
      <c r="R23" s="165">
        <f t="shared" si="1"/>
        <v>20.59695</v>
      </c>
      <c r="S23" s="165">
        <f t="shared" si="2"/>
        <v>13.107150000000001</v>
      </c>
      <c r="T23" s="165">
        <f t="shared" si="3"/>
        <v>1.8724499999999999</v>
      </c>
      <c r="U23" s="165">
        <f t="shared" si="4"/>
        <v>0.37448999999999999</v>
      </c>
      <c r="V23" s="166">
        <f t="shared" si="5"/>
        <v>0.80328104999999994</v>
      </c>
      <c r="W23" s="166">
        <f t="shared" si="6"/>
        <v>1.1122353</v>
      </c>
      <c r="X23" s="165">
        <f t="shared" si="7"/>
        <v>1.0504444500000001</v>
      </c>
      <c r="Y23" s="166">
        <f t="shared" si="8"/>
        <v>0.15447712499999999</v>
      </c>
      <c r="Z23" s="166">
        <f t="shared" si="9"/>
        <v>3.0895425000000001E-2</v>
      </c>
      <c r="AA23" s="166">
        <f t="shared" si="10"/>
        <v>1.17402615</v>
      </c>
      <c r="AB23" s="166">
        <f t="shared" si="11"/>
        <v>1.6065620999999999</v>
      </c>
      <c r="AC23" s="165">
        <f t="shared" si="12"/>
        <v>1.1122353</v>
      </c>
      <c r="AD23" s="166">
        <f t="shared" si="13"/>
        <v>0</v>
      </c>
      <c r="AE23" s="166">
        <f t="shared" si="14"/>
        <v>0</v>
      </c>
      <c r="AF23" s="166">
        <f t="shared" si="15"/>
        <v>9.2573927999999999</v>
      </c>
      <c r="AG23" s="166">
        <f t="shared" si="16"/>
        <v>17.878152599999996</v>
      </c>
      <c r="AH23" s="166">
        <f t="shared" si="17"/>
        <v>10.94447025</v>
      </c>
      <c r="AI23" s="166">
        <f t="shared" si="18"/>
        <v>1.7179728750000001</v>
      </c>
      <c r="AJ23" s="167">
        <f t="shared" si="19"/>
        <v>0.34359457500000001</v>
      </c>
      <c r="AK23" s="168">
        <f t="shared" si="20"/>
        <v>19.031099999999999</v>
      </c>
      <c r="AL23" s="169">
        <f t="shared" si="21"/>
        <v>34.890349999999998</v>
      </c>
      <c r="AM23" s="169">
        <f t="shared" si="22"/>
        <v>22.202950000000001</v>
      </c>
      <c r="AN23" s="169">
        <f t="shared" si="23"/>
        <v>3.1718500000000001</v>
      </c>
      <c r="AO23" s="169">
        <f t="shared" si="24"/>
        <v>0.63436999999999999</v>
      </c>
      <c r="AP23" s="170">
        <v>0.7</v>
      </c>
      <c r="AQ23" s="170">
        <v>0.75</v>
      </c>
      <c r="AR23" s="170">
        <v>0.9</v>
      </c>
      <c r="AS23" s="170">
        <v>0</v>
      </c>
      <c r="AT23" s="170">
        <v>0</v>
      </c>
      <c r="AU23" s="169">
        <f t="shared" si="25"/>
        <v>13.884066734999998</v>
      </c>
      <c r="AV23" s="169">
        <f t="shared" si="26"/>
        <v>27.001938975000002</v>
      </c>
      <c r="AW23" s="169">
        <f t="shared" si="27"/>
        <v>20.928055005000001</v>
      </c>
      <c r="AX23" s="169">
        <f t="shared" si="28"/>
        <v>0</v>
      </c>
      <c r="AY23" s="169">
        <f t="shared" si="29"/>
        <v>0</v>
      </c>
      <c r="AZ23" s="169">
        <f t="shared" si="30"/>
        <v>5.950314315</v>
      </c>
      <c r="BA23" s="169">
        <f t="shared" si="31"/>
        <v>9.0006463249999982</v>
      </c>
      <c r="BB23" s="169">
        <f t="shared" si="32"/>
        <v>2.3253394450000009</v>
      </c>
      <c r="BC23" s="169">
        <f t="shared" si="33"/>
        <v>3.3263271250000002</v>
      </c>
      <c r="BD23" s="171">
        <f t="shared" si="34"/>
        <v>0.66526542499999997</v>
      </c>
      <c r="BE23" s="172">
        <f t="shared" si="35"/>
        <v>30.265799999999999</v>
      </c>
      <c r="BF23" s="166">
        <f t="shared" si="36"/>
        <v>55.487299999999998</v>
      </c>
      <c r="BG23" s="166">
        <f t="shared" si="37"/>
        <v>35.310100000000006</v>
      </c>
      <c r="BH23" s="166">
        <f t="shared" si="38"/>
        <v>5.0442999999999998</v>
      </c>
      <c r="BI23" s="166">
        <f t="shared" si="39"/>
        <v>1.0088599999999999</v>
      </c>
      <c r="BJ23" s="166">
        <f t="shared" si="40"/>
        <v>15.207707115</v>
      </c>
      <c r="BK23" s="166">
        <f t="shared" si="41"/>
        <v>26.878798924999995</v>
      </c>
      <c r="BL23" s="166">
        <f t="shared" si="42"/>
        <v>13.269809695000001</v>
      </c>
      <c r="BM23" s="166">
        <f t="shared" si="43"/>
        <v>5.0442999999999998</v>
      </c>
      <c r="BN23" s="166">
        <f t="shared" si="44"/>
        <v>1.0088599999999999</v>
      </c>
      <c r="BO23" s="166">
        <f t="shared" si="45"/>
        <v>15.058092884999997</v>
      </c>
      <c r="BP23" s="166">
        <f t="shared" si="46"/>
        <v>28.608501075000003</v>
      </c>
      <c r="BQ23" s="166">
        <f t="shared" si="47"/>
        <v>22.040290304999999</v>
      </c>
      <c r="BR23" s="166">
        <f t="shared" si="48"/>
        <v>0</v>
      </c>
      <c r="BS23" s="167">
        <f t="shared" si="49"/>
        <v>0</v>
      </c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s="132" customFormat="1" ht="48.75" customHeight="1" thickBot="1" x14ac:dyDescent="0.3">
      <c r="A24" s="127" t="s">
        <v>58</v>
      </c>
      <c r="B24" s="128" t="s">
        <v>63</v>
      </c>
      <c r="C24" s="129">
        <v>433</v>
      </c>
      <c r="D24" s="129">
        <v>433</v>
      </c>
      <c r="E24" s="129">
        <v>0</v>
      </c>
      <c r="F24" s="129">
        <v>433</v>
      </c>
      <c r="G24" s="130" t="s">
        <v>457</v>
      </c>
      <c r="H24" s="18" t="s">
        <v>275</v>
      </c>
      <c r="I24" s="129">
        <v>150</v>
      </c>
      <c r="J24" s="129">
        <v>35</v>
      </c>
      <c r="K24" s="129">
        <v>16.43</v>
      </c>
      <c r="L24" s="131" t="s">
        <v>533</v>
      </c>
      <c r="M24" s="131" t="s">
        <v>530</v>
      </c>
      <c r="N24" s="130" t="s">
        <v>531</v>
      </c>
      <c r="O24" s="131" t="s">
        <v>487</v>
      </c>
      <c r="P24" s="130" t="s">
        <v>595</v>
      </c>
      <c r="Q24" s="164">
        <f t="shared" si="0"/>
        <v>6.1977000000000002</v>
      </c>
      <c r="R24" s="165">
        <f t="shared" si="1"/>
        <v>11.362450000000001</v>
      </c>
      <c r="S24" s="165">
        <f t="shared" si="2"/>
        <v>7.2306499999999998</v>
      </c>
      <c r="T24" s="165">
        <f t="shared" si="3"/>
        <v>1.03295</v>
      </c>
      <c r="U24" s="165">
        <f t="shared" si="4"/>
        <v>0.20659</v>
      </c>
      <c r="V24" s="166">
        <f t="shared" si="5"/>
        <v>0.44313555000000004</v>
      </c>
      <c r="W24" s="166">
        <f t="shared" si="6"/>
        <v>0.61357230000000007</v>
      </c>
      <c r="X24" s="165">
        <f t="shared" si="7"/>
        <v>0.57948495000000011</v>
      </c>
      <c r="Y24" s="166">
        <f t="shared" si="8"/>
        <v>8.5218375000000013E-2</v>
      </c>
      <c r="Z24" s="166">
        <f t="shared" si="9"/>
        <v>1.7043675000000001E-2</v>
      </c>
      <c r="AA24" s="166">
        <f t="shared" si="10"/>
        <v>0.64765965000000003</v>
      </c>
      <c r="AB24" s="166">
        <f t="shared" si="11"/>
        <v>0.88627110000000009</v>
      </c>
      <c r="AC24" s="165">
        <f t="shared" si="12"/>
        <v>0.61357230000000007</v>
      </c>
      <c r="AD24" s="166">
        <f t="shared" si="13"/>
        <v>0</v>
      </c>
      <c r="AE24" s="166">
        <f t="shared" si="14"/>
        <v>0</v>
      </c>
      <c r="AF24" s="166">
        <f t="shared" si="15"/>
        <v>5.1069048000000006</v>
      </c>
      <c r="AG24" s="166">
        <f t="shared" si="16"/>
        <v>9.8626066000000012</v>
      </c>
      <c r="AH24" s="166">
        <f t="shared" si="17"/>
        <v>6.0375927499999991</v>
      </c>
      <c r="AI24" s="166">
        <f t="shared" si="18"/>
        <v>0.94773162500000008</v>
      </c>
      <c r="AJ24" s="167">
        <f t="shared" si="19"/>
        <v>0.18954632499999999</v>
      </c>
      <c r="AK24" s="168">
        <f t="shared" si="20"/>
        <v>3.2850000000000001</v>
      </c>
      <c r="AL24" s="169">
        <f t="shared" si="21"/>
        <v>6.0225</v>
      </c>
      <c r="AM24" s="169">
        <f t="shared" si="22"/>
        <v>3.8325</v>
      </c>
      <c r="AN24" s="169">
        <f t="shared" si="23"/>
        <v>0.54749999999999999</v>
      </c>
      <c r="AO24" s="169">
        <f t="shared" si="24"/>
        <v>0.1095</v>
      </c>
      <c r="AP24" s="170">
        <v>0.7</v>
      </c>
      <c r="AQ24" s="170">
        <v>0.75</v>
      </c>
      <c r="AR24" s="170">
        <v>0.9</v>
      </c>
      <c r="AS24" s="170">
        <v>0</v>
      </c>
      <c r="AT24" s="170">
        <v>0</v>
      </c>
      <c r="AU24" s="169">
        <f t="shared" si="25"/>
        <v>2.6096948850000001</v>
      </c>
      <c r="AV24" s="169">
        <f t="shared" si="26"/>
        <v>4.9770542249999998</v>
      </c>
      <c r="AW24" s="169">
        <f t="shared" si="27"/>
        <v>3.9707864549999998</v>
      </c>
      <c r="AX24" s="169">
        <f t="shared" si="28"/>
        <v>0</v>
      </c>
      <c r="AY24" s="169">
        <f t="shared" si="29"/>
        <v>0</v>
      </c>
      <c r="AZ24" s="169">
        <f t="shared" si="30"/>
        <v>1.1184406650000001</v>
      </c>
      <c r="BA24" s="169">
        <f t="shared" si="31"/>
        <v>1.6590180750000005</v>
      </c>
      <c r="BB24" s="169">
        <f t="shared" si="32"/>
        <v>0.44119849500000008</v>
      </c>
      <c r="BC24" s="169">
        <f t="shared" si="33"/>
        <v>0.63271837500000006</v>
      </c>
      <c r="BD24" s="171">
        <f t="shared" si="34"/>
        <v>0.12654367499999999</v>
      </c>
      <c r="BE24" s="172">
        <f t="shared" si="35"/>
        <v>9.4827000000000012</v>
      </c>
      <c r="BF24" s="166">
        <f t="shared" si="36"/>
        <v>17.38495</v>
      </c>
      <c r="BG24" s="166">
        <f t="shared" si="37"/>
        <v>11.06315</v>
      </c>
      <c r="BH24" s="166">
        <f t="shared" si="38"/>
        <v>1.5804499999999999</v>
      </c>
      <c r="BI24" s="166">
        <f t="shared" si="39"/>
        <v>0.31608999999999998</v>
      </c>
      <c r="BJ24" s="166">
        <f t="shared" si="40"/>
        <v>6.2253454650000002</v>
      </c>
      <c r="BK24" s="166">
        <f t="shared" si="41"/>
        <v>11.521624675000002</v>
      </c>
      <c r="BL24" s="166">
        <f t="shared" si="42"/>
        <v>6.4787912449999991</v>
      </c>
      <c r="BM24" s="166">
        <f t="shared" si="43"/>
        <v>1.5804500000000001</v>
      </c>
      <c r="BN24" s="166">
        <f t="shared" si="44"/>
        <v>0.31608999999999998</v>
      </c>
      <c r="BO24" s="166">
        <f t="shared" si="45"/>
        <v>3.2573545350000002</v>
      </c>
      <c r="BP24" s="166">
        <f t="shared" si="46"/>
        <v>5.8633253249999999</v>
      </c>
      <c r="BQ24" s="166">
        <f t="shared" si="47"/>
        <v>4.5843587550000002</v>
      </c>
      <c r="BR24" s="166">
        <f t="shared" si="48"/>
        <v>0</v>
      </c>
      <c r="BS24" s="167">
        <f t="shared" si="49"/>
        <v>0</v>
      </c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</row>
    <row r="25" spans="1:118" s="3" customFormat="1" ht="48.75" customHeight="1" thickBot="1" x14ac:dyDescent="0.3">
      <c r="A25" s="17" t="s">
        <v>93</v>
      </c>
      <c r="B25" s="16" t="s">
        <v>94</v>
      </c>
      <c r="C25" s="8">
        <v>204</v>
      </c>
      <c r="D25" s="8">
        <v>204</v>
      </c>
      <c r="E25" s="8">
        <v>15</v>
      </c>
      <c r="F25" s="8">
        <v>219</v>
      </c>
      <c r="G25" s="18" t="s">
        <v>457</v>
      </c>
      <c r="H25" s="47" t="s">
        <v>276</v>
      </c>
      <c r="I25" s="8">
        <v>190</v>
      </c>
      <c r="J25" s="8">
        <v>93</v>
      </c>
      <c r="K25" s="8">
        <v>10.59</v>
      </c>
      <c r="L25" s="13" t="s">
        <v>545</v>
      </c>
      <c r="M25" s="13" t="s">
        <v>503</v>
      </c>
      <c r="N25" s="13" t="s">
        <v>499</v>
      </c>
      <c r="O25" s="18" t="s">
        <v>479</v>
      </c>
      <c r="P25" s="18" t="s">
        <v>266</v>
      </c>
      <c r="Q25" s="164">
        <f t="shared" si="0"/>
        <v>0.30659999999999998</v>
      </c>
      <c r="R25" s="165">
        <f t="shared" si="1"/>
        <v>0.56210000000000004</v>
      </c>
      <c r="S25" s="165">
        <f t="shared" si="2"/>
        <v>0.35770000000000002</v>
      </c>
      <c r="T25" s="165">
        <f t="shared" si="3"/>
        <v>5.11E-2</v>
      </c>
      <c r="U25" s="165">
        <f t="shared" si="4"/>
        <v>1.022E-2</v>
      </c>
      <c r="V25" s="166">
        <f t="shared" si="5"/>
        <v>2.1921900000000001E-2</v>
      </c>
      <c r="W25" s="166">
        <f t="shared" si="6"/>
        <v>3.0353400000000003E-2</v>
      </c>
      <c r="X25" s="165">
        <f t="shared" si="7"/>
        <v>2.8667100000000001E-2</v>
      </c>
      <c r="Y25" s="166">
        <f t="shared" si="8"/>
        <v>4.2157499999999999E-3</v>
      </c>
      <c r="Z25" s="166">
        <f t="shared" si="9"/>
        <v>8.4315000000000008E-4</v>
      </c>
      <c r="AA25" s="166">
        <f t="shared" si="10"/>
        <v>3.2039699999999997E-2</v>
      </c>
      <c r="AB25" s="166">
        <f t="shared" si="11"/>
        <v>4.3843800000000002E-2</v>
      </c>
      <c r="AC25" s="165">
        <f t="shared" si="12"/>
        <v>3.0353400000000003E-2</v>
      </c>
      <c r="AD25" s="166">
        <f t="shared" si="13"/>
        <v>0</v>
      </c>
      <c r="AE25" s="166">
        <f t="shared" si="14"/>
        <v>0</v>
      </c>
      <c r="AF25" s="166">
        <f t="shared" si="15"/>
        <v>0.25263839999999999</v>
      </c>
      <c r="AG25" s="166">
        <f t="shared" si="16"/>
        <v>0.48790280000000008</v>
      </c>
      <c r="AH25" s="166">
        <f t="shared" si="17"/>
        <v>0.29867949999999999</v>
      </c>
      <c r="AI25" s="166">
        <f t="shared" si="18"/>
        <v>4.6884250000000002E-2</v>
      </c>
      <c r="AJ25" s="167">
        <f t="shared" si="19"/>
        <v>9.3768499999999991E-3</v>
      </c>
      <c r="AK25" s="168">
        <f t="shared" si="20"/>
        <v>4.4894999999999996</v>
      </c>
      <c r="AL25" s="169">
        <f t="shared" si="21"/>
        <v>8.2307500000000005</v>
      </c>
      <c r="AM25" s="169">
        <f t="shared" si="22"/>
        <v>5.2377500000000001</v>
      </c>
      <c r="AN25" s="169">
        <f t="shared" si="23"/>
        <v>0.74824999999999997</v>
      </c>
      <c r="AO25" s="169">
        <f t="shared" si="24"/>
        <v>0.14965000000000001</v>
      </c>
      <c r="AP25" s="170">
        <v>0.7</v>
      </c>
      <c r="AQ25" s="170">
        <v>0.75</v>
      </c>
      <c r="AR25" s="170">
        <v>0.9</v>
      </c>
      <c r="AS25" s="170">
        <v>0</v>
      </c>
      <c r="AT25" s="170">
        <v>0</v>
      </c>
      <c r="AU25" s="169">
        <f t="shared" si="25"/>
        <v>3.1579953299999994</v>
      </c>
      <c r="AV25" s="169">
        <f t="shared" si="26"/>
        <v>6.1958275499999997</v>
      </c>
      <c r="AW25" s="169">
        <f t="shared" si="27"/>
        <v>4.7397753900000001</v>
      </c>
      <c r="AX25" s="169">
        <f t="shared" si="28"/>
        <v>0</v>
      </c>
      <c r="AY25" s="169">
        <f t="shared" si="29"/>
        <v>0</v>
      </c>
      <c r="AZ25" s="169">
        <f t="shared" si="30"/>
        <v>1.3534265699999999</v>
      </c>
      <c r="BA25" s="169">
        <f t="shared" si="31"/>
        <v>2.0652758499999999</v>
      </c>
      <c r="BB25" s="169">
        <f t="shared" si="32"/>
        <v>0.52664170999999982</v>
      </c>
      <c r="BC25" s="169">
        <f t="shared" si="33"/>
        <v>0.75246574999999993</v>
      </c>
      <c r="BD25" s="171">
        <f t="shared" si="34"/>
        <v>0.15049314999999999</v>
      </c>
      <c r="BE25" s="172">
        <f t="shared" si="35"/>
        <v>4.7960999999999991</v>
      </c>
      <c r="BF25" s="166">
        <f t="shared" si="36"/>
        <v>8.7928500000000014</v>
      </c>
      <c r="BG25" s="166">
        <f t="shared" si="37"/>
        <v>5.5954500000000005</v>
      </c>
      <c r="BH25" s="166">
        <f t="shared" si="38"/>
        <v>0.79935</v>
      </c>
      <c r="BI25" s="166">
        <f t="shared" si="39"/>
        <v>0.15987000000000001</v>
      </c>
      <c r="BJ25" s="166">
        <f t="shared" si="40"/>
        <v>1.6060649699999998</v>
      </c>
      <c r="BK25" s="166">
        <f t="shared" si="41"/>
        <v>2.55317865</v>
      </c>
      <c r="BL25" s="166">
        <f t="shared" si="42"/>
        <v>0.82532120999999981</v>
      </c>
      <c r="BM25" s="166">
        <f t="shared" si="43"/>
        <v>0.79934999999999989</v>
      </c>
      <c r="BN25" s="166">
        <f t="shared" si="44"/>
        <v>0.15986999999999998</v>
      </c>
      <c r="BO25" s="166">
        <f t="shared" si="45"/>
        <v>3.1900350299999993</v>
      </c>
      <c r="BP25" s="166">
        <f t="shared" si="46"/>
        <v>6.2396713500000001</v>
      </c>
      <c r="BQ25" s="166">
        <f t="shared" si="47"/>
        <v>4.7701287900000002</v>
      </c>
      <c r="BR25" s="166">
        <f t="shared" si="48"/>
        <v>0</v>
      </c>
      <c r="BS25" s="167">
        <f t="shared" si="49"/>
        <v>0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s="3" customFormat="1" ht="48.75" customHeight="1" thickBot="1" x14ac:dyDescent="0.3">
      <c r="A26" s="17" t="s">
        <v>26</v>
      </c>
      <c r="B26" s="16" t="s">
        <v>32</v>
      </c>
      <c r="C26" s="8">
        <v>1501</v>
      </c>
      <c r="D26" s="8">
        <v>1501</v>
      </c>
      <c r="E26" s="8">
        <v>45</v>
      </c>
      <c r="F26" s="8">
        <v>1546</v>
      </c>
      <c r="G26" s="18" t="s">
        <v>457</v>
      </c>
      <c r="H26" s="47" t="s">
        <v>277</v>
      </c>
      <c r="I26" s="8">
        <v>1459</v>
      </c>
      <c r="J26" s="8">
        <v>97</v>
      </c>
      <c r="K26" s="8">
        <v>64.5</v>
      </c>
      <c r="L26" s="13" t="s">
        <v>543</v>
      </c>
      <c r="M26" s="13" t="s">
        <v>542</v>
      </c>
      <c r="N26" s="13" t="s">
        <v>499</v>
      </c>
      <c r="O26" s="18" t="s">
        <v>479</v>
      </c>
      <c r="P26" s="18" t="s">
        <v>267</v>
      </c>
      <c r="Q26" s="164">
        <f t="shared" si="0"/>
        <v>0.91979999999999995</v>
      </c>
      <c r="R26" s="165">
        <f t="shared" si="1"/>
        <v>1.6862999999999999</v>
      </c>
      <c r="S26" s="165">
        <f t="shared" si="2"/>
        <v>1.0730999999999999</v>
      </c>
      <c r="T26" s="165">
        <f t="shared" si="3"/>
        <v>0.15329999999999999</v>
      </c>
      <c r="U26" s="165">
        <f t="shared" si="4"/>
        <v>3.066E-2</v>
      </c>
      <c r="V26" s="166">
        <f t="shared" si="5"/>
        <v>6.5765699999999996E-2</v>
      </c>
      <c r="W26" s="166">
        <f t="shared" si="6"/>
        <v>9.1060200000000008E-2</v>
      </c>
      <c r="X26" s="165">
        <f t="shared" si="7"/>
        <v>8.6001300000000003E-2</v>
      </c>
      <c r="Y26" s="166">
        <f t="shared" si="8"/>
        <v>1.2647250000000001E-2</v>
      </c>
      <c r="Z26" s="166">
        <f t="shared" si="9"/>
        <v>2.5294499999999999E-3</v>
      </c>
      <c r="AA26" s="166">
        <f t="shared" si="10"/>
        <v>9.6119099999999999E-2</v>
      </c>
      <c r="AB26" s="166">
        <f t="shared" si="11"/>
        <v>0.13153139999999999</v>
      </c>
      <c r="AC26" s="165">
        <f t="shared" si="12"/>
        <v>9.1060200000000008E-2</v>
      </c>
      <c r="AD26" s="166">
        <f t="shared" si="13"/>
        <v>0</v>
      </c>
      <c r="AE26" s="166">
        <f t="shared" si="14"/>
        <v>0</v>
      </c>
      <c r="AF26" s="166">
        <f t="shared" si="15"/>
        <v>0.7579151999999999</v>
      </c>
      <c r="AG26" s="166">
        <f t="shared" si="16"/>
        <v>1.4637083999999998</v>
      </c>
      <c r="AH26" s="166">
        <f t="shared" si="17"/>
        <v>0.89603849999999996</v>
      </c>
      <c r="AI26" s="166">
        <f t="shared" si="18"/>
        <v>0.14065274999999999</v>
      </c>
      <c r="AJ26" s="167">
        <f t="shared" si="19"/>
        <v>2.8130550000000001E-2</v>
      </c>
      <c r="AK26" s="168">
        <f t="shared" si="20"/>
        <v>32.937600000000003</v>
      </c>
      <c r="AL26" s="169">
        <f t="shared" si="21"/>
        <v>60.385599999999997</v>
      </c>
      <c r="AM26" s="169">
        <f t="shared" si="22"/>
        <v>38.427199999999999</v>
      </c>
      <c r="AN26" s="169">
        <f t="shared" si="23"/>
        <v>5.4896000000000003</v>
      </c>
      <c r="AO26" s="169">
        <f t="shared" si="24"/>
        <v>1.09792</v>
      </c>
      <c r="AP26" s="170">
        <v>0.7</v>
      </c>
      <c r="AQ26" s="170">
        <v>0.75</v>
      </c>
      <c r="AR26" s="170">
        <v>0.9</v>
      </c>
      <c r="AS26" s="170">
        <v>0</v>
      </c>
      <c r="AT26" s="170">
        <v>0</v>
      </c>
      <c r="AU26" s="169">
        <f t="shared" si="25"/>
        <v>23.10235599</v>
      </c>
      <c r="AV26" s="169">
        <f t="shared" si="26"/>
        <v>45.357495149999998</v>
      </c>
      <c r="AW26" s="169">
        <f t="shared" si="27"/>
        <v>34.661881170000001</v>
      </c>
      <c r="AX26" s="169">
        <f t="shared" si="28"/>
        <v>0</v>
      </c>
      <c r="AY26" s="169">
        <f t="shared" si="29"/>
        <v>0</v>
      </c>
      <c r="AZ26" s="169">
        <f t="shared" si="30"/>
        <v>9.9010097100000038</v>
      </c>
      <c r="BA26" s="169">
        <f t="shared" si="31"/>
        <v>15.119165049999999</v>
      </c>
      <c r="BB26" s="169">
        <f t="shared" si="32"/>
        <v>3.8513201299999977</v>
      </c>
      <c r="BC26" s="169">
        <f t="shared" si="33"/>
        <v>5.5022472499999999</v>
      </c>
      <c r="BD26" s="171">
        <f t="shared" si="34"/>
        <v>1.1004494499999999</v>
      </c>
      <c r="BE26" s="172">
        <f t="shared" si="35"/>
        <v>33.857400000000005</v>
      </c>
      <c r="BF26" s="166">
        <f t="shared" si="36"/>
        <v>62.071899999999999</v>
      </c>
      <c r="BG26" s="166">
        <f t="shared" si="37"/>
        <v>39.500299999999996</v>
      </c>
      <c r="BH26" s="166">
        <f t="shared" si="38"/>
        <v>5.6429</v>
      </c>
      <c r="BI26" s="166">
        <f t="shared" si="39"/>
        <v>1.1285799999999999</v>
      </c>
      <c r="BJ26" s="166">
        <f t="shared" si="40"/>
        <v>10.658924910000003</v>
      </c>
      <c r="BK26" s="166">
        <f t="shared" si="41"/>
        <v>16.582873450000001</v>
      </c>
      <c r="BL26" s="166">
        <f t="shared" si="42"/>
        <v>4.7473586299999972</v>
      </c>
      <c r="BM26" s="166">
        <f t="shared" si="43"/>
        <v>5.6429</v>
      </c>
      <c r="BN26" s="166">
        <f t="shared" si="44"/>
        <v>1.1285799999999999</v>
      </c>
      <c r="BO26" s="166">
        <f t="shared" si="45"/>
        <v>23.198475089999999</v>
      </c>
      <c r="BP26" s="166">
        <f t="shared" si="46"/>
        <v>45.489026549999998</v>
      </c>
      <c r="BQ26" s="166">
        <f t="shared" si="47"/>
        <v>34.752941370000002</v>
      </c>
      <c r="BR26" s="166">
        <f t="shared" si="48"/>
        <v>0</v>
      </c>
      <c r="BS26" s="167">
        <f t="shared" si="49"/>
        <v>0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s="3" customFormat="1" ht="48.75" customHeight="1" thickBot="1" x14ac:dyDescent="0.3">
      <c r="A27" s="17" t="s">
        <v>58</v>
      </c>
      <c r="B27" s="16" t="s">
        <v>60</v>
      </c>
      <c r="C27" s="8">
        <v>358</v>
      </c>
      <c r="D27" s="8">
        <v>360</v>
      </c>
      <c r="E27" s="8">
        <v>0</v>
      </c>
      <c r="F27" s="8">
        <v>360</v>
      </c>
      <c r="G27" s="88" t="s">
        <v>458</v>
      </c>
      <c r="H27" s="18" t="s">
        <v>275</v>
      </c>
      <c r="I27" s="8">
        <v>150</v>
      </c>
      <c r="J27" s="8">
        <v>43</v>
      </c>
      <c r="K27" s="8">
        <v>6.57</v>
      </c>
      <c r="L27" s="13" t="s">
        <v>533</v>
      </c>
      <c r="M27" s="13" t="s">
        <v>530</v>
      </c>
      <c r="N27" s="18" t="s">
        <v>531</v>
      </c>
      <c r="O27" s="18" t="s">
        <v>479</v>
      </c>
      <c r="P27" s="18" t="s">
        <v>289</v>
      </c>
      <c r="Q27" s="164">
        <f t="shared" si="0"/>
        <v>4.5990000000000002</v>
      </c>
      <c r="R27" s="165">
        <f t="shared" si="1"/>
        <v>8.4314999999999998</v>
      </c>
      <c r="S27" s="165">
        <f t="shared" si="2"/>
        <v>5.3654999999999999</v>
      </c>
      <c r="T27" s="165">
        <f t="shared" si="3"/>
        <v>0.76649999999999996</v>
      </c>
      <c r="U27" s="165">
        <f t="shared" si="4"/>
        <v>0.15329999999999999</v>
      </c>
      <c r="V27" s="166">
        <f t="shared" si="5"/>
        <v>0.32882850000000002</v>
      </c>
      <c r="W27" s="166">
        <f t="shared" si="6"/>
        <v>0.45530100000000001</v>
      </c>
      <c r="X27" s="165">
        <f t="shared" si="7"/>
        <v>0.43000650000000001</v>
      </c>
      <c r="Y27" s="166">
        <f t="shared" si="8"/>
        <v>6.3236249999999994E-2</v>
      </c>
      <c r="Z27" s="166">
        <f t="shared" si="9"/>
        <v>1.2647250000000001E-2</v>
      </c>
      <c r="AA27" s="166">
        <f t="shared" si="10"/>
        <v>0.48059550000000001</v>
      </c>
      <c r="AB27" s="166">
        <f t="shared" si="11"/>
        <v>0.65765700000000005</v>
      </c>
      <c r="AC27" s="165">
        <f t="shared" si="12"/>
        <v>0.45530100000000001</v>
      </c>
      <c r="AD27" s="166">
        <f t="shared" si="13"/>
        <v>0</v>
      </c>
      <c r="AE27" s="166">
        <f t="shared" si="14"/>
        <v>0</v>
      </c>
      <c r="AF27" s="166">
        <f t="shared" si="15"/>
        <v>3.7895759999999998</v>
      </c>
      <c r="AG27" s="166">
        <f t="shared" si="16"/>
        <v>7.318541999999999</v>
      </c>
      <c r="AH27" s="166">
        <f t="shared" si="17"/>
        <v>4.4801924999999994</v>
      </c>
      <c r="AI27" s="166">
        <f t="shared" si="18"/>
        <v>0.70326374999999997</v>
      </c>
      <c r="AJ27" s="167">
        <f t="shared" si="19"/>
        <v>0.14065274999999999</v>
      </c>
      <c r="AK27" s="168">
        <f t="shared" si="20"/>
        <v>3.2850000000000001</v>
      </c>
      <c r="AL27" s="169">
        <f t="shared" si="21"/>
        <v>6.0225</v>
      </c>
      <c r="AM27" s="169">
        <f t="shared" si="22"/>
        <v>3.8325</v>
      </c>
      <c r="AN27" s="169">
        <f t="shared" si="23"/>
        <v>0.54749999999999999</v>
      </c>
      <c r="AO27" s="169">
        <f t="shared" si="24"/>
        <v>0.1095</v>
      </c>
      <c r="AP27" s="170">
        <v>0.7</v>
      </c>
      <c r="AQ27" s="170">
        <v>0.75</v>
      </c>
      <c r="AR27" s="170">
        <v>0.9</v>
      </c>
      <c r="AS27" s="170">
        <v>0</v>
      </c>
      <c r="AT27" s="170">
        <v>0</v>
      </c>
      <c r="AU27" s="169">
        <f t="shared" si="25"/>
        <v>2.5296799500000002</v>
      </c>
      <c r="AV27" s="169">
        <f t="shared" si="26"/>
        <v>4.8583507500000005</v>
      </c>
      <c r="AW27" s="169">
        <f t="shared" si="27"/>
        <v>3.8362558499999997</v>
      </c>
      <c r="AX27" s="169">
        <f t="shared" si="28"/>
        <v>0</v>
      </c>
      <c r="AY27" s="169">
        <f t="shared" si="29"/>
        <v>0</v>
      </c>
      <c r="AZ27" s="169">
        <f t="shared" si="30"/>
        <v>1.0841485500000001</v>
      </c>
      <c r="BA27" s="169">
        <f t="shared" si="31"/>
        <v>1.6194502499999999</v>
      </c>
      <c r="BB27" s="169">
        <f t="shared" si="32"/>
        <v>0.42625065000000006</v>
      </c>
      <c r="BC27" s="169">
        <f t="shared" si="33"/>
        <v>0.61073624999999998</v>
      </c>
      <c r="BD27" s="171">
        <f t="shared" si="34"/>
        <v>0.12214725</v>
      </c>
      <c r="BE27" s="172">
        <f t="shared" si="35"/>
        <v>7.8840000000000003</v>
      </c>
      <c r="BF27" s="166">
        <f t="shared" si="36"/>
        <v>14.454000000000001</v>
      </c>
      <c r="BG27" s="166">
        <f t="shared" si="37"/>
        <v>9.1980000000000004</v>
      </c>
      <c r="BH27" s="166">
        <f t="shared" si="38"/>
        <v>1.3140000000000001</v>
      </c>
      <c r="BI27" s="166">
        <f t="shared" si="39"/>
        <v>0.26279999999999998</v>
      </c>
      <c r="BJ27" s="166">
        <f t="shared" si="40"/>
        <v>4.8737245500000004</v>
      </c>
      <c r="BK27" s="166">
        <f t="shared" si="41"/>
        <v>8.9379922499999989</v>
      </c>
      <c r="BL27" s="166">
        <f t="shared" si="42"/>
        <v>4.9064431499999994</v>
      </c>
      <c r="BM27" s="166">
        <f t="shared" si="43"/>
        <v>1.3140000000000001</v>
      </c>
      <c r="BN27" s="166">
        <f t="shared" si="44"/>
        <v>0.26279999999999998</v>
      </c>
      <c r="BO27" s="166">
        <f t="shared" si="45"/>
        <v>3.0102754500000004</v>
      </c>
      <c r="BP27" s="166">
        <f t="shared" si="46"/>
        <v>5.5160077500000009</v>
      </c>
      <c r="BQ27" s="166">
        <f t="shared" si="47"/>
        <v>4.2915568500000001</v>
      </c>
      <c r="BR27" s="166">
        <f t="shared" si="48"/>
        <v>0</v>
      </c>
      <c r="BS27" s="167">
        <f t="shared" si="49"/>
        <v>0</v>
      </c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s="3" customFormat="1" ht="48.75" customHeight="1" thickBot="1" x14ac:dyDescent="0.3">
      <c r="A28" s="17" t="s">
        <v>58</v>
      </c>
      <c r="B28" s="16" t="s">
        <v>60</v>
      </c>
      <c r="C28" s="8">
        <v>234</v>
      </c>
      <c r="D28" s="8">
        <v>234</v>
      </c>
      <c r="E28" s="8">
        <v>0</v>
      </c>
      <c r="F28" s="8">
        <v>234</v>
      </c>
      <c r="G28" s="18" t="s">
        <v>457</v>
      </c>
      <c r="H28" s="18" t="s">
        <v>279</v>
      </c>
      <c r="I28" s="8">
        <v>222</v>
      </c>
      <c r="J28" s="8">
        <v>95</v>
      </c>
      <c r="K28" s="8">
        <v>11.66</v>
      </c>
      <c r="L28" s="13" t="s">
        <v>533</v>
      </c>
      <c r="M28" s="13" t="s">
        <v>530</v>
      </c>
      <c r="N28" s="18" t="s">
        <v>531</v>
      </c>
      <c r="O28" s="18" t="s">
        <v>479</v>
      </c>
      <c r="P28" s="18" t="s">
        <v>278</v>
      </c>
      <c r="Q28" s="164">
        <f t="shared" si="0"/>
        <v>0.26279999999999998</v>
      </c>
      <c r="R28" s="165">
        <f t="shared" si="1"/>
        <v>0.48180000000000001</v>
      </c>
      <c r="S28" s="165">
        <f t="shared" si="2"/>
        <v>0.30659999999999998</v>
      </c>
      <c r="T28" s="165">
        <f t="shared" si="3"/>
        <v>4.3799999999999999E-2</v>
      </c>
      <c r="U28" s="165">
        <f t="shared" si="4"/>
        <v>8.7600000000000004E-3</v>
      </c>
      <c r="V28" s="166">
        <f t="shared" si="5"/>
        <v>1.87902E-2</v>
      </c>
      <c r="W28" s="166">
        <f t="shared" si="6"/>
        <v>2.6017200000000001E-2</v>
      </c>
      <c r="X28" s="165">
        <f t="shared" si="7"/>
        <v>2.4571800000000001E-2</v>
      </c>
      <c r="Y28" s="166">
        <f t="shared" si="8"/>
        <v>3.6135E-3</v>
      </c>
      <c r="Z28" s="166">
        <f t="shared" si="9"/>
        <v>7.2270000000000006E-4</v>
      </c>
      <c r="AA28" s="166">
        <f t="shared" si="10"/>
        <v>2.7462600000000004E-2</v>
      </c>
      <c r="AB28" s="166">
        <f t="shared" si="11"/>
        <v>3.75804E-2</v>
      </c>
      <c r="AC28" s="165">
        <f t="shared" si="12"/>
        <v>2.6017200000000001E-2</v>
      </c>
      <c r="AD28" s="166">
        <f t="shared" si="13"/>
        <v>0</v>
      </c>
      <c r="AE28" s="166">
        <f t="shared" si="14"/>
        <v>0</v>
      </c>
      <c r="AF28" s="166">
        <f t="shared" si="15"/>
        <v>0.21654719999999997</v>
      </c>
      <c r="AG28" s="166">
        <f t="shared" si="16"/>
        <v>0.41820239999999997</v>
      </c>
      <c r="AH28" s="166">
        <f t="shared" si="17"/>
        <v>0.25601099999999999</v>
      </c>
      <c r="AI28" s="166">
        <f t="shared" si="18"/>
        <v>4.01865E-2</v>
      </c>
      <c r="AJ28" s="167">
        <f t="shared" si="19"/>
        <v>8.0373000000000007E-3</v>
      </c>
      <c r="AK28" s="168">
        <f t="shared" si="20"/>
        <v>4.8617999999999997</v>
      </c>
      <c r="AL28" s="169">
        <f t="shared" si="21"/>
        <v>8.9132999999999996</v>
      </c>
      <c r="AM28" s="169">
        <f t="shared" si="22"/>
        <v>5.6721000000000004</v>
      </c>
      <c r="AN28" s="169">
        <f t="shared" si="23"/>
        <v>0.81030000000000002</v>
      </c>
      <c r="AO28" s="169">
        <f t="shared" si="24"/>
        <v>0.16206000000000001</v>
      </c>
      <c r="AP28" s="170">
        <v>0.7</v>
      </c>
      <c r="AQ28" s="170">
        <v>0.75</v>
      </c>
      <c r="AR28" s="170">
        <v>0.9</v>
      </c>
      <c r="AS28" s="170">
        <v>0</v>
      </c>
      <c r="AT28" s="170">
        <v>0</v>
      </c>
      <c r="AU28" s="169">
        <f t="shared" si="25"/>
        <v>3.4164131399999995</v>
      </c>
      <c r="AV28" s="169">
        <f t="shared" si="26"/>
        <v>6.7044879000000002</v>
      </c>
      <c r="AW28" s="169">
        <f t="shared" si="27"/>
        <v>5.127004620000001</v>
      </c>
      <c r="AX28" s="169">
        <f t="shared" si="28"/>
        <v>0</v>
      </c>
      <c r="AY28" s="169">
        <f t="shared" si="29"/>
        <v>0</v>
      </c>
      <c r="AZ28" s="169">
        <f t="shared" si="30"/>
        <v>1.4641770599999999</v>
      </c>
      <c r="BA28" s="169">
        <f t="shared" si="31"/>
        <v>2.2348292999999995</v>
      </c>
      <c r="BB28" s="169">
        <f t="shared" si="32"/>
        <v>0.56966717999999972</v>
      </c>
      <c r="BC28" s="169">
        <f t="shared" si="33"/>
        <v>0.81391350000000007</v>
      </c>
      <c r="BD28" s="171">
        <f t="shared" si="34"/>
        <v>0.1627827</v>
      </c>
      <c r="BE28" s="172">
        <f t="shared" si="35"/>
        <v>5.1246</v>
      </c>
      <c r="BF28" s="166">
        <f t="shared" si="36"/>
        <v>9.3950999999999993</v>
      </c>
      <c r="BG28" s="166">
        <f t="shared" si="37"/>
        <v>5.9786999999999999</v>
      </c>
      <c r="BH28" s="166">
        <f t="shared" si="38"/>
        <v>0.85409999999999997</v>
      </c>
      <c r="BI28" s="166">
        <f t="shared" si="39"/>
        <v>0.17082</v>
      </c>
      <c r="BJ28" s="166">
        <f t="shared" si="40"/>
        <v>1.6807242599999999</v>
      </c>
      <c r="BK28" s="166">
        <f t="shared" si="41"/>
        <v>2.6530316999999997</v>
      </c>
      <c r="BL28" s="166">
        <f t="shared" si="42"/>
        <v>0.82567817999999971</v>
      </c>
      <c r="BM28" s="166">
        <f t="shared" si="43"/>
        <v>0.85410000000000008</v>
      </c>
      <c r="BN28" s="166">
        <f t="shared" si="44"/>
        <v>0.17082</v>
      </c>
      <c r="BO28" s="166">
        <f t="shared" si="45"/>
        <v>3.4438757399999993</v>
      </c>
      <c r="BP28" s="166">
        <f t="shared" si="46"/>
        <v>6.7420683000000006</v>
      </c>
      <c r="BQ28" s="166">
        <f t="shared" si="47"/>
        <v>5.1530218200000011</v>
      </c>
      <c r="BR28" s="166">
        <f t="shared" si="48"/>
        <v>0</v>
      </c>
      <c r="BS28" s="167">
        <f t="shared" si="49"/>
        <v>0</v>
      </c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s="3" customFormat="1" ht="48.75" customHeight="1" thickBot="1" x14ac:dyDescent="0.3">
      <c r="A29" s="17" t="s">
        <v>99</v>
      </c>
      <c r="B29" s="16" t="s">
        <v>100</v>
      </c>
      <c r="C29" s="8">
        <v>216</v>
      </c>
      <c r="D29" s="8">
        <v>216</v>
      </c>
      <c r="E29" s="8">
        <v>14</v>
      </c>
      <c r="F29" s="8">
        <v>230</v>
      </c>
      <c r="G29" s="18" t="s">
        <v>457</v>
      </c>
      <c r="H29" s="47" t="s">
        <v>264</v>
      </c>
      <c r="I29" s="8">
        <v>171</v>
      </c>
      <c r="J29" s="8">
        <v>79</v>
      </c>
      <c r="K29" s="8">
        <v>11.75</v>
      </c>
      <c r="L29" s="13" t="s">
        <v>546</v>
      </c>
      <c r="M29" s="13" t="s">
        <v>503</v>
      </c>
      <c r="N29" s="13" t="s">
        <v>499</v>
      </c>
      <c r="O29" s="18" t="s">
        <v>479</v>
      </c>
      <c r="P29" s="18" t="s">
        <v>291</v>
      </c>
      <c r="Q29" s="164">
        <f t="shared" si="0"/>
        <v>0.98550000000000004</v>
      </c>
      <c r="R29" s="165">
        <f t="shared" si="1"/>
        <v>1.8067500000000001</v>
      </c>
      <c r="S29" s="165">
        <f t="shared" si="2"/>
        <v>1.14975</v>
      </c>
      <c r="T29" s="165">
        <f t="shared" si="3"/>
        <v>0.16425000000000001</v>
      </c>
      <c r="U29" s="165">
        <f t="shared" si="4"/>
        <v>3.2849999999999997E-2</v>
      </c>
      <c r="V29" s="166">
        <f t="shared" si="5"/>
        <v>7.0463250000000005E-2</v>
      </c>
      <c r="W29" s="166">
        <f t="shared" si="6"/>
        <v>9.7564500000000012E-2</v>
      </c>
      <c r="X29" s="165">
        <f t="shared" si="7"/>
        <v>9.2144250000000011E-2</v>
      </c>
      <c r="Y29" s="166">
        <f t="shared" si="8"/>
        <v>1.3550625000000002E-2</v>
      </c>
      <c r="Z29" s="166">
        <f t="shared" si="9"/>
        <v>2.7101249999999999E-3</v>
      </c>
      <c r="AA29" s="166">
        <f t="shared" si="10"/>
        <v>0.10298475</v>
      </c>
      <c r="AB29" s="166">
        <f t="shared" si="11"/>
        <v>0.14092650000000001</v>
      </c>
      <c r="AC29" s="165">
        <f t="shared" si="12"/>
        <v>9.7564500000000012E-2</v>
      </c>
      <c r="AD29" s="166">
        <f t="shared" si="13"/>
        <v>0</v>
      </c>
      <c r="AE29" s="166">
        <f t="shared" si="14"/>
        <v>0</v>
      </c>
      <c r="AF29" s="166">
        <f t="shared" si="15"/>
        <v>0.81205200000000011</v>
      </c>
      <c r="AG29" s="166">
        <f t="shared" si="16"/>
        <v>1.5682590000000001</v>
      </c>
      <c r="AH29" s="166">
        <f t="shared" si="17"/>
        <v>0.96004124999999996</v>
      </c>
      <c r="AI29" s="166">
        <f t="shared" si="18"/>
        <v>0.150699375</v>
      </c>
      <c r="AJ29" s="167">
        <f t="shared" si="19"/>
        <v>3.0139874999999997E-2</v>
      </c>
      <c r="AK29" s="168">
        <f t="shared" si="20"/>
        <v>4.0514999999999999</v>
      </c>
      <c r="AL29" s="169">
        <f t="shared" si="21"/>
        <v>7.4277499999999996</v>
      </c>
      <c r="AM29" s="169">
        <f t="shared" si="22"/>
        <v>4.72675</v>
      </c>
      <c r="AN29" s="169">
        <f t="shared" si="23"/>
        <v>0.67525000000000002</v>
      </c>
      <c r="AO29" s="169">
        <f t="shared" si="24"/>
        <v>0.13505</v>
      </c>
      <c r="AP29" s="170">
        <v>0.7</v>
      </c>
      <c r="AQ29" s="170">
        <v>0.75</v>
      </c>
      <c r="AR29" s="170">
        <v>0.9</v>
      </c>
      <c r="AS29" s="170">
        <v>0</v>
      </c>
      <c r="AT29" s="170">
        <v>0</v>
      </c>
      <c r="AU29" s="169">
        <f t="shared" si="25"/>
        <v>2.8853742750000002</v>
      </c>
      <c r="AV29" s="169">
        <f t="shared" si="26"/>
        <v>5.6439858749999994</v>
      </c>
      <c r="AW29" s="169">
        <f t="shared" si="27"/>
        <v>4.3370048250000002</v>
      </c>
      <c r="AX29" s="169">
        <f t="shared" si="28"/>
        <v>0</v>
      </c>
      <c r="AY29" s="169">
        <f t="shared" si="29"/>
        <v>0</v>
      </c>
      <c r="AZ29" s="169">
        <f t="shared" si="30"/>
        <v>1.2365889750000001</v>
      </c>
      <c r="BA29" s="169">
        <f t="shared" si="31"/>
        <v>1.8813286250000001</v>
      </c>
      <c r="BB29" s="169">
        <f t="shared" si="32"/>
        <v>0.48188942499999943</v>
      </c>
      <c r="BC29" s="169">
        <f t="shared" si="33"/>
        <v>0.68880062500000006</v>
      </c>
      <c r="BD29" s="171">
        <f t="shared" si="34"/>
        <v>0.13776012500000001</v>
      </c>
      <c r="BE29" s="172">
        <f t="shared" si="35"/>
        <v>5.0369999999999999</v>
      </c>
      <c r="BF29" s="166">
        <f t="shared" si="36"/>
        <v>9.2345000000000006</v>
      </c>
      <c r="BG29" s="166">
        <f t="shared" si="37"/>
        <v>5.8765000000000001</v>
      </c>
      <c r="BH29" s="166">
        <f t="shared" si="38"/>
        <v>0.83950000000000002</v>
      </c>
      <c r="BI29" s="166">
        <f t="shared" si="39"/>
        <v>0.16789999999999999</v>
      </c>
      <c r="BJ29" s="166">
        <f t="shared" si="40"/>
        <v>2.0486409750000001</v>
      </c>
      <c r="BK29" s="166">
        <f t="shared" si="41"/>
        <v>3.4495876250000004</v>
      </c>
      <c r="BL29" s="166">
        <f t="shared" si="42"/>
        <v>1.4419306749999994</v>
      </c>
      <c r="BM29" s="166">
        <f t="shared" si="43"/>
        <v>0.83950000000000002</v>
      </c>
      <c r="BN29" s="166">
        <f t="shared" si="44"/>
        <v>0.16789999999999999</v>
      </c>
      <c r="BO29" s="166">
        <f t="shared" si="45"/>
        <v>2.9883590250000003</v>
      </c>
      <c r="BP29" s="166">
        <f t="shared" si="46"/>
        <v>5.7849123749999993</v>
      </c>
      <c r="BQ29" s="166">
        <f t="shared" si="47"/>
        <v>4.434569325</v>
      </c>
      <c r="BR29" s="166">
        <f t="shared" si="48"/>
        <v>0</v>
      </c>
      <c r="BS29" s="167">
        <f t="shared" si="49"/>
        <v>0</v>
      </c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s="3" customFormat="1" ht="65.25" customHeight="1" thickBot="1" x14ac:dyDescent="0.3">
      <c r="A30" s="17" t="s">
        <v>102</v>
      </c>
      <c r="B30" s="16" t="s">
        <v>104</v>
      </c>
      <c r="C30" s="8">
        <v>250</v>
      </c>
      <c r="D30" s="8">
        <v>250</v>
      </c>
      <c r="E30" s="8">
        <v>3</v>
      </c>
      <c r="F30" s="8">
        <v>253</v>
      </c>
      <c r="G30" s="18" t="s">
        <v>457</v>
      </c>
      <c r="H30" s="18" t="s">
        <v>280</v>
      </c>
      <c r="I30" s="8">
        <v>250</v>
      </c>
      <c r="J30" s="8">
        <v>100</v>
      </c>
      <c r="K30" s="8">
        <v>10.37</v>
      </c>
      <c r="L30" s="13" t="s">
        <v>538</v>
      </c>
      <c r="M30" s="13" t="s">
        <v>530</v>
      </c>
      <c r="N30" s="18" t="s">
        <v>531</v>
      </c>
      <c r="O30" s="18" t="s">
        <v>479</v>
      </c>
      <c r="P30" s="18" t="s">
        <v>291</v>
      </c>
      <c r="Q30" s="164">
        <f t="shared" si="0"/>
        <v>0</v>
      </c>
      <c r="R30" s="165">
        <f t="shared" si="1"/>
        <v>0</v>
      </c>
      <c r="S30" s="165">
        <f t="shared" si="2"/>
        <v>0</v>
      </c>
      <c r="T30" s="165">
        <f t="shared" si="3"/>
        <v>0</v>
      </c>
      <c r="U30" s="165">
        <f t="shared" si="4"/>
        <v>0</v>
      </c>
      <c r="V30" s="166">
        <f t="shared" si="5"/>
        <v>0</v>
      </c>
      <c r="W30" s="166">
        <f t="shared" si="6"/>
        <v>0</v>
      </c>
      <c r="X30" s="165">
        <f t="shared" si="7"/>
        <v>0</v>
      </c>
      <c r="Y30" s="166">
        <f t="shared" si="8"/>
        <v>0</v>
      </c>
      <c r="Z30" s="166">
        <f t="shared" si="9"/>
        <v>0</v>
      </c>
      <c r="AA30" s="166">
        <f t="shared" si="10"/>
        <v>0</v>
      </c>
      <c r="AB30" s="166">
        <f t="shared" si="11"/>
        <v>0</v>
      </c>
      <c r="AC30" s="165">
        <f t="shared" si="12"/>
        <v>0</v>
      </c>
      <c r="AD30" s="166">
        <f t="shared" si="13"/>
        <v>0</v>
      </c>
      <c r="AE30" s="166">
        <f t="shared" si="14"/>
        <v>0</v>
      </c>
      <c r="AF30" s="166">
        <f t="shared" si="15"/>
        <v>0</v>
      </c>
      <c r="AG30" s="166">
        <f t="shared" si="16"/>
        <v>0</v>
      </c>
      <c r="AH30" s="166">
        <f t="shared" si="17"/>
        <v>0</v>
      </c>
      <c r="AI30" s="166">
        <f t="shared" si="18"/>
        <v>0</v>
      </c>
      <c r="AJ30" s="167">
        <f t="shared" si="19"/>
        <v>0</v>
      </c>
      <c r="AK30" s="168">
        <f t="shared" si="20"/>
        <v>5.5407000000000002</v>
      </c>
      <c r="AL30" s="169">
        <f t="shared" si="21"/>
        <v>10.15795</v>
      </c>
      <c r="AM30" s="169">
        <f t="shared" si="22"/>
        <v>6.4641500000000001</v>
      </c>
      <c r="AN30" s="169">
        <f t="shared" si="23"/>
        <v>0.92344999999999999</v>
      </c>
      <c r="AO30" s="169">
        <f t="shared" si="24"/>
        <v>0.18468999999999999</v>
      </c>
      <c r="AP30" s="170">
        <v>0.7</v>
      </c>
      <c r="AQ30" s="170">
        <v>0.75</v>
      </c>
      <c r="AR30" s="170">
        <v>0.9</v>
      </c>
      <c r="AS30" s="170">
        <v>0</v>
      </c>
      <c r="AT30" s="170">
        <v>0</v>
      </c>
      <c r="AU30" s="169">
        <f t="shared" si="25"/>
        <v>3.8784899999999998</v>
      </c>
      <c r="AV30" s="169">
        <f t="shared" si="26"/>
        <v>7.6184624999999997</v>
      </c>
      <c r="AW30" s="169">
        <f t="shared" si="27"/>
        <v>5.8177349999999999</v>
      </c>
      <c r="AX30" s="169">
        <f t="shared" si="28"/>
        <v>0</v>
      </c>
      <c r="AY30" s="169">
        <f t="shared" si="29"/>
        <v>0</v>
      </c>
      <c r="AZ30" s="169">
        <f t="shared" si="30"/>
        <v>1.6622100000000004</v>
      </c>
      <c r="BA30" s="169">
        <f t="shared" si="31"/>
        <v>2.5394874999999999</v>
      </c>
      <c r="BB30" s="169">
        <f t="shared" si="32"/>
        <v>0.64641500000000018</v>
      </c>
      <c r="BC30" s="169">
        <f t="shared" si="33"/>
        <v>0.92344999999999999</v>
      </c>
      <c r="BD30" s="171">
        <f t="shared" si="34"/>
        <v>0.18468999999999999</v>
      </c>
      <c r="BE30" s="172">
        <f t="shared" si="35"/>
        <v>5.5407000000000002</v>
      </c>
      <c r="BF30" s="166">
        <f t="shared" si="36"/>
        <v>10.15795</v>
      </c>
      <c r="BG30" s="166">
        <f t="shared" si="37"/>
        <v>6.4641500000000001</v>
      </c>
      <c r="BH30" s="166">
        <f t="shared" si="38"/>
        <v>0.92344999999999999</v>
      </c>
      <c r="BI30" s="166">
        <f t="shared" si="39"/>
        <v>0.18468999999999999</v>
      </c>
      <c r="BJ30" s="166">
        <f t="shared" si="40"/>
        <v>1.6622100000000004</v>
      </c>
      <c r="BK30" s="166">
        <f t="shared" si="41"/>
        <v>2.5394874999999999</v>
      </c>
      <c r="BL30" s="166">
        <f t="shared" si="42"/>
        <v>0.64641500000000018</v>
      </c>
      <c r="BM30" s="166">
        <f t="shared" si="43"/>
        <v>0.92344999999999999</v>
      </c>
      <c r="BN30" s="166">
        <f t="shared" si="44"/>
        <v>0.18468999999999999</v>
      </c>
      <c r="BO30" s="166">
        <f t="shared" si="45"/>
        <v>3.8784899999999998</v>
      </c>
      <c r="BP30" s="166">
        <f t="shared" si="46"/>
        <v>7.6184624999999997</v>
      </c>
      <c r="BQ30" s="166">
        <f t="shared" si="47"/>
        <v>5.8177349999999999</v>
      </c>
      <c r="BR30" s="166">
        <f t="shared" si="48"/>
        <v>0</v>
      </c>
      <c r="BS30" s="167">
        <f t="shared" si="49"/>
        <v>0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s="3" customFormat="1" ht="48.75" customHeight="1" thickBot="1" x14ac:dyDescent="0.3">
      <c r="A31" s="17" t="s">
        <v>42</v>
      </c>
      <c r="B31" s="16" t="s">
        <v>41</v>
      </c>
      <c r="C31" s="8">
        <v>210</v>
      </c>
      <c r="D31" s="8">
        <v>210</v>
      </c>
      <c r="E31" s="8">
        <v>0</v>
      </c>
      <c r="F31" s="8">
        <v>210</v>
      </c>
      <c r="G31" s="51" t="s">
        <v>457</v>
      </c>
      <c r="H31" s="53" t="s">
        <v>324</v>
      </c>
      <c r="I31" s="8">
        <v>120</v>
      </c>
      <c r="J31" s="8">
        <v>57</v>
      </c>
      <c r="K31" s="8">
        <v>10.15</v>
      </c>
      <c r="L31" s="13" t="s">
        <v>533</v>
      </c>
      <c r="M31" s="13" t="s">
        <v>530</v>
      </c>
      <c r="N31" s="13" t="s">
        <v>531</v>
      </c>
      <c r="O31" s="13" t="s">
        <v>522</v>
      </c>
      <c r="P31" s="18" t="s">
        <v>9</v>
      </c>
      <c r="Q31" s="164">
        <f t="shared" si="0"/>
        <v>1.9710000000000001</v>
      </c>
      <c r="R31" s="165">
        <f t="shared" si="1"/>
        <v>3.6135000000000002</v>
      </c>
      <c r="S31" s="165">
        <f t="shared" si="2"/>
        <v>2.2995000000000001</v>
      </c>
      <c r="T31" s="165">
        <f t="shared" si="3"/>
        <v>0.32850000000000001</v>
      </c>
      <c r="U31" s="165">
        <f t="shared" si="4"/>
        <v>6.5699999999999995E-2</v>
      </c>
      <c r="V31" s="166">
        <f t="shared" si="5"/>
        <v>0.14092650000000001</v>
      </c>
      <c r="W31" s="166">
        <f t="shared" si="6"/>
        <v>0.19512900000000002</v>
      </c>
      <c r="X31" s="165">
        <f t="shared" si="7"/>
        <v>0.18428850000000002</v>
      </c>
      <c r="Y31" s="166">
        <f t="shared" si="8"/>
        <v>2.7101250000000004E-2</v>
      </c>
      <c r="Z31" s="166">
        <f t="shared" si="9"/>
        <v>5.4202499999999997E-3</v>
      </c>
      <c r="AA31" s="166">
        <f t="shared" si="10"/>
        <v>0.2059695</v>
      </c>
      <c r="AB31" s="166">
        <f t="shared" si="11"/>
        <v>0.28185300000000002</v>
      </c>
      <c r="AC31" s="165">
        <f t="shared" si="12"/>
        <v>0.19512900000000002</v>
      </c>
      <c r="AD31" s="166">
        <f t="shared" si="13"/>
        <v>0</v>
      </c>
      <c r="AE31" s="166">
        <f t="shared" si="14"/>
        <v>0</v>
      </c>
      <c r="AF31" s="166">
        <f t="shared" si="15"/>
        <v>1.6241040000000002</v>
      </c>
      <c r="AG31" s="166">
        <f t="shared" si="16"/>
        <v>3.1365180000000001</v>
      </c>
      <c r="AH31" s="166">
        <f t="shared" si="17"/>
        <v>1.9200824999999999</v>
      </c>
      <c r="AI31" s="166">
        <f t="shared" si="18"/>
        <v>0.30139874999999999</v>
      </c>
      <c r="AJ31" s="167">
        <f t="shared" si="19"/>
        <v>6.0279749999999993E-2</v>
      </c>
      <c r="AK31" s="168">
        <f t="shared" si="20"/>
        <v>2.6280000000000001</v>
      </c>
      <c r="AL31" s="169">
        <f t="shared" si="21"/>
        <v>4.8179999999999996</v>
      </c>
      <c r="AM31" s="169">
        <f t="shared" si="22"/>
        <v>3.0659999999999998</v>
      </c>
      <c r="AN31" s="169">
        <f t="shared" si="23"/>
        <v>0.438</v>
      </c>
      <c r="AO31" s="169">
        <f t="shared" si="24"/>
        <v>8.7599999999999997E-2</v>
      </c>
      <c r="AP31" s="170">
        <v>0.7</v>
      </c>
      <c r="AQ31" s="170">
        <v>0.75</v>
      </c>
      <c r="AR31" s="170">
        <v>0.9</v>
      </c>
      <c r="AS31" s="170">
        <v>0</v>
      </c>
      <c r="AT31" s="170">
        <v>0</v>
      </c>
      <c r="AU31" s="169">
        <f t="shared" si="25"/>
        <v>1.93824855</v>
      </c>
      <c r="AV31" s="169">
        <f t="shared" si="26"/>
        <v>3.7598467499999995</v>
      </c>
      <c r="AW31" s="169">
        <f t="shared" si="27"/>
        <v>2.9252596500000001</v>
      </c>
      <c r="AX31" s="169">
        <f t="shared" si="28"/>
        <v>0</v>
      </c>
      <c r="AY31" s="169">
        <f t="shared" si="29"/>
        <v>0</v>
      </c>
      <c r="AZ31" s="169">
        <f t="shared" si="30"/>
        <v>0.83067795000000011</v>
      </c>
      <c r="BA31" s="169">
        <f t="shared" si="31"/>
        <v>1.2532822499999998</v>
      </c>
      <c r="BB31" s="169">
        <f t="shared" si="32"/>
        <v>0.32502884999999981</v>
      </c>
      <c r="BC31" s="169">
        <f t="shared" si="33"/>
        <v>0.46510125000000002</v>
      </c>
      <c r="BD31" s="171">
        <f t="shared" si="34"/>
        <v>9.3020249999999999E-2</v>
      </c>
      <c r="BE31" s="172">
        <f t="shared" si="35"/>
        <v>4.5990000000000002</v>
      </c>
      <c r="BF31" s="166">
        <f t="shared" si="36"/>
        <v>8.4314999999999998</v>
      </c>
      <c r="BG31" s="166">
        <f t="shared" si="37"/>
        <v>5.3654999999999999</v>
      </c>
      <c r="BH31" s="166">
        <f t="shared" si="38"/>
        <v>0.76649999999999996</v>
      </c>
      <c r="BI31" s="166">
        <f t="shared" si="39"/>
        <v>0.15329999999999999</v>
      </c>
      <c r="BJ31" s="166">
        <f t="shared" si="40"/>
        <v>2.4547819500000001</v>
      </c>
      <c r="BK31" s="166">
        <f t="shared" si="41"/>
        <v>4.3898002500000004</v>
      </c>
      <c r="BL31" s="166">
        <f t="shared" si="42"/>
        <v>2.2451113499999997</v>
      </c>
      <c r="BM31" s="166">
        <f t="shared" si="43"/>
        <v>0.76649999999999996</v>
      </c>
      <c r="BN31" s="166">
        <f t="shared" si="44"/>
        <v>0.15329999999999999</v>
      </c>
      <c r="BO31" s="166">
        <f t="shared" si="45"/>
        <v>2.1442180500000001</v>
      </c>
      <c r="BP31" s="166">
        <f t="shared" si="46"/>
        <v>4.0416997499999994</v>
      </c>
      <c r="BQ31" s="166">
        <f t="shared" si="47"/>
        <v>3.1203886500000002</v>
      </c>
      <c r="BR31" s="166">
        <f t="shared" si="48"/>
        <v>0</v>
      </c>
      <c r="BS31" s="167">
        <f t="shared" si="49"/>
        <v>0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s="4" customFormat="1" ht="48.75" customHeight="1" thickBot="1" x14ac:dyDescent="0.3">
      <c r="A32" s="10" t="s">
        <v>12</v>
      </c>
      <c r="B32" s="6" t="s">
        <v>10</v>
      </c>
      <c r="C32" s="7">
        <v>820</v>
      </c>
      <c r="D32" s="7">
        <v>820</v>
      </c>
      <c r="E32" s="7">
        <v>71</v>
      </c>
      <c r="F32" s="7">
        <v>891</v>
      </c>
      <c r="G32" s="13" t="s">
        <v>457</v>
      </c>
      <c r="H32" s="13" t="s">
        <v>282</v>
      </c>
      <c r="I32" s="7">
        <v>795</v>
      </c>
      <c r="J32" s="7">
        <v>97</v>
      </c>
      <c r="K32" s="7">
        <v>46.95</v>
      </c>
      <c r="L32" s="13" t="s">
        <v>532</v>
      </c>
      <c r="M32" s="13" t="s">
        <v>503</v>
      </c>
      <c r="N32" s="13" t="s">
        <v>499</v>
      </c>
      <c r="O32" s="13" t="s">
        <v>509</v>
      </c>
      <c r="P32" s="13" t="s">
        <v>281</v>
      </c>
      <c r="Q32" s="164">
        <f t="shared" si="0"/>
        <v>0.54749999999999999</v>
      </c>
      <c r="R32" s="165">
        <f t="shared" si="1"/>
        <v>1.0037499999999999</v>
      </c>
      <c r="S32" s="165">
        <f t="shared" si="2"/>
        <v>0.63875000000000004</v>
      </c>
      <c r="T32" s="165">
        <f t="shared" si="3"/>
        <v>9.1249999999999998E-2</v>
      </c>
      <c r="U32" s="165">
        <f t="shared" si="4"/>
        <v>1.8249999999999999E-2</v>
      </c>
      <c r="V32" s="166">
        <f t="shared" si="5"/>
        <v>3.914625E-2</v>
      </c>
      <c r="W32" s="166">
        <f t="shared" si="6"/>
        <v>5.4202500000000008E-2</v>
      </c>
      <c r="X32" s="165">
        <f t="shared" si="7"/>
        <v>5.1191250000000008E-2</v>
      </c>
      <c r="Y32" s="166">
        <f t="shared" si="8"/>
        <v>7.5281250000000001E-3</v>
      </c>
      <c r="Z32" s="166">
        <f t="shared" si="9"/>
        <v>1.505625E-3</v>
      </c>
      <c r="AA32" s="166">
        <f t="shared" si="10"/>
        <v>5.7213750000000001E-2</v>
      </c>
      <c r="AB32" s="166">
        <f t="shared" si="11"/>
        <v>7.8292500000000001E-2</v>
      </c>
      <c r="AC32" s="165">
        <f t="shared" si="12"/>
        <v>5.4202500000000008E-2</v>
      </c>
      <c r="AD32" s="166">
        <f t="shared" si="13"/>
        <v>0</v>
      </c>
      <c r="AE32" s="166">
        <f t="shared" si="14"/>
        <v>0</v>
      </c>
      <c r="AF32" s="166">
        <f t="shared" si="15"/>
        <v>0.45113999999999993</v>
      </c>
      <c r="AG32" s="166">
        <f t="shared" si="16"/>
        <v>0.87125499999999989</v>
      </c>
      <c r="AH32" s="166">
        <f t="shared" si="17"/>
        <v>0.53335624999999998</v>
      </c>
      <c r="AI32" s="166">
        <f t="shared" si="18"/>
        <v>8.3721875000000001E-2</v>
      </c>
      <c r="AJ32" s="167">
        <f t="shared" si="19"/>
        <v>1.6744374999999999E-2</v>
      </c>
      <c r="AK32" s="168">
        <f t="shared" si="20"/>
        <v>18.965399999999999</v>
      </c>
      <c r="AL32" s="169">
        <f t="shared" si="21"/>
        <v>34.7699</v>
      </c>
      <c r="AM32" s="169">
        <f t="shared" si="22"/>
        <v>22.126300000000001</v>
      </c>
      <c r="AN32" s="169">
        <f t="shared" si="23"/>
        <v>3.1608999999999998</v>
      </c>
      <c r="AO32" s="169">
        <f t="shared" si="24"/>
        <v>0.63217999999999996</v>
      </c>
      <c r="AP32" s="170">
        <v>0.7</v>
      </c>
      <c r="AQ32" s="170">
        <v>0.75</v>
      </c>
      <c r="AR32" s="170">
        <v>0.9</v>
      </c>
      <c r="AS32" s="170">
        <v>0</v>
      </c>
      <c r="AT32" s="170">
        <v>0</v>
      </c>
      <c r="AU32" s="169">
        <f t="shared" si="25"/>
        <v>13.303182375</v>
      </c>
      <c r="AV32" s="169">
        <f t="shared" si="26"/>
        <v>26.118076875</v>
      </c>
      <c r="AW32" s="169">
        <f t="shared" si="27"/>
        <v>19.959742124999998</v>
      </c>
      <c r="AX32" s="169">
        <f t="shared" si="28"/>
        <v>0</v>
      </c>
      <c r="AY32" s="169">
        <f t="shared" si="29"/>
        <v>0</v>
      </c>
      <c r="AZ32" s="169">
        <f t="shared" si="30"/>
        <v>5.7013638750000002</v>
      </c>
      <c r="BA32" s="169">
        <f t="shared" si="31"/>
        <v>8.7060256250000023</v>
      </c>
      <c r="BB32" s="169">
        <f t="shared" si="32"/>
        <v>2.217749125000001</v>
      </c>
      <c r="BC32" s="169">
        <f t="shared" si="33"/>
        <v>3.1684281249999997</v>
      </c>
      <c r="BD32" s="171">
        <f t="shared" si="34"/>
        <v>0.63368562499999992</v>
      </c>
      <c r="BE32" s="172">
        <f t="shared" si="35"/>
        <v>19.512899999999998</v>
      </c>
      <c r="BF32" s="166">
        <f t="shared" si="36"/>
        <v>35.773649999999996</v>
      </c>
      <c r="BG32" s="166">
        <f t="shared" si="37"/>
        <v>22.765050000000002</v>
      </c>
      <c r="BH32" s="166">
        <f t="shared" si="38"/>
        <v>3.2521499999999999</v>
      </c>
      <c r="BI32" s="166">
        <f t="shared" si="39"/>
        <v>0.65042999999999995</v>
      </c>
      <c r="BJ32" s="166">
        <f t="shared" si="40"/>
        <v>6.1525038749999998</v>
      </c>
      <c r="BK32" s="166">
        <f t="shared" si="41"/>
        <v>9.577280625000002</v>
      </c>
      <c r="BL32" s="166">
        <f t="shared" si="42"/>
        <v>2.7511053750000007</v>
      </c>
      <c r="BM32" s="166">
        <f t="shared" si="43"/>
        <v>3.2521499999999999</v>
      </c>
      <c r="BN32" s="166">
        <f t="shared" si="44"/>
        <v>0.65042999999999995</v>
      </c>
      <c r="BO32" s="166">
        <f t="shared" si="45"/>
        <v>13.360396125000001</v>
      </c>
      <c r="BP32" s="166">
        <f t="shared" si="46"/>
        <v>26.196369375</v>
      </c>
      <c r="BQ32" s="166">
        <f t="shared" si="47"/>
        <v>20.013944624999997</v>
      </c>
      <c r="BR32" s="166">
        <f t="shared" si="48"/>
        <v>0</v>
      </c>
      <c r="BS32" s="167">
        <f t="shared" si="49"/>
        <v>0</v>
      </c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s="4" customFormat="1" ht="48.75" customHeight="1" thickBot="1" x14ac:dyDescent="0.3">
      <c r="A33" s="12" t="s">
        <v>35</v>
      </c>
      <c r="B33" s="11" t="s">
        <v>36</v>
      </c>
      <c r="C33" s="7">
        <v>653</v>
      </c>
      <c r="D33" s="7">
        <v>653</v>
      </c>
      <c r="E33" s="7">
        <v>1069</v>
      </c>
      <c r="F33" s="7">
        <v>1722</v>
      </c>
      <c r="G33" s="13" t="s">
        <v>457</v>
      </c>
      <c r="H33" s="54" t="s">
        <v>329</v>
      </c>
      <c r="I33" s="7">
        <v>610</v>
      </c>
      <c r="J33" s="7">
        <v>93</v>
      </c>
      <c r="K33" s="7">
        <v>95</v>
      </c>
      <c r="L33" s="13" t="s">
        <v>532</v>
      </c>
      <c r="M33" s="13" t="s">
        <v>542</v>
      </c>
      <c r="N33" s="13" t="s">
        <v>499</v>
      </c>
      <c r="O33" s="13" t="s">
        <v>479</v>
      </c>
      <c r="P33" s="13" t="s">
        <v>468</v>
      </c>
      <c r="Q33" s="164">
        <f t="shared" si="0"/>
        <v>0.94169999999999998</v>
      </c>
      <c r="R33" s="165">
        <f t="shared" si="1"/>
        <v>1.72645</v>
      </c>
      <c r="S33" s="165">
        <f t="shared" si="2"/>
        <v>1.0986499999999999</v>
      </c>
      <c r="T33" s="165">
        <f t="shared" si="3"/>
        <v>0.15695000000000001</v>
      </c>
      <c r="U33" s="165">
        <f t="shared" si="4"/>
        <v>3.1390000000000001E-2</v>
      </c>
      <c r="V33" s="166">
        <f t="shared" si="5"/>
        <v>6.7331550000000004E-2</v>
      </c>
      <c r="W33" s="166">
        <f t="shared" si="6"/>
        <v>9.32283E-2</v>
      </c>
      <c r="X33" s="165">
        <f t="shared" si="7"/>
        <v>8.8048950000000015E-2</v>
      </c>
      <c r="Y33" s="166">
        <f t="shared" si="8"/>
        <v>1.2948375000000002E-2</v>
      </c>
      <c r="Z33" s="166">
        <f t="shared" si="9"/>
        <v>2.589675E-3</v>
      </c>
      <c r="AA33" s="166">
        <f t="shared" si="10"/>
        <v>9.8407649999999999E-2</v>
      </c>
      <c r="AB33" s="166">
        <f t="shared" si="11"/>
        <v>0.13466310000000001</v>
      </c>
      <c r="AC33" s="165">
        <f t="shared" si="12"/>
        <v>9.32283E-2</v>
      </c>
      <c r="AD33" s="166">
        <f t="shared" si="13"/>
        <v>0</v>
      </c>
      <c r="AE33" s="166">
        <f t="shared" si="14"/>
        <v>0</v>
      </c>
      <c r="AF33" s="166">
        <f t="shared" si="15"/>
        <v>0.77596080000000001</v>
      </c>
      <c r="AG33" s="166">
        <f t="shared" si="16"/>
        <v>1.4985586</v>
      </c>
      <c r="AH33" s="166">
        <f t="shared" si="17"/>
        <v>0.91737274999999996</v>
      </c>
      <c r="AI33" s="166">
        <f t="shared" si="18"/>
        <v>0.14400162499999999</v>
      </c>
      <c r="AJ33" s="167">
        <f t="shared" si="19"/>
        <v>2.8800325000000002E-2</v>
      </c>
      <c r="AK33" s="168">
        <f t="shared" si="20"/>
        <v>36.770099999999999</v>
      </c>
      <c r="AL33" s="169">
        <f t="shared" si="21"/>
        <v>67.411850000000001</v>
      </c>
      <c r="AM33" s="169">
        <f t="shared" si="22"/>
        <v>42.898449999999997</v>
      </c>
      <c r="AN33" s="169">
        <f t="shared" si="23"/>
        <v>6.1283500000000002</v>
      </c>
      <c r="AO33" s="169">
        <f t="shared" si="24"/>
        <v>1.22567</v>
      </c>
      <c r="AP33" s="170">
        <v>0.7</v>
      </c>
      <c r="AQ33" s="170">
        <v>0.75</v>
      </c>
      <c r="AR33" s="170">
        <v>0.9</v>
      </c>
      <c r="AS33" s="170">
        <v>0</v>
      </c>
      <c r="AT33" s="170">
        <v>0</v>
      </c>
      <c r="AU33" s="169">
        <f t="shared" si="25"/>
        <v>25.786202084999996</v>
      </c>
      <c r="AV33" s="169">
        <f t="shared" si="26"/>
        <v>50.628808725000006</v>
      </c>
      <c r="AW33" s="169">
        <f t="shared" si="27"/>
        <v>38.687849055000001</v>
      </c>
      <c r="AX33" s="169">
        <f t="shared" si="28"/>
        <v>0</v>
      </c>
      <c r="AY33" s="169">
        <f t="shared" si="29"/>
        <v>0</v>
      </c>
      <c r="AZ33" s="169">
        <f t="shared" si="30"/>
        <v>11.051229465000002</v>
      </c>
      <c r="BA33" s="169">
        <f t="shared" si="31"/>
        <v>16.876269575000002</v>
      </c>
      <c r="BB33" s="169">
        <f t="shared" si="32"/>
        <v>4.2986498949999969</v>
      </c>
      <c r="BC33" s="169">
        <f t="shared" si="33"/>
        <v>6.1412983749999999</v>
      </c>
      <c r="BD33" s="171">
        <f t="shared" si="34"/>
        <v>1.2282596750000001</v>
      </c>
      <c r="BE33" s="172">
        <f t="shared" si="35"/>
        <v>37.711799999999997</v>
      </c>
      <c r="BF33" s="166">
        <f t="shared" si="36"/>
        <v>69.138300000000001</v>
      </c>
      <c r="BG33" s="166">
        <f t="shared" si="37"/>
        <v>43.997099999999996</v>
      </c>
      <c r="BH33" s="166">
        <f t="shared" si="38"/>
        <v>6.2853000000000003</v>
      </c>
      <c r="BI33" s="166">
        <f t="shared" si="39"/>
        <v>1.2570600000000001</v>
      </c>
      <c r="BJ33" s="166">
        <f t="shared" si="40"/>
        <v>11.827190265000002</v>
      </c>
      <c r="BK33" s="166">
        <f t="shared" si="41"/>
        <v>18.374828175000001</v>
      </c>
      <c r="BL33" s="166">
        <f t="shared" si="42"/>
        <v>5.2160226449999971</v>
      </c>
      <c r="BM33" s="166">
        <f t="shared" si="43"/>
        <v>6.2852999999999994</v>
      </c>
      <c r="BN33" s="166">
        <f t="shared" si="44"/>
        <v>1.2570600000000001</v>
      </c>
      <c r="BO33" s="166">
        <f t="shared" si="45"/>
        <v>25.884609734999994</v>
      </c>
      <c r="BP33" s="166">
        <f t="shared" si="46"/>
        <v>50.763471825000003</v>
      </c>
      <c r="BQ33" s="166">
        <f t="shared" si="47"/>
        <v>38.781077355000001</v>
      </c>
      <c r="BR33" s="166">
        <f t="shared" si="48"/>
        <v>0</v>
      </c>
      <c r="BS33" s="167">
        <f t="shared" si="49"/>
        <v>0</v>
      </c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s="4" customFormat="1" ht="48.75" customHeight="1" thickBot="1" x14ac:dyDescent="0.3">
      <c r="A34" s="10" t="s">
        <v>83</v>
      </c>
      <c r="B34" s="6" t="s">
        <v>85</v>
      </c>
      <c r="C34" s="7">
        <v>296</v>
      </c>
      <c r="D34" s="7">
        <v>296</v>
      </c>
      <c r="E34" s="7">
        <v>0</v>
      </c>
      <c r="F34" s="7">
        <v>296</v>
      </c>
      <c r="G34" s="91" t="s">
        <v>458</v>
      </c>
      <c r="H34" s="54" t="s">
        <v>311</v>
      </c>
      <c r="I34" s="7">
        <v>0</v>
      </c>
      <c r="J34" s="7">
        <v>0</v>
      </c>
      <c r="K34" s="7">
        <v>0</v>
      </c>
      <c r="L34" s="13" t="s">
        <v>536</v>
      </c>
      <c r="M34" s="13" t="s">
        <v>530</v>
      </c>
      <c r="N34" s="18" t="s">
        <v>531</v>
      </c>
      <c r="O34" s="13" t="s">
        <v>479</v>
      </c>
      <c r="P34" s="13" t="s">
        <v>9</v>
      </c>
      <c r="Q34" s="164">
        <f t="shared" si="0"/>
        <v>6.4824000000000002</v>
      </c>
      <c r="R34" s="165">
        <f t="shared" si="1"/>
        <v>11.884399999999999</v>
      </c>
      <c r="S34" s="165">
        <f t="shared" si="2"/>
        <v>7.5628000000000002</v>
      </c>
      <c r="T34" s="165">
        <f t="shared" si="3"/>
        <v>1.0804</v>
      </c>
      <c r="U34" s="165">
        <f t="shared" si="4"/>
        <v>0.21607999999999999</v>
      </c>
      <c r="V34" s="166">
        <f t="shared" si="5"/>
        <v>0.4634916</v>
      </c>
      <c r="W34" s="166">
        <f t="shared" si="6"/>
        <v>0.64175760000000004</v>
      </c>
      <c r="X34" s="165">
        <f t="shared" si="7"/>
        <v>0.6061044000000001</v>
      </c>
      <c r="Y34" s="166">
        <f t="shared" si="8"/>
        <v>8.9133000000000004E-2</v>
      </c>
      <c r="Z34" s="166">
        <f t="shared" si="9"/>
        <v>1.7826600000000001E-2</v>
      </c>
      <c r="AA34" s="166">
        <f t="shared" si="10"/>
        <v>0.67741080000000009</v>
      </c>
      <c r="AB34" s="166">
        <f t="shared" si="11"/>
        <v>0.92698320000000001</v>
      </c>
      <c r="AC34" s="165">
        <f t="shared" si="12"/>
        <v>0.64175760000000004</v>
      </c>
      <c r="AD34" s="166">
        <f t="shared" si="13"/>
        <v>0</v>
      </c>
      <c r="AE34" s="166">
        <f t="shared" si="14"/>
        <v>0</v>
      </c>
      <c r="AF34" s="166">
        <f t="shared" si="15"/>
        <v>5.3414976000000003</v>
      </c>
      <c r="AG34" s="166">
        <f t="shared" si="16"/>
        <v>10.315659199999999</v>
      </c>
      <c r="AH34" s="166">
        <f t="shared" si="17"/>
        <v>6.3149379999999997</v>
      </c>
      <c r="AI34" s="166">
        <f t="shared" si="18"/>
        <v>0.99126700000000001</v>
      </c>
      <c r="AJ34" s="167">
        <f t="shared" si="19"/>
        <v>0.1982534</v>
      </c>
      <c r="AK34" s="168">
        <f t="shared" si="20"/>
        <v>0</v>
      </c>
      <c r="AL34" s="169">
        <f t="shared" si="21"/>
        <v>0</v>
      </c>
      <c r="AM34" s="169">
        <f t="shared" si="22"/>
        <v>0</v>
      </c>
      <c r="AN34" s="169">
        <f t="shared" si="23"/>
        <v>0</v>
      </c>
      <c r="AO34" s="169">
        <f t="shared" si="24"/>
        <v>0</v>
      </c>
      <c r="AP34" s="170">
        <v>0.7</v>
      </c>
      <c r="AQ34" s="170">
        <v>0.75</v>
      </c>
      <c r="AR34" s="170">
        <v>0.9</v>
      </c>
      <c r="AS34" s="170">
        <v>0</v>
      </c>
      <c r="AT34" s="170">
        <v>0</v>
      </c>
      <c r="AU34" s="169">
        <f t="shared" si="25"/>
        <v>0.32444412</v>
      </c>
      <c r="AV34" s="169">
        <f t="shared" si="26"/>
        <v>0.48131820000000003</v>
      </c>
      <c r="AW34" s="169">
        <f t="shared" si="27"/>
        <v>0.54549396000000006</v>
      </c>
      <c r="AX34" s="169">
        <f t="shared" si="28"/>
        <v>0</v>
      </c>
      <c r="AY34" s="169">
        <f t="shared" si="29"/>
        <v>0</v>
      </c>
      <c r="AZ34" s="169">
        <f t="shared" si="30"/>
        <v>0.13904748</v>
      </c>
      <c r="BA34" s="169">
        <f t="shared" si="31"/>
        <v>0.16043940000000001</v>
      </c>
      <c r="BB34" s="169">
        <f t="shared" si="32"/>
        <v>6.0610440000000043E-2</v>
      </c>
      <c r="BC34" s="169">
        <f t="shared" si="33"/>
        <v>8.9133000000000004E-2</v>
      </c>
      <c r="BD34" s="171">
        <f t="shared" si="34"/>
        <v>1.7826600000000001E-2</v>
      </c>
      <c r="BE34" s="172">
        <f t="shared" si="35"/>
        <v>6.4824000000000002</v>
      </c>
      <c r="BF34" s="166">
        <f t="shared" si="36"/>
        <v>11.884399999999999</v>
      </c>
      <c r="BG34" s="166">
        <f t="shared" si="37"/>
        <v>7.5628000000000002</v>
      </c>
      <c r="BH34" s="166">
        <f t="shared" si="38"/>
        <v>1.0804</v>
      </c>
      <c r="BI34" s="166">
        <f t="shared" si="39"/>
        <v>0.21607999999999999</v>
      </c>
      <c r="BJ34" s="166">
        <f t="shared" si="40"/>
        <v>5.4805450800000006</v>
      </c>
      <c r="BK34" s="166">
        <f t="shared" si="41"/>
        <v>10.476098599999998</v>
      </c>
      <c r="BL34" s="166">
        <f t="shared" si="42"/>
        <v>6.3755484399999993</v>
      </c>
      <c r="BM34" s="166">
        <f t="shared" si="43"/>
        <v>1.0804</v>
      </c>
      <c r="BN34" s="166">
        <f t="shared" si="44"/>
        <v>0.21607999999999999</v>
      </c>
      <c r="BO34" s="166">
        <f t="shared" si="45"/>
        <v>1.00185492</v>
      </c>
      <c r="BP34" s="166">
        <f t="shared" si="46"/>
        <v>1.4083014</v>
      </c>
      <c r="BQ34" s="166">
        <f t="shared" si="47"/>
        <v>1.18725156</v>
      </c>
      <c r="BR34" s="166">
        <f t="shared" si="48"/>
        <v>0</v>
      </c>
      <c r="BS34" s="167">
        <f t="shared" si="49"/>
        <v>0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s="4" customFormat="1" ht="48.75" customHeight="1" thickBot="1" x14ac:dyDescent="0.3">
      <c r="A35" s="12" t="s">
        <v>51</v>
      </c>
      <c r="B35" s="11" t="s">
        <v>53</v>
      </c>
      <c r="C35" s="7">
        <v>370</v>
      </c>
      <c r="D35" s="7">
        <v>370</v>
      </c>
      <c r="E35" s="7">
        <v>0</v>
      </c>
      <c r="F35" s="7">
        <v>370</v>
      </c>
      <c r="G35" s="91" t="s">
        <v>458</v>
      </c>
      <c r="H35" s="54" t="s">
        <v>320</v>
      </c>
      <c r="I35" s="7">
        <v>130</v>
      </c>
      <c r="J35" s="7">
        <v>35</v>
      </c>
      <c r="K35" s="7">
        <v>5.03</v>
      </c>
      <c r="L35" s="13" t="s">
        <v>535</v>
      </c>
      <c r="M35" s="13" t="s">
        <v>530</v>
      </c>
      <c r="N35" s="18" t="s">
        <v>531</v>
      </c>
      <c r="O35" s="7" t="s">
        <v>512</v>
      </c>
      <c r="P35" s="13" t="s">
        <v>9</v>
      </c>
      <c r="Q35" s="164">
        <f t="shared" si="0"/>
        <v>5.2560000000000002</v>
      </c>
      <c r="R35" s="165">
        <f t="shared" si="1"/>
        <v>9.6359999999999992</v>
      </c>
      <c r="S35" s="165">
        <f t="shared" si="2"/>
        <v>6.1319999999999997</v>
      </c>
      <c r="T35" s="165">
        <f t="shared" si="3"/>
        <v>0.876</v>
      </c>
      <c r="U35" s="165">
        <f t="shared" si="4"/>
        <v>0.17519999999999999</v>
      </c>
      <c r="V35" s="166">
        <f t="shared" si="5"/>
        <v>0.37580400000000003</v>
      </c>
      <c r="W35" s="166">
        <f t="shared" si="6"/>
        <v>0.52034400000000003</v>
      </c>
      <c r="X35" s="165">
        <f t="shared" si="7"/>
        <v>0.49143600000000004</v>
      </c>
      <c r="Y35" s="166">
        <f t="shared" si="8"/>
        <v>7.2270000000000001E-2</v>
      </c>
      <c r="Z35" s="166">
        <f t="shared" si="9"/>
        <v>1.4454E-2</v>
      </c>
      <c r="AA35" s="166">
        <f t="shared" si="10"/>
        <v>0.54925200000000007</v>
      </c>
      <c r="AB35" s="166">
        <f t="shared" si="11"/>
        <v>0.75160800000000005</v>
      </c>
      <c r="AC35" s="165">
        <f t="shared" si="12"/>
        <v>0.52034400000000003</v>
      </c>
      <c r="AD35" s="166">
        <f t="shared" si="13"/>
        <v>0</v>
      </c>
      <c r="AE35" s="166">
        <f t="shared" si="14"/>
        <v>0</v>
      </c>
      <c r="AF35" s="166">
        <f t="shared" si="15"/>
        <v>4.3309439999999997</v>
      </c>
      <c r="AG35" s="166">
        <f t="shared" si="16"/>
        <v>8.3640480000000004</v>
      </c>
      <c r="AH35" s="166">
        <f t="shared" si="17"/>
        <v>5.1202199999999998</v>
      </c>
      <c r="AI35" s="166">
        <f t="shared" si="18"/>
        <v>0.80373000000000006</v>
      </c>
      <c r="AJ35" s="167">
        <f t="shared" si="19"/>
        <v>0.160746</v>
      </c>
      <c r="AK35" s="168">
        <f t="shared" si="20"/>
        <v>2.847</v>
      </c>
      <c r="AL35" s="169">
        <f t="shared" si="21"/>
        <v>5.2195</v>
      </c>
      <c r="AM35" s="169">
        <f t="shared" si="22"/>
        <v>3.3214999999999999</v>
      </c>
      <c r="AN35" s="169">
        <f t="shared" si="23"/>
        <v>0.47449999999999998</v>
      </c>
      <c r="AO35" s="169">
        <f t="shared" si="24"/>
        <v>9.4899999999999998E-2</v>
      </c>
      <c r="AP35" s="170">
        <v>0.7</v>
      </c>
      <c r="AQ35" s="170">
        <v>0.75</v>
      </c>
      <c r="AR35" s="170">
        <v>0.9</v>
      </c>
      <c r="AS35" s="170">
        <v>0</v>
      </c>
      <c r="AT35" s="170">
        <v>0</v>
      </c>
      <c r="AU35" s="169">
        <f t="shared" si="25"/>
        <v>2.2559627999999998</v>
      </c>
      <c r="AV35" s="169">
        <f t="shared" si="26"/>
        <v>4.3048830000000002</v>
      </c>
      <c r="AW35" s="169">
        <f t="shared" si="27"/>
        <v>3.4316424000000003</v>
      </c>
      <c r="AX35" s="169">
        <f t="shared" si="28"/>
        <v>0</v>
      </c>
      <c r="AY35" s="169">
        <f t="shared" si="29"/>
        <v>0</v>
      </c>
      <c r="AZ35" s="169">
        <f t="shared" si="30"/>
        <v>0.96684120000000018</v>
      </c>
      <c r="BA35" s="169">
        <f t="shared" si="31"/>
        <v>1.4349609999999995</v>
      </c>
      <c r="BB35" s="169">
        <f t="shared" si="32"/>
        <v>0.38129359999999979</v>
      </c>
      <c r="BC35" s="169">
        <f t="shared" si="33"/>
        <v>0.54676999999999998</v>
      </c>
      <c r="BD35" s="171">
        <f t="shared" si="34"/>
        <v>0.10935399999999999</v>
      </c>
      <c r="BE35" s="172">
        <f t="shared" si="35"/>
        <v>8.1029999999999998</v>
      </c>
      <c r="BF35" s="166">
        <f t="shared" si="36"/>
        <v>14.855499999999999</v>
      </c>
      <c r="BG35" s="166">
        <f t="shared" si="37"/>
        <v>9.4535</v>
      </c>
      <c r="BH35" s="166">
        <f t="shared" si="38"/>
        <v>1.3505</v>
      </c>
      <c r="BI35" s="166">
        <f t="shared" si="39"/>
        <v>0.27010000000000001</v>
      </c>
      <c r="BJ35" s="166">
        <f t="shared" si="40"/>
        <v>5.2977851999999999</v>
      </c>
      <c r="BK35" s="166">
        <f t="shared" si="41"/>
        <v>9.7990089999999999</v>
      </c>
      <c r="BL35" s="166">
        <f t="shared" si="42"/>
        <v>5.5015135999999991</v>
      </c>
      <c r="BM35" s="166">
        <f t="shared" si="43"/>
        <v>1.3505</v>
      </c>
      <c r="BN35" s="166">
        <f t="shared" si="44"/>
        <v>0.27010000000000001</v>
      </c>
      <c r="BO35" s="166">
        <f t="shared" si="45"/>
        <v>2.8052147999999999</v>
      </c>
      <c r="BP35" s="166">
        <f t="shared" si="46"/>
        <v>5.0564910000000003</v>
      </c>
      <c r="BQ35" s="166">
        <f t="shared" si="47"/>
        <v>3.9519864000000005</v>
      </c>
      <c r="BR35" s="166">
        <f t="shared" si="48"/>
        <v>0</v>
      </c>
      <c r="BS35" s="167">
        <f t="shared" si="49"/>
        <v>0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s="4" customFormat="1" ht="48.75" customHeight="1" thickBot="1" x14ac:dyDescent="0.3">
      <c r="A36" s="12" t="s">
        <v>26</v>
      </c>
      <c r="B36" s="11" t="s">
        <v>31</v>
      </c>
      <c r="C36" s="7">
        <v>506</v>
      </c>
      <c r="D36" s="7">
        <v>506</v>
      </c>
      <c r="E36" s="7">
        <v>60</v>
      </c>
      <c r="F36" s="7">
        <v>566</v>
      </c>
      <c r="G36" s="13" t="s">
        <v>457</v>
      </c>
      <c r="H36" s="48" t="s">
        <v>277</v>
      </c>
      <c r="I36" s="7">
        <v>488</v>
      </c>
      <c r="J36" s="7">
        <v>96</v>
      </c>
      <c r="K36" s="7">
        <v>22</v>
      </c>
      <c r="L36" s="13" t="s">
        <v>543</v>
      </c>
      <c r="M36" s="13" t="s">
        <v>542</v>
      </c>
      <c r="N36" s="13" t="s">
        <v>499</v>
      </c>
      <c r="O36" s="13" t="s">
        <v>517</v>
      </c>
      <c r="P36" s="13" t="s">
        <v>292</v>
      </c>
      <c r="Q36" s="164">
        <f t="shared" ref="Q36:Q67" si="50">(D36-I36)*60*365/1000000</f>
        <v>0.39419999999999999</v>
      </c>
      <c r="R36" s="165">
        <f t="shared" ref="R36:R67" si="51">(D36-I36)*110*365/1000000</f>
        <v>0.72270000000000001</v>
      </c>
      <c r="S36" s="165">
        <f t="shared" ref="S36:S67" si="52">(D36-I36)*70*365/1000000</f>
        <v>0.45989999999999998</v>
      </c>
      <c r="T36" s="165">
        <f t="shared" ref="T36:T67" si="53">(D36-I36)*10*365/1000000</f>
        <v>6.5699999999999995E-2</v>
      </c>
      <c r="U36" s="165">
        <f t="shared" ref="U36:U67" si="54">(D36-I36)*2*365/1000000</f>
        <v>1.3140000000000001E-2</v>
      </c>
      <c r="V36" s="166">
        <f t="shared" ref="V36:V67" si="55">(D36-I36)*13*365/1000000*33%</f>
        <v>2.81853E-2</v>
      </c>
      <c r="W36" s="166">
        <f t="shared" ref="W36:W67" si="56">(D36-I36)*18*365/1000000*33%</f>
        <v>3.9025800000000006E-2</v>
      </c>
      <c r="X36" s="165">
        <f t="shared" ref="X36:X67" si="57">(D36-I36)*17*365/1000000*33%</f>
        <v>3.68577E-2</v>
      </c>
      <c r="Y36" s="166">
        <f t="shared" ref="Y36:Y67" si="58">(D36-I36)*2.5*365/1000000*33%</f>
        <v>5.4202499999999997E-3</v>
      </c>
      <c r="Z36" s="166">
        <f t="shared" ref="Z36:Z67" si="59">(D36-I36)*0.5*365/1000000*33%</f>
        <v>1.08405E-3</v>
      </c>
      <c r="AA36" s="166">
        <f t="shared" ref="AA36:AA67" si="60">(D36-I36)*19*365/1000000*33%</f>
        <v>4.1193899999999999E-2</v>
      </c>
      <c r="AB36" s="166">
        <f t="shared" ref="AB36:AB67" si="61">(D36-I36)*26*365/1000000*33%</f>
        <v>5.63706E-2</v>
      </c>
      <c r="AC36" s="165">
        <f t="shared" ref="AC36:AC67" si="62">(D36-I36)*18*365/1000000*33%</f>
        <v>3.9025800000000006E-2</v>
      </c>
      <c r="AD36" s="166">
        <f t="shared" ref="AD36:AD67" si="63">(D36-I36)*0*365/1000000*33%</f>
        <v>0</v>
      </c>
      <c r="AE36" s="166">
        <f t="shared" ref="AE36:AE67" si="64">(D36-I36)*0*365/1000000*33%</f>
        <v>0</v>
      </c>
      <c r="AF36" s="166">
        <f t="shared" ref="AF36:AF67" si="65">(Q36-V36-AA36)</f>
        <v>0.32482079999999997</v>
      </c>
      <c r="AG36" s="166">
        <f t="shared" ref="AG36:AG67" si="66">(R36-W36-AB36)</f>
        <v>0.62730359999999996</v>
      </c>
      <c r="AH36" s="166">
        <f t="shared" ref="AH36:AH67" si="67">(S36-X36-AC36)</f>
        <v>0.38401649999999998</v>
      </c>
      <c r="AI36" s="166">
        <f t="shared" ref="AI36:AI67" si="68">(T36-Y36-AD36)</f>
        <v>6.0279749999999993E-2</v>
      </c>
      <c r="AJ36" s="167">
        <f t="shared" ref="AJ36:AJ67" si="69">(U36-Z36-AE36)</f>
        <v>1.2055950000000001E-2</v>
      </c>
      <c r="AK36" s="168">
        <f t="shared" ref="AK36:AK67" si="70">(E36+I36)*60*365/1000000</f>
        <v>12.001200000000001</v>
      </c>
      <c r="AL36" s="169">
        <f t="shared" ref="AL36:AL67" si="71">(E36+I36)*110*365/1000000</f>
        <v>22.002199999999998</v>
      </c>
      <c r="AM36" s="169">
        <f t="shared" ref="AM36:AM67" si="72">(E36+I36)*70*365/1000000</f>
        <v>14.0014</v>
      </c>
      <c r="AN36" s="169">
        <f t="shared" ref="AN36:AN67" si="73">(E36+I36)*10*365/1000000</f>
        <v>2.0002</v>
      </c>
      <c r="AO36" s="169">
        <f t="shared" ref="AO36:AO67" si="74">(E36+I36)*2*365/1000000</f>
        <v>0.40004000000000001</v>
      </c>
      <c r="AP36" s="170">
        <v>0.7</v>
      </c>
      <c r="AQ36" s="170">
        <v>0.75</v>
      </c>
      <c r="AR36" s="170">
        <v>0.9</v>
      </c>
      <c r="AS36" s="170">
        <v>0</v>
      </c>
      <c r="AT36" s="170">
        <v>0</v>
      </c>
      <c r="AU36" s="169">
        <f t="shared" ref="AU36:AU67" si="75">(V36+AK36)*AP36</f>
        <v>8.4205697100000005</v>
      </c>
      <c r="AV36" s="169">
        <f t="shared" ref="AV36:AV67" si="76">(W36+AL36)*AQ36</f>
        <v>16.530919349999998</v>
      </c>
      <c r="AW36" s="169">
        <f t="shared" ref="AW36:AW67" si="77">(X36+AM36)*AR36</f>
        <v>12.634431930000002</v>
      </c>
      <c r="AX36" s="169">
        <f t="shared" ref="AX36:AX67" si="78">(Y36+AN36)*AS36</f>
        <v>0</v>
      </c>
      <c r="AY36" s="169">
        <f t="shared" ref="AY36:AY67" si="79">(Z36+AO36)*AT36</f>
        <v>0</v>
      </c>
      <c r="AZ36" s="169">
        <f t="shared" ref="AZ36:AZ67" si="80">V36+AK36-AU36</f>
        <v>3.6088155900000007</v>
      </c>
      <c r="BA36" s="169">
        <f t="shared" ref="BA36:BA67" si="81">W36+AL36-AV36</f>
        <v>5.5103064500000016</v>
      </c>
      <c r="BB36" s="169">
        <f t="shared" ref="BB36:BB67" si="82">X36+AM36-AW36</f>
        <v>1.4038257699999992</v>
      </c>
      <c r="BC36" s="169">
        <f t="shared" ref="BC36:BC67" si="83">Y36+AN36-AX36</f>
        <v>2.0056202499999998</v>
      </c>
      <c r="BD36" s="171">
        <f t="shared" ref="BD36:BD67" si="84">Z36+AO36-AY36</f>
        <v>0.40112405000000001</v>
      </c>
      <c r="BE36" s="172">
        <f t="shared" ref="BE36:BE67" si="85">Q36+AK36</f>
        <v>12.3954</v>
      </c>
      <c r="BF36" s="166">
        <f t="shared" ref="BF36:BF67" si="86">R36+AL36</f>
        <v>22.724899999999998</v>
      </c>
      <c r="BG36" s="166">
        <f t="shared" ref="BG36:BG67" si="87">S36+AM36</f>
        <v>14.4613</v>
      </c>
      <c r="BH36" s="166">
        <f t="shared" ref="BH36:BH67" si="88">T36+AN36</f>
        <v>2.0659000000000001</v>
      </c>
      <c r="BI36" s="166">
        <f t="shared" ref="BI36:BI67" si="89">U36+AO36</f>
        <v>0.41317999999999999</v>
      </c>
      <c r="BJ36" s="166">
        <f t="shared" ref="BJ36:BJ67" si="90">AF36+AZ36</f>
        <v>3.9336363900000006</v>
      </c>
      <c r="BK36" s="166">
        <f t="shared" ref="BK36:BK67" si="91">AG36+BA36</f>
        <v>6.1376100500000019</v>
      </c>
      <c r="BL36" s="166">
        <f t="shared" ref="BL36:BL67" si="92">AH36+BB36</f>
        <v>1.7878422699999992</v>
      </c>
      <c r="BM36" s="166">
        <f t="shared" ref="BM36:BM67" si="93">AI36+BC36</f>
        <v>2.0658999999999996</v>
      </c>
      <c r="BN36" s="166">
        <f t="shared" ref="BN36:BN67" si="94">AJ36+BD36</f>
        <v>0.41317999999999999</v>
      </c>
      <c r="BO36" s="166">
        <f t="shared" ref="BO36:BO67" si="95">AA36+AU36</f>
        <v>8.4617636100000002</v>
      </c>
      <c r="BP36" s="166">
        <f t="shared" ref="BP36:BP67" si="96">AB36+AV36</f>
        <v>16.587289949999999</v>
      </c>
      <c r="BQ36" s="166">
        <f t="shared" ref="BQ36:BQ67" si="97">AC36+AW36</f>
        <v>12.673457730000001</v>
      </c>
      <c r="BR36" s="166">
        <f t="shared" ref="BR36:BR67" si="98">AD36+AX36</f>
        <v>0</v>
      </c>
      <c r="BS36" s="167">
        <f t="shared" ref="BS36:BS67" si="99">AE36+AY36</f>
        <v>0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s="4" customFormat="1" ht="48.75" customHeight="1" thickBot="1" x14ac:dyDescent="0.3">
      <c r="A37" s="12" t="s">
        <v>71</v>
      </c>
      <c r="B37" s="11" t="s">
        <v>74</v>
      </c>
      <c r="C37" s="7">
        <v>312</v>
      </c>
      <c r="D37" s="7">
        <v>312</v>
      </c>
      <c r="E37" s="7">
        <v>0</v>
      </c>
      <c r="F37" s="7">
        <v>312</v>
      </c>
      <c r="G37" s="13" t="s">
        <v>457</v>
      </c>
      <c r="H37" s="48" t="s">
        <v>283</v>
      </c>
      <c r="I37" s="7">
        <v>212</v>
      </c>
      <c r="J37" s="7">
        <v>68</v>
      </c>
      <c r="K37" s="7">
        <v>6.2</v>
      </c>
      <c r="L37" s="13" t="s">
        <v>536</v>
      </c>
      <c r="M37" s="13" t="s">
        <v>530</v>
      </c>
      <c r="N37" s="18" t="s">
        <v>531</v>
      </c>
      <c r="O37" s="13" t="s">
        <v>479</v>
      </c>
      <c r="P37" s="13" t="s">
        <v>284</v>
      </c>
      <c r="Q37" s="164">
        <f t="shared" si="50"/>
        <v>2.19</v>
      </c>
      <c r="R37" s="165">
        <f t="shared" si="51"/>
        <v>4.0149999999999997</v>
      </c>
      <c r="S37" s="165">
        <f t="shared" si="52"/>
        <v>2.5550000000000002</v>
      </c>
      <c r="T37" s="165">
        <f t="shared" si="53"/>
        <v>0.36499999999999999</v>
      </c>
      <c r="U37" s="165">
        <f t="shared" si="54"/>
        <v>7.2999999999999995E-2</v>
      </c>
      <c r="V37" s="166">
        <f t="shared" si="55"/>
        <v>0.156585</v>
      </c>
      <c r="W37" s="166">
        <f t="shared" si="56"/>
        <v>0.21681000000000003</v>
      </c>
      <c r="X37" s="165">
        <f t="shared" si="57"/>
        <v>0.20476500000000003</v>
      </c>
      <c r="Y37" s="166">
        <f t="shared" si="58"/>
        <v>3.01125E-2</v>
      </c>
      <c r="Z37" s="166">
        <f t="shared" si="59"/>
        <v>6.0225000000000001E-3</v>
      </c>
      <c r="AA37" s="166">
        <f t="shared" si="60"/>
        <v>0.228855</v>
      </c>
      <c r="AB37" s="166">
        <f t="shared" si="61"/>
        <v>0.31317</v>
      </c>
      <c r="AC37" s="165">
        <f t="shared" si="62"/>
        <v>0.21681000000000003</v>
      </c>
      <c r="AD37" s="166">
        <f t="shared" si="63"/>
        <v>0</v>
      </c>
      <c r="AE37" s="166">
        <f t="shared" si="64"/>
        <v>0</v>
      </c>
      <c r="AF37" s="166">
        <f t="shared" si="65"/>
        <v>1.8045599999999997</v>
      </c>
      <c r="AG37" s="166">
        <f t="shared" si="66"/>
        <v>3.4850199999999996</v>
      </c>
      <c r="AH37" s="166">
        <f t="shared" si="67"/>
        <v>2.1334249999999999</v>
      </c>
      <c r="AI37" s="166">
        <f t="shared" si="68"/>
        <v>0.3348875</v>
      </c>
      <c r="AJ37" s="167">
        <f t="shared" si="69"/>
        <v>6.6977499999999995E-2</v>
      </c>
      <c r="AK37" s="168">
        <f t="shared" si="70"/>
        <v>4.6428000000000003</v>
      </c>
      <c r="AL37" s="169">
        <f t="shared" si="71"/>
        <v>8.5117999999999991</v>
      </c>
      <c r="AM37" s="169">
        <f t="shared" si="72"/>
        <v>5.4165999999999999</v>
      </c>
      <c r="AN37" s="169">
        <f t="shared" si="73"/>
        <v>0.77380000000000004</v>
      </c>
      <c r="AO37" s="169">
        <f t="shared" si="74"/>
        <v>0.15476000000000001</v>
      </c>
      <c r="AP37" s="170">
        <v>0.7</v>
      </c>
      <c r="AQ37" s="170">
        <v>0.75</v>
      </c>
      <c r="AR37" s="170">
        <v>0.9</v>
      </c>
      <c r="AS37" s="170">
        <v>0</v>
      </c>
      <c r="AT37" s="170">
        <v>0</v>
      </c>
      <c r="AU37" s="169">
        <f t="shared" si="75"/>
        <v>3.3595694999999997</v>
      </c>
      <c r="AV37" s="169">
        <f t="shared" si="76"/>
        <v>6.5464574999999998</v>
      </c>
      <c r="AW37" s="169">
        <f t="shared" si="77"/>
        <v>5.0592284999999997</v>
      </c>
      <c r="AX37" s="169">
        <f t="shared" si="78"/>
        <v>0</v>
      </c>
      <c r="AY37" s="169">
        <f t="shared" si="79"/>
        <v>0</v>
      </c>
      <c r="AZ37" s="169">
        <f t="shared" si="80"/>
        <v>1.4398155000000004</v>
      </c>
      <c r="BA37" s="169">
        <f t="shared" si="81"/>
        <v>2.1821524999999999</v>
      </c>
      <c r="BB37" s="169">
        <f t="shared" si="82"/>
        <v>0.56213650000000026</v>
      </c>
      <c r="BC37" s="169">
        <f t="shared" si="83"/>
        <v>0.80391250000000003</v>
      </c>
      <c r="BD37" s="171">
        <f t="shared" si="84"/>
        <v>0.16078249999999999</v>
      </c>
      <c r="BE37" s="172">
        <f t="shared" si="85"/>
        <v>6.8328000000000007</v>
      </c>
      <c r="BF37" s="166">
        <f t="shared" si="86"/>
        <v>12.526799999999998</v>
      </c>
      <c r="BG37" s="166">
        <f t="shared" si="87"/>
        <v>7.9716000000000005</v>
      </c>
      <c r="BH37" s="166">
        <f t="shared" si="88"/>
        <v>1.1388</v>
      </c>
      <c r="BI37" s="166">
        <f t="shared" si="89"/>
        <v>0.22776000000000002</v>
      </c>
      <c r="BJ37" s="166">
        <f t="shared" si="90"/>
        <v>3.2443755000000003</v>
      </c>
      <c r="BK37" s="166">
        <f t="shared" si="91"/>
        <v>5.6671724999999995</v>
      </c>
      <c r="BL37" s="166">
        <f t="shared" si="92"/>
        <v>2.6955615000000002</v>
      </c>
      <c r="BM37" s="166">
        <f t="shared" si="93"/>
        <v>1.1388</v>
      </c>
      <c r="BN37" s="166">
        <f t="shared" si="94"/>
        <v>0.22775999999999999</v>
      </c>
      <c r="BO37" s="166">
        <f t="shared" si="95"/>
        <v>3.5884244999999995</v>
      </c>
      <c r="BP37" s="166">
        <f t="shared" si="96"/>
        <v>6.8596275000000002</v>
      </c>
      <c r="BQ37" s="166">
        <f t="shared" si="97"/>
        <v>5.2760384999999994</v>
      </c>
      <c r="BR37" s="166">
        <f t="shared" si="98"/>
        <v>0</v>
      </c>
      <c r="BS37" s="167">
        <f t="shared" si="99"/>
        <v>0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s="4" customFormat="1" ht="48.75" customHeight="1" thickBot="1" x14ac:dyDescent="0.3">
      <c r="A38" s="12" t="s">
        <v>21</v>
      </c>
      <c r="B38" s="11" t="s">
        <v>19</v>
      </c>
      <c r="C38" s="7">
        <v>464</v>
      </c>
      <c r="D38" s="7">
        <v>464</v>
      </c>
      <c r="E38" s="7">
        <v>42</v>
      </c>
      <c r="F38" s="7">
        <v>506</v>
      </c>
      <c r="G38" s="13" t="s">
        <v>457</v>
      </c>
      <c r="H38" s="13" t="s">
        <v>285</v>
      </c>
      <c r="I38" s="7">
        <v>401</v>
      </c>
      <c r="J38" s="7">
        <v>86</v>
      </c>
      <c r="K38" s="7">
        <v>11.75</v>
      </c>
      <c r="L38" s="13" t="s">
        <v>541</v>
      </c>
      <c r="M38" s="13" t="s">
        <v>540</v>
      </c>
      <c r="N38" s="13" t="s">
        <v>499</v>
      </c>
      <c r="O38" s="13" t="s">
        <v>479</v>
      </c>
      <c r="P38" s="13" t="s">
        <v>267</v>
      </c>
      <c r="Q38" s="164">
        <f t="shared" si="50"/>
        <v>1.3796999999999999</v>
      </c>
      <c r="R38" s="165">
        <f t="shared" si="51"/>
        <v>2.5294500000000002</v>
      </c>
      <c r="S38" s="165">
        <f t="shared" si="52"/>
        <v>1.60965</v>
      </c>
      <c r="T38" s="165">
        <f t="shared" si="53"/>
        <v>0.22994999999999999</v>
      </c>
      <c r="U38" s="165">
        <f t="shared" si="54"/>
        <v>4.5990000000000003E-2</v>
      </c>
      <c r="V38" s="166">
        <f t="shared" si="55"/>
        <v>9.8648550000000002E-2</v>
      </c>
      <c r="W38" s="166">
        <f t="shared" si="56"/>
        <v>0.1365903</v>
      </c>
      <c r="X38" s="165">
        <f t="shared" si="57"/>
        <v>0.12900195</v>
      </c>
      <c r="Y38" s="166">
        <f t="shared" si="58"/>
        <v>1.8970874999999998E-2</v>
      </c>
      <c r="Z38" s="166">
        <f t="shared" si="59"/>
        <v>3.7941750000000003E-3</v>
      </c>
      <c r="AA38" s="166">
        <f t="shared" si="60"/>
        <v>0.14417864999999999</v>
      </c>
      <c r="AB38" s="166">
        <f t="shared" si="61"/>
        <v>0.1972971</v>
      </c>
      <c r="AC38" s="165">
        <f t="shared" si="62"/>
        <v>0.1365903</v>
      </c>
      <c r="AD38" s="166">
        <f t="shared" si="63"/>
        <v>0</v>
      </c>
      <c r="AE38" s="166">
        <f t="shared" si="64"/>
        <v>0</v>
      </c>
      <c r="AF38" s="166">
        <f t="shared" si="65"/>
        <v>1.1368727999999999</v>
      </c>
      <c r="AG38" s="166">
        <f t="shared" si="66"/>
        <v>2.1955626000000001</v>
      </c>
      <c r="AH38" s="166">
        <f t="shared" si="67"/>
        <v>1.3440577500000002</v>
      </c>
      <c r="AI38" s="166">
        <f t="shared" si="68"/>
        <v>0.21097912499999999</v>
      </c>
      <c r="AJ38" s="167">
        <f t="shared" si="69"/>
        <v>4.2195825000000006E-2</v>
      </c>
      <c r="AK38" s="168">
        <f t="shared" si="70"/>
        <v>9.7017000000000007</v>
      </c>
      <c r="AL38" s="169">
        <f t="shared" si="71"/>
        <v>17.786449999999999</v>
      </c>
      <c r="AM38" s="169">
        <f t="shared" si="72"/>
        <v>11.31865</v>
      </c>
      <c r="AN38" s="169">
        <f t="shared" si="73"/>
        <v>1.6169500000000001</v>
      </c>
      <c r="AO38" s="169">
        <f t="shared" si="74"/>
        <v>0.32339000000000001</v>
      </c>
      <c r="AP38" s="170">
        <v>0.7</v>
      </c>
      <c r="AQ38" s="170">
        <v>0.75</v>
      </c>
      <c r="AR38" s="170">
        <v>0.9</v>
      </c>
      <c r="AS38" s="170">
        <v>0</v>
      </c>
      <c r="AT38" s="170">
        <v>0</v>
      </c>
      <c r="AU38" s="169">
        <f t="shared" si="75"/>
        <v>6.8602439850000003</v>
      </c>
      <c r="AV38" s="169">
        <f t="shared" si="76"/>
        <v>13.442280225000001</v>
      </c>
      <c r="AW38" s="169">
        <f t="shared" si="77"/>
        <v>10.302886754999999</v>
      </c>
      <c r="AX38" s="169">
        <f t="shared" si="78"/>
        <v>0</v>
      </c>
      <c r="AY38" s="169">
        <f t="shared" si="79"/>
        <v>0</v>
      </c>
      <c r="AZ38" s="169">
        <f t="shared" si="80"/>
        <v>2.9401045650000004</v>
      </c>
      <c r="BA38" s="169">
        <f t="shared" si="81"/>
        <v>4.4807600749999992</v>
      </c>
      <c r="BB38" s="169">
        <f t="shared" si="82"/>
        <v>1.1447651949999997</v>
      </c>
      <c r="BC38" s="169">
        <f t="shared" si="83"/>
        <v>1.6359208750000001</v>
      </c>
      <c r="BD38" s="171">
        <f t="shared" si="84"/>
        <v>0.32718417500000002</v>
      </c>
      <c r="BE38" s="172">
        <f t="shared" si="85"/>
        <v>11.0814</v>
      </c>
      <c r="BF38" s="166">
        <f t="shared" si="86"/>
        <v>20.315899999999999</v>
      </c>
      <c r="BG38" s="166">
        <f t="shared" si="87"/>
        <v>12.9283</v>
      </c>
      <c r="BH38" s="166">
        <f t="shared" si="88"/>
        <v>1.8469000000000002</v>
      </c>
      <c r="BI38" s="166">
        <f t="shared" si="89"/>
        <v>0.36938000000000004</v>
      </c>
      <c r="BJ38" s="166">
        <f t="shared" si="90"/>
        <v>4.0769773650000003</v>
      </c>
      <c r="BK38" s="166">
        <f t="shared" si="91"/>
        <v>6.6763226749999998</v>
      </c>
      <c r="BL38" s="166">
        <f t="shared" si="92"/>
        <v>2.4888229449999999</v>
      </c>
      <c r="BM38" s="166">
        <f t="shared" si="93"/>
        <v>1.8469</v>
      </c>
      <c r="BN38" s="166">
        <f t="shared" si="94"/>
        <v>0.36938000000000004</v>
      </c>
      <c r="BO38" s="166">
        <f t="shared" si="95"/>
        <v>7.0044226350000001</v>
      </c>
      <c r="BP38" s="166">
        <f t="shared" si="96"/>
        <v>13.639577325000001</v>
      </c>
      <c r="BQ38" s="166">
        <f t="shared" si="97"/>
        <v>10.439477054999999</v>
      </c>
      <c r="BR38" s="166">
        <f t="shared" si="98"/>
        <v>0</v>
      </c>
      <c r="BS38" s="167">
        <f t="shared" si="99"/>
        <v>0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s="4" customFormat="1" ht="48.75" customHeight="1" thickBot="1" x14ac:dyDescent="0.3">
      <c r="A39" s="12" t="s">
        <v>38</v>
      </c>
      <c r="B39" s="11" t="s">
        <v>39</v>
      </c>
      <c r="C39" s="7">
        <v>364</v>
      </c>
      <c r="D39" s="7">
        <v>364</v>
      </c>
      <c r="E39" s="7">
        <v>0</v>
      </c>
      <c r="F39" s="7">
        <v>364</v>
      </c>
      <c r="G39" s="91" t="s">
        <v>458</v>
      </c>
      <c r="H39" s="54" t="s">
        <v>324</v>
      </c>
      <c r="I39" s="7">
        <v>340</v>
      </c>
      <c r="J39" s="7">
        <v>93</v>
      </c>
      <c r="K39" s="7">
        <v>10.1</v>
      </c>
      <c r="L39" s="13" t="s">
        <v>532</v>
      </c>
      <c r="M39" s="13" t="s">
        <v>530</v>
      </c>
      <c r="N39" s="24" t="s">
        <v>531</v>
      </c>
      <c r="O39" s="13" t="s">
        <v>479</v>
      </c>
      <c r="P39" s="13" t="s">
        <v>9</v>
      </c>
      <c r="Q39" s="164">
        <f t="shared" si="50"/>
        <v>0.52559999999999996</v>
      </c>
      <c r="R39" s="165">
        <f t="shared" si="51"/>
        <v>0.96360000000000001</v>
      </c>
      <c r="S39" s="165">
        <f t="shared" si="52"/>
        <v>0.61319999999999997</v>
      </c>
      <c r="T39" s="165">
        <f t="shared" si="53"/>
        <v>8.7599999999999997E-2</v>
      </c>
      <c r="U39" s="165">
        <f t="shared" si="54"/>
        <v>1.7520000000000001E-2</v>
      </c>
      <c r="V39" s="166">
        <f t="shared" si="55"/>
        <v>3.75804E-2</v>
      </c>
      <c r="W39" s="166">
        <f t="shared" si="56"/>
        <v>5.2034400000000001E-2</v>
      </c>
      <c r="X39" s="165">
        <f t="shared" si="57"/>
        <v>4.9143600000000003E-2</v>
      </c>
      <c r="Y39" s="166">
        <f t="shared" si="58"/>
        <v>7.2269999999999999E-3</v>
      </c>
      <c r="Z39" s="166">
        <f t="shared" si="59"/>
        <v>1.4454000000000001E-3</v>
      </c>
      <c r="AA39" s="166">
        <f t="shared" si="60"/>
        <v>5.4925200000000007E-2</v>
      </c>
      <c r="AB39" s="166">
        <f t="shared" si="61"/>
        <v>7.51608E-2</v>
      </c>
      <c r="AC39" s="165">
        <f t="shared" si="62"/>
        <v>5.2034400000000001E-2</v>
      </c>
      <c r="AD39" s="166">
        <f t="shared" si="63"/>
        <v>0</v>
      </c>
      <c r="AE39" s="166">
        <f t="shared" si="64"/>
        <v>0</v>
      </c>
      <c r="AF39" s="166">
        <f t="shared" si="65"/>
        <v>0.43309439999999993</v>
      </c>
      <c r="AG39" s="166">
        <f t="shared" si="66"/>
        <v>0.83640479999999995</v>
      </c>
      <c r="AH39" s="166">
        <f t="shared" si="67"/>
        <v>0.51202199999999998</v>
      </c>
      <c r="AI39" s="166">
        <f t="shared" si="68"/>
        <v>8.0373E-2</v>
      </c>
      <c r="AJ39" s="167">
        <f t="shared" si="69"/>
        <v>1.6074600000000001E-2</v>
      </c>
      <c r="AK39" s="168">
        <f t="shared" si="70"/>
        <v>7.4459999999999997</v>
      </c>
      <c r="AL39" s="169">
        <f t="shared" si="71"/>
        <v>13.651</v>
      </c>
      <c r="AM39" s="169">
        <f t="shared" si="72"/>
        <v>8.6869999999999994</v>
      </c>
      <c r="AN39" s="169">
        <f t="shared" si="73"/>
        <v>1.2410000000000001</v>
      </c>
      <c r="AO39" s="169">
        <f t="shared" si="74"/>
        <v>0.2482</v>
      </c>
      <c r="AP39" s="170">
        <v>0.7</v>
      </c>
      <c r="AQ39" s="170">
        <v>0.75</v>
      </c>
      <c r="AR39" s="170">
        <v>0.9</v>
      </c>
      <c r="AS39" s="170">
        <v>0</v>
      </c>
      <c r="AT39" s="170">
        <v>0</v>
      </c>
      <c r="AU39" s="169">
        <f t="shared" si="75"/>
        <v>5.2385062800000002</v>
      </c>
      <c r="AV39" s="169">
        <f t="shared" si="76"/>
        <v>10.2772758</v>
      </c>
      <c r="AW39" s="169">
        <f t="shared" si="77"/>
        <v>7.8625292400000006</v>
      </c>
      <c r="AX39" s="169">
        <f t="shared" si="78"/>
        <v>0</v>
      </c>
      <c r="AY39" s="169">
        <f t="shared" si="79"/>
        <v>0</v>
      </c>
      <c r="AZ39" s="169">
        <f t="shared" si="80"/>
        <v>2.24507412</v>
      </c>
      <c r="BA39" s="169">
        <f t="shared" si="81"/>
        <v>3.4257586</v>
      </c>
      <c r="BB39" s="169">
        <f t="shared" si="82"/>
        <v>0.87361435999999948</v>
      </c>
      <c r="BC39" s="169">
        <f t="shared" si="83"/>
        <v>1.2482270000000002</v>
      </c>
      <c r="BD39" s="171">
        <f t="shared" si="84"/>
        <v>0.24964540000000002</v>
      </c>
      <c r="BE39" s="172">
        <f t="shared" si="85"/>
        <v>7.9715999999999996</v>
      </c>
      <c r="BF39" s="166">
        <f t="shared" si="86"/>
        <v>14.614599999999999</v>
      </c>
      <c r="BG39" s="166">
        <f t="shared" si="87"/>
        <v>9.3002000000000002</v>
      </c>
      <c r="BH39" s="166">
        <f t="shared" si="88"/>
        <v>1.3286</v>
      </c>
      <c r="BI39" s="166">
        <f t="shared" si="89"/>
        <v>0.26572000000000001</v>
      </c>
      <c r="BJ39" s="166">
        <f t="shared" si="90"/>
        <v>2.6781685199999998</v>
      </c>
      <c r="BK39" s="166">
        <f t="shared" si="91"/>
        <v>4.2621634000000004</v>
      </c>
      <c r="BL39" s="166">
        <f t="shared" si="92"/>
        <v>1.3856363599999995</v>
      </c>
      <c r="BM39" s="166">
        <f t="shared" si="93"/>
        <v>1.3286000000000002</v>
      </c>
      <c r="BN39" s="166">
        <f t="shared" si="94"/>
        <v>0.26572000000000001</v>
      </c>
      <c r="BO39" s="166">
        <f t="shared" si="95"/>
        <v>5.2934314800000006</v>
      </c>
      <c r="BP39" s="166">
        <f t="shared" si="96"/>
        <v>10.352436600000001</v>
      </c>
      <c r="BQ39" s="166">
        <f t="shared" si="97"/>
        <v>7.9145636400000008</v>
      </c>
      <c r="BR39" s="166">
        <f t="shared" si="98"/>
        <v>0</v>
      </c>
      <c r="BS39" s="167">
        <f t="shared" si="99"/>
        <v>0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s="4" customFormat="1" ht="48.75" customHeight="1" thickBot="1" x14ac:dyDescent="0.3">
      <c r="A40" s="12" t="s">
        <v>93</v>
      </c>
      <c r="B40" s="11" t="s">
        <v>95</v>
      </c>
      <c r="C40" s="7">
        <v>390</v>
      </c>
      <c r="D40" s="7">
        <v>390</v>
      </c>
      <c r="E40" s="7">
        <v>5</v>
      </c>
      <c r="F40" s="7">
        <v>395</v>
      </c>
      <c r="G40" s="13" t="s">
        <v>457</v>
      </c>
      <c r="H40" s="48" t="s">
        <v>276</v>
      </c>
      <c r="I40" s="7">
        <v>166</v>
      </c>
      <c r="J40" s="7">
        <v>42</v>
      </c>
      <c r="K40" s="7">
        <v>10.29</v>
      </c>
      <c r="L40" s="13" t="s">
        <v>545</v>
      </c>
      <c r="M40" s="13" t="s">
        <v>503</v>
      </c>
      <c r="N40" s="13" t="s">
        <v>499</v>
      </c>
      <c r="O40" s="13" t="s">
        <v>479</v>
      </c>
      <c r="P40" s="13" t="s">
        <v>284</v>
      </c>
      <c r="Q40" s="164">
        <f t="shared" si="50"/>
        <v>4.9055999999999997</v>
      </c>
      <c r="R40" s="165">
        <f t="shared" si="51"/>
        <v>8.9936000000000007</v>
      </c>
      <c r="S40" s="165">
        <f t="shared" si="52"/>
        <v>5.7232000000000003</v>
      </c>
      <c r="T40" s="165">
        <f t="shared" si="53"/>
        <v>0.81759999999999999</v>
      </c>
      <c r="U40" s="165">
        <f t="shared" si="54"/>
        <v>0.16352</v>
      </c>
      <c r="V40" s="166">
        <f t="shared" si="55"/>
        <v>0.35075040000000002</v>
      </c>
      <c r="W40" s="166">
        <f t="shared" si="56"/>
        <v>0.48565440000000004</v>
      </c>
      <c r="X40" s="165">
        <f t="shared" si="57"/>
        <v>0.45867360000000001</v>
      </c>
      <c r="Y40" s="166">
        <f t="shared" si="58"/>
        <v>6.7451999999999998E-2</v>
      </c>
      <c r="Z40" s="166">
        <f t="shared" si="59"/>
        <v>1.3490400000000001E-2</v>
      </c>
      <c r="AA40" s="166">
        <f t="shared" si="60"/>
        <v>0.51263519999999996</v>
      </c>
      <c r="AB40" s="166">
        <f t="shared" si="61"/>
        <v>0.70150080000000004</v>
      </c>
      <c r="AC40" s="165">
        <f t="shared" si="62"/>
        <v>0.48565440000000004</v>
      </c>
      <c r="AD40" s="166">
        <f t="shared" si="63"/>
        <v>0</v>
      </c>
      <c r="AE40" s="166">
        <f t="shared" si="64"/>
        <v>0</v>
      </c>
      <c r="AF40" s="166">
        <f t="shared" si="65"/>
        <v>4.0422143999999998</v>
      </c>
      <c r="AG40" s="166">
        <f t="shared" si="66"/>
        <v>7.8064448000000013</v>
      </c>
      <c r="AH40" s="166">
        <f t="shared" si="67"/>
        <v>4.7788719999999998</v>
      </c>
      <c r="AI40" s="166">
        <f t="shared" si="68"/>
        <v>0.75014800000000004</v>
      </c>
      <c r="AJ40" s="167">
        <f t="shared" si="69"/>
        <v>0.15002959999999999</v>
      </c>
      <c r="AK40" s="168">
        <f t="shared" si="70"/>
        <v>3.7448999999999999</v>
      </c>
      <c r="AL40" s="169">
        <f t="shared" si="71"/>
        <v>6.8656499999999996</v>
      </c>
      <c r="AM40" s="169">
        <f t="shared" si="72"/>
        <v>4.3690499999999997</v>
      </c>
      <c r="AN40" s="169">
        <f t="shared" si="73"/>
        <v>0.62414999999999998</v>
      </c>
      <c r="AO40" s="169">
        <f t="shared" si="74"/>
        <v>0.12483</v>
      </c>
      <c r="AP40" s="170">
        <v>0.7</v>
      </c>
      <c r="AQ40" s="170">
        <v>0.75</v>
      </c>
      <c r="AR40" s="170">
        <v>0.9</v>
      </c>
      <c r="AS40" s="170">
        <v>0</v>
      </c>
      <c r="AT40" s="170">
        <v>0</v>
      </c>
      <c r="AU40" s="169">
        <f t="shared" si="75"/>
        <v>2.86695528</v>
      </c>
      <c r="AV40" s="169">
        <f t="shared" si="76"/>
        <v>5.5134783000000001</v>
      </c>
      <c r="AW40" s="169">
        <f t="shared" si="77"/>
        <v>4.3449512399999994</v>
      </c>
      <c r="AX40" s="169">
        <f t="shared" si="78"/>
        <v>0</v>
      </c>
      <c r="AY40" s="169">
        <f t="shared" si="79"/>
        <v>0</v>
      </c>
      <c r="AZ40" s="169">
        <f t="shared" si="80"/>
        <v>1.2286951200000003</v>
      </c>
      <c r="BA40" s="169">
        <f t="shared" si="81"/>
        <v>1.8378261</v>
      </c>
      <c r="BB40" s="169">
        <f t="shared" si="82"/>
        <v>0.48277236000000023</v>
      </c>
      <c r="BC40" s="169">
        <f t="shared" si="83"/>
        <v>0.69160199999999994</v>
      </c>
      <c r="BD40" s="171">
        <f t="shared" si="84"/>
        <v>0.13832040000000001</v>
      </c>
      <c r="BE40" s="172">
        <f t="shared" si="85"/>
        <v>8.6504999999999992</v>
      </c>
      <c r="BF40" s="166">
        <f t="shared" si="86"/>
        <v>15.859249999999999</v>
      </c>
      <c r="BG40" s="166">
        <f t="shared" si="87"/>
        <v>10.09225</v>
      </c>
      <c r="BH40" s="166">
        <f t="shared" si="88"/>
        <v>1.4417499999999999</v>
      </c>
      <c r="BI40" s="166">
        <f t="shared" si="89"/>
        <v>0.28835</v>
      </c>
      <c r="BJ40" s="166">
        <f t="shared" si="90"/>
        <v>5.27090952</v>
      </c>
      <c r="BK40" s="166">
        <f t="shared" si="91"/>
        <v>9.6442709000000022</v>
      </c>
      <c r="BL40" s="166">
        <f t="shared" si="92"/>
        <v>5.26164436</v>
      </c>
      <c r="BM40" s="166">
        <f t="shared" si="93"/>
        <v>1.4417499999999999</v>
      </c>
      <c r="BN40" s="166">
        <f t="shared" si="94"/>
        <v>0.28835</v>
      </c>
      <c r="BO40" s="166">
        <f t="shared" si="95"/>
        <v>3.3795904800000001</v>
      </c>
      <c r="BP40" s="166">
        <f t="shared" si="96"/>
        <v>6.2149790999999999</v>
      </c>
      <c r="BQ40" s="166">
        <f t="shared" si="97"/>
        <v>4.8306056399999999</v>
      </c>
      <c r="BR40" s="166">
        <f t="shared" si="98"/>
        <v>0</v>
      </c>
      <c r="BS40" s="167">
        <f t="shared" si="99"/>
        <v>0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s="4" customFormat="1" ht="48.75" customHeight="1" thickBot="1" x14ac:dyDescent="0.3">
      <c r="A41" s="12" t="s">
        <v>12</v>
      </c>
      <c r="B41" s="11" t="s">
        <v>13</v>
      </c>
      <c r="C41" s="7">
        <v>200</v>
      </c>
      <c r="D41" s="7">
        <v>200</v>
      </c>
      <c r="E41" s="7">
        <v>0</v>
      </c>
      <c r="F41" s="7">
        <v>200</v>
      </c>
      <c r="G41" s="13" t="s">
        <v>457</v>
      </c>
      <c r="H41" s="52" t="s">
        <v>331</v>
      </c>
      <c r="I41" s="7">
        <v>200</v>
      </c>
      <c r="J41" s="7">
        <v>100</v>
      </c>
      <c r="K41" s="7">
        <v>22.64</v>
      </c>
      <c r="L41" s="13" t="s">
        <v>532</v>
      </c>
      <c r="M41" s="13" t="s">
        <v>503</v>
      </c>
      <c r="N41" s="13" t="s">
        <v>499</v>
      </c>
      <c r="O41" s="13" t="s">
        <v>479</v>
      </c>
      <c r="P41" s="13" t="s">
        <v>9</v>
      </c>
      <c r="Q41" s="164">
        <f t="shared" si="50"/>
        <v>0</v>
      </c>
      <c r="R41" s="165">
        <f t="shared" si="51"/>
        <v>0</v>
      </c>
      <c r="S41" s="165">
        <f t="shared" si="52"/>
        <v>0</v>
      </c>
      <c r="T41" s="165">
        <f t="shared" si="53"/>
        <v>0</v>
      </c>
      <c r="U41" s="165">
        <f t="shared" si="54"/>
        <v>0</v>
      </c>
      <c r="V41" s="166">
        <f t="shared" si="55"/>
        <v>0</v>
      </c>
      <c r="W41" s="166">
        <f t="shared" si="56"/>
        <v>0</v>
      </c>
      <c r="X41" s="165">
        <f t="shared" si="57"/>
        <v>0</v>
      </c>
      <c r="Y41" s="166">
        <f t="shared" si="58"/>
        <v>0</v>
      </c>
      <c r="Z41" s="166">
        <f t="shared" si="59"/>
        <v>0</v>
      </c>
      <c r="AA41" s="166">
        <f t="shared" si="60"/>
        <v>0</v>
      </c>
      <c r="AB41" s="166">
        <f t="shared" si="61"/>
        <v>0</v>
      </c>
      <c r="AC41" s="165">
        <f t="shared" si="62"/>
        <v>0</v>
      </c>
      <c r="AD41" s="166">
        <f t="shared" si="63"/>
        <v>0</v>
      </c>
      <c r="AE41" s="166">
        <f t="shared" si="64"/>
        <v>0</v>
      </c>
      <c r="AF41" s="166">
        <f t="shared" si="65"/>
        <v>0</v>
      </c>
      <c r="AG41" s="166">
        <f t="shared" si="66"/>
        <v>0</v>
      </c>
      <c r="AH41" s="166">
        <f t="shared" si="67"/>
        <v>0</v>
      </c>
      <c r="AI41" s="166">
        <f t="shared" si="68"/>
        <v>0</v>
      </c>
      <c r="AJ41" s="167">
        <f t="shared" si="69"/>
        <v>0</v>
      </c>
      <c r="AK41" s="168">
        <f t="shared" si="70"/>
        <v>4.38</v>
      </c>
      <c r="AL41" s="169">
        <f t="shared" si="71"/>
        <v>8.0299999999999994</v>
      </c>
      <c r="AM41" s="169">
        <f t="shared" si="72"/>
        <v>5.1100000000000003</v>
      </c>
      <c r="AN41" s="169">
        <f t="shared" si="73"/>
        <v>0.73</v>
      </c>
      <c r="AO41" s="169">
        <f t="shared" si="74"/>
        <v>0.14599999999999999</v>
      </c>
      <c r="AP41" s="170">
        <v>0.7</v>
      </c>
      <c r="AQ41" s="170">
        <v>0.75</v>
      </c>
      <c r="AR41" s="170">
        <v>0.9</v>
      </c>
      <c r="AS41" s="170">
        <v>0</v>
      </c>
      <c r="AT41" s="170">
        <v>0</v>
      </c>
      <c r="AU41" s="169">
        <f t="shared" si="75"/>
        <v>3.0659999999999998</v>
      </c>
      <c r="AV41" s="169">
        <f t="shared" si="76"/>
        <v>6.0224999999999991</v>
      </c>
      <c r="AW41" s="169">
        <f t="shared" si="77"/>
        <v>4.5990000000000002</v>
      </c>
      <c r="AX41" s="169">
        <f t="shared" si="78"/>
        <v>0</v>
      </c>
      <c r="AY41" s="169">
        <f t="shared" si="79"/>
        <v>0</v>
      </c>
      <c r="AZ41" s="169">
        <f t="shared" si="80"/>
        <v>1.3140000000000001</v>
      </c>
      <c r="BA41" s="169">
        <f t="shared" si="81"/>
        <v>2.0075000000000003</v>
      </c>
      <c r="BB41" s="169">
        <f t="shared" si="82"/>
        <v>0.51100000000000012</v>
      </c>
      <c r="BC41" s="169">
        <f t="shared" si="83"/>
        <v>0.73</v>
      </c>
      <c r="BD41" s="171">
        <f t="shared" si="84"/>
        <v>0.14599999999999999</v>
      </c>
      <c r="BE41" s="172">
        <f t="shared" si="85"/>
        <v>4.38</v>
      </c>
      <c r="BF41" s="166">
        <f t="shared" si="86"/>
        <v>8.0299999999999994</v>
      </c>
      <c r="BG41" s="166">
        <f t="shared" si="87"/>
        <v>5.1100000000000003</v>
      </c>
      <c r="BH41" s="166">
        <f t="shared" si="88"/>
        <v>0.73</v>
      </c>
      <c r="BI41" s="166">
        <f t="shared" si="89"/>
        <v>0.14599999999999999</v>
      </c>
      <c r="BJ41" s="166">
        <f t="shared" si="90"/>
        <v>1.3140000000000001</v>
      </c>
      <c r="BK41" s="166">
        <f t="shared" si="91"/>
        <v>2.0075000000000003</v>
      </c>
      <c r="BL41" s="166">
        <f t="shared" si="92"/>
        <v>0.51100000000000012</v>
      </c>
      <c r="BM41" s="166">
        <f t="shared" si="93"/>
        <v>0.73</v>
      </c>
      <c r="BN41" s="166">
        <f t="shared" si="94"/>
        <v>0.14599999999999999</v>
      </c>
      <c r="BO41" s="166">
        <f t="shared" si="95"/>
        <v>3.0659999999999998</v>
      </c>
      <c r="BP41" s="166">
        <f t="shared" si="96"/>
        <v>6.0224999999999991</v>
      </c>
      <c r="BQ41" s="166">
        <f t="shared" si="97"/>
        <v>4.5990000000000002</v>
      </c>
      <c r="BR41" s="166">
        <f t="shared" si="98"/>
        <v>0</v>
      </c>
      <c r="BS41" s="167">
        <f t="shared" si="99"/>
        <v>0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s="4" customFormat="1" ht="48.75" customHeight="1" thickBot="1" x14ac:dyDescent="0.3">
      <c r="A42" s="12" t="s">
        <v>35</v>
      </c>
      <c r="B42" s="11" t="s">
        <v>34</v>
      </c>
      <c r="C42" s="7">
        <v>219</v>
      </c>
      <c r="D42" s="7">
        <v>219</v>
      </c>
      <c r="E42" s="7">
        <v>0</v>
      </c>
      <c r="F42" s="7">
        <v>219</v>
      </c>
      <c r="G42" s="13" t="s">
        <v>457</v>
      </c>
      <c r="H42" s="52" t="s">
        <v>330</v>
      </c>
      <c r="I42" s="7">
        <v>219</v>
      </c>
      <c r="J42" s="7">
        <v>100</v>
      </c>
      <c r="K42" s="7">
        <v>7.94</v>
      </c>
      <c r="L42" s="13" t="s">
        <v>532</v>
      </c>
      <c r="M42" s="13" t="s">
        <v>542</v>
      </c>
      <c r="N42" s="13" t="s">
        <v>499</v>
      </c>
      <c r="O42" s="13" t="s">
        <v>479</v>
      </c>
      <c r="P42" s="13" t="s">
        <v>9</v>
      </c>
      <c r="Q42" s="164">
        <f t="shared" si="50"/>
        <v>0</v>
      </c>
      <c r="R42" s="165">
        <f t="shared" si="51"/>
        <v>0</v>
      </c>
      <c r="S42" s="165">
        <f t="shared" si="52"/>
        <v>0</v>
      </c>
      <c r="T42" s="165">
        <f t="shared" si="53"/>
        <v>0</v>
      </c>
      <c r="U42" s="165">
        <f t="shared" si="54"/>
        <v>0</v>
      </c>
      <c r="V42" s="166">
        <f t="shared" si="55"/>
        <v>0</v>
      </c>
      <c r="W42" s="166">
        <f t="shared" si="56"/>
        <v>0</v>
      </c>
      <c r="X42" s="165">
        <f t="shared" si="57"/>
        <v>0</v>
      </c>
      <c r="Y42" s="166">
        <f t="shared" si="58"/>
        <v>0</v>
      </c>
      <c r="Z42" s="166">
        <f t="shared" si="59"/>
        <v>0</v>
      </c>
      <c r="AA42" s="166">
        <f t="shared" si="60"/>
        <v>0</v>
      </c>
      <c r="AB42" s="166">
        <f t="shared" si="61"/>
        <v>0</v>
      </c>
      <c r="AC42" s="165">
        <f t="shared" si="62"/>
        <v>0</v>
      </c>
      <c r="AD42" s="166">
        <f t="shared" si="63"/>
        <v>0</v>
      </c>
      <c r="AE42" s="166">
        <f t="shared" si="64"/>
        <v>0</v>
      </c>
      <c r="AF42" s="166">
        <f t="shared" si="65"/>
        <v>0</v>
      </c>
      <c r="AG42" s="166">
        <f t="shared" si="66"/>
        <v>0</v>
      </c>
      <c r="AH42" s="166">
        <f t="shared" si="67"/>
        <v>0</v>
      </c>
      <c r="AI42" s="166">
        <f t="shared" si="68"/>
        <v>0</v>
      </c>
      <c r="AJ42" s="167">
        <f t="shared" si="69"/>
        <v>0</v>
      </c>
      <c r="AK42" s="168">
        <f t="shared" si="70"/>
        <v>4.7961</v>
      </c>
      <c r="AL42" s="169">
        <f t="shared" si="71"/>
        <v>8.7928499999999996</v>
      </c>
      <c r="AM42" s="169">
        <f t="shared" si="72"/>
        <v>5.5954499999999996</v>
      </c>
      <c r="AN42" s="169">
        <f t="shared" si="73"/>
        <v>0.79935</v>
      </c>
      <c r="AO42" s="169">
        <f t="shared" si="74"/>
        <v>0.15987000000000001</v>
      </c>
      <c r="AP42" s="170">
        <v>0.7</v>
      </c>
      <c r="AQ42" s="170">
        <v>0.75</v>
      </c>
      <c r="AR42" s="170">
        <v>0.9</v>
      </c>
      <c r="AS42" s="170">
        <v>0</v>
      </c>
      <c r="AT42" s="170">
        <v>0</v>
      </c>
      <c r="AU42" s="169">
        <f t="shared" si="75"/>
        <v>3.3572699999999998</v>
      </c>
      <c r="AV42" s="169">
        <f t="shared" si="76"/>
        <v>6.5946374999999993</v>
      </c>
      <c r="AW42" s="169">
        <f t="shared" si="77"/>
        <v>5.0359049999999996</v>
      </c>
      <c r="AX42" s="169">
        <f t="shared" si="78"/>
        <v>0</v>
      </c>
      <c r="AY42" s="169">
        <f t="shared" si="79"/>
        <v>0</v>
      </c>
      <c r="AZ42" s="169">
        <f t="shared" si="80"/>
        <v>1.4388300000000003</v>
      </c>
      <c r="BA42" s="169">
        <f t="shared" si="81"/>
        <v>2.1982125000000003</v>
      </c>
      <c r="BB42" s="169">
        <f t="shared" si="82"/>
        <v>0.55954499999999996</v>
      </c>
      <c r="BC42" s="169">
        <f t="shared" si="83"/>
        <v>0.79935</v>
      </c>
      <c r="BD42" s="171">
        <f t="shared" si="84"/>
        <v>0.15987000000000001</v>
      </c>
      <c r="BE42" s="172">
        <f t="shared" si="85"/>
        <v>4.7961</v>
      </c>
      <c r="BF42" s="166">
        <f t="shared" si="86"/>
        <v>8.7928499999999996</v>
      </c>
      <c r="BG42" s="166">
        <f t="shared" si="87"/>
        <v>5.5954499999999996</v>
      </c>
      <c r="BH42" s="166">
        <f t="shared" si="88"/>
        <v>0.79935</v>
      </c>
      <c r="BI42" s="166">
        <f t="shared" si="89"/>
        <v>0.15987000000000001</v>
      </c>
      <c r="BJ42" s="166">
        <f t="shared" si="90"/>
        <v>1.4388300000000003</v>
      </c>
      <c r="BK42" s="166">
        <f t="shared" si="91"/>
        <v>2.1982125000000003</v>
      </c>
      <c r="BL42" s="166">
        <f t="shared" si="92"/>
        <v>0.55954499999999996</v>
      </c>
      <c r="BM42" s="166">
        <f t="shared" si="93"/>
        <v>0.79935</v>
      </c>
      <c r="BN42" s="166">
        <f t="shared" si="94"/>
        <v>0.15987000000000001</v>
      </c>
      <c r="BO42" s="166">
        <f t="shared" si="95"/>
        <v>3.3572699999999998</v>
      </c>
      <c r="BP42" s="166">
        <f t="shared" si="96"/>
        <v>6.5946374999999993</v>
      </c>
      <c r="BQ42" s="166">
        <f t="shared" si="97"/>
        <v>5.0359049999999996</v>
      </c>
      <c r="BR42" s="166">
        <f t="shared" si="98"/>
        <v>0</v>
      </c>
      <c r="BS42" s="167">
        <f t="shared" si="99"/>
        <v>0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s="4" customFormat="1" ht="66.75" customHeight="1" thickBot="1" x14ac:dyDescent="0.3">
      <c r="A43" s="12" t="s">
        <v>26</v>
      </c>
      <c r="B43" s="11" t="s">
        <v>29</v>
      </c>
      <c r="C43" s="7">
        <v>229</v>
      </c>
      <c r="D43" s="7">
        <v>229</v>
      </c>
      <c r="E43" s="7">
        <v>0</v>
      </c>
      <c r="F43" s="7">
        <v>229</v>
      </c>
      <c r="G43" s="91" t="s">
        <v>458</v>
      </c>
      <c r="H43" s="54" t="s">
        <v>277</v>
      </c>
      <c r="I43" s="7">
        <v>229</v>
      </c>
      <c r="J43" s="7">
        <v>100</v>
      </c>
      <c r="K43" s="7">
        <v>3.45</v>
      </c>
      <c r="L43" s="13" t="s">
        <v>543</v>
      </c>
      <c r="M43" s="13" t="s">
        <v>542</v>
      </c>
      <c r="N43" s="13" t="s">
        <v>499</v>
      </c>
      <c r="O43" s="7" t="s">
        <v>512</v>
      </c>
      <c r="P43" s="13" t="s">
        <v>9</v>
      </c>
      <c r="Q43" s="164">
        <f t="shared" si="50"/>
        <v>0</v>
      </c>
      <c r="R43" s="165">
        <f t="shared" si="51"/>
        <v>0</v>
      </c>
      <c r="S43" s="165">
        <f t="shared" si="52"/>
        <v>0</v>
      </c>
      <c r="T43" s="165">
        <f t="shared" si="53"/>
        <v>0</v>
      </c>
      <c r="U43" s="165">
        <f t="shared" si="54"/>
        <v>0</v>
      </c>
      <c r="V43" s="166">
        <f t="shared" si="55"/>
        <v>0</v>
      </c>
      <c r="W43" s="166">
        <f t="shared" si="56"/>
        <v>0</v>
      </c>
      <c r="X43" s="165">
        <f t="shared" si="57"/>
        <v>0</v>
      </c>
      <c r="Y43" s="166">
        <f t="shared" si="58"/>
        <v>0</v>
      </c>
      <c r="Z43" s="166">
        <f t="shared" si="59"/>
        <v>0</v>
      </c>
      <c r="AA43" s="166">
        <f t="shared" si="60"/>
        <v>0</v>
      </c>
      <c r="AB43" s="166">
        <f t="shared" si="61"/>
        <v>0</v>
      </c>
      <c r="AC43" s="165">
        <f t="shared" si="62"/>
        <v>0</v>
      </c>
      <c r="AD43" s="166">
        <f t="shared" si="63"/>
        <v>0</v>
      </c>
      <c r="AE43" s="166">
        <f t="shared" si="64"/>
        <v>0</v>
      </c>
      <c r="AF43" s="166">
        <f t="shared" si="65"/>
        <v>0</v>
      </c>
      <c r="AG43" s="166">
        <f t="shared" si="66"/>
        <v>0</v>
      </c>
      <c r="AH43" s="166">
        <f t="shared" si="67"/>
        <v>0</v>
      </c>
      <c r="AI43" s="166">
        <f t="shared" si="68"/>
        <v>0</v>
      </c>
      <c r="AJ43" s="167">
        <f t="shared" si="69"/>
        <v>0</v>
      </c>
      <c r="AK43" s="168">
        <f t="shared" si="70"/>
        <v>5.0151000000000003</v>
      </c>
      <c r="AL43" s="169">
        <f t="shared" si="71"/>
        <v>9.19435</v>
      </c>
      <c r="AM43" s="169">
        <f t="shared" si="72"/>
        <v>5.8509500000000001</v>
      </c>
      <c r="AN43" s="169">
        <f t="shared" si="73"/>
        <v>0.83584999999999998</v>
      </c>
      <c r="AO43" s="169">
        <f t="shared" si="74"/>
        <v>0.16717000000000001</v>
      </c>
      <c r="AP43" s="170">
        <v>0.7</v>
      </c>
      <c r="AQ43" s="170">
        <v>0.75</v>
      </c>
      <c r="AR43" s="170">
        <v>0.9</v>
      </c>
      <c r="AS43" s="170">
        <v>0</v>
      </c>
      <c r="AT43" s="170">
        <v>0</v>
      </c>
      <c r="AU43" s="169">
        <f t="shared" si="75"/>
        <v>3.51057</v>
      </c>
      <c r="AV43" s="169">
        <f t="shared" si="76"/>
        <v>6.8957625</v>
      </c>
      <c r="AW43" s="169">
        <f t="shared" si="77"/>
        <v>5.2658550000000002</v>
      </c>
      <c r="AX43" s="169">
        <f t="shared" si="78"/>
        <v>0</v>
      </c>
      <c r="AY43" s="169">
        <f t="shared" si="79"/>
        <v>0</v>
      </c>
      <c r="AZ43" s="169">
        <f t="shared" si="80"/>
        <v>1.5045300000000004</v>
      </c>
      <c r="BA43" s="169">
        <f t="shared" si="81"/>
        <v>2.2985875</v>
      </c>
      <c r="BB43" s="169">
        <f t="shared" si="82"/>
        <v>0.58509499999999992</v>
      </c>
      <c r="BC43" s="169">
        <f t="shared" si="83"/>
        <v>0.83584999999999998</v>
      </c>
      <c r="BD43" s="171">
        <f t="shared" si="84"/>
        <v>0.16717000000000001</v>
      </c>
      <c r="BE43" s="172">
        <f t="shared" si="85"/>
        <v>5.0151000000000003</v>
      </c>
      <c r="BF43" s="166">
        <f t="shared" si="86"/>
        <v>9.19435</v>
      </c>
      <c r="BG43" s="166">
        <f t="shared" si="87"/>
        <v>5.8509500000000001</v>
      </c>
      <c r="BH43" s="166">
        <f t="shared" si="88"/>
        <v>0.83584999999999998</v>
      </c>
      <c r="BI43" s="166">
        <f t="shared" si="89"/>
        <v>0.16717000000000001</v>
      </c>
      <c r="BJ43" s="166">
        <f t="shared" si="90"/>
        <v>1.5045300000000004</v>
      </c>
      <c r="BK43" s="166">
        <f t="shared" si="91"/>
        <v>2.2985875</v>
      </c>
      <c r="BL43" s="166">
        <f t="shared" si="92"/>
        <v>0.58509499999999992</v>
      </c>
      <c r="BM43" s="166">
        <f t="shared" si="93"/>
        <v>0.83584999999999998</v>
      </c>
      <c r="BN43" s="166">
        <f t="shared" si="94"/>
        <v>0.16717000000000001</v>
      </c>
      <c r="BO43" s="166">
        <f t="shared" si="95"/>
        <v>3.51057</v>
      </c>
      <c r="BP43" s="166">
        <f t="shared" si="96"/>
        <v>6.8957625</v>
      </c>
      <c r="BQ43" s="166">
        <f t="shared" si="97"/>
        <v>5.2658550000000002</v>
      </c>
      <c r="BR43" s="166">
        <f t="shared" si="98"/>
        <v>0</v>
      </c>
      <c r="BS43" s="167">
        <f t="shared" si="99"/>
        <v>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s="4" customFormat="1" ht="48.75" customHeight="1" thickBot="1" x14ac:dyDescent="0.3">
      <c r="A44" s="12" t="s">
        <v>93</v>
      </c>
      <c r="B44" s="11" t="s">
        <v>97</v>
      </c>
      <c r="C44" s="7">
        <v>247</v>
      </c>
      <c r="D44" s="7">
        <v>247</v>
      </c>
      <c r="E44" s="7">
        <v>0</v>
      </c>
      <c r="F44" s="7">
        <v>247</v>
      </c>
      <c r="G44" s="13" t="s">
        <v>457</v>
      </c>
      <c r="H44" s="54" t="s">
        <v>276</v>
      </c>
      <c r="I44" s="7">
        <v>247</v>
      </c>
      <c r="J44" s="7">
        <v>100</v>
      </c>
      <c r="K44" s="7">
        <v>11</v>
      </c>
      <c r="L44" s="13" t="s">
        <v>545</v>
      </c>
      <c r="M44" s="13" t="s">
        <v>503</v>
      </c>
      <c r="N44" s="13" t="s">
        <v>499</v>
      </c>
      <c r="O44" s="13" t="s">
        <v>479</v>
      </c>
      <c r="P44" s="13" t="s">
        <v>9</v>
      </c>
      <c r="Q44" s="164">
        <f t="shared" si="50"/>
        <v>0</v>
      </c>
      <c r="R44" s="165">
        <f t="shared" si="51"/>
        <v>0</v>
      </c>
      <c r="S44" s="165">
        <f t="shared" si="52"/>
        <v>0</v>
      </c>
      <c r="T44" s="165">
        <f t="shared" si="53"/>
        <v>0</v>
      </c>
      <c r="U44" s="165">
        <f t="shared" si="54"/>
        <v>0</v>
      </c>
      <c r="V44" s="166">
        <f t="shared" si="55"/>
        <v>0</v>
      </c>
      <c r="W44" s="166">
        <f t="shared" si="56"/>
        <v>0</v>
      </c>
      <c r="X44" s="165">
        <f t="shared" si="57"/>
        <v>0</v>
      </c>
      <c r="Y44" s="166">
        <f t="shared" si="58"/>
        <v>0</v>
      </c>
      <c r="Z44" s="166">
        <f t="shared" si="59"/>
        <v>0</v>
      </c>
      <c r="AA44" s="166">
        <f t="shared" si="60"/>
        <v>0</v>
      </c>
      <c r="AB44" s="166">
        <f t="shared" si="61"/>
        <v>0</v>
      </c>
      <c r="AC44" s="165">
        <f t="shared" si="62"/>
        <v>0</v>
      </c>
      <c r="AD44" s="166">
        <f t="shared" si="63"/>
        <v>0</v>
      </c>
      <c r="AE44" s="166">
        <f t="shared" si="64"/>
        <v>0</v>
      </c>
      <c r="AF44" s="166">
        <f t="shared" si="65"/>
        <v>0</v>
      </c>
      <c r="AG44" s="166">
        <f t="shared" si="66"/>
        <v>0</v>
      </c>
      <c r="AH44" s="166">
        <f t="shared" si="67"/>
        <v>0</v>
      </c>
      <c r="AI44" s="166">
        <f t="shared" si="68"/>
        <v>0</v>
      </c>
      <c r="AJ44" s="167">
        <f t="shared" si="69"/>
        <v>0</v>
      </c>
      <c r="AK44" s="168">
        <f t="shared" si="70"/>
        <v>5.4093</v>
      </c>
      <c r="AL44" s="169">
        <f t="shared" si="71"/>
        <v>9.9170499999999997</v>
      </c>
      <c r="AM44" s="169">
        <f t="shared" si="72"/>
        <v>6.3108500000000003</v>
      </c>
      <c r="AN44" s="169">
        <f t="shared" si="73"/>
        <v>0.90154999999999996</v>
      </c>
      <c r="AO44" s="169">
        <f t="shared" si="74"/>
        <v>0.18031</v>
      </c>
      <c r="AP44" s="170">
        <v>0.7</v>
      </c>
      <c r="AQ44" s="170">
        <v>0.75</v>
      </c>
      <c r="AR44" s="170">
        <v>0.9</v>
      </c>
      <c r="AS44" s="170">
        <v>0</v>
      </c>
      <c r="AT44" s="170">
        <v>0</v>
      </c>
      <c r="AU44" s="169">
        <f t="shared" si="75"/>
        <v>3.7865099999999998</v>
      </c>
      <c r="AV44" s="169">
        <f t="shared" si="76"/>
        <v>7.4377874999999998</v>
      </c>
      <c r="AW44" s="169">
        <f t="shared" si="77"/>
        <v>5.6797650000000006</v>
      </c>
      <c r="AX44" s="169">
        <f t="shared" si="78"/>
        <v>0</v>
      </c>
      <c r="AY44" s="169">
        <f t="shared" si="79"/>
        <v>0</v>
      </c>
      <c r="AZ44" s="169">
        <f t="shared" si="80"/>
        <v>1.6227900000000002</v>
      </c>
      <c r="BA44" s="169">
        <f t="shared" si="81"/>
        <v>2.4792624999999999</v>
      </c>
      <c r="BB44" s="169">
        <f t="shared" si="82"/>
        <v>0.63108499999999967</v>
      </c>
      <c r="BC44" s="169">
        <f t="shared" si="83"/>
        <v>0.90154999999999996</v>
      </c>
      <c r="BD44" s="171">
        <f t="shared" si="84"/>
        <v>0.18031</v>
      </c>
      <c r="BE44" s="172">
        <f t="shared" si="85"/>
        <v>5.4093</v>
      </c>
      <c r="BF44" s="166">
        <f t="shared" si="86"/>
        <v>9.9170499999999997</v>
      </c>
      <c r="BG44" s="166">
        <f t="shared" si="87"/>
        <v>6.3108500000000003</v>
      </c>
      <c r="BH44" s="166">
        <f t="shared" si="88"/>
        <v>0.90154999999999996</v>
      </c>
      <c r="BI44" s="166">
        <f t="shared" si="89"/>
        <v>0.18031</v>
      </c>
      <c r="BJ44" s="166">
        <f t="shared" si="90"/>
        <v>1.6227900000000002</v>
      </c>
      <c r="BK44" s="166">
        <f t="shared" si="91"/>
        <v>2.4792624999999999</v>
      </c>
      <c r="BL44" s="166">
        <f t="shared" si="92"/>
        <v>0.63108499999999967</v>
      </c>
      <c r="BM44" s="166">
        <f t="shared" si="93"/>
        <v>0.90154999999999996</v>
      </c>
      <c r="BN44" s="166">
        <f t="shared" si="94"/>
        <v>0.18031</v>
      </c>
      <c r="BO44" s="166">
        <f t="shared" si="95"/>
        <v>3.7865099999999998</v>
      </c>
      <c r="BP44" s="166">
        <f t="shared" si="96"/>
        <v>7.4377874999999998</v>
      </c>
      <c r="BQ44" s="166">
        <f t="shared" si="97"/>
        <v>5.6797650000000006</v>
      </c>
      <c r="BR44" s="166">
        <f t="shared" si="98"/>
        <v>0</v>
      </c>
      <c r="BS44" s="167">
        <f t="shared" si="99"/>
        <v>0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s="4" customFormat="1" ht="63" customHeight="1" thickBot="1" x14ac:dyDescent="0.3">
      <c r="A45" s="84" t="s">
        <v>71</v>
      </c>
      <c r="B45" s="82" t="s">
        <v>69</v>
      </c>
      <c r="C45" s="86">
        <v>411</v>
      </c>
      <c r="D45" s="86">
        <v>411</v>
      </c>
      <c r="E45" s="86">
        <v>24</v>
      </c>
      <c r="F45" s="86">
        <v>435</v>
      </c>
      <c r="G45" s="85" t="s">
        <v>457</v>
      </c>
      <c r="H45" s="85" t="s">
        <v>287</v>
      </c>
      <c r="I45" s="86">
        <v>250</v>
      </c>
      <c r="J45" s="86">
        <v>61</v>
      </c>
      <c r="K45" s="86">
        <v>8.58</v>
      </c>
      <c r="L45" s="85" t="s">
        <v>536</v>
      </c>
      <c r="M45" s="85" t="s">
        <v>530</v>
      </c>
      <c r="N45" s="95" t="s">
        <v>531</v>
      </c>
      <c r="O45" s="95" t="s">
        <v>479</v>
      </c>
      <c r="P45" s="85" t="s">
        <v>286</v>
      </c>
      <c r="Q45" s="164">
        <f t="shared" si="50"/>
        <v>3.5259</v>
      </c>
      <c r="R45" s="165">
        <f t="shared" si="51"/>
        <v>6.4641500000000001</v>
      </c>
      <c r="S45" s="165">
        <f t="shared" si="52"/>
        <v>4.11355</v>
      </c>
      <c r="T45" s="165">
        <f t="shared" si="53"/>
        <v>0.58765000000000001</v>
      </c>
      <c r="U45" s="165">
        <f t="shared" si="54"/>
        <v>0.11753</v>
      </c>
      <c r="V45" s="166">
        <f t="shared" si="55"/>
        <v>0.25210185000000002</v>
      </c>
      <c r="W45" s="166">
        <f t="shared" si="56"/>
        <v>0.34906410000000004</v>
      </c>
      <c r="X45" s="165">
        <f t="shared" si="57"/>
        <v>0.32967165000000004</v>
      </c>
      <c r="Y45" s="166">
        <f t="shared" si="58"/>
        <v>4.8481125E-2</v>
      </c>
      <c r="Z45" s="166">
        <f t="shared" si="59"/>
        <v>9.6962249999999993E-3</v>
      </c>
      <c r="AA45" s="166">
        <f t="shared" si="60"/>
        <v>0.36845655000000005</v>
      </c>
      <c r="AB45" s="166">
        <f t="shared" si="61"/>
        <v>0.50420370000000003</v>
      </c>
      <c r="AC45" s="165">
        <f t="shared" si="62"/>
        <v>0.34906410000000004</v>
      </c>
      <c r="AD45" s="166">
        <f t="shared" si="63"/>
        <v>0</v>
      </c>
      <c r="AE45" s="166">
        <f t="shared" si="64"/>
        <v>0</v>
      </c>
      <c r="AF45" s="166">
        <f t="shared" si="65"/>
        <v>2.9053416000000003</v>
      </c>
      <c r="AG45" s="166">
        <f t="shared" si="66"/>
        <v>5.6108822000000007</v>
      </c>
      <c r="AH45" s="166">
        <f t="shared" si="67"/>
        <v>3.4348142500000001</v>
      </c>
      <c r="AI45" s="166">
        <f t="shared" si="68"/>
        <v>0.53916887499999999</v>
      </c>
      <c r="AJ45" s="167">
        <f t="shared" si="69"/>
        <v>0.10783377499999999</v>
      </c>
      <c r="AK45" s="168">
        <f t="shared" si="70"/>
        <v>6.0006000000000004</v>
      </c>
      <c r="AL45" s="169">
        <f t="shared" si="71"/>
        <v>11.001099999999999</v>
      </c>
      <c r="AM45" s="169">
        <f t="shared" si="72"/>
        <v>7.0007000000000001</v>
      </c>
      <c r="AN45" s="169">
        <f t="shared" si="73"/>
        <v>1.0001</v>
      </c>
      <c r="AO45" s="169">
        <f t="shared" si="74"/>
        <v>0.20002</v>
      </c>
      <c r="AP45" s="170">
        <v>0.7</v>
      </c>
      <c r="AQ45" s="170">
        <v>0.75</v>
      </c>
      <c r="AR45" s="170">
        <v>0.9</v>
      </c>
      <c r="AS45" s="170">
        <v>0</v>
      </c>
      <c r="AT45" s="170">
        <v>0</v>
      </c>
      <c r="AU45" s="169">
        <f t="shared" si="75"/>
        <v>4.3768912950000001</v>
      </c>
      <c r="AV45" s="169">
        <f t="shared" si="76"/>
        <v>8.5126230749999987</v>
      </c>
      <c r="AW45" s="169">
        <f t="shared" si="77"/>
        <v>6.5973344850000002</v>
      </c>
      <c r="AX45" s="169">
        <f t="shared" si="78"/>
        <v>0</v>
      </c>
      <c r="AY45" s="169">
        <f t="shared" si="79"/>
        <v>0</v>
      </c>
      <c r="AZ45" s="169">
        <f t="shared" si="80"/>
        <v>1.8758105550000002</v>
      </c>
      <c r="BA45" s="169">
        <f t="shared" si="81"/>
        <v>2.8375410250000002</v>
      </c>
      <c r="BB45" s="169">
        <f t="shared" si="82"/>
        <v>0.73303716499999982</v>
      </c>
      <c r="BC45" s="169">
        <f t="shared" si="83"/>
        <v>1.0485811249999999</v>
      </c>
      <c r="BD45" s="171">
        <f t="shared" si="84"/>
        <v>0.20971622500000001</v>
      </c>
      <c r="BE45" s="172">
        <f t="shared" si="85"/>
        <v>9.5265000000000004</v>
      </c>
      <c r="BF45" s="166">
        <f t="shared" si="86"/>
        <v>17.465249999999997</v>
      </c>
      <c r="BG45" s="166">
        <f t="shared" si="87"/>
        <v>11.11425</v>
      </c>
      <c r="BH45" s="166">
        <f t="shared" si="88"/>
        <v>1.58775</v>
      </c>
      <c r="BI45" s="166">
        <f t="shared" si="89"/>
        <v>0.31755</v>
      </c>
      <c r="BJ45" s="166">
        <f t="shared" si="90"/>
        <v>4.7811521550000009</v>
      </c>
      <c r="BK45" s="166">
        <f t="shared" si="91"/>
        <v>8.4484232250000009</v>
      </c>
      <c r="BL45" s="166">
        <f t="shared" si="92"/>
        <v>4.1678514149999994</v>
      </c>
      <c r="BM45" s="166">
        <f t="shared" si="93"/>
        <v>1.5877499999999998</v>
      </c>
      <c r="BN45" s="166">
        <f t="shared" si="94"/>
        <v>0.31755</v>
      </c>
      <c r="BO45" s="166">
        <f t="shared" si="95"/>
        <v>4.7453478450000004</v>
      </c>
      <c r="BP45" s="166">
        <f t="shared" si="96"/>
        <v>9.0168267749999984</v>
      </c>
      <c r="BQ45" s="166">
        <f t="shared" si="97"/>
        <v>6.9463985849999998</v>
      </c>
      <c r="BR45" s="166">
        <f t="shared" si="98"/>
        <v>0</v>
      </c>
      <c r="BS45" s="167">
        <f t="shared" si="99"/>
        <v>0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s="4" customFormat="1" ht="88.5" customHeight="1" thickBot="1" x14ac:dyDescent="0.3">
      <c r="A46" s="12" t="s">
        <v>71</v>
      </c>
      <c r="B46" s="11" t="s">
        <v>73</v>
      </c>
      <c r="C46" s="7">
        <v>346</v>
      </c>
      <c r="D46" s="7">
        <v>346</v>
      </c>
      <c r="E46" s="7">
        <v>38</v>
      </c>
      <c r="F46" s="7">
        <v>384</v>
      </c>
      <c r="G46" s="91" t="s">
        <v>458</v>
      </c>
      <c r="H46" s="48" t="s">
        <v>283</v>
      </c>
      <c r="I46" s="7">
        <v>263</v>
      </c>
      <c r="J46" s="7">
        <v>76</v>
      </c>
      <c r="K46" s="7">
        <v>11.39</v>
      </c>
      <c r="L46" s="13" t="s">
        <v>536</v>
      </c>
      <c r="M46" s="13" t="s">
        <v>530</v>
      </c>
      <c r="N46" s="18" t="s">
        <v>531</v>
      </c>
      <c r="O46" s="13" t="s">
        <v>479</v>
      </c>
      <c r="P46" s="13" t="s">
        <v>288</v>
      </c>
      <c r="Q46" s="164">
        <f t="shared" si="50"/>
        <v>1.8177000000000001</v>
      </c>
      <c r="R46" s="165">
        <f t="shared" si="51"/>
        <v>3.3324500000000001</v>
      </c>
      <c r="S46" s="165">
        <f t="shared" si="52"/>
        <v>2.1206499999999999</v>
      </c>
      <c r="T46" s="165">
        <f t="shared" si="53"/>
        <v>0.30295</v>
      </c>
      <c r="U46" s="165">
        <f t="shared" si="54"/>
        <v>6.0589999999999998E-2</v>
      </c>
      <c r="V46" s="166">
        <f t="shared" si="55"/>
        <v>0.12996555000000001</v>
      </c>
      <c r="W46" s="166">
        <f t="shared" si="56"/>
        <v>0.17995230000000001</v>
      </c>
      <c r="X46" s="165">
        <f t="shared" si="57"/>
        <v>0.16995495000000002</v>
      </c>
      <c r="Y46" s="166">
        <f t="shared" si="58"/>
        <v>2.4993375000000002E-2</v>
      </c>
      <c r="Z46" s="166">
        <f t="shared" si="59"/>
        <v>4.9986750000000002E-3</v>
      </c>
      <c r="AA46" s="166">
        <f t="shared" si="60"/>
        <v>0.18994965000000003</v>
      </c>
      <c r="AB46" s="166">
        <f t="shared" si="61"/>
        <v>0.25993110000000003</v>
      </c>
      <c r="AC46" s="165">
        <f t="shared" si="62"/>
        <v>0.17995230000000001</v>
      </c>
      <c r="AD46" s="166">
        <f t="shared" si="63"/>
        <v>0</v>
      </c>
      <c r="AE46" s="166">
        <f t="shared" si="64"/>
        <v>0</v>
      </c>
      <c r="AF46" s="166">
        <f t="shared" si="65"/>
        <v>1.4977848</v>
      </c>
      <c r="AG46" s="166">
        <f t="shared" si="66"/>
        <v>2.8925665999999999</v>
      </c>
      <c r="AH46" s="166">
        <f t="shared" si="67"/>
        <v>1.7707427499999999</v>
      </c>
      <c r="AI46" s="166">
        <f t="shared" si="68"/>
        <v>0.27795662500000001</v>
      </c>
      <c r="AJ46" s="167">
        <f t="shared" si="69"/>
        <v>5.5591324999999997E-2</v>
      </c>
      <c r="AK46" s="168">
        <f t="shared" si="70"/>
        <v>6.5918999999999999</v>
      </c>
      <c r="AL46" s="169">
        <f t="shared" si="71"/>
        <v>12.085150000000001</v>
      </c>
      <c r="AM46" s="169">
        <f t="shared" si="72"/>
        <v>7.69055</v>
      </c>
      <c r="AN46" s="169">
        <f t="shared" si="73"/>
        <v>1.0986499999999999</v>
      </c>
      <c r="AO46" s="169">
        <f t="shared" si="74"/>
        <v>0.21973000000000001</v>
      </c>
      <c r="AP46" s="170">
        <v>0.7</v>
      </c>
      <c r="AQ46" s="170">
        <v>0.75</v>
      </c>
      <c r="AR46" s="170">
        <v>0.9</v>
      </c>
      <c r="AS46" s="170">
        <v>0</v>
      </c>
      <c r="AT46" s="170">
        <v>0</v>
      </c>
      <c r="AU46" s="169">
        <f t="shared" si="75"/>
        <v>4.7053058849999996</v>
      </c>
      <c r="AV46" s="169">
        <f t="shared" si="76"/>
        <v>9.198826725</v>
      </c>
      <c r="AW46" s="169">
        <f t="shared" si="77"/>
        <v>7.0744544550000006</v>
      </c>
      <c r="AX46" s="169">
        <f t="shared" si="78"/>
        <v>0</v>
      </c>
      <c r="AY46" s="169">
        <f t="shared" si="79"/>
        <v>0</v>
      </c>
      <c r="AZ46" s="169">
        <f t="shared" si="80"/>
        <v>2.0165596649999999</v>
      </c>
      <c r="BA46" s="169">
        <f t="shared" si="81"/>
        <v>3.0662755750000006</v>
      </c>
      <c r="BB46" s="169">
        <f t="shared" si="82"/>
        <v>0.78605049499999957</v>
      </c>
      <c r="BC46" s="169">
        <f t="shared" si="83"/>
        <v>1.1236433749999999</v>
      </c>
      <c r="BD46" s="171">
        <f t="shared" si="84"/>
        <v>0.22472867500000002</v>
      </c>
      <c r="BE46" s="172">
        <f t="shared" si="85"/>
        <v>8.4095999999999993</v>
      </c>
      <c r="BF46" s="166">
        <f t="shared" si="86"/>
        <v>15.4176</v>
      </c>
      <c r="BG46" s="166">
        <f t="shared" si="87"/>
        <v>9.8111999999999995</v>
      </c>
      <c r="BH46" s="166">
        <f t="shared" si="88"/>
        <v>1.4016</v>
      </c>
      <c r="BI46" s="166">
        <f t="shared" si="89"/>
        <v>0.28032000000000001</v>
      </c>
      <c r="BJ46" s="166">
        <f t="shared" si="90"/>
        <v>3.5143444649999998</v>
      </c>
      <c r="BK46" s="166">
        <f t="shared" si="91"/>
        <v>5.9588421750000009</v>
      </c>
      <c r="BL46" s="166">
        <f t="shared" si="92"/>
        <v>2.5567932449999997</v>
      </c>
      <c r="BM46" s="166">
        <f t="shared" si="93"/>
        <v>1.4016</v>
      </c>
      <c r="BN46" s="166">
        <f t="shared" si="94"/>
        <v>0.28032000000000001</v>
      </c>
      <c r="BO46" s="166">
        <f t="shared" si="95"/>
        <v>4.8952555349999995</v>
      </c>
      <c r="BP46" s="166">
        <f t="shared" si="96"/>
        <v>9.4587578249999993</v>
      </c>
      <c r="BQ46" s="166">
        <f t="shared" si="97"/>
        <v>7.2544067550000007</v>
      </c>
      <c r="BR46" s="166">
        <f t="shared" si="98"/>
        <v>0</v>
      </c>
      <c r="BS46" s="167">
        <f t="shared" si="99"/>
        <v>0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s="4" customFormat="1" ht="48.75" customHeight="1" thickBot="1" x14ac:dyDescent="0.3">
      <c r="A47" s="12" t="s">
        <v>511</v>
      </c>
      <c r="B47" s="11" t="s">
        <v>20</v>
      </c>
      <c r="C47" s="7">
        <v>1047</v>
      </c>
      <c r="D47" s="7">
        <v>1047</v>
      </c>
      <c r="E47" s="7">
        <v>10</v>
      </c>
      <c r="F47" s="7">
        <v>1057</v>
      </c>
      <c r="G47" s="91" t="s">
        <v>458</v>
      </c>
      <c r="H47" s="48" t="s">
        <v>277</v>
      </c>
      <c r="I47" s="7">
        <v>935</v>
      </c>
      <c r="J47" s="7">
        <v>89</v>
      </c>
      <c r="K47" s="7">
        <v>38.69</v>
      </c>
      <c r="L47" s="13" t="s">
        <v>541</v>
      </c>
      <c r="M47" s="13" t="s">
        <v>540</v>
      </c>
      <c r="N47" s="13" t="s">
        <v>499</v>
      </c>
      <c r="O47" s="7" t="s">
        <v>512</v>
      </c>
      <c r="P47" s="13" t="s">
        <v>290</v>
      </c>
      <c r="Q47" s="164">
        <f t="shared" si="50"/>
        <v>2.4527999999999999</v>
      </c>
      <c r="R47" s="165">
        <f t="shared" si="51"/>
        <v>4.4968000000000004</v>
      </c>
      <c r="S47" s="165">
        <f t="shared" si="52"/>
        <v>2.8616000000000001</v>
      </c>
      <c r="T47" s="165">
        <f t="shared" si="53"/>
        <v>0.4088</v>
      </c>
      <c r="U47" s="165">
        <f t="shared" si="54"/>
        <v>8.1759999999999999E-2</v>
      </c>
      <c r="V47" s="166">
        <f t="shared" si="55"/>
        <v>0.17537520000000001</v>
      </c>
      <c r="W47" s="166">
        <f t="shared" si="56"/>
        <v>0.24282720000000002</v>
      </c>
      <c r="X47" s="165">
        <f t="shared" si="57"/>
        <v>0.22933680000000001</v>
      </c>
      <c r="Y47" s="166">
        <f t="shared" si="58"/>
        <v>3.3725999999999999E-2</v>
      </c>
      <c r="Z47" s="166">
        <f t="shared" si="59"/>
        <v>6.7452000000000007E-3</v>
      </c>
      <c r="AA47" s="166">
        <f t="shared" si="60"/>
        <v>0.25631759999999998</v>
      </c>
      <c r="AB47" s="166">
        <f t="shared" si="61"/>
        <v>0.35075040000000002</v>
      </c>
      <c r="AC47" s="165">
        <f t="shared" si="62"/>
        <v>0.24282720000000002</v>
      </c>
      <c r="AD47" s="166">
        <f t="shared" si="63"/>
        <v>0</v>
      </c>
      <c r="AE47" s="166">
        <f t="shared" si="64"/>
        <v>0</v>
      </c>
      <c r="AF47" s="166">
        <f t="shared" si="65"/>
        <v>2.0211071999999999</v>
      </c>
      <c r="AG47" s="166">
        <f t="shared" si="66"/>
        <v>3.9032224000000006</v>
      </c>
      <c r="AH47" s="166">
        <f t="shared" si="67"/>
        <v>2.3894359999999999</v>
      </c>
      <c r="AI47" s="166">
        <f t="shared" si="68"/>
        <v>0.37507400000000002</v>
      </c>
      <c r="AJ47" s="167">
        <f t="shared" si="69"/>
        <v>7.5014799999999993E-2</v>
      </c>
      <c r="AK47" s="168">
        <f t="shared" si="70"/>
        <v>20.695499999999999</v>
      </c>
      <c r="AL47" s="169">
        <f t="shared" si="71"/>
        <v>37.941749999999999</v>
      </c>
      <c r="AM47" s="169">
        <f t="shared" si="72"/>
        <v>24.144749999999998</v>
      </c>
      <c r="AN47" s="169">
        <f t="shared" si="73"/>
        <v>3.4492500000000001</v>
      </c>
      <c r="AO47" s="169">
        <f t="shared" si="74"/>
        <v>0.68984999999999996</v>
      </c>
      <c r="AP47" s="170">
        <v>0.7</v>
      </c>
      <c r="AQ47" s="170">
        <v>0.75</v>
      </c>
      <c r="AR47" s="170">
        <v>0.9</v>
      </c>
      <c r="AS47" s="170">
        <v>0</v>
      </c>
      <c r="AT47" s="170">
        <v>0</v>
      </c>
      <c r="AU47" s="169">
        <f t="shared" si="75"/>
        <v>14.60961264</v>
      </c>
      <c r="AV47" s="169">
        <f t="shared" si="76"/>
        <v>28.638432899999998</v>
      </c>
      <c r="AW47" s="169">
        <f t="shared" si="77"/>
        <v>21.936678119999996</v>
      </c>
      <c r="AX47" s="169">
        <f t="shared" si="78"/>
        <v>0</v>
      </c>
      <c r="AY47" s="169">
        <f t="shared" si="79"/>
        <v>0</v>
      </c>
      <c r="AZ47" s="169">
        <f t="shared" si="80"/>
        <v>6.2612625600000005</v>
      </c>
      <c r="BA47" s="169">
        <f t="shared" si="81"/>
        <v>9.5461443000000017</v>
      </c>
      <c r="BB47" s="169">
        <f t="shared" si="82"/>
        <v>2.4374086800000008</v>
      </c>
      <c r="BC47" s="169">
        <f t="shared" si="83"/>
        <v>3.4829760000000003</v>
      </c>
      <c r="BD47" s="171">
        <f t="shared" si="84"/>
        <v>0.69659519999999997</v>
      </c>
      <c r="BE47" s="172">
        <f t="shared" si="85"/>
        <v>23.148299999999999</v>
      </c>
      <c r="BF47" s="166">
        <f t="shared" si="86"/>
        <v>42.438549999999999</v>
      </c>
      <c r="BG47" s="166">
        <f t="shared" si="87"/>
        <v>27.006349999999998</v>
      </c>
      <c r="BH47" s="166">
        <f t="shared" si="88"/>
        <v>3.85805</v>
      </c>
      <c r="BI47" s="166">
        <f t="shared" si="89"/>
        <v>0.77160999999999991</v>
      </c>
      <c r="BJ47" s="166">
        <f t="shared" si="90"/>
        <v>8.2823697599999999</v>
      </c>
      <c r="BK47" s="166">
        <f t="shared" si="91"/>
        <v>13.449366700000002</v>
      </c>
      <c r="BL47" s="166">
        <f t="shared" si="92"/>
        <v>4.8268446800000007</v>
      </c>
      <c r="BM47" s="166">
        <f t="shared" si="93"/>
        <v>3.8580500000000004</v>
      </c>
      <c r="BN47" s="166">
        <f t="shared" si="94"/>
        <v>0.77160999999999991</v>
      </c>
      <c r="BO47" s="166">
        <f t="shared" si="95"/>
        <v>14.865930239999999</v>
      </c>
      <c r="BP47" s="166">
        <f t="shared" si="96"/>
        <v>28.989183299999997</v>
      </c>
      <c r="BQ47" s="166">
        <f t="shared" si="97"/>
        <v>22.179505319999997</v>
      </c>
      <c r="BR47" s="166">
        <f t="shared" si="98"/>
        <v>0</v>
      </c>
      <c r="BS47" s="167">
        <f t="shared" si="99"/>
        <v>0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s="4" customFormat="1" ht="48.75" customHeight="1" thickBot="1" x14ac:dyDescent="0.3">
      <c r="A48" s="12" t="s">
        <v>79</v>
      </c>
      <c r="B48" s="11" t="s">
        <v>81</v>
      </c>
      <c r="C48" s="7">
        <v>220</v>
      </c>
      <c r="D48" s="7">
        <v>220</v>
      </c>
      <c r="E48" s="7">
        <v>0</v>
      </c>
      <c r="F48" s="7">
        <v>220</v>
      </c>
      <c r="G48" s="13" t="s">
        <v>457</v>
      </c>
      <c r="H48" s="48" t="s">
        <v>295</v>
      </c>
      <c r="I48" s="7">
        <v>220</v>
      </c>
      <c r="J48" s="7">
        <v>100</v>
      </c>
      <c r="K48" s="7">
        <v>9.82</v>
      </c>
      <c r="L48" s="13" t="s">
        <v>536</v>
      </c>
      <c r="M48" s="13" t="s">
        <v>530</v>
      </c>
      <c r="N48" s="18" t="s">
        <v>531</v>
      </c>
      <c r="O48" s="13" t="s">
        <v>479</v>
      </c>
      <c r="P48" s="13" t="s">
        <v>291</v>
      </c>
      <c r="Q48" s="164">
        <f t="shared" si="50"/>
        <v>0</v>
      </c>
      <c r="R48" s="165">
        <f t="shared" si="51"/>
        <v>0</v>
      </c>
      <c r="S48" s="165">
        <f t="shared" si="52"/>
        <v>0</v>
      </c>
      <c r="T48" s="165">
        <f t="shared" si="53"/>
        <v>0</v>
      </c>
      <c r="U48" s="165">
        <f t="shared" si="54"/>
        <v>0</v>
      </c>
      <c r="V48" s="166">
        <f t="shared" si="55"/>
        <v>0</v>
      </c>
      <c r="W48" s="166">
        <f t="shared" si="56"/>
        <v>0</v>
      </c>
      <c r="X48" s="165">
        <f t="shared" si="57"/>
        <v>0</v>
      </c>
      <c r="Y48" s="166">
        <f t="shared" si="58"/>
        <v>0</v>
      </c>
      <c r="Z48" s="166">
        <f t="shared" si="59"/>
        <v>0</v>
      </c>
      <c r="AA48" s="166">
        <f t="shared" si="60"/>
        <v>0</v>
      </c>
      <c r="AB48" s="166">
        <f t="shared" si="61"/>
        <v>0</v>
      </c>
      <c r="AC48" s="165">
        <f t="shared" si="62"/>
        <v>0</v>
      </c>
      <c r="AD48" s="166">
        <f t="shared" si="63"/>
        <v>0</v>
      </c>
      <c r="AE48" s="166">
        <f t="shared" si="64"/>
        <v>0</v>
      </c>
      <c r="AF48" s="166">
        <f t="shared" si="65"/>
        <v>0</v>
      </c>
      <c r="AG48" s="166">
        <f t="shared" si="66"/>
        <v>0</v>
      </c>
      <c r="AH48" s="166">
        <f t="shared" si="67"/>
        <v>0</v>
      </c>
      <c r="AI48" s="166">
        <f t="shared" si="68"/>
        <v>0</v>
      </c>
      <c r="AJ48" s="167">
        <f t="shared" si="69"/>
        <v>0</v>
      </c>
      <c r="AK48" s="168">
        <f t="shared" si="70"/>
        <v>4.8179999999999996</v>
      </c>
      <c r="AL48" s="169">
        <f t="shared" si="71"/>
        <v>8.8330000000000002</v>
      </c>
      <c r="AM48" s="169">
        <f t="shared" si="72"/>
        <v>5.6210000000000004</v>
      </c>
      <c r="AN48" s="169">
        <f t="shared" si="73"/>
        <v>0.80300000000000005</v>
      </c>
      <c r="AO48" s="169">
        <f t="shared" si="74"/>
        <v>0.16059999999999999</v>
      </c>
      <c r="AP48" s="170">
        <v>0.7</v>
      </c>
      <c r="AQ48" s="170">
        <v>0.75</v>
      </c>
      <c r="AR48" s="170">
        <v>0.9</v>
      </c>
      <c r="AS48" s="170">
        <v>0</v>
      </c>
      <c r="AT48" s="170">
        <v>0</v>
      </c>
      <c r="AU48" s="169">
        <f t="shared" si="75"/>
        <v>3.3725999999999994</v>
      </c>
      <c r="AV48" s="169">
        <f t="shared" si="76"/>
        <v>6.6247500000000006</v>
      </c>
      <c r="AW48" s="169">
        <f t="shared" si="77"/>
        <v>5.0589000000000004</v>
      </c>
      <c r="AX48" s="169">
        <f t="shared" si="78"/>
        <v>0</v>
      </c>
      <c r="AY48" s="169">
        <f t="shared" si="79"/>
        <v>0</v>
      </c>
      <c r="AZ48" s="169">
        <f t="shared" si="80"/>
        <v>1.4454000000000002</v>
      </c>
      <c r="BA48" s="169">
        <f t="shared" si="81"/>
        <v>2.2082499999999996</v>
      </c>
      <c r="BB48" s="169">
        <f t="shared" si="82"/>
        <v>0.56210000000000004</v>
      </c>
      <c r="BC48" s="169">
        <f t="shared" si="83"/>
        <v>0.80300000000000005</v>
      </c>
      <c r="BD48" s="171">
        <f t="shared" si="84"/>
        <v>0.16059999999999999</v>
      </c>
      <c r="BE48" s="172">
        <f t="shared" si="85"/>
        <v>4.8179999999999996</v>
      </c>
      <c r="BF48" s="166">
        <f t="shared" si="86"/>
        <v>8.8330000000000002</v>
      </c>
      <c r="BG48" s="166">
        <f t="shared" si="87"/>
        <v>5.6210000000000004</v>
      </c>
      <c r="BH48" s="166">
        <f t="shared" si="88"/>
        <v>0.80300000000000005</v>
      </c>
      <c r="BI48" s="166">
        <f t="shared" si="89"/>
        <v>0.16059999999999999</v>
      </c>
      <c r="BJ48" s="166">
        <f t="shared" si="90"/>
        <v>1.4454000000000002</v>
      </c>
      <c r="BK48" s="166">
        <f t="shared" si="91"/>
        <v>2.2082499999999996</v>
      </c>
      <c r="BL48" s="166">
        <f t="shared" si="92"/>
        <v>0.56210000000000004</v>
      </c>
      <c r="BM48" s="166">
        <f t="shared" si="93"/>
        <v>0.80300000000000005</v>
      </c>
      <c r="BN48" s="166">
        <f t="shared" si="94"/>
        <v>0.16059999999999999</v>
      </c>
      <c r="BO48" s="166">
        <f t="shared" si="95"/>
        <v>3.3725999999999994</v>
      </c>
      <c r="BP48" s="166">
        <f t="shared" si="96"/>
        <v>6.6247500000000006</v>
      </c>
      <c r="BQ48" s="166">
        <f t="shared" si="97"/>
        <v>5.0589000000000004</v>
      </c>
      <c r="BR48" s="166">
        <f t="shared" si="98"/>
        <v>0</v>
      </c>
      <c r="BS48" s="167">
        <f t="shared" si="99"/>
        <v>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s="4" customFormat="1" ht="48.75" customHeight="1" thickBot="1" x14ac:dyDescent="0.3">
      <c r="A49" s="12" t="s">
        <v>71</v>
      </c>
      <c r="B49" s="11" t="s">
        <v>76</v>
      </c>
      <c r="C49" s="7">
        <v>538</v>
      </c>
      <c r="D49" s="7">
        <v>538</v>
      </c>
      <c r="E49" s="7">
        <v>0</v>
      </c>
      <c r="F49" s="7">
        <v>538</v>
      </c>
      <c r="G49" s="91" t="s">
        <v>458</v>
      </c>
      <c r="H49" s="54" t="s">
        <v>283</v>
      </c>
      <c r="I49" s="7">
        <v>135</v>
      </c>
      <c r="J49" s="7">
        <v>29</v>
      </c>
      <c r="K49" s="7">
        <v>8.08</v>
      </c>
      <c r="L49" s="13" t="s">
        <v>536</v>
      </c>
      <c r="M49" s="13" t="s">
        <v>530</v>
      </c>
      <c r="N49" s="18" t="s">
        <v>531</v>
      </c>
      <c r="O49" s="13" t="s">
        <v>479</v>
      </c>
      <c r="P49" s="13" t="s">
        <v>9</v>
      </c>
      <c r="Q49" s="164">
        <f t="shared" si="50"/>
        <v>8.8256999999999994</v>
      </c>
      <c r="R49" s="165">
        <f t="shared" si="51"/>
        <v>16.18045</v>
      </c>
      <c r="S49" s="165">
        <f t="shared" si="52"/>
        <v>10.29665</v>
      </c>
      <c r="T49" s="165">
        <f t="shared" si="53"/>
        <v>1.47095</v>
      </c>
      <c r="U49" s="165">
        <f t="shared" si="54"/>
        <v>0.29419000000000001</v>
      </c>
      <c r="V49" s="166">
        <f t="shared" si="55"/>
        <v>0.63103754999999995</v>
      </c>
      <c r="W49" s="166">
        <f t="shared" si="56"/>
        <v>0.87374430000000003</v>
      </c>
      <c r="X49" s="165">
        <f t="shared" si="57"/>
        <v>0.82520294999999999</v>
      </c>
      <c r="Y49" s="166">
        <f t="shared" si="58"/>
        <v>0.121353375</v>
      </c>
      <c r="Z49" s="166">
        <f t="shared" si="59"/>
        <v>2.4270675000000002E-2</v>
      </c>
      <c r="AA49" s="166">
        <f t="shared" si="60"/>
        <v>0.92228565000000007</v>
      </c>
      <c r="AB49" s="166">
        <f t="shared" si="61"/>
        <v>1.2620750999999999</v>
      </c>
      <c r="AC49" s="165">
        <f t="shared" si="62"/>
        <v>0.87374430000000003</v>
      </c>
      <c r="AD49" s="166">
        <f t="shared" si="63"/>
        <v>0</v>
      </c>
      <c r="AE49" s="166">
        <f t="shared" si="64"/>
        <v>0</v>
      </c>
      <c r="AF49" s="166">
        <f t="shared" si="65"/>
        <v>7.2723767999999991</v>
      </c>
      <c r="AG49" s="166">
        <f t="shared" si="66"/>
        <v>14.0446306</v>
      </c>
      <c r="AH49" s="166">
        <f t="shared" si="67"/>
        <v>8.5977027499999998</v>
      </c>
      <c r="AI49" s="166">
        <f t="shared" si="68"/>
        <v>1.349596625</v>
      </c>
      <c r="AJ49" s="167">
        <f t="shared" si="69"/>
        <v>0.26991932499999999</v>
      </c>
      <c r="AK49" s="168">
        <f t="shared" si="70"/>
        <v>2.9565000000000001</v>
      </c>
      <c r="AL49" s="169">
        <f t="shared" si="71"/>
        <v>5.4202500000000002</v>
      </c>
      <c r="AM49" s="169">
        <f t="shared" si="72"/>
        <v>3.4492500000000001</v>
      </c>
      <c r="AN49" s="169">
        <f t="shared" si="73"/>
        <v>0.49275000000000002</v>
      </c>
      <c r="AO49" s="169">
        <f t="shared" si="74"/>
        <v>9.8549999999999999E-2</v>
      </c>
      <c r="AP49" s="170">
        <v>0.7</v>
      </c>
      <c r="AQ49" s="170">
        <v>0.75</v>
      </c>
      <c r="AR49" s="170">
        <v>0.9</v>
      </c>
      <c r="AS49" s="170">
        <v>0</v>
      </c>
      <c r="AT49" s="170">
        <v>0</v>
      </c>
      <c r="AU49" s="169">
        <f t="shared" si="75"/>
        <v>2.5112762849999997</v>
      </c>
      <c r="AV49" s="169">
        <f t="shared" si="76"/>
        <v>4.7204957250000001</v>
      </c>
      <c r="AW49" s="169">
        <f t="shared" si="77"/>
        <v>3.8470076550000005</v>
      </c>
      <c r="AX49" s="169">
        <f t="shared" si="78"/>
        <v>0</v>
      </c>
      <c r="AY49" s="169">
        <f t="shared" si="79"/>
        <v>0</v>
      </c>
      <c r="AZ49" s="169">
        <f t="shared" si="80"/>
        <v>1.0762612650000003</v>
      </c>
      <c r="BA49" s="169">
        <f t="shared" si="81"/>
        <v>1.5734985750000003</v>
      </c>
      <c r="BB49" s="169">
        <f t="shared" si="82"/>
        <v>0.42744529500000006</v>
      </c>
      <c r="BC49" s="169">
        <f t="shared" si="83"/>
        <v>0.61410337500000001</v>
      </c>
      <c r="BD49" s="171">
        <f t="shared" si="84"/>
        <v>0.122820675</v>
      </c>
      <c r="BE49" s="172">
        <f t="shared" si="85"/>
        <v>11.7822</v>
      </c>
      <c r="BF49" s="166">
        <f t="shared" si="86"/>
        <v>21.6007</v>
      </c>
      <c r="BG49" s="166">
        <f t="shared" si="87"/>
        <v>13.745899999999999</v>
      </c>
      <c r="BH49" s="166">
        <f t="shared" si="88"/>
        <v>1.9637</v>
      </c>
      <c r="BI49" s="166">
        <f t="shared" si="89"/>
        <v>0.39273999999999998</v>
      </c>
      <c r="BJ49" s="166">
        <f t="shared" si="90"/>
        <v>8.3486380649999994</v>
      </c>
      <c r="BK49" s="166">
        <f t="shared" si="91"/>
        <v>15.618129175</v>
      </c>
      <c r="BL49" s="166">
        <f t="shared" si="92"/>
        <v>9.0251480449999999</v>
      </c>
      <c r="BM49" s="166">
        <f t="shared" si="93"/>
        <v>1.9637</v>
      </c>
      <c r="BN49" s="166">
        <f t="shared" si="94"/>
        <v>0.39273999999999998</v>
      </c>
      <c r="BO49" s="166">
        <f t="shared" si="95"/>
        <v>3.4335619349999997</v>
      </c>
      <c r="BP49" s="166">
        <f t="shared" si="96"/>
        <v>5.9825708249999998</v>
      </c>
      <c r="BQ49" s="166">
        <f t="shared" si="97"/>
        <v>4.7207519550000008</v>
      </c>
      <c r="BR49" s="166">
        <f t="shared" si="98"/>
        <v>0</v>
      </c>
      <c r="BS49" s="167">
        <f t="shared" si="99"/>
        <v>0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s="4" customFormat="1" ht="48.75" customHeight="1" thickBot="1" x14ac:dyDescent="0.3">
      <c r="A50" s="12" t="s">
        <v>58</v>
      </c>
      <c r="B50" s="11" t="s">
        <v>59</v>
      </c>
      <c r="C50" s="7">
        <v>550</v>
      </c>
      <c r="D50" s="7">
        <v>550</v>
      </c>
      <c r="E50" s="7">
        <v>32</v>
      </c>
      <c r="F50" s="7">
        <v>582</v>
      </c>
      <c r="G50" s="13" t="s">
        <v>457</v>
      </c>
      <c r="H50" s="48" t="s">
        <v>296</v>
      </c>
      <c r="I50" s="7">
        <v>547</v>
      </c>
      <c r="J50" s="7">
        <v>100</v>
      </c>
      <c r="K50" s="7">
        <v>18.57</v>
      </c>
      <c r="L50" s="13" t="s">
        <v>533</v>
      </c>
      <c r="M50" s="13" t="s">
        <v>530</v>
      </c>
      <c r="N50" s="18" t="s">
        <v>531</v>
      </c>
      <c r="O50" s="13" t="s">
        <v>517</v>
      </c>
      <c r="P50" s="13" t="s">
        <v>291</v>
      </c>
      <c r="Q50" s="164">
        <f t="shared" si="50"/>
        <v>6.5699999999999995E-2</v>
      </c>
      <c r="R50" s="165">
        <f t="shared" si="51"/>
        <v>0.12045</v>
      </c>
      <c r="S50" s="165">
        <f t="shared" si="52"/>
        <v>7.6649999999999996E-2</v>
      </c>
      <c r="T50" s="165">
        <f t="shared" si="53"/>
        <v>1.095E-2</v>
      </c>
      <c r="U50" s="165">
        <f t="shared" si="54"/>
        <v>2.1900000000000001E-3</v>
      </c>
      <c r="V50" s="166">
        <f t="shared" si="55"/>
        <v>4.69755E-3</v>
      </c>
      <c r="W50" s="166">
        <f t="shared" si="56"/>
        <v>6.5043000000000002E-3</v>
      </c>
      <c r="X50" s="165">
        <f t="shared" si="57"/>
        <v>6.1429500000000003E-3</v>
      </c>
      <c r="Y50" s="166">
        <f t="shared" si="58"/>
        <v>9.0337499999999999E-4</v>
      </c>
      <c r="Z50" s="166">
        <f t="shared" si="59"/>
        <v>1.8067500000000001E-4</v>
      </c>
      <c r="AA50" s="166">
        <f t="shared" si="60"/>
        <v>6.8656500000000009E-3</v>
      </c>
      <c r="AB50" s="166">
        <f t="shared" si="61"/>
        <v>9.3951E-3</v>
      </c>
      <c r="AC50" s="165">
        <f t="shared" si="62"/>
        <v>6.5043000000000002E-3</v>
      </c>
      <c r="AD50" s="166">
        <f t="shared" si="63"/>
        <v>0</v>
      </c>
      <c r="AE50" s="166">
        <f t="shared" si="64"/>
        <v>0</v>
      </c>
      <c r="AF50" s="166">
        <f t="shared" si="65"/>
        <v>5.4136799999999992E-2</v>
      </c>
      <c r="AG50" s="166">
        <f t="shared" si="66"/>
        <v>0.10455059999999999</v>
      </c>
      <c r="AH50" s="166">
        <f t="shared" si="67"/>
        <v>6.4002749999999997E-2</v>
      </c>
      <c r="AI50" s="166">
        <f t="shared" si="68"/>
        <v>1.0046625E-2</v>
      </c>
      <c r="AJ50" s="167">
        <f t="shared" si="69"/>
        <v>2.0093250000000002E-3</v>
      </c>
      <c r="AK50" s="168">
        <f t="shared" si="70"/>
        <v>12.680099999999999</v>
      </c>
      <c r="AL50" s="169">
        <f t="shared" si="71"/>
        <v>23.246849999999998</v>
      </c>
      <c r="AM50" s="169">
        <f t="shared" si="72"/>
        <v>14.79345</v>
      </c>
      <c r="AN50" s="169">
        <f t="shared" si="73"/>
        <v>2.1133500000000001</v>
      </c>
      <c r="AO50" s="169">
        <f t="shared" si="74"/>
        <v>0.42266999999999999</v>
      </c>
      <c r="AP50" s="170">
        <v>0.7</v>
      </c>
      <c r="AQ50" s="170">
        <v>0.75</v>
      </c>
      <c r="AR50" s="170">
        <v>0.9</v>
      </c>
      <c r="AS50" s="170">
        <v>0</v>
      </c>
      <c r="AT50" s="170">
        <v>0</v>
      </c>
      <c r="AU50" s="169">
        <f t="shared" si="75"/>
        <v>8.8793582849999986</v>
      </c>
      <c r="AV50" s="169">
        <f t="shared" si="76"/>
        <v>17.440015724999999</v>
      </c>
      <c r="AW50" s="169">
        <f t="shared" si="77"/>
        <v>13.319633654999999</v>
      </c>
      <c r="AX50" s="169">
        <f t="shared" si="78"/>
        <v>0</v>
      </c>
      <c r="AY50" s="169">
        <f t="shared" si="79"/>
        <v>0</v>
      </c>
      <c r="AZ50" s="169">
        <f t="shared" si="80"/>
        <v>3.8054392650000004</v>
      </c>
      <c r="BA50" s="169">
        <f t="shared" si="81"/>
        <v>5.8133385749999995</v>
      </c>
      <c r="BB50" s="169">
        <f t="shared" si="82"/>
        <v>1.4799592950000005</v>
      </c>
      <c r="BC50" s="169">
        <f t="shared" si="83"/>
        <v>2.1142533750000001</v>
      </c>
      <c r="BD50" s="171">
        <f t="shared" si="84"/>
        <v>0.42285067500000001</v>
      </c>
      <c r="BE50" s="172">
        <f t="shared" si="85"/>
        <v>12.745799999999999</v>
      </c>
      <c r="BF50" s="166">
        <f t="shared" si="86"/>
        <v>23.3673</v>
      </c>
      <c r="BG50" s="166">
        <f t="shared" si="87"/>
        <v>14.870100000000001</v>
      </c>
      <c r="BH50" s="166">
        <f t="shared" si="88"/>
        <v>2.1242999999999999</v>
      </c>
      <c r="BI50" s="166">
        <f t="shared" si="89"/>
        <v>0.42486000000000002</v>
      </c>
      <c r="BJ50" s="166">
        <f t="shared" si="90"/>
        <v>3.8595760650000006</v>
      </c>
      <c r="BK50" s="166">
        <f t="shared" si="91"/>
        <v>5.9178891749999991</v>
      </c>
      <c r="BL50" s="166">
        <f t="shared" si="92"/>
        <v>1.5439620450000004</v>
      </c>
      <c r="BM50" s="166">
        <f t="shared" si="93"/>
        <v>2.1243000000000003</v>
      </c>
      <c r="BN50" s="166">
        <f t="shared" si="94"/>
        <v>0.42486000000000002</v>
      </c>
      <c r="BO50" s="166">
        <f t="shared" si="95"/>
        <v>8.8862239349999985</v>
      </c>
      <c r="BP50" s="166">
        <f t="shared" si="96"/>
        <v>17.449410824999998</v>
      </c>
      <c r="BQ50" s="166">
        <f t="shared" si="97"/>
        <v>13.326137954999998</v>
      </c>
      <c r="BR50" s="166">
        <f t="shared" si="98"/>
        <v>0</v>
      </c>
      <c r="BS50" s="167">
        <f t="shared" si="99"/>
        <v>0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s="4" customFormat="1" ht="48.75" customHeight="1" thickBot="1" x14ac:dyDescent="0.3">
      <c r="A51" s="84" t="s">
        <v>51</v>
      </c>
      <c r="B51" s="82" t="s">
        <v>54</v>
      </c>
      <c r="C51" s="86">
        <v>239</v>
      </c>
      <c r="D51" s="86">
        <v>239</v>
      </c>
      <c r="E51" s="86">
        <v>0</v>
      </c>
      <c r="F51" s="86">
        <v>239</v>
      </c>
      <c r="G51" s="85" t="s">
        <v>457</v>
      </c>
      <c r="H51" s="85" t="s">
        <v>322</v>
      </c>
      <c r="I51" s="86">
        <v>239</v>
      </c>
      <c r="J51" s="86">
        <v>100</v>
      </c>
      <c r="K51" s="85" t="s">
        <v>606</v>
      </c>
      <c r="L51" s="85" t="s">
        <v>535</v>
      </c>
      <c r="M51" s="85" t="s">
        <v>530</v>
      </c>
      <c r="N51" s="95" t="s">
        <v>531</v>
      </c>
      <c r="O51" s="85" t="s">
        <v>479</v>
      </c>
      <c r="P51" s="85" t="s">
        <v>456</v>
      </c>
      <c r="Q51" s="164">
        <f t="shared" si="50"/>
        <v>0</v>
      </c>
      <c r="R51" s="165">
        <f t="shared" si="51"/>
        <v>0</v>
      </c>
      <c r="S51" s="165">
        <f t="shared" si="52"/>
        <v>0</v>
      </c>
      <c r="T51" s="165">
        <f t="shared" si="53"/>
        <v>0</v>
      </c>
      <c r="U51" s="165">
        <f t="shared" si="54"/>
        <v>0</v>
      </c>
      <c r="V51" s="166">
        <f t="shared" si="55"/>
        <v>0</v>
      </c>
      <c r="W51" s="166">
        <f t="shared" si="56"/>
        <v>0</v>
      </c>
      <c r="X51" s="165">
        <f t="shared" si="57"/>
        <v>0</v>
      </c>
      <c r="Y51" s="166">
        <f t="shared" si="58"/>
        <v>0</v>
      </c>
      <c r="Z51" s="166">
        <f t="shared" si="59"/>
        <v>0</v>
      </c>
      <c r="AA51" s="166">
        <f t="shared" si="60"/>
        <v>0</v>
      </c>
      <c r="AB51" s="166">
        <f t="shared" si="61"/>
        <v>0</v>
      </c>
      <c r="AC51" s="165">
        <f t="shared" si="62"/>
        <v>0</v>
      </c>
      <c r="AD51" s="166">
        <f t="shared" si="63"/>
        <v>0</v>
      </c>
      <c r="AE51" s="166">
        <f t="shared" si="64"/>
        <v>0</v>
      </c>
      <c r="AF51" s="166">
        <f t="shared" si="65"/>
        <v>0</v>
      </c>
      <c r="AG51" s="166">
        <f t="shared" si="66"/>
        <v>0</v>
      </c>
      <c r="AH51" s="166">
        <f t="shared" si="67"/>
        <v>0</v>
      </c>
      <c r="AI51" s="166">
        <f t="shared" si="68"/>
        <v>0</v>
      </c>
      <c r="AJ51" s="167">
        <f t="shared" si="69"/>
        <v>0</v>
      </c>
      <c r="AK51" s="168">
        <f t="shared" si="70"/>
        <v>5.2340999999999998</v>
      </c>
      <c r="AL51" s="169">
        <f t="shared" si="71"/>
        <v>9.5958500000000004</v>
      </c>
      <c r="AM51" s="169">
        <f t="shared" si="72"/>
        <v>6.1064499999999997</v>
      </c>
      <c r="AN51" s="169">
        <f t="shared" si="73"/>
        <v>0.87234999999999996</v>
      </c>
      <c r="AO51" s="169">
        <f t="shared" si="74"/>
        <v>0.17446999999999999</v>
      </c>
      <c r="AP51" s="170">
        <v>0.7</v>
      </c>
      <c r="AQ51" s="170">
        <v>0.75</v>
      </c>
      <c r="AR51" s="170">
        <v>0.9</v>
      </c>
      <c r="AS51" s="170">
        <v>0</v>
      </c>
      <c r="AT51" s="170">
        <v>0</v>
      </c>
      <c r="AU51" s="169">
        <f t="shared" si="75"/>
        <v>3.6638699999999997</v>
      </c>
      <c r="AV51" s="169">
        <f t="shared" si="76"/>
        <v>7.1968875000000008</v>
      </c>
      <c r="AW51" s="169">
        <f t="shared" si="77"/>
        <v>5.4958049999999998</v>
      </c>
      <c r="AX51" s="169">
        <f t="shared" si="78"/>
        <v>0</v>
      </c>
      <c r="AY51" s="169">
        <f t="shared" si="79"/>
        <v>0</v>
      </c>
      <c r="AZ51" s="169">
        <f t="shared" si="80"/>
        <v>1.57023</v>
      </c>
      <c r="BA51" s="169">
        <f t="shared" si="81"/>
        <v>2.3989624999999997</v>
      </c>
      <c r="BB51" s="169">
        <f t="shared" si="82"/>
        <v>0.61064499999999988</v>
      </c>
      <c r="BC51" s="169">
        <f t="shared" si="83"/>
        <v>0.87234999999999996</v>
      </c>
      <c r="BD51" s="171">
        <f t="shared" si="84"/>
        <v>0.17446999999999999</v>
      </c>
      <c r="BE51" s="172">
        <f t="shared" si="85"/>
        <v>5.2340999999999998</v>
      </c>
      <c r="BF51" s="166">
        <f t="shared" si="86"/>
        <v>9.5958500000000004</v>
      </c>
      <c r="BG51" s="166">
        <f t="shared" si="87"/>
        <v>6.1064499999999997</v>
      </c>
      <c r="BH51" s="166">
        <f t="shared" si="88"/>
        <v>0.87234999999999996</v>
      </c>
      <c r="BI51" s="166">
        <f t="shared" si="89"/>
        <v>0.17446999999999999</v>
      </c>
      <c r="BJ51" s="166">
        <f t="shared" si="90"/>
        <v>1.57023</v>
      </c>
      <c r="BK51" s="166">
        <f t="shared" si="91"/>
        <v>2.3989624999999997</v>
      </c>
      <c r="BL51" s="166">
        <f t="shared" si="92"/>
        <v>0.61064499999999988</v>
      </c>
      <c r="BM51" s="166">
        <f t="shared" si="93"/>
        <v>0.87234999999999996</v>
      </c>
      <c r="BN51" s="166">
        <f t="shared" si="94"/>
        <v>0.17446999999999999</v>
      </c>
      <c r="BO51" s="166">
        <f t="shared" si="95"/>
        <v>3.6638699999999997</v>
      </c>
      <c r="BP51" s="166">
        <f t="shared" si="96"/>
        <v>7.1968875000000008</v>
      </c>
      <c r="BQ51" s="166">
        <f t="shared" si="97"/>
        <v>5.4958049999999998</v>
      </c>
      <c r="BR51" s="166">
        <f t="shared" si="98"/>
        <v>0</v>
      </c>
      <c r="BS51" s="167">
        <f t="shared" si="99"/>
        <v>0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s="4" customFormat="1" ht="67.5" customHeight="1" thickBot="1" x14ac:dyDescent="0.3">
      <c r="A52" s="12" t="s">
        <v>102</v>
      </c>
      <c r="B52" s="11" t="s">
        <v>103</v>
      </c>
      <c r="C52" s="7">
        <v>645</v>
      </c>
      <c r="D52" s="7">
        <v>645</v>
      </c>
      <c r="E52" s="7">
        <v>285</v>
      </c>
      <c r="F52" s="7">
        <v>930</v>
      </c>
      <c r="G52" s="13" t="s">
        <v>457</v>
      </c>
      <c r="H52" s="13" t="s">
        <v>299</v>
      </c>
      <c r="I52" s="7">
        <v>576</v>
      </c>
      <c r="J52" s="7">
        <v>89</v>
      </c>
      <c r="K52" s="7">
        <v>37.340000000000003</v>
      </c>
      <c r="L52" s="13" t="s">
        <v>538</v>
      </c>
      <c r="M52" s="13" t="s">
        <v>530</v>
      </c>
      <c r="N52" s="18" t="s">
        <v>531</v>
      </c>
      <c r="O52" s="13" t="s">
        <v>479</v>
      </c>
      <c r="P52" s="13" t="s">
        <v>297</v>
      </c>
      <c r="Q52" s="164">
        <f t="shared" si="50"/>
        <v>1.5111000000000001</v>
      </c>
      <c r="R52" s="165">
        <f t="shared" si="51"/>
        <v>2.7703500000000001</v>
      </c>
      <c r="S52" s="165">
        <f t="shared" si="52"/>
        <v>1.76295</v>
      </c>
      <c r="T52" s="165">
        <f t="shared" si="53"/>
        <v>0.25185000000000002</v>
      </c>
      <c r="U52" s="165">
        <f t="shared" si="54"/>
        <v>5.0369999999999998E-2</v>
      </c>
      <c r="V52" s="166">
        <f t="shared" si="55"/>
        <v>0.10804365</v>
      </c>
      <c r="W52" s="166">
        <f t="shared" si="56"/>
        <v>0.14959890000000001</v>
      </c>
      <c r="X52" s="165">
        <f t="shared" si="57"/>
        <v>0.14128784999999999</v>
      </c>
      <c r="Y52" s="166">
        <f t="shared" si="58"/>
        <v>2.0777625000000001E-2</v>
      </c>
      <c r="Z52" s="166">
        <f t="shared" si="59"/>
        <v>4.1555250000000002E-3</v>
      </c>
      <c r="AA52" s="166">
        <f t="shared" si="60"/>
        <v>0.15790995000000002</v>
      </c>
      <c r="AB52" s="166">
        <f t="shared" si="61"/>
        <v>0.21608730000000001</v>
      </c>
      <c r="AC52" s="165">
        <f t="shared" si="62"/>
        <v>0.14959890000000001</v>
      </c>
      <c r="AD52" s="166">
        <f t="shared" si="63"/>
        <v>0</v>
      </c>
      <c r="AE52" s="166">
        <f t="shared" si="64"/>
        <v>0</v>
      </c>
      <c r="AF52" s="166">
        <f t="shared" si="65"/>
        <v>1.2451464000000001</v>
      </c>
      <c r="AG52" s="166">
        <f t="shared" si="66"/>
        <v>2.4046638000000002</v>
      </c>
      <c r="AH52" s="166">
        <f t="shared" si="67"/>
        <v>1.4720632500000002</v>
      </c>
      <c r="AI52" s="166">
        <f t="shared" si="68"/>
        <v>0.23107237500000002</v>
      </c>
      <c r="AJ52" s="167">
        <f t="shared" si="69"/>
        <v>4.6214474999999998E-2</v>
      </c>
      <c r="AK52" s="168">
        <f t="shared" si="70"/>
        <v>18.855899999999998</v>
      </c>
      <c r="AL52" s="169">
        <f t="shared" si="71"/>
        <v>34.56915</v>
      </c>
      <c r="AM52" s="169">
        <f t="shared" si="72"/>
        <v>21.998550000000002</v>
      </c>
      <c r="AN52" s="169">
        <f t="shared" si="73"/>
        <v>3.1426500000000002</v>
      </c>
      <c r="AO52" s="169">
        <f t="shared" si="74"/>
        <v>0.62853000000000003</v>
      </c>
      <c r="AP52" s="170">
        <v>0.7</v>
      </c>
      <c r="AQ52" s="170">
        <v>0.75</v>
      </c>
      <c r="AR52" s="170">
        <v>0.9</v>
      </c>
      <c r="AS52" s="170">
        <v>0</v>
      </c>
      <c r="AT52" s="170">
        <v>0</v>
      </c>
      <c r="AU52" s="169">
        <f t="shared" si="75"/>
        <v>13.274760554999997</v>
      </c>
      <c r="AV52" s="169">
        <f t="shared" si="76"/>
        <v>26.039061674999999</v>
      </c>
      <c r="AW52" s="169">
        <f t="shared" si="77"/>
        <v>19.925854065000003</v>
      </c>
      <c r="AX52" s="169">
        <f t="shared" si="78"/>
        <v>0</v>
      </c>
      <c r="AY52" s="169">
        <f t="shared" si="79"/>
        <v>0</v>
      </c>
      <c r="AZ52" s="169">
        <f t="shared" si="80"/>
        <v>5.6891830950000006</v>
      </c>
      <c r="BA52" s="169">
        <f t="shared" si="81"/>
        <v>8.6796872250000021</v>
      </c>
      <c r="BB52" s="169">
        <f t="shared" si="82"/>
        <v>2.2139837849999999</v>
      </c>
      <c r="BC52" s="169">
        <f t="shared" si="83"/>
        <v>3.1634276250000002</v>
      </c>
      <c r="BD52" s="171">
        <f t="shared" si="84"/>
        <v>0.63268552500000008</v>
      </c>
      <c r="BE52" s="172">
        <f t="shared" si="85"/>
        <v>20.366999999999997</v>
      </c>
      <c r="BF52" s="166">
        <f t="shared" si="86"/>
        <v>37.339500000000001</v>
      </c>
      <c r="BG52" s="166">
        <f t="shared" si="87"/>
        <v>23.761500000000002</v>
      </c>
      <c r="BH52" s="166">
        <f t="shared" si="88"/>
        <v>3.3945000000000003</v>
      </c>
      <c r="BI52" s="166">
        <f t="shared" si="89"/>
        <v>0.67890000000000006</v>
      </c>
      <c r="BJ52" s="166">
        <f t="shared" si="90"/>
        <v>6.934329495000001</v>
      </c>
      <c r="BK52" s="166">
        <f t="shared" si="91"/>
        <v>11.084351025000002</v>
      </c>
      <c r="BL52" s="166">
        <f t="shared" si="92"/>
        <v>3.6860470350000001</v>
      </c>
      <c r="BM52" s="166">
        <f t="shared" si="93"/>
        <v>3.3945000000000003</v>
      </c>
      <c r="BN52" s="166">
        <f t="shared" si="94"/>
        <v>0.67890000000000006</v>
      </c>
      <c r="BO52" s="166">
        <f t="shared" si="95"/>
        <v>13.432670504999997</v>
      </c>
      <c r="BP52" s="166">
        <f t="shared" si="96"/>
        <v>26.255148975000001</v>
      </c>
      <c r="BQ52" s="166">
        <f t="shared" si="97"/>
        <v>20.075452965000004</v>
      </c>
      <c r="BR52" s="166">
        <f t="shared" si="98"/>
        <v>0</v>
      </c>
      <c r="BS52" s="167">
        <f t="shared" si="99"/>
        <v>0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s="4" customFormat="1" ht="66.75" customHeight="1" thickBot="1" x14ac:dyDescent="0.3">
      <c r="A53" s="12" t="s">
        <v>102</v>
      </c>
      <c r="B53" s="11" t="s">
        <v>103</v>
      </c>
      <c r="C53" s="7">
        <v>225</v>
      </c>
      <c r="D53" s="7">
        <v>225</v>
      </c>
      <c r="E53" s="7">
        <v>0</v>
      </c>
      <c r="F53" s="7">
        <v>225</v>
      </c>
      <c r="G53" s="13" t="s">
        <v>457</v>
      </c>
      <c r="H53" s="13" t="s">
        <v>300</v>
      </c>
      <c r="I53" s="7">
        <v>169</v>
      </c>
      <c r="J53" s="7">
        <v>75</v>
      </c>
      <c r="K53" s="7">
        <v>5.18</v>
      </c>
      <c r="L53" s="13" t="s">
        <v>538</v>
      </c>
      <c r="M53" s="13" t="s">
        <v>530</v>
      </c>
      <c r="N53" s="18" t="s">
        <v>531</v>
      </c>
      <c r="O53" s="13" t="s">
        <v>479</v>
      </c>
      <c r="P53" s="13" t="s">
        <v>298</v>
      </c>
      <c r="Q53" s="164">
        <f t="shared" si="50"/>
        <v>1.2263999999999999</v>
      </c>
      <c r="R53" s="165">
        <f t="shared" si="51"/>
        <v>2.2484000000000002</v>
      </c>
      <c r="S53" s="165">
        <f t="shared" si="52"/>
        <v>1.4308000000000001</v>
      </c>
      <c r="T53" s="165">
        <f t="shared" si="53"/>
        <v>0.2044</v>
      </c>
      <c r="U53" s="165">
        <f t="shared" si="54"/>
        <v>4.088E-2</v>
      </c>
      <c r="V53" s="166">
        <f t="shared" si="55"/>
        <v>8.7687600000000004E-2</v>
      </c>
      <c r="W53" s="166">
        <f t="shared" si="56"/>
        <v>0.12141360000000001</v>
      </c>
      <c r="X53" s="165">
        <f t="shared" si="57"/>
        <v>0.1146684</v>
      </c>
      <c r="Y53" s="166">
        <f t="shared" si="58"/>
        <v>1.6863E-2</v>
      </c>
      <c r="Z53" s="166">
        <f t="shared" si="59"/>
        <v>3.3726000000000003E-3</v>
      </c>
      <c r="AA53" s="166">
        <f t="shared" si="60"/>
        <v>0.12815879999999999</v>
      </c>
      <c r="AB53" s="166">
        <f t="shared" si="61"/>
        <v>0.17537520000000001</v>
      </c>
      <c r="AC53" s="165">
        <f t="shared" si="62"/>
        <v>0.12141360000000001</v>
      </c>
      <c r="AD53" s="166">
        <f t="shared" si="63"/>
        <v>0</v>
      </c>
      <c r="AE53" s="166">
        <f t="shared" si="64"/>
        <v>0</v>
      </c>
      <c r="AF53" s="166">
        <f t="shared" si="65"/>
        <v>1.0105535999999999</v>
      </c>
      <c r="AG53" s="166">
        <f t="shared" si="66"/>
        <v>1.9516112000000003</v>
      </c>
      <c r="AH53" s="166">
        <f t="shared" si="67"/>
        <v>1.1947179999999999</v>
      </c>
      <c r="AI53" s="166">
        <f t="shared" si="68"/>
        <v>0.18753700000000001</v>
      </c>
      <c r="AJ53" s="167">
        <f t="shared" si="69"/>
        <v>3.7507399999999996E-2</v>
      </c>
      <c r="AK53" s="168">
        <f t="shared" si="70"/>
        <v>3.7010999999999998</v>
      </c>
      <c r="AL53" s="169">
        <f t="shared" si="71"/>
        <v>6.7853500000000002</v>
      </c>
      <c r="AM53" s="169">
        <f t="shared" si="72"/>
        <v>4.3179499999999997</v>
      </c>
      <c r="AN53" s="169">
        <f t="shared" si="73"/>
        <v>0.61685000000000001</v>
      </c>
      <c r="AO53" s="169">
        <f t="shared" si="74"/>
        <v>0.12336999999999999</v>
      </c>
      <c r="AP53" s="170">
        <v>0.7</v>
      </c>
      <c r="AQ53" s="170">
        <v>0.75</v>
      </c>
      <c r="AR53" s="170">
        <v>0.9</v>
      </c>
      <c r="AS53" s="170">
        <v>0</v>
      </c>
      <c r="AT53" s="170">
        <v>0</v>
      </c>
      <c r="AU53" s="169">
        <f t="shared" si="75"/>
        <v>2.6521513199999998</v>
      </c>
      <c r="AV53" s="169">
        <f t="shared" si="76"/>
        <v>5.1800727000000002</v>
      </c>
      <c r="AW53" s="169">
        <f t="shared" si="77"/>
        <v>3.9893565600000001</v>
      </c>
      <c r="AX53" s="169">
        <f t="shared" si="78"/>
        <v>0</v>
      </c>
      <c r="AY53" s="169">
        <f t="shared" si="79"/>
        <v>0</v>
      </c>
      <c r="AZ53" s="169">
        <f t="shared" si="80"/>
        <v>1.1366362800000003</v>
      </c>
      <c r="BA53" s="169">
        <f t="shared" si="81"/>
        <v>1.7266909000000004</v>
      </c>
      <c r="BB53" s="169">
        <f t="shared" si="82"/>
        <v>0.44326183999999991</v>
      </c>
      <c r="BC53" s="169">
        <f t="shared" si="83"/>
        <v>0.63371299999999997</v>
      </c>
      <c r="BD53" s="171">
        <f t="shared" si="84"/>
        <v>0.12674259999999998</v>
      </c>
      <c r="BE53" s="172">
        <f t="shared" si="85"/>
        <v>4.9275000000000002</v>
      </c>
      <c r="BF53" s="166">
        <f t="shared" si="86"/>
        <v>9.0337500000000013</v>
      </c>
      <c r="BG53" s="166">
        <f t="shared" si="87"/>
        <v>5.7487499999999994</v>
      </c>
      <c r="BH53" s="166">
        <f t="shared" si="88"/>
        <v>0.82125000000000004</v>
      </c>
      <c r="BI53" s="166">
        <f t="shared" si="89"/>
        <v>0.16425000000000001</v>
      </c>
      <c r="BJ53" s="166">
        <f t="shared" si="90"/>
        <v>2.14718988</v>
      </c>
      <c r="BK53" s="166">
        <f t="shared" si="91"/>
        <v>3.6783021000000007</v>
      </c>
      <c r="BL53" s="166">
        <f t="shared" si="92"/>
        <v>1.6379798399999999</v>
      </c>
      <c r="BM53" s="166">
        <f t="shared" si="93"/>
        <v>0.82125000000000004</v>
      </c>
      <c r="BN53" s="166">
        <f t="shared" si="94"/>
        <v>0.16424999999999998</v>
      </c>
      <c r="BO53" s="166">
        <f t="shared" si="95"/>
        <v>2.7803101199999998</v>
      </c>
      <c r="BP53" s="166">
        <f t="shared" si="96"/>
        <v>5.3554479000000006</v>
      </c>
      <c r="BQ53" s="166">
        <f t="shared" si="97"/>
        <v>4.1107701600000004</v>
      </c>
      <c r="BR53" s="166">
        <f t="shared" si="98"/>
        <v>0</v>
      </c>
      <c r="BS53" s="167">
        <f t="shared" si="99"/>
        <v>0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s="4" customFormat="1" ht="66" customHeight="1" thickBot="1" x14ac:dyDescent="0.3">
      <c r="A54" s="12" t="s">
        <v>26</v>
      </c>
      <c r="B54" s="11" t="s">
        <v>33</v>
      </c>
      <c r="C54" s="7">
        <v>365</v>
      </c>
      <c r="D54" s="7">
        <v>365</v>
      </c>
      <c r="E54" s="7">
        <v>0</v>
      </c>
      <c r="F54" s="7">
        <v>365</v>
      </c>
      <c r="G54" s="91" t="s">
        <v>458</v>
      </c>
      <c r="H54" s="13" t="s">
        <v>301</v>
      </c>
      <c r="I54" s="7">
        <v>292</v>
      </c>
      <c r="J54" s="7">
        <v>80</v>
      </c>
      <c r="K54" s="7">
        <v>16.899999999999999</v>
      </c>
      <c r="L54" s="13" t="s">
        <v>543</v>
      </c>
      <c r="M54" s="13" t="s">
        <v>542</v>
      </c>
      <c r="N54" s="13" t="s">
        <v>499</v>
      </c>
      <c r="O54" s="13" t="s">
        <v>479</v>
      </c>
      <c r="P54" s="13" t="s">
        <v>271</v>
      </c>
      <c r="Q54" s="164">
        <f t="shared" si="50"/>
        <v>1.5987</v>
      </c>
      <c r="R54" s="165">
        <f t="shared" si="51"/>
        <v>2.9309500000000002</v>
      </c>
      <c r="S54" s="165">
        <f t="shared" si="52"/>
        <v>1.8651500000000001</v>
      </c>
      <c r="T54" s="165">
        <f t="shared" si="53"/>
        <v>0.26645000000000002</v>
      </c>
      <c r="U54" s="165">
        <f t="shared" si="54"/>
        <v>5.3289999999999997E-2</v>
      </c>
      <c r="V54" s="166">
        <f t="shared" si="55"/>
        <v>0.11430705000000001</v>
      </c>
      <c r="W54" s="166">
        <f t="shared" si="56"/>
        <v>0.1582713</v>
      </c>
      <c r="X54" s="165">
        <f t="shared" si="57"/>
        <v>0.14947845000000001</v>
      </c>
      <c r="Y54" s="166">
        <f t="shared" si="58"/>
        <v>2.1982125000000002E-2</v>
      </c>
      <c r="Z54" s="166">
        <f t="shared" si="59"/>
        <v>4.3964249999999998E-3</v>
      </c>
      <c r="AA54" s="166">
        <f t="shared" si="60"/>
        <v>0.16706415000000002</v>
      </c>
      <c r="AB54" s="166">
        <f t="shared" si="61"/>
        <v>0.22861410000000001</v>
      </c>
      <c r="AC54" s="165">
        <f t="shared" si="62"/>
        <v>0.1582713</v>
      </c>
      <c r="AD54" s="166">
        <f t="shared" si="63"/>
        <v>0</v>
      </c>
      <c r="AE54" s="166">
        <f t="shared" si="64"/>
        <v>0</v>
      </c>
      <c r="AF54" s="166">
        <f t="shared" si="65"/>
        <v>1.3173287999999999</v>
      </c>
      <c r="AG54" s="166">
        <f t="shared" si="66"/>
        <v>2.5440646</v>
      </c>
      <c r="AH54" s="166">
        <f t="shared" si="67"/>
        <v>1.5574002500000002</v>
      </c>
      <c r="AI54" s="166">
        <f t="shared" si="68"/>
        <v>0.24446787500000003</v>
      </c>
      <c r="AJ54" s="167">
        <f t="shared" si="69"/>
        <v>4.8893574999999995E-2</v>
      </c>
      <c r="AK54" s="168">
        <f t="shared" si="70"/>
        <v>6.3948</v>
      </c>
      <c r="AL54" s="169">
        <f t="shared" si="71"/>
        <v>11.723800000000001</v>
      </c>
      <c r="AM54" s="169">
        <f t="shared" si="72"/>
        <v>7.4606000000000003</v>
      </c>
      <c r="AN54" s="169">
        <f t="shared" si="73"/>
        <v>1.0658000000000001</v>
      </c>
      <c r="AO54" s="169">
        <f t="shared" si="74"/>
        <v>0.21315999999999999</v>
      </c>
      <c r="AP54" s="170">
        <v>0.7</v>
      </c>
      <c r="AQ54" s="170">
        <v>0.75</v>
      </c>
      <c r="AR54" s="170">
        <v>0.9</v>
      </c>
      <c r="AS54" s="170">
        <v>0</v>
      </c>
      <c r="AT54" s="170">
        <v>0</v>
      </c>
      <c r="AU54" s="169">
        <f t="shared" si="75"/>
        <v>4.556374935</v>
      </c>
      <c r="AV54" s="169">
        <f t="shared" si="76"/>
        <v>8.9115534749999998</v>
      </c>
      <c r="AW54" s="169">
        <f t="shared" si="77"/>
        <v>6.8490706050000005</v>
      </c>
      <c r="AX54" s="169">
        <f t="shared" si="78"/>
        <v>0</v>
      </c>
      <c r="AY54" s="169">
        <f t="shared" si="79"/>
        <v>0</v>
      </c>
      <c r="AZ54" s="169">
        <f t="shared" si="80"/>
        <v>1.9527321149999999</v>
      </c>
      <c r="BA54" s="169">
        <f t="shared" si="81"/>
        <v>2.9705178249999999</v>
      </c>
      <c r="BB54" s="169">
        <f t="shared" si="82"/>
        <v>0.76100784499999996</v>
      </c>
      <c r="BC54" s="169">
        <f t="shared" si="83"/>
        <v>1.0877821250000002</v>
      </c>
      <c r="BD54" s="171">
        <f t="shared" si="84"/>
        <v>0.217556425</v>
      </c>
      <c r="BE54" s="172">
        <f t="shared" si="85"/>
        <v>7.9935</v>
      </c>
      <c r="BF54" s="166">
        <f t="shared" si="86"/>
        <v>14.65475</v>
      </c>
      <c r="BG54" s="166">
        <f t="shared" si="87"/>
        <v>9.3257500000000011</v>
      </c>
      <c r="BH54" s="166">
        <f t="shared" si="88"/>
        <v>1.3322500000000002</v>
      </c>
      <c r="BI54" s="166">
        <f t="shared" si="89"/>
        <v>0.26644999999999996</v>
      </c>
      <c r="BJ54" s="166">
        <f t="shared" si="90"/>
        <v>3.2700609149999997</v>
      </c>
      <c r="BK54" s="166">
        <f t="shared" si="91"/>
        <v>5.5145824250000004</v>
      </c>
      <c r="BL54" s="166">
        <f t="shared" si="92"/>
        <v>2.3184080950000001</v>
      </c>
      <c r="BM54" s="166">
        <f t="shared" si="93"/>
        <v>1.3322500000000002</v>
      </c>
      <c r="BN54" s="166">
        <f t="shared" si="94"/>
        <v>0.26644999999999996</v>
      </c>
      <c r="BO54" s="166">
        <f t="shared" si="95"/>
        <v>4.7234390849999999</v>
      </c>
      <c r="BP54" s="166">
        <f t="shared" si="96"/>
        <v>9.1401675749999995</v>
      </c>
      <c r="BQ54" s="166">
        <f t="shared" si="97"/>
        <v>7.0073419050000005</v>
      </c>
      <c r="BR54" s="166">
        <f t="shared" si="98"/>
        <v>0</v>
      </c>
      <c r="BS54" s="167">
        <f t="shared" si="99"/>
        <v>0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s="4" customFormat="1" ht="67.5" customHeight="1" thickBot="1" x14ac:dyDescent="0.3">
      <c r="A55" s="12" t="s">
        <v>38</v>
      </c>
      <c r="B55" s="11" t="s">
        <v>40</v>
      </c>
      <c r="C55" s="7">
        <v>1182</v>
      </c>
      <c r="D55" s="7">
        <v>1182</v>
      </c>
      <c r="E55" s="7">
        <v>912</v>
      </c>
      <c r="F55" s="7">
        <v>2094</v>
      </c>
      <c r="G55" s="91" t="s">
        <v>458</v>
      </c>
      <c r="H55" s="54" t="s">
        <v>324</v>
      </c>
      <c r="I55" s="7">
        <v>680</v>
      </c>
      <c r="J55" s="7">
        <v>58</v>
      </c>
      <c r="K55" s="7">
        <v>11.58</v>
      </c>
      <c r="L55" s="13" t="s">
        <v>532</v>
      </c>
      <c r="M55" s="13" t="s">
        <v>530</v>
      </c>
      <c r="N55" s="24" t="s">
        <v>531</v>
      </c>
      <c r="O55" s="13" t="s">
        <v>479</v>
      </c>
      <c r="P55" s="13" t="s">
        <v>467</v>
      </c>
      <c r="Q55" s="164">
        <f t="shared" si="50"/>
        <v>10.9938</v>
      </c>
      <c r="R55" s="165">
        <f t="shared" si="51"/>
        <v>20.1553</v>
      </c>
      <c r="S55" s="165">
        <f t="shared" si="52"/>
        <v>12.8261</v>
      </c>
      <c r="T55" s="165">
        <f t="shared" si="53"/>
        <v>1.8323</v>
      </c>
      <c r="U55" s="165">
        <f t="shared" si="54"/>
        <v>0.36646000000000001</v>
      </c>
      <c r="V55" s="166">
        <f t="shared" si="55"/>
        <v>0.78605670000000005</v>
      </c>
      <c r="W55" s="166">
        <f t="shared" si="56"/>
        <v>1.0883862</v>
      </c>
      <c r="X55" s="165">
        <f t="shared" si="57"/>
        <v>1.0279203000000001</v>
      </c>
      <c r="Y55" s="166">
        <f t="shared" si="58"/>
        <v>0.15116475000000001</v>
      </c>
      <c r="Z55" s="166">
        <f t="shared" si="59"/>
        <v>3.0232950000000001E-2</v>
      </c>
      <c r="AA55" s="166">
        <f t="shared" si="60"/>
        <v>1.1488521</v>
      </c>
      <c r="AB55" s="166">
        <f t="shared" si="61"/>
        <v>1.5721134000000001</v>
      </c>
      <c r="AC55" s="165">
        <f t="shared" si="62"/>
        <v>1.0883862</v>
      </c>
      <c r="AD55" s="166">
        <f t="shared" si="63"/>
        <v>0</v>
      </c>
      <c r="AE55" s="166">
        <f t="shared" si="64"/>
        <v>0</v>
      </c>
      <c r="AF55" s="166">
        <f t="shared" si="65"/>
        <v>9.0588912000000015</v>
      </c>
      <c r="AG55" s="166">
        <f t="shared" si="66"/>
        <v>17.494800400000003</v>
      </c>
      <c r="AH55" s="166">
        <f t="shared" si="67"/>
        <v>10.7097935</v>
      </c>
      <c r="AI55" s="166">
        <f t="shared" si="68"/>
        <v>1.6811352500000001</v>
      </c>
      <c r="AJ55" s="167">
        <f t="shared" si="69"/>
        <v>0.33622705000000003</v>
      </c>
      <c r="AK55" s="168">
        <f t="shared" si="70"/>
        <v>34.864800000000002</v>
      </c>
      <c r="AL55" s="169">
        <f t="shared" si="71"/>
        <v>63.918799999999997</v>
      </c>
      <c r="AM55" s="169">
        <f t="shared" si="72"/>
        <v>40.675600000000003</v>
      </c>
      <c r="AN55" s="169">
        <f t="shared" si="73"/>
        <v>5.8108000000000004</v>
      </c>
      <c r="AO55" s="169">
        <f t="shared" si="74"/>
        <v>1.1621600000000001</v>
      </c>
      <c r="AP55" s="170">
        <v>0.7</v>
      </c>
      <c r="AQ55" s="170">
        <v>0.75</v>
      </c>
      <c r="AR55" s="170">
        <v>0.9</v>
      </c>
      <c r="AS55" s="170">
        <v>0</v>
      </c>
      <c r="AT55" s="170">
        <v>0</v>
      </c>
      <c r="AU55" s="169">
        <f t="shared" si="75"/>
        <v>24.955599690000003</v>
      </c>
      <c r="AV55" s="169">
        <f t="shared" si="76"/>
        <v>48.755389649999998</v>
      </c>
      <c r="AW55" s="169">
        <f t="shared" si="77"/>
        <v>37.533168270000004</v>
      </c>
      <c r="AX55" s="169">
        <f t="shared" si="78"/>
        <v>0</v>
      </c>
      <c r="AY55" s="169">
        <f t="shared" si="79"/>
        <v>0</v>
      </c>
      <c r="AZ55" s="169">
        <f t="shared" si="80"/>
        <v>10.695257010000002</v>
      </c>
      <c r="BA55" s="169">
        <f t="shared" si="81"/>
        <v>16.251796549999995</v>
      </c>
      <c r="BB55" s="169">
        <f t="shared" si="82"/>
        <v>4.1703520299999965</v>
      </c>
      <c r="BC55" s="169">
        <f t="shared" si="83"/>
        <v>5.9619647500000008</v>
      </c>
      <c r="BD55" s="171">
        <f t="shared" si="84"/>
        <v>1.1923929500000001</v>
      </c>
      <c r="BE55" s="172">
        <f t="shared" si="85"/>
        <v>45.858600000000003</v>
      </c>
      <c r="BF55" s="166">
        <f t="shared" si="86"/>
        <v>84.074100000000001</v>
      </c>
      <c r="BG55" s="166">
        <f t="shared" si="87"/>
        <v>53.5017</v>
      </c>
      <c r="BH55" s="166">
        <f t="shared" si="88"/>
        <v>7.6431000000000004</v>
      </c>
      <c r="BI55" s="166">
        <f t="shared" si="89"/>
        <v>1.5286200000000001</v>
      </c>
      <c r="BJ55" s="166">
        <f t="shared" si="90"/>
        <v>19.754148210000004</v>
      </c>
      <c r="BK55" s="166">
        <f t="shared" si="91"/>
        <v>33.746596949999997</v>
      </c>
      <c r="BL55" s="166">
        <f t="shared" si="92"/>
        <v>14.880145529999997</v>
      </c>
      <c r="BM55" s="166">
        <f t="shared" si="93"/>
        <v>7.6431000000000004</v>
      </c>
      <c r="BN55" s="166">
        <f t="shared" si="94"/>
        <v>1.5286200000000001</v>
      </c>
      <c r="BO55" s="166">
        <f t="shared" si="95"/>
        <v>26.104451790000002</v>
      </c>
      <c r="BP55" s="166">
        <f t="shared" si="96"/>
        <v>50.327503049999997</v>
      </c>
      <c r="BQ55" s="166">
        <f t="shared" si="97"/>
        <v>38.621554470000007</v>
      </c>
      <c r="BR55" s="166">
        <f t="shared" si="98"/>
        <v>0</v>
      </c>
      <c r="BS55" s="167">
        <f t="shared" si="99"/>
        <v>0</v>
      </c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s="4" customFormat="1" ht="48.75" customHeight="1" thickBot="1" x14ac:dyDescent="0.3">
      <c r="A56" s="12" t="s">
        <v>79</v>
      </c>
      <c r="B56" s="11" t="s">
        <v>80</v>
      </c>
      <c r="C56" s="7">
        <v>229</v>
      </c>
      <c r="D56" s="7">
        <v>229</v>
      </c>
      <c r="E56" s="7">
        <v>0</v>
      </c>
      <c r="F56" s="7">
        <v>229</v>
      </c>
      <c r="G56" s="91" t="s">
        <v>458</v>
      </c>
      <c r="H56" s="52" t="s">
        <v>335</v>
      </c>
      <c r="I56" s="7">
        <v>150</v>
      </c>
      <c r="J56" s="7">
        <v>66</v>
      </c>
      <c r="K56" s="7">
        <v>5.6</v>
      </c>
      <c r="L56" s="13" t="s">
        <v>536</v>
      </c>
      <c r="M56" s="13" t="s">
        <v>530</v>
      </c>
      <c r="N56" s="18" t="s">
        <v>531</v>
      </c>
      <c r="O56" s="13" t="s">
        <v>479</v>
      </c>
      <c r="P56" s="13" t="s">
        <v>9</v>
      </c>
      <c r="Q56" s="164">
        <f t="shared" si="50"/>
        <v>1.7301</v>
      </c>
      <c r="R56" s="165">
        <f t="shared" si="51"/>
        <v>3.1718500000000001</v>
      </c>
      <c r="S56" s="165">
        <f t="shared" si="52"/>
        <v>2.0184500000000001</v>
      </c>
      <c r="T56" s="165">
        <f t="shared" si="53"/>
        <v>0.28835</v>
      </c>
      <c r="U56" s="165">
        <f t="shared" si="54"/>
        <v>5.7669999999999999E-2</v>
      </c>
      <c r="V56" s="166">
        <f t="shared" si="55"/>
        <v>0.12370215000000001</v>
      </c>
      <c r="W56" s="166">
        <f t="shared" si="56"/>
        <v>0.17127990000000001</v>
      </c>
      <c r="X56" s="165">
        <f t="shared" si="57"/>
        <v>0.16176435</v>
      </c>
      <c r="Y56" s="166">
        <f t="shared" si="58"/>
        <v>2.3788875000000001E-2</v>
      </c>
      <c r="Z56" s="166">
        <f t="shared" si="59"/>
        <v>4.7577750000000005E-3</v>
      </c>
      <c r="AA56" s="166">
        <f t="shared" si="60"/>
        <v>0.18079545000000002</v>
      </c>
      <c r="AB56" s="166">
        <f t="shared" si="61"/>
        <v>0.24740430000000002</v>
      </c>
      <c r="AC56" s="165">
        <f t="shared" si="62"/>
        <v>0.17127990000000001</v>
      </c>
      <c r="AD56" s="166">
        <f t="shared" si="63"/>
        <v>0</v>
      </c>
      <c r="AE56" s="166">
        <f t="shared" si="64"/>
        <v>0</v>
      </c>
      <c r="AF56" s="166">
        <f t="shared" si="65"/>
        <v>1.4256024</v>
      </c>
      <c r="AG56" s="166">
        <f t="shared" si="66"/>
        <v>2.7531658000000001</v>
      </c>
      <c r="AH56" s="166">
        <f t="shared" si="67"/>
        <v>1.6854057500000001</v>
      </c>
      <c r="AI56" s="166">
        <f t="shared" si="68"/>
        <v>0.26456112500000001</v>
      </c>
      <c r="AJ56" s="167">
        <f t="shared" si="69"/>
        <v>5.2912225E-2</v>
      </c>
      <c r="AK56" s="168">
        <f t="shared" si="70"/>
        <v>3.2850000000000001</v>
      </c>
      <c r="AL56" s="169">
        <f t="shared" si="71"/>
        <v>6.0225</v>
      </c>
      <c r="AM56" s="169">
        <f t="shared" si="72"/>
        <v>3.8325</v>
      </c>
      <c r="AN56" s="169">
        <f t="shared" si="73"/>
        <v>0.54749999999999999</v>
      </c>
      <c r="AO56" s="169">
        <f t="shared" si="74"/>
        <v>0.1095</v>
      </c>
      <c r="AP56" s="170">
        <v>0.7</v>
      </c>
      <c r="AQ56" s="170">
        <v>0.75</v>
      </c>
      <c r="AR56" s="170">
        <v>0.9</v>
      </c>
      <c r="AS56" s="170">
        <v>0</v>
      </c>
      <c r="AT56" s="170">
        <v>0</v>
      </c>
      <c r="AU56" s="169">
        <f t="shared" si="75"/>
        <v>2.386091505</v>
      </c>
      <c r="AV56" s="169">
        <f t="shared" si="76"/>
        <v>4.6453349250000002</v>
      </c>
      <c r="AW56" s="169">
        <f t="shared" si="77"/>
        <v>3.5948379149999998</v>
      </c>
      <c r="AX56" s="169">
        <f t="shared" si="78"/>
        <v>0</v>
      </c>
      <c r="AY56" s="169">
        <f t="shared" si="79"/>
        <v>0</v>
      </c>
      <c r="AZ56" s="169">
        <f t="shared" si="80"/>
        <v>1.0226106450000003</v>
      </c>
      <c r="BA56" s="169">
        <f t="shared" si="81"/>
        <v>1.5484449749999998</v>
      </c>
      <c r="BB56" s="169">
        <f t="shared" si="82"/>
        <v>0.39942643500000008</v>
      </c>
      <c r="BC56" s="169">
        <f t="shared" si="83"/>
        <v>0.57128887500000003</v>
      </c>
      <c r="BD56" s="171">
        <f t="shared" si="84"/>
        <v>0.11425777500000001</v>
      </c>
      <c r="BE56" s="172">
        <f t="shared" si="85"/>
        <v>5.0151000000000003</v>
      </c>
      <c r="BF56" s="166">
        <f t="shared" si="86"/>
        <v>9.19435</v>
      </c>
      <c r="BG56" s="166">
        <f t="shared" si="87"/>
        <v>5.8509500000000001</v>
      </c>
      <c r="BH56" s="166">
        <f t="shared" si="88"/>
        <v>0.83584999999999998</v>
      </c>
      <c r="BI56" s="166">
        <f t="shared" si="89"/>
        <v>0.16716999999999999</v>
      </c>
      <c r="BJ56" s="166">
        <f t="shared" si="90"/>
        <v>2.4482130450000001</v>
      </c>
      <c r="BK56" s="166">
        <f t="shared" si="91"/>
        <v>4.3016107750000003</v>
      </c>
      <c r="BL56" s="166">
        <f t="shared" si="92"/>
        <v>2.0848321850000002</v>
      </c>
      <c r="BM56" s="166">
        <f t="shared" si="93"/>
        <v>0.83584999999999998</v>
      </c>
      <c r="BN56" s="166">
        <f t="shared" si="94"/>
        <v>0.16717000000000001</v>
      </c>
      <c r="BO56" s="166">
        <f t="shared" si="95"/>
        <v>2.5668869550000002</v>
      </c>
      <c r="BP56" s="166">
        <f t="shared" si="96"/>
        <v>4.8927392250000006</v>
      </c>
      <c r="BQ56" s="166">
        <f t="shared" si="97"/>
        <v>3.7661178149999999</v>
      </c>
      <c r="BR56" s="166">
        <f t="shared" si="98"/>
        <v>0</v>
      </c>
      <c r="BS56" s="167">
        <f t="shared" si="99"/>
        <v>0</v>
      </c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s="4" customFormat="1" ht="54" customHeight="1" thickBot="1" x14ac:dyDescent="0.3">
      <c r="A57" s="12" t="s">
        <v>87</v>
      </c>
      <c r="B57" s="11" t="s">
        <v>91</v>
      </c>
      <c r="C57" s="7">
        <v>400</v>
      </c>
      <c r="D57" s="7">
        <v>400</v>
      </c>
      <c r="E57" s="7">
        <v>0</v>
      </c>
      <c r="F57" s="7">
        <v>400</v>
      </c>
      <c r="G57" s="91" t="s">
        <v>458</v>
      </c>
      <c r="H57" s="52" t="s">
        <v>336</v>
      </c>
      <c r="I57" s="7">
        <v>139</v>
      </c>
      <c r="J57" s="7">
        <v>35</v>
      </c>
      <c r="K57" s="7">
        <v>2.71</v>
      </c>
      <c r="L57" s="13" t="s">
        <v>537</v>
      </c>
      <c r="M57" s="13" t="s">
        <v>530</v>
      </c>
      <c r="N57" s="18" t="s">
        <v>531</v>
      </c>
      <c r="O57" s="13" t="s">
        <v>479</v>
      </c>
      <c r="P57" s="13" t="s">
        <v>9</v>
      </c>
      <c r="Q57" s="164">
        <f t="shared" si="50"/>
        <v>5.7159000000000004</v>
      </c>
      <c r="R57" s="165">
        <f t="shared" si="51"/>
        <v>10.479150000000001</v>
      </c>
      <c r="S57" s="165">
        <f t="shared" si="52"/>
        <v>6.6685499999999998</v>
      </c>
      <c r="T57" s="165">
        <f t="shared" si="53"/>
        <v>0.95265</v>
      </c>
      <c r="U57" s="165">
        <f t="shared" si="54"/>
        <v>0.19053</v>
      </c>
      <c r="V57" s="166">
        <f t="shared" si="55"/>
        <v>0.40868685000000005</v>
      </c>
      <c r="W57" s="166">
        <f t="shared" si="56"/>
        <v>0.56587410000000005</v>
      </c>
      <c r="X57" s="165">
        <f t="shared" si="57"/>
        <v>0.53443665000000007</v>
      </c>
      <c r="Y57" s="166">
        <f t="shared" si="58"/>
        <v>7.8593625E-2</v>
      </c>
      <c r="Z57" s="166">
        <f t="shared" si="59"/>
        <v>1.5718725000000003E-2</v>
      </c>
      <c r="AA57" s="166">
        <f t="shared" si="60"/>
        <v>0.59731155000000002</v>
      </c>
      <c r="AB57" s="166">
        <f t="shared" si="61"/>
        <v>0.81737370000000009</v>
      </c>
      <c r="AC57" s="165">
        <f t="shared" si="62"/>
        <v>0.56587410000000005</v>
      </c>
      <c r="AD57" s="166">
        <f t="shared" si="63"/>
        <v>0</v>
      </c>
      <c r="AE57" s="166">
        <f t="shared" si="64"/>
        <v>0</v>
      </c>
      <c r="AF57" s="166">
        <f t="shared" si="65"/>
        <v>4.7099016000000011</v>
      </c>
      <c r="AG57" s="166">
        <f t="shared" si="66"/>
        <v>9.0959022000000012</v>
      </c>
      <c r="AH57" s="166">
        <f t="shared" si="67"/>
        <v>5.5682392499999995</v>
      </c>
      <c r="AI57" s="166">
        <f t="shared" si="68"/>
        <v>0.874056375</v>
      </c>
      <c r="AJ57" s="167">
        <f t="shared" si="69"/>
        <v>0.17481127499999999</v>
      </c>
      <c r="AK57" s="168">
        <f t="shared" si="70"/>
        <v>3.0440999999999998</v>
      </c>
      <c r="AL57" s="169">
        <f t="shared" si="71"/>
        <v>5.5808499999999999</v>
      </c>
      <c r="AM57" s="169">
        <f t="shared" si="72"/>
        <v>3.55145</v>
      </c>
      <c r="AN57" s="169">
        <f t="shared" si="73"/>
        <v>0.50734999999999997</v>
      </c>
      <c r="AO57" s="169">
        <f t="shared" si="74"/>
        <v>0.10147</v>
      </c>
      <c r="AP57" s="170">
        <v>0.7</v>
      </c>
      <c r="AQ57" s="170">
        <v>0.75</v>
      </c>
      <c r="AR57" s="170">
        <v>0.9</v>
      </c>
      <c r="AS57" s="170">
        <v>0</v>
      </c>
      <c r="AT57" s="170">
        <v>0</v>
      </c>
      <c r="AU57" s="169">
        <f t="shared" si="75"/>
        <v>2.4169507949999995</v>
      </c>
      <c r="AV57" s="169">
        <f t="shared" si="76"/>
        <v>4.6100430750000001</v>
      </c>
      <c r="AW57" s="169">
        <f t="shared" si="77"/>
        <v>3.677297985</v>
      </c>
      <c r="AX57" s="169">
        <f t="shared" si="78"/>
        <v>0</v>
      </c>
      <c r="AY57" s="169">
        <f t="shared" si="79"/>
        <v>0</v>
      </c>
      <c r="AZ57" s="169">
        <f t="shared" si="80"/>
        <v>1.0358360550000003</v>
      </c>
      <c r="BA57" s="169">
        <f t="shared" si="81"/>
        <v>1.536681025</v>
      </c>
      <c r="BB57" s="169">
        <f t="shared" si="82"/>
        <v>0.40858866499999991</v>
      </c>
      <c r="BC57" s="169">
        <f t="shared" si="83"/>
        <v>0.58594362499999997</v>
      </c>
      <c r="BD57" s="171">
        <f t="shared" si="84"/>
        <v>0.11718872500000001</v>
      </c>
      <c r="BE57" s="172">
        <f t="shared" si="85"/>
        <v>8.76</v>
      </c>
      <c r="BF57" s="166">
        <f t="shared" si="86"/>
        <v>16.060000000000002</v>
      </c>
      <c r="BG57" s="166">
        <f t="shared" si="87"/>
        <v>10.219999999999999</v>
      </c>
      <c r="BH57" s="166">
        <f t="shared" si="88"/>
        <v>1.46</v>
      </c>
      <c r="BI57" s="166">
        <f t="shared" si="89"/>
        <v>0.29200000000000004</v>
      </c>
      <c r="BJ57" s="166">
        <f t="shared" si="90"/>
        <v>5.745737655000001</v>
      </c>
      <c r="BK57" s="166">
        <f t="shared" si="91"/>
        <v>10.632583225000001</v>
      </c>
      <c r="BL57" s="166">
        <f t="shared" si="92"/>
        <v>5.9768279149999994</v>
      </c>
      <c r="BM57" s="166">
        <f t="shared" si="93"/>
        <v>1.46</v>
      </c>
      <c r="BN57" s="166">
        <f t="shared" si="94"/>
        <v>0.29199999999999998</v>
      </c>
      <c r="BO57" s="166">
        <f t="shared" si="95"/>
        <v>3.0142623449999997</v>
      </c>
      <c r="BP57" s="166">
        <f t="shared" si="96"/>
        <v>5.4274167750000002</v>
      </c>
      <c r="BQ57" s="166">
        <f t="shared" si="97"/>
        <v>4.2431720850000003</v>
      </c>
      <c r="BR57" s="166">
        <f t="shared" si="98"/>
        <v>0</v>
      </c>
      <c r="BS57" s="167">
        <f t="shared" si="99"/>
        <v>0</v>
      </c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s="4" customFormat="1" ht="53.25" customHeight="1" thickBot="1" x14ac:dyDescent="0.3">
      <c r="A58" s="12" t="s">
        <v>87</v>
      </c>
      <c r="B58" s="11" t="s">
        <v>86</v>
      </c>
      <c r="C58" s="7">
        <v>320</v>
      </c>
      <c r="D58" s="7">
        <v>320</v>
      </c>
      <c r="E58" s="7">
        <v>0</v>
      </c>
      <c r="F58" s="7">
        <v>320</v>
      </c>
      <c r="G58" s="13" t="s">
        <v>457</v>
      </c>
      <c r="H58" s="13" t="s">
        <v>302</v>
      </c>
      <c r="I58" s="7">
        <v>310</v>
      </c>
      <c r="J58" s="7">
        <v>97</v>
      </c>
      <c r="K58" s="7">
        <v>15.99</v>
      </c>
      <c r="L58" s="13" t="s">
        <v>537</v>
      </c>
      <c r="M58" s="13" t="s">
        <v>530</v>
      </c>
      <c r="N58" s="18" t="s">
        <v>531</v>
      </c>
      <c r="O58" s="13" t="s">
        <v>520</v>
      </c>
      <c r="P58" s="13" t="s">
        <v>265</v>
      </c>
      <c r="Q58" s="164">
        <f t="shared" si="50"/>
        <v>0.219</v>
      </c>
      <c r="R58" s="165">
        <f t="shared" si="51"/>
        <v>0.40150000000000002</v>
      </c>
      <c r="S58" s="165">
        <f t="shared" si="52"/>
        <v>0.2555</v>
      </c>
      <c r="T58" s="165">
        <f t="shared" si="53"/>
        <v>3.6499999999999998E-2</v>
      </c>
      <c r="U58" s="165">
        <f t="shared" si="54"/>
        <v>7.3000000000000001E-3</v>
      </c>
      <c r="V58" s="166">
        <f t="shared" si="55"/>
        <v>1.5658499999999999E-2</v>
      </c>
      <c r="W58" s="166">
        <f t="shared" si="56"/>
        <v>2.1680999999999999E-2</v>
      </c>
      <c r="X58" s="165">
        <f t="shared" si="57"/>
        <v>2.0476500000000002E-2</v>
      </c>
      <c r="Y58" s="166">
        <f t="shared" si="58"/>
        <v>3.01125E-3</v>
      </c>
      <c r="Z58" s="166">
        <f t="shared" si="59"/>
        <v>6.0225000000000003E-4</v>
      </c>
      <c r="AA58" s="166">
        <f t="shared" si="60"/>
        <v>2.28855E-2</v>
      </c>
      <c r="AB58" s="166">
        <f t="shared" si="61"/>
        <v>3.1316999999999998E-2</v>
      </c>
      <c r="AC58" s="165">
        <f t="shared" si="62"/>
        <v>2.1680999999999999E-2</v>
      </c>
      <c r="AD58" s="166">
        <f t="shared" si="63"/>
        <v>0</v>
      </c>
      <c r="AE58" s="166">
        <f t="shared" si="64"/>
        <v>0</v>
      </c>
      <c r="AF58" s="166">
        <f t="shared" si="65"/>
        <v>0.18045600000000001</v>
      </c>
      <c r="AG58" s="166">
        <f t="shared" si="66"/>
        <v>0.34850200000000003</v>
      </c>
      <c r="AH58" s="166">
        <f t="shared" si="67"/>
        <v>0.21334249999999999</v>
      </c>
      <c r="AI58" s="166">
        <f t="shared" si="68"/>
        <v>3.3488749999999998E-2</v>
      </c>
      <c r="AJ58" s="167">
        <f t="shared" si="69"/>
        <v>6.6977499999999997E-3</v>
      </c>
      <c r="AK58" s="168">
        <f t="shared" si="70"/>
        <v>6.7889999999999997</v>
      </c>
      <c r="AL58" s="169">
        <f t="shared" si="71"/>
        <v>12.4465</v>
      </c>
      <c r="AM58" s="169">
        <f t="shared" si="72"/>
        <v>7.9204999999999997</v>
      </c>
      <c r="AN58" s="169">
        <f t="shared" si="73"/>
        <v>1.1315</v>
      </c>
      <c r="AO58" s="169">
        <f t="shared" si="74"/>
        <v>0.2263</v>
      </c>
      <c r="AP58" s="170">
        <v>0.7</v>
      </c>
      <c r="AQ58" s="170">
        <v>0.75</v>
      </c>
      <c r="AR58" s="170">
        <v>0.9</v>
      </c>
      <c r="AS58" s="170">
        <v>0</v>
      </c>
      <c r="AT58" s="170">
        <v>0</v>
      </c>
      <c r="AU58" s="169">
        <f t="shared" si="75"/>
        <v>4.7632609499999994</v>
      </c>
      <c r="AV58" s="169">
        <f t="shared" si="76"/>
        <v>9.3511357499999992</v>
      </c>
      <c r="AW58" s="169">
        <f t="shared" si="77"/>
        <v>7.1468788500000002</v>
      </c>
      <c r="AX58" s="169">
        <f t="shared" si="78"/>
        <v>0</v>
      </c>
      <c r="AY58" s="169">
        <f t="shared" si="79"/>
        <v>0</v>
      </c>
      <c r="AZ58" s="169">
        <f t="shared" si="80"/>
        <v>2.0413975500000001</v>
      </c>
      <c r="BA58" s="169">
        <f t="shared" si="81"/>
        <v>3.1170452500000003</v>
      </c>
      <c r="BB58" s="169">
        <f t="shared" si="82"/>
        <v>0.79409764999999943</v>
      </c>
      <c r="BC58" s="169">
        <f t="shared" si="83"/>
        <v>1.1345112499999999</v>
      </c>
      <c r="BD58" s="171">
        <f t="shared" si="84"/>
        <v>0.22690225</v>
      </c>
      <c r="BE58" s="172">
        <f t="shared" si="85"/>
        <v>7.008</v>
      </c>
      <c r="BF58" s="166">
        <f t="shared" si="86"/>
        <v>12.848000000000001</v>
      </c>
      <c r="BG58" s="166">
        <f t="shared" si="87"/>
        <v>8.1760000000000002</v>
      </c>
      <c r="BH58" s="166">
        <f t="shared" si="88"/>
        <v>1.1679999999999999</v>
      </c>
      <c r="BI58" s="166">
        <f t="shared" si="89"/>
        <v>0.2336</v>
      </c>
      <c r="BJ58" s="166">
        <f t="shared" si="90"/>
        <v>2.2218535500000001</v>
      </c>
      <c r="BK58" s="166">
        <f t="shared" si="91"/>
        <v>3.4655472500000002</v>
      </c>
      <c r="BL58" s="166">
        <f t="shared" si="92"/>
        <v>1.0074401499999994</v>
      </c>
      <c r="BM58" s="166">
        <f t="shared" si="93"/>
        <v>1.1679999999999999</v>
      </c>
      <c r="BN58" s="166">
        <f t="shared" si="94"/>
        <v>0.2336</v>
      </c>
      <c r="BO58" s="166">
        <f t="shared" si="95"/>
        <v>4.7861464499999995</v>
      </c>
      <c r="BP58" s="166">
        <f t="shared" si="96"/>
        <v>9.3824527499999988</v>
      </c>
      <c r="BQ58" s="166">
        <f t="shared" si="97"/>
        <v>7.1685598500000003</v>
      </c>
      <c r="BR58" s="166">
        <f t="shared" si="98"/>
        <v>0</v>
      </c>
      <c r="BS58" s="167">
        <f t="shared" si="99"/>
        <v>0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s="4" customFormat="1" ht="48.75" customHeight="1" thickBot="1" x14ac:dyDescent="0.3">
      <c r="A59" s="12" t="s">
        <v>21</v>
      </c>
      <c r="B59" s="11" t="s">
        <v>22</v>
      </c>
      <c r="C59" s="7">
        <v>371</v>
      </c>
      <c r="D59" s="7">
        <v>371</v>
      </c>
      <c r="E59" s="7">
        <v>55</v>
      </c>
      <c r="F59" s="7">
        <v>426</v>
      </c>
      <c r="G59" s="13" t="s">
        <v>457</v>
      </c>
      <c r="H59" s="13" t="s">
        <v>304</v>
      </c>
      <c r="I59" s="7">
        <v>189</v>
      </c>
      <c r="J59" s="7">
        <v>51</v>
      </c>
      <c r="K59" s="7">
        <v>14.38</v>
      </c>
      <c r="L59" s="13" t="s">
        <v>541</v>
      </c>
      <c r="M59" s="13" t="s">
        <v>540</v>
      </c>
      <c r="N59" s="13" t="s">
        <v>499</v>
      </c>
      <c r="O59" s="13" t="s">
        <v>479</v>
      </c>
      <c r="P59" s="13" t="s">
        <v>303</v>
      </c>
      <c r="Q59" s="164">
        <f t="shared" si="50"/>
        <v>3.9857999999999998</v>
      </c>
      <c r="R59" s="165">
        <f t="shared" si="51"/>
        <v>7.3072999999999997</v>
      </c>
      <c r="S59" s="165">
        <f t="shared" si="52"/>
        <v>4.6501000000000001</v>
      </c>
      <c r="T59" s="165">
        <f t="shared" si="53"/>
        <v>0.6643</v>
      </c>
      <c r="U59" s="165">
        <f t="shared" si="54"/>
        <v>0.13286000000000001</v>
      </c>
      <c r="V59" s="166">
        <f t="shared" si="55"/>
        <v>0.28498469999999998</v>
      </c>
      <c r="W59" s="166">
        <f t="shared" si="56"/>
        <v>0.39459420000000001</v>
      </c>
      <c r="X59" s="165">
        <f t="shared" si="57"/>
        <v>0.37267230000000001</v>
      </c>
      <c r="Y59" s="166">
        <f t="shared" si="58"/>
        <v>5.4804749999999999E-2</v>
      </c>
      <c r="Z59" s="166">
        <f t="shared" si="59"/>
        <v>1.0960950000000001E-2</v>
      </c>
      <c r="AA59" s="166">
        <f t="shared" si="60"/>
        <v>0.4165161</v>
      </c>
      <c r="AB59" s="166">
        <f t="shared" si="61"/>
        <v>0.56996939999999996</v>
      </c>
      <c r="AC59" s="165">
        <f t="shared" si="62"/>
        <v>0.39459420000000001</v>
      </c>
      <c r="AD59" s="166">
        <f t="shared" si="63"/>
        <v>0</v>
      </c>
      <c r="AE59" s="166">
        <f t="shared" si="64"/>
        <v>0</v>
      </c>
      <c r="AF59" s="166">
        <f t="shared" si="65"/>
        <v>3.2842992</v>
      </c>
      <c r="AG59" s="166">
        <f t="shared" si="66"/>
        <v>6.3427363999999997</v>
      </c>
      <c r="AH59" s="166">
        <f t="shared" si="67"/>
        <v>3.8828335000000003</v>
      </c>
      <c r="AI59" s="166">
        <f t="shared" si="68"/>
        <v>0.60949525000000004</v>
      </c>
      <c r="AJ59" s="167">
        <f t="shared" si="69"/>
        <v>0.12189905000000001</v>
      </c>
      <c r="AK59" s="168">
        <f t="shared" si="70"/>
        <v>5.3436000000000003</v>
      </c>
      <c r="AL59" s="169">
        <f t="shared" si="71"/>
        <v>9.7965999999999998</v>
      </c>
      <c r="AM59" s="169">
        <f t="shared" si="72"/>
        <v>6.2342000000000004</v>
      </c>
      <c r="AN59" s="169">
        <f t="shared" si="73"/>
        <v>0.89059999999999995</v>
      </c>
      <c r="AO59" s="169">
        <f t="shared" si="74"/>
        <v>0.17812</v>
      </c>
      <c r="AP59" s="170">
        <v>0.7</v>
      </c>
      <c r="AQ59" s="170">
        <v>0.75</v>
      </c>
      <c r="AR59" s="170">
        <v>0.9</v>
      </c>
      <c r="AS59" s="170">
        <v>0</v>
      </c>
      <c r="AT59" s="170">
        <v>0</v>
      </c>
      <c r="AU59" s="169">
        <f t="shared" si="75"/>
        <v>3.9400092899999999</v>
      </c>
      <c r="AV59" s="169">
        <f t="shared" si="76"/>
        <v>7.6433956500000004</v>
      </c>
      <c r="AW59" s="169">
        <f t="shared" si="77"/>
        <v>5.9461850700000003</v>
      </c>
      <c r="AX59" s="169">
        <f t="shared" si="78"/>
        <v>0</v>
      </c>
      <c r="AY59" s="169">
        <f t="shared" si="79"/>
        <v>0</v>
      </c>
      <c r="AZ59" s="169">
        <f t="shared" si="80"/>
        <v>1.6885754100000003</v>
      </c>
      <c r="BA59" s="169">
        <f t="shared" si="81"/>
        <v>2.5477985499999996</v>
      </c>
      <c r="BB59" s="169">
        <f t="shared" si="82"/>
        <v>0.66068722999999974</v>
      </c>
      <c r="BC59" s="169">
        <f t="shared" si="83"/>
        <v>0.9454047499999999</v>
      </c>
      <c r="BD59" s="171">
        <f t="shared" si="84"/>
        <v>0.18908095</v>
      </c>
      <c r="BE59" s="172">
        <f t="shared" si="85"/>
        <v>9.3293999999999997</v>
      </c>
      <c r="BF59" s="166">
        <f t="shared" si="86"/>
        <v>17.103899999999999</v>
      </c>
      <c r="BG59" s="166">
        <f t="shared" si="87"/>
        <v>10.8843</v>
      </c>
      <c r="BH59" s="166">
        <f t="shared" si="88"/>
        <v>1.5548999999999999</v>
      </c>
      <c r="BI59" s="166">
        <f t="shared" si="89"/>
        <v>0.31098000000000003</v>
      </c>
      <c r="BJ59" s="166">
        <f t="shared" si="90"/>
        <v>4.9728746099999999</v>
      </c>
      <c r="BK59" s="166">
        <f t="shared" si="91"/>
        <v>8.8905349499999993</v>
      </c>
      <c r="BL59" s="166">
        <f t="shared" si="92"/>
        <v>4.54352073</v>
      </c>
      <c r="BM59" s="166">
        <f t="shared" si="93"/>
        <v>1.5548999999999999</v>
      </c>
      <c r="BN59" s="166">
        <f t="shared" si="94"/>
        <v>0.31098000000000003</v>
      </c>
      <c r="BO59" s="166">
        <f t="shared" si="95"/>
        <v>4.3565253899999998</v>
      </c>
      <c r="BP59" s="166">
        <f t="shared" si="96"/>
        <v>8.2133650500000002</v>
      </c>
      <c r="BQ59" s="166">
        <f t="shared" si="97"/>
        <v>6.3407792700000005</v>
      </c>
      <c r="BR59" s="166">
        <f t="shared" si="98"/>
        <v>0</v>
      </c>
      <c r="BS59" s="167">
        <f t="shared" si="99"/>
        <v>0</v>
      </c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s="4" customFormat="1" ht="48.75" customHeight="1" thickBot="1" x14ac:dyDescent="0.3">
      <c r="A60" s="12" t="s">
        <v>604</v>
      </c>
      <c r="B60" s="11" t="s">
        <v>603</v>
      </c>
      <c r="C60" s="7">
        <v>220</v>
      </c>
      <c r="D60" s="7">
        <v>220</v>
      </c>
      <c r="E60" s="7">
        <v>0</v>
      </c>
      <c r="F60" s="7">
        <v>220</v>
      </c>
      <c r="G60" s="91" t="s">
        <v>458</v>
      </c>
      <c r="H60" s="13" t="s">
        <v>605</v>
      </c>
      <c r="I60" s="7">
        <v>205</v>
      </c>
      <c r="J60" s="7">
        <v>93</v>
      </c>
      <c r="K60" s="7">
        <v>26.6</v>
      </c>
      <c r="L60" s="13" t="s">
        <v>532</v>
      </c>
      <c r="M60" s="13" t="s">
        <v>503</v>
      </c>
      <c r="N60" s="13" t="s">
        <v>499</v>
      </c>
      <c r="O60" s="13" t="s">
        <v>483</v>
      </c>
      <c r="P60" s="13" t="s">
        <v>9</v>
      </c>
      <c r="Q60" s="164">
        <f t="shared" si="50"/>
        <v>0.32850000000000001</v>
      </c>
      <c r="R60" s="165">
        <f t="shared" si="51"/>
        <v>0.60224999999999995</v>
      </c>
      <c r="S60" s="165">
        <f t="shared" si="52"/>
        <v>0.38324999999999998</v>
      </c>
      <c r="T60" s="165">
        <f t="shared" si="53"/>
        <v>5.475E-2</v>
      </c>
      <c r="U60" s="165">
        <f t="shared" si="54"/>
        <v>1.095E-2</v>
      </c>
      <c r="V60" s="166">
        <f t="shared" si="55"/>
        <v>2.3487750000000002E-2</v>
      </c>
      <c r="W60" s="166">
        <f t="shared" si="56"/>
        <v>3.2521500000000002E-2</v>
      </c>
      <c r="X60" s="165">
        <f t="shared" si="57"/>
        <v>3.0714750000000002E-2</v>
      </c>
      <c r="Y60" s="166">
        <f t="shared" si="58"/>
        <v>4.5168750000000001E-3</v>
      </c>
      <c r="Z60" s="166">
        <f t="shared" si="59"/>
        <v>9.0337499999999999E-4</v>
      </c>
      <c r="AA60" s="166">
        <f t="shared" si="60"/>
        <v>3.4328250000000005E-2</v>
      </c>
      <c r="AB60" s="166">
        <f t="shared" si="61"/>
        <v>4.6975500000000003E-2</v>
      </c>
      <c r="AC60" s="165">
        <f t="shared" si="62"/>
        <v>3.2521500000000002E-2</v>
      </c>
      <c r="AD60" s="166">
        <f t="shared" si="63"/>
        <v>0</v>
      </c>
      <c r="AE60" s="166">
        <f t="shared" si="64"/>
        <v>0</v>
      </c>
      <c r="AF60" s="166">
        <f t="shared" si="65"/>
        <v>0.27068399999999998</v>
      </c>
      <c r="AG60" s="166">
        <f t="shared" si="66"/>
        <v>0.52275300000000002</v>
      </c>
      <c r="AH60" s="166">
        <f t="shared" si="67"/>
        <v>0.32001374999999999</v>
      </c>
      <c r="AI60" s="166">
        <f t="shared" si="68"/>
        <v>5.0233125000000003E-2</v>
      </c>
      <c r="AJ60" s="167">
        <f t="shared" si="69"/>
        <v>1.0046625E-2</v>
      </c>
      <c r="AK60" s="168">
        <f t="shared" si="70"/>
        <v>4.4894999999999996</v>
      </c>
      <c r="AL60" s="169">
        <f t="shared" si="71"/>
        <v>8.2307500000000005</v>
      </c>
      <c r="AM60" s="169">
        <f t="shared" si="72"/>
        <v>5.2377500000000001</v>
      </c>
      <c r="AN60" s="169">
        <f t="shared" si="73"/>
        <v>0.74824999999999997</v>
      </c>
      <c r="AO60" s="169">
        <f t="shared" si="74"/>
        <v>0.14965000000000001</v>
      </c>
      <c r="AP60" s="170">
        <v>0.7</v>
      </c>
      <c r="AQ60" s="170">
        <v>0.75</v>
      </c>
      <c r="AR60" s="170">
        <v>0.9</v>
      </c>
      <c r="AS60" s="170">
        <v>0</v>
      </c>
      <c r="AT60" s="170">
        <v>0</v>
      </c>
      <c r="AU60" s="169">
        <f t="shared" si="75"/>
        <v>3.1590914249999997</v>
      </c>
      <c r="AV60" s="169">
        <f t="shared" si="76"/>
        <v>6.1974536249999996</v>
      </c>
      <c r="AW60" s="169">
        <f t="shared" si="77"/>
        <v>4.7416182749999995</v>
      </c>
      <c r="AX60" s="169">
        <f t="shared" si="78"/>
        <v>0</v>
      </c>
      <c r="AY60" s="169">
        <f t="shared" si="79"/>
        <v>0</v>
      </c>
      <c r="AZ60" s="169">
        <f t="shared" si="80"/>
        <v>1.353896325</v>
      </c>
      <c r="BA60" s="169">
        <f t="shared" si="81"/>
        <v>2.0658178750000005</v>
      </c>
      <c r="BB60" s="169">
        <f t="shared" si="82"/>
        <v>0.52684647500000015</v>
      </c>
      <c r="BC60" s="169">
        <f t="shared" si="83"/>
        <v>0.75276687499999995</v>
      </c>
      <c r="BD60" s="171">
        <f t="shared" si="84"/>
        <v>0.15055337500000002</v>
      </c>
      <c r="BE60" s="172">
        <f t="shared" si="85"/>
        <v>4.8179999999999996</v>
      </c>
      <c r="BF60" s="166">
        <f t="shared" si="86"/>
        <v>8.8330000000000002</v>
      </c>
      <c r="BG60" s="166">
        <f t="shared" si="87"/>
        <v>5.6210000000000004</v>
      </c>
      <c r="BH60" s="166">
        <f t="shared" si="88"/>
        <v>0.80299999999999994</v>
      </c>
      <c r="BI60" s="166">
        <f t="shared" si="89"/>
        <v>0.16059999999999999</v>
      </c>
      <c r="BJ60" s="166">
        <f t="shared" si="90"/>
        <v>1.6245803249999999</v>
      </c>
      <c r="BK60" s="166">
        <f t="shared" si="91"/>
        <v>2.5885708750000003</v>
      </c>
      <c r="BL60" s="166">
        <f t="shared" si="92"/>
        <v>0.84686022500000013</v>
      </c>
      <c r="BM60" s="166">
        <f t="shared" si="93"/>
        <v>0.80299999999999994</v>
      </c>
      <c r="BN60" s="166">
        <f t="shared" si="94"/>
        <v>0.16060000000000002</v>
      </c>
      <c r="BO60" s="166">
        <f t="shared" si="95"/>
        <v>3.1934196749999999</v>
      </c>
      <c r="BP60" s="166">
        <f t="shared" si="96"/>
        <v>6.2444291249999999</v>
      </c>
      <c r="BQ60" s="166">
        <f t="shared" si="97"/>
        <v>4.7741397749999992</v>
      </c>
      <c r="BR60" s="166">
        <f t="shared" si="98"/>
        <v>0</v>
      </c>
      <c r="BS60" s="167">
        <f t="shared" si="99"/>
        <v>0</v>
      </c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s="4" customFormat="1" ht="51" customHeight="1" thickBot="1" x14ac:dyDescent="0.3">
      <c r="A61" s="12" t="s">
        <v>87</v>
      </c>
      <c r="B61" s="11" t="s">
        <v>90</v>
      </c>
      <c r="C61" s="7">
        <v>785</v>
      </c>
      <c r="D61" s="7">
        <v>785</v>
      </c>
      <c r="E61" s="7">
        <v>215</v>
      </c>
      <c r="F61" s="7">
        <v>1000</v>
      </c>
      <c r="G61" s="13" t="s">
        <v>457</v>
      </c>
      <c r="H61" s="48" t="s">
        <v>305</v>
      </c>
      <c r="I61" s="7">
        <v>657</v>
      </c>
      <c r="J61" s="7">
        <v>84</v>
      </c>
      <c r="K61" s="7">
        <v>34.729999999999997</v>
      </c>
      <c r="L61" s="13" t="s">
        <v>537</v>
      </c>
      <c r="M61" s="13" t="s">
        <v>530</v>
      </c>
      <c r="N61" s="18" t="s">
        <v>531</v>
      </c>
      <c r="O61" s="13" t="s">
        <v>518</v>
      </c>
      <c r="P61" s="13" t="s">
        <v>291</v>
      </c>
      <c r="Q61" s="164">
        <f t="shared" si="50"/>
        <v>2.8031999999999999</v>
      </c>
      <c r="R61" s="165">
        <f t="shared" si="51"/>
        <v>5.1391999999999998</v>
      </c>
      <c r="S61" s="165">
        <f t="shared" si="52"/>
        <v>3.2704</v>
      </c>
      <c r="T61" s="165">
        <f t="shared" si="53"/>
        <v>0.4672</v>
      </c>
      <c r="U61" s="165">
        <f t="shared" si="54"/>
        <v>9.3439999999999995E-2</v>
      </c>
      <c r="V61" s="166">
        <f t="shared" si="55"/>
        <v>0.20042880000000002</v>
      </c>
      <c r="W61" s="166">
        <f t="shared" si="56"/>
        <v>0.27751680000000001</v>
      </c>
      <c r="X61" s="165">
        <f t="shared" si="57"/>
        <v>0.26209919999999998</v>
      </c>
      <c r="Y61" s="166">
        <f t="shared" si="58"/>
        <v>3.8544000000000002E-2</v>
      </c>
      <c r="Z61" s="166">
        <f t="shared" si="59"/>
        <v>7.7088E-3</v>
      </c>
      <c r="AA61" s="166">
        <f t="shared" si="60"/>
        <v>0.29293440000000004</v>
      </c>
      <c r="AB61" s="166">
        <f t="shared" si="61"/>
        <v>0.40085760000000004</v>
      </c>
      <c r="AC61" s="165">
        <f t="shared" si="62"/>
        <v>0.27751680000000001</v>
      </c>
      <c r="AD61" s="166">
        <f t="shared" si="63"/>
        <v>0</v>
      </c>
      <c r="AE61" s="166">
        <f t="shared" si="64"/>
        <v>0</v>
      </c>
      <c r="AF61" s="166">
        <f t="shared" si="65"/>
        <v>2.3098367999999998</v>
      </c>
      <c r="AG61" s="166">
        <f t="shared" si="66"/>
        <v>4.4608255999999997</v>
      </c>
      <c r="AH61" s="166">
        <f t="shared" si="67"/>
        <v>2.7307839999999999</v>
      </c>
      <c r="AI61" s="166">
        <f t="shared" si="68"/>
        <v>0.42865599999999998</v>
      </c>
      <c r="AJ61" s="167">
        <f t="shared" si="69"/>
        <v>8.5731199999999994E-2</v>
      </c>
      <c r="AK61" s="168">
        <f t="shared" si="70"/>
        <v>19.096800000000002</v>
      </c>
      <c r="AL61" s="169">
        <f t="shared" si="71"/>
        <v>35.010800000000003</v>
      </c>
      <c r="AM61" s="169">
        <f t="shared" si="72"/>
        <v>22.279599999999999</v>
      </c>
      <c r="AN61" s="169">
        <f t="shared" si="73"/>
        <v>3.1827999999999999</v>
      </c>
      <c r="AO61" s="169">
        <f t="shared" si="74"/>
        <v>0.63656000000000001</v>
      </c>
      <c r="AP61" s="170">
        <v>0.7</v>
      </c>
      <c r="AQ61" s="170">
        <v>0.75</v>
      </c>
      <c r="AR61" s="170">
        <v>0.9</v>
      </c>
      <c r="AS61" s="170">
        <v>0</v>
      </c>
      <c r="AT61" s="170">
        <v>0</v>
      </c>
      <c r="AU61" s="169">
        <f t="shared" si="75"/>
        <v>13.508060160000001</v>
      </c>
      <c r="AV61" s="169">
        <f t="shared" si="76"/>
        <v>26.466237600000003</v>
      </c>
      <c r="AW61" s="169">
        <f t="shared" si="77"/>
        <v>20.287529280000001</v>
      </c>
      <c r="AX61" s="169">
        <f t="shared" si="78"/>
        <v>0</v>
      </c>
      <c r="AY61" s="169">
        <f t="shared" si="79"/>
        <v>0</v>
      </c>
      <c r="AZ61" s="169">
        <f t="shared" si="80"/>
        <v>5.7891686400000015</v>
      </c>
      <c r="BA61" s="169">
        <f t="shared" si="81"/>
        <v>8.822079200000001</v>
      </c>
      <c r="BB61" s="169">
        <f t="shared" si="82"/>
        <v>2.2541699199999989</v>
      </c>
      <c r="BC61" s="169">
        <f t="shared" si="83"/>
        <v>3.2213439999999998</v>
      </c>
      <c r="BD61" s="171">
        <f t="shared" si="84"/>
        <v>0.64426879999999997</v>
      </c>
      <c r="BE61" s="172">
        <f t="shared" si="85"/>
        <v>21.900000000000002</v>
      </c>
      <c r="BF61" s="166">
        <f t="shared" si="86"/>
        <v>40.150000000000006</v>
      </c>
      <c r="BG61" s="166">
        <f t="shared" si="87"/>
        <v>25.549999999999997</v>
      </c>
      <c r="BH61" s="166">
        <f t="shared" si="88"/>
        <v>3.65</v>
      </c>
      <c r="BI61" s="166">
        <f t="shared" si="89"/>
        <v>0.73</v>
      </c>
      <c r="BJ61" s="166">
        <f t="shared" si="90"/>
        <v>8.0990054400000009</v>
      </c>
      <c r="BK61" s="166">
        <f t="shared" si="91"/>
        <v>13.282904800000001</v>
      </c>
      <c r="BL61" s="166">
        <f t="shared" si="92"/>
        <v>4.9849539199999988</v>
      </c>
      <c r="BM61" s="166">
        <f t="shared" si="93"/>
        <v>3.65</v>
      </c>
      <c r="BN61" s="166">
        <f t="shared" si="94"/>
        <v>0.73</v>
      </c>
      <c r="BO61" s="166">
        <f t="shared" si="95"/>
        <v>13.800994560000001</v>
      </c>
      <c r="BP61" s="166">
        <f t="shared" si="96"/>
        <v>26.867095200000001</v>
      </c>
      <c r="BQ61" s="166">
        <f t="shared" si="97"/>
        <v>20.565046080000002</v>
      </c>
      <c r="BR61" s="166">
        <f t="shared" si="98"/>
        <v>0</v>
      </c>
      <c r="BS61" s="167">
        <f t="shared" si="99"/>
        <v>0</v>
      </c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s="4" customFormat="1" ht="48.75" customHeight="1" thickBot="1" x14ac:dyDescent="0.3">
      <c r="A62" s="12" t="s">
        <v>68</v>
      </c>
      <c r="B62" s="11" t="s">
        <v>67</v>
      </c>
      <c r="C62" s="7">
        <v>413</v>
      </c>
      <c r="D62" s="7">
        <v>413</v>
      </c>
      <c r="E62" s="7">
        <v>10</v>
      </c>
      <c r="F62" s="7">
        <v>423</v>
      </c>
      <c r="G62" s="13" t="s">
        <v>457</v>
      </c>
      <c r="H62" s="48" t="s">
        <v>306</v>
      </c>
      <c r="I62" s="7">
        <v>248</v>
      </c>
      <c r="J62" s="7">
        <v>60</v>
      </c>
      <c r="K62" s="7">
        <v>17.66</v>
      </c>
      <c r="L62" s="13" t="s">
        <v>547</v>
      </c>
      <c r="M62" s="13" t="s">
        <v>530</v>
      </c>
      <c r="N62" s="18" t="s">
        <v>531</v>
      </c>
      <c r="O62" s="13" t="s">
        <v>479</v>
      </c>
      <c r="P62" s="13" t="s">
        <v>266</v>
      </c>
      <c r="Q62" s="164">
        <f t="shared" si="50"/>
        <v>3.6135000000000002</v>
      </c>
      <c r="R62" s="165">
        <f t="shared" si="51"/>
        <v>6.6247499999999997</v>
      </c>
      <c r="S62" s="165">
        <f t="shared" si="52"/>
        <v>4.2157499999999999</v>
      </c>
      <c r="T62" s="165">
        <f t="shared" si="53"/>
        <v>0.60224999999999995</v>
      </c>
      <c r="U62" s="165">
        <f t="shared" si="54"/>
        <v>0.12045</v>
      </c>
      <c r="V62" s="166">
        <f t="shared" si="55"/>
        <v>0.25836524999999999</v>
      </c>
      <c r="W62" s="166">
        <f t="shared" si="56"/>
        <v>0.35773650000000001</v>
      </c>
      <c r="X62" s="165">
        <f t="shared" si="57"/>
        <v>0.33786225000000003</v>
      </c>
      <c r="Y62" s="166">
        <f t="shared" si="58"/>
        <v>4.9685624999999997E-2</v>
      </c>
      <c r="Z62" s="166">
        <f t="shared" si="59"/>
        <v>9.9371249999999998E-3</v>
      </c>
      <c r="AA62" s="166">
        <f t="shared" si="60"/>
        <v>0.37761075</v>
      </c>
      <c r="AB62" s="166">
        <f t="shared" si="61"/>
        <v>0.51673049999999998</v>
      </c>
      <c r="AC62" s="165">
        <f t="shared" si="62"/>
        <v>0.35773650000000001</v>
      </c>
      <c r="AD62" s="166">
        <f t="shared" si="63"/>
        <v>0</v>
      </c>
      <c r="AE62" s="166">
        <f t="shared" si="64"/>
        <v>0</v>
      </c>
      <c r="AF62" s="166">
        <f t="shared" si="65"/>
        <v>2.9775240000000003</v>
      </c>
      <c r="AG62" s="166">
        <f t="shared" si="66"/>
        <v>5.7502829999999996</v>
      </c>
      <c r="AH62" s="166">
        <f t="shared" si="67"/>
        <v>3.5201512499999996</v>
      </c>
      <c r="AI62" s="166">
        <f t="shared" si="68"/>
        <v>0.552564375</v>
      </c>
      <c r="AJ62" s="167">
        <f t="shared" si="69"/>
        <v>0.110512875</v>
      </c>
      <c r="AK62" s="168">
        <f t="shared" si="70"/>
        <v>5.6501999999999999</v>
      </c>
      <c r="AL62" s="169">
        <f t="shared" si="71"/>
        <v>10.358700000000001</v>
      </c>
      <c r="AM62" s="169">
        <f t="shared" si="72"/>
        <v>6.5918999999999999</v>
      </c>
      <c r="AN62" s="169">
        <f t="shared" si="73"/>
        <v>0.94169999999999998</v>
      </c>
      <c r="AO62" s="169">
        <f t="shared" si="74"/>
        <v>0.18834000000000001</v>
      </c>
      <c r="AP62" s="170">
        <v>0.7</v>
      </c>
      <c r="AQ62" s="170">
        <v>0.75</v>
      </c>
      <c r="AR62" s="170">
        <v>0.9</v>
      </c>
      <c r="AS62" s="170">
        <v>0</v>
      </c>
      <c r="AT62" s="170">
        <v>0</v>
      </c>
      <c r="AU62" s="169">
        <f t="shared" si="75"/>
        <v>4.1359956749999993</v>
      </c>
      <c r="AV62" s="169">
        <f t="shared" si="76"/>
        <v>8.0373273750000003</v>
      </c>
      <c r="AW62" s="169">
        <f t="shared" si="77"/>
        <v>6.2367860249999998</v>
      </c>
      <c r="AX62" s="169">
        <f t="shared" si="78"/>
        <v>0</v>
      </c>
      <c r="AY62" s="169">
        <f t="shared" si="79"/>
        <v>0</v>
      </c>
      <c r="AZ62" s="169">
        <f t="shared" si="80"/>
        <v>1.7725695750000003</v>
      </c>
      <c r="BA62" s="169">
        <f t="shared" si="81"/>
        <v>2.6791091250000001</v>
      </c>
      <c r="BB62" s="169">
        <f t="shared" si="82"/>
        <v>0.69297622499999978</v>
      </c>
      <c r="BC62" s="169">
        <f t="shared" si="83"/>
        <v>0.99138562499999994</v>
      </c>
      <c r="BD62" s="171">
        <f t="shared" si="84"/>
        <v>0.198277125</v>
      </c>
      <c r="BE62" s="172">
        <f t="shared" si="85"/>
        <v>9.2637</v>
      </c>
      <c r="BF62" s="166">
        <f t="shared" si="86"/>
        <v>16.983450000000001</v>
      </c>
      <c r="BG62" s="166">
        <f t="shared" si="87"/>
        <v>10.807649999999999</v>
      </c>
      <c r="BH62" s="166">
        <f t="shared" si="88"/>
        <v>1.5439499999999999</v>
      </c>
      <c r="BI62" s="166">
        <f t="shared" si="89"/>
        <v>0.30879000000000001</v>
      </c>
      <c r="BJ62" s="166">
        <f t="shared" si="90"/>
        <v>4.7500935750000011</v>
      </c>
      <c r="BK62" s="166">
        <f t="shared" si="91"/>
        <v>8.4293921249999997</v>
      </c>
      <c r="BL62" s="166">
        <f t="shared" si="92"/>
        <v>4.2131274749999994</v>
      </c>
      <c r="BM62" s="166">
        <f t="shared" si="93"/>
        <v>1.5439499999999999</v>
      </c>
      <c r="BN62" s="166">
        <f t="shared" si="94"/>
        <v>0.30879000000000001</v>
      </c>
      <c r="BO62" s="166">
        <f t="shared" si="95"/>
        <v>4.513606424999999</v>
      </c>
      <c r="BP62" s="166">
        <f t="shared" si="96"/>
        <v>8.5540578749999998</v>
      </c>
      <c r="BQ62" s="166">
        <f t="shared" si="97"/>
        <v>6.5945225249999995</v>
      </c>
      <c r="BR62" s="166">
        <f t="shared" si="98"/>
        <v>0</v>
      </c>
      <c r="BS62" s="167">
        <f t="shared" si="99"/>
        <v>0</v>
      </c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s="4" customFormat="1" ht="48.75" customHeight="1" thickBot="1" x14ac:dyDescent="0.3">
      <c r="A63" s="12" t="s">
        <v>58</v>
      </c>
      <c r="B63" s="11" t="s">
        <v>65</v>
      </c>
      <c r="C63" s="7">
        <v>432</v>
      </c>
      <c r="D63" s="7">
        <v>432</v>
      </c>
      <c r="E63" s="7">
        <v>145</v>
      </c>
      <c r="F63" s="7">
        <v>577</v>
      </c>
      <c r="G63" s="13" t="s">
        <v>457</v>
      </c>
      <c r="H63" s="13" t="s">
        <v>307</v>
      </c>
      <c r="I63" s="7">
        <v>416</v>
      </c>
      <c r="J63" s="7">
        <v>96</v>
      </c>
      <c r="K63" s="7">
        <v>25.99</v>
      </c>
      <c r="L63" s="13" t="s">
        <v>533</v>
      </c>
      <c r="M63" s="13" t="s">
        <v>530</v>
      </c>
      <c r="N63" s="18" t="s">
        <v>531</v>
      </c>
      <c r="O63" s="13" t="s">
        <v>518</v>
      </c>
      <c r="P63" s="13" t="s">
        <v>291</v>
      </c>
      <c r="Q63" s="164">
        <f t="shared" si="50"/>
        <v>0.35039999999999999</v>
      </c>
      <c r="R63" s="165">
        <f t="shared" si="51"/>
        <v>0.64239999999999997</v>
      </c>
      <c r="S63" s="165">
        <f t="shared" si="52"/>
        <v>0.4088</v>
      </c>
      <c r="T63" s="165">
        <f t="shared" si="53"/>
        <v>5.8400000000000001E-2</v>
      </c>
      <c r="U63" s="165">
        <f t="shared" si="54"/>
        <v>1.1679999999999999E-2</v>
      </c>
      <c r="V63" s="166">
        <f t="shared" si="55"/>
        <v>2.5053600000000002E-2</v>
      </c>
      <c r="W63" s="166">
        <f t="shared" si="56"/>
        <v>3.4689600000000001E-2</v>
      </c>
      <c r="X63" s="165">
        <f t="shared" si="57"/>
        <v>3.2762399999999997E-2</v>
      </c>
      <c r="Y63" s="166">
        <f t="shared" si="58"/>
        <v>4.8180000000000002E-3</v>
      </c>
      <c r="Z63" s="166">
        <f t="shared" si="59"/>
        <v>9.636E-4</v>
      </c>
      <c r="AA63" s="166">
        <f t="shared" si="60"/>
        <v>3.6616800000000005E-2</v>
      </c>
      <c r="AB63" s="166">
        <f t="shared" si="61"/>
        <v>5.0107200000000005E-2</v>
      </c>
      <c r="AC63" s="165">
        <f t="shared" si="62"/>
        <v>3.4689600000000001E-2</v>
      </c>
      <c r="AD63" s="166">
        <f t="shared" si="63"/>
        <v>0</v>
      </c>
      <c r="AE63" s="166">
        <f t="shared" si="64"/>
        <v>0</v>
      </c>
      <c r="AF63" s="166">
        <f t="shared" si="65"/>
        <v>0.28872959999999998</v>
      </c>
      <c r="AG63" s="166">
        <f t="shared" si="66"/>
        <v>0.55760319999999997</v>
      </c>
      <c r="AH63" s="166">
        <f t="shared" si="67"/>
        <v>0.34134799999999998</v>
      </c>
      <c r="AI63" s="166">
        <f t="shared" si="68"/>
        <v>5.3581999999999998E-2</v>
      </c>
      <c r="AJ63" s="167">
        <f t="shared" si="69"/>
        <v>1.0716399999999999E-2</v>
      </c>
      <c r="AK63" s="168">
        <f t="shared" si="70"/>
        <v>12.2859</v>
      </c>
      <c r="AL63" s="169">
        <f t="shared" si="71"/>
        <v>22.524149999999999</v>
      </c>
      <c r="AM63" s="169">
        <f t="shared" si="72"/>
        <v>14.333550000000001</v>
      </c>
      <c r="AN63" s="169">
        <f t="shared" si="73"/>
        <v>2.04765</v>
      </c>
      <c r="AO63" s="169">
        <f t="shared" si="74"/>
        <v>0.40953000000000001</v>
      </c>
      <c r="AP63" s="170">
        <v>0.7</v>
      </c>
      <c r="AQ63" s="170">
        <v>0.75</v>
      </c>
      <c r="AR63" s="170">
        <v>0.9</v>
      </c>
      <c r="AS63" s="170">
        <v>0</v>
      </c>
      <c r="AT63" s="170">
        <v>0</v>
      </c>
      <c r="AU63" s="169">
        <f t="shared" si="75"/>
        <v>8.6176675199999995</v>
      </c>
      <c r="AV63" s="169">
        <f t="shared" si="76"/>
        <v>16.919129699999999</v>
      </c>
      <c r="AW63" s="169">
        <f t="shared" si="77"/>
        <v>12.929681159999999</v>
      </c>
      <c r="AX63" s="169">
        <f t="shared" si="78"/>
        <v>0</v>
      </c>
      <c r="AY63" s="169">
        <f t="shared" si="79"/>
        <v>0</v>
      </c>
      <c r="AZ63" s="169">
        <f t="shared" si="80"/>
        <v>3.69328608</v>
      </c>
      <c r="BA63" s="169">
        <f t="shared" si="81"/>
        <v>5.6397098999999997</v>
      </c>
      <c r="BB63" s="169">
        <f t="shared" si="82"/>
        <v>1.4366312400000005</v>
      </c>
      <c r="BC63" s="169">
        <f t="shared" si="83"/>
        <v>2.0524680000000002</v>
      </c>
      <c r="BD63" s="171">
        <f t="shared" si="84"/>
        <v>0.41049360000000001</v>
      </c>
      <c r="BE63" s="172">
        <f t="shared" si="85"/>
        <v>12.6363</v>
      </c>
      <c r="BF63" s="166">
        <f t="shared" si="86"/>
        <v>23.166549999999997</v>
      </c>
      <c r="BG63" s="166">
        <f t="shared" si="87"/>
        <v>14.74235</v>
      </c>
      <c r="BH63" s="166">
        <f t="shared" si="88"/>
        <v>2.1060499999999998</v>
      </c>
      <c r="BI63" s="166">
        <f t="shared" si="89"/>
        <v>0.42121000000000003</v>
      </c>
      <c r="BJ63" s="166">
        <f t="shared" si="90"/>
        <v>3.9820156799999999</v>
      </c>
      <c r="BK63" s="166">
        <f t="shared" si="91"/>
        <v>6.1973130999999997</v>
      </c>
      <c r="BL63" s="166">
        <f t="shared" si="92"/>
        <v>1.7779792400000005</v>
      </c>
      <c r="BM63" s="166">
        <f t="shared" si="93"/>
        <v>2.1060500000000002</v>
      </c>
      <c r="BN63" s="166">
        <f t="shared" si="94"/>
        <v>0.42121000000000003</v>
      </c>
      <c r="BO63" s="166">
        <f t="shared" si="95"/>
        <v>8.6542843199999986</v>
      </c>
      <c r="BP63" s="166">
        <f t="shared" si="96"/>
        <v>16.969236899999999</v>
      </c>
      <c r="BQ63" s="166">
        <f t="shared" si="97"/>
        <v>12.96437076</v>
      </c>
      <c r="BR63" s="166">
        <f t="shared" si="98"/>
        <v>0</v>
      </c>
      <c r="BS63" s="167">
        <f t="shared" si="99"/>
        <v>0</v>
      </c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s="4" customFormat="1" ht="48.75" customHeight="1" thickBot="1" x14ac:dyDescent="0.3">
      <c r="A64" s="12" t="s">
        <v>79</v>
      </c>
      <c r="B64" s="11" t="s">
        <v>78</v>
      </c>
      <c r="C64" s="7">
        <v>270</v>
      </c>
      <c r="D64" s="7">
        <v>270</v>
      </c>
      <c r="E64" s="7">
        <v>0</v>
      </c>
      <c r="F64" s="7">
        <v>270</v>
      </c>
      <c r="G64" s="91" t="s">
        <v>458</v>
      </c>
      <c r="H64" s="52" t="s">
        <v>334</v>
      </c>
      <c r="I64" s="7">
        <v>270</v>
      </c>
      <c r="J64" s="7">
        <v>100</v>
      </c>
      <c r="K64" s="7">
        <v>8.76</v>
      </c>
      <c r="L64" s="13" t="s">
        <v>536</v>
      </c>
      <c r="M64" s="13" t="s">
        <v>530</v>
      </c>
      <c r="N64" s="18" t="s">
        <v>531</v>
      </c>
      <c r="O64" s="13" t="s">
        <v>479</v>
      </c>
      <c r="P64" s="13" t="s">
        <v>9</v>
      </c>
      <c r="Q64" s="164">
        <f t="shared" si="50"/>
        <v>0</v>
      </c>
      <c r="R64" s="165">
        <f t="shared" si="51"/>
        <v>0</v>
      </c>
      <c r="S64" s="165">
        <f t="shared" si="52"/>
        <v>0</v>
      </c>
      <c r="T64" s="165">
        <f t="shared" si="53"/>
        <v>0</v>
      </c>
      <c r="U64" s="165">
        <f t="shared" si="54"/>
        <v>0</v>
      </c>
      <c r="V64" s="166">
        <f t="shared" si="55"/>
        <v>0</v>
      </c>
      <c r="W64" s="166">
        <f t="shared" si="56"/>
        <v>0</v>
      </c>
      <c r="X64" s="165">
        <f t="shared" si="57"/>
        <v>0</v>
      </c>
      <c r="Y64" s="166">
        <f t="shared" si="58"/>
        <v>0</v>
      </c>
      <c r="Z64" s="166">
        <f t="shared" si="59"/>
        <v>0</v>
      </c>
      <c r="AA64" s="166">
        <f t="shared" si="60"/>
        <v>0</v>
      </c>
      <c r="AB64" s="166">
        <f t="shared" si="61"/>
        <v>0</v>
      </c>
      <c r="AC64" s="165">
        <f t="shared" si="62"/>
        <v>0</v>
      </c>
      <c r="AD64" s="166">
        <f t="shared" si="63"/>
        <v>0</v>
      </c>
      <c r="AE64" s="166">
        <f t="shared" si="64"/>
        <v>0</v>
      </c>
      <c r="AF64" s="166">
        <f t="shared" si="65"/>
        <v>0</v>
      </c>
      <c r="AG64" s="166">
        <f t="shared" si="66"/>
        <v>0</v>
      </c>
      <c r="AH64" s="166">
        <f t="shared" si="67"/>
        <v>0</v>
      </c>
      <c r="AI64" s="166">
        <f t="shared" si="68"/>
        <v>0</v>
      </c>
      <c r="AJ64" s="167">
        <f t="shared" si="69"/>
        <v>0</v>
      </c>
      <c r="AK64" s="168">
        <f t="shared" si="70"/>
        <v>5.9130000000000003</v>
      </c>
      <c r="AL64" s="169">
        <f t="shared" si="71"/>
        <v>10.8405</v>
      </c>
      <c r="AM64" s="169">
        <f t="shared" si="72"/>
        <v>6.8985000000000003</v>
      </c>
      <c r="AN64" s="169">
        <f t="shared" si="73"/>
        <v>0.98550000000000004</v>
      </c>
      <c r="AO64" s="169">
        <f t="shared" si="74"/>
        <v>0.1971</v>
      </c>
      <c r="AP64" s="170">
        <v>0.7</v>
      </c>
      <c r="AQ64" s="170">
        <v>0.75</v>
      </c>
      <c r="AR64" s="170">
        <v>0.9</v>
      </c>
      <c r="AS64" s="170">
        <v>0</v>
      </c>
      <c r="AT64" s="170">
        <v>0</v>
      </c>
      <c r="AU64" s="169">
        <f t="shared" si="75"/>
        <v>4.1391</v>
      </c>
      <c r="AV64" s="169">
        <f t="shared" si="76"/>
        <v>8.1303750000000008</v>
      </c>
      <c r="AW64" s="169">
        <f t="shared" si="77"/>
        <v>6.2086500000000004</v>
      </c>
      <c r="AX64" s="169">
        <f t="shared" si="78"/>
        <v>0</v>
      </c>
      <c r="AY64" s="169">
        <f t="shared" si="79"/>
        <v>0</v>
      </c>
      <c r="AZ64" s="169">
        <f t="shared" si="80"/>
        <v>1.7739000000000003</v>
      </c>
      <c r="BA64" s="169">
        <f t="shared" si="81"/>
        <v>2.7101249999999997</v>
      </c>
      <c r="BB64" s="169">
        <f t="shared" si="82"/>
        <v>0.68984999999999985</v>
      </c>
      <c r="BC64" s="169">
        <f t="shared" si="83"/>
        <v>0.98550000000000004</v>
      </c>
      <c r="BD64" s="171">
        <f t="shared" si="84"/>
        <v>0.1971</v>
      </c>
      <c r="BE64" s="172">
        <f t="shared" si="85"/>
        <v>5.9130000000000003</v>
      </c>
      <c r="BF64" s="166">
        <f t="shared" si="86"/>
        <v>10.8405</v>
      </c>
      <c r="BG64" s="166">
        <f t="shared" si="87"/>
        <v>6.8985000000000003</v>
      </c>
      <c r="BH64" s="166">
        <f t="shared" si="88"/>
        <v>0.98550000000000004</v>
      </c>
      <c r="BI64" s="166">
        <f t="shared" si="89"/>
        <v>0.1971</v>
      </c>
      <c r="BJ64" s="166">
        <f t="shared" si="90"/>
        <v>1.7739000000000003</v>
      </c>
      <c r="BK64" s="166">
        <f t="shared" si="91"/>
        <v>2.7101249999999997</v>
      </c>
      <c r="BL64" s="166">
        <f t="shared" si="92"/>
        <v>0.68984999999999985</v>
      </c>
      <c r="BM64" s="166">
        <f t="shared" si="93"/>
        <v>0.98550000000000004</v>
      </c>
      <c r="BN64" s="166">
        <f t="shared" si="94"/>
        <v>0.1971</v>
      </c>
      <c r="BO64" s="166">
        <f t="shared" si="95"/>
        <v>4.1391</v>
      </c>
      <c r="BP64" s="166">
        <f t="shared" si="96"/>
        <v>8.1303750000000008</v>
      </c>
      <c r="BQ64" s="166">
        <f t="shared" si="97"/>
        <v>6.2086500000000004</v>
      </c>
      <c r="BR64" s="166">
        <f t="shared" si="98"/>
        <v>0</v>
      </c>
      <c r="BS64" s="167">
        <f t="shared" si="99"/>
        <v>0</v>
      </c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s="4" customFormat="1" ht="48.75" customHeight="1" thickBot="1" x14ac:dyDescent="0.3">
      <c r="A65" s="12" t="s">
        <v>93</v>
      </c>
      <c r="B65" s="11" t="s">
        <v>92</v>
      </c>
      <c r="C65" s="7">
        <v>660</v>
      </c>
      <c r="D65" s="7">
        <v>660</v>
      </c>
      <c r="E65" s="7">
        <v>0</v>
      </c>
      <c r="F65" s="7">
        <v>660</v>
      </c>
      <c r="G65" s="13" t="s">
        <v>457</v>
      </c>
      <c r="H65" s="48" t="s">
        <v>276</v>
      </c>
      <c r="I65" s="7">
        <v>420</v>
      </c>
      <c r="J65" s="7">
        <v>64</v>
      </c>
      <c r="K65" s="7">
        <v>20.99</v>
      </c>
      <c r="L65" s="13" t="s">
        <v>545</v>
      </c>
      <c r="M65" s="13" t="s">
        <v>503</v>
      </c>
      <c r="N65" s="13" t="s">
        <v>499</v>
      </c>
      <c r="O65" s="13" t="s">
        <v>479</v>
      </c>
      <c r="P65" s="13" t="s">
        <v>266</v>
      </c>
      <c r="Q65" s="164">
        <f t="shared" si="50"/>
        <v>5.2560000000000002</v>
      </c>
      <c r="R65" s="165">
        <f t="shared" si="51"/>
        <v>9.6359999999999992</v>
      </c>
      <c r="S65" s="165">
        <f t="shared" si="52"/>
        <v>6.1319999999999997</v>
      </c>
      <c r="T65" s="165">
        <f t="shared" si="53"/>
        <v>0.876</v>
      </c>
      <c r="U65" s="165">
        <f t="shared" si="54"/>
        <v>0.17519999999999999</v>
      </c>
      <c r="V65" s="166">
        <f t="shared" si="55"/>
        <v>0.37580400000000003</v>
      </c>
      <c r="W65" s="166">
        <f t="shared" si="56"/>
        <v>0.52034400000000003</v>
      </c>
      <c r="X65" s="165">
        <f t="shared" si="57"/>
        <v>0.49143600000000004</v>
      </c>
      <c r="Y65" s="166">
        <f t="shared" si="58"/>
        <v>7.2270000000000001E-2</v>
      </c>
      <c r="Z65" s="166">
        <f t="shared" si="59"/>
        <v>1.4454E-2</v>
      </c>
      <c r="AA65" s="166">
        <f t="shared" si="60"/>
        <v>0.54925200000000007</v>
      </c>
      <c r="AB65" s="166">
        <f t="shared" si="61"/>
        <v>0.75160800000000005</v>
      </c>
      <c r="AC65" s="165">
        <f t="shared" si="62"/>
        <v>0.52034400000000003</v>
      </c>
      <c r="AD65" s="166">
        <f t="shared" si="63"/>
        <v>0</v>
      </c>
      <c r="AE65" s="166">
        <f t="shared" si="64"/>
        <v>0</v>
      </c>
      <c r="AF65" s="166">
        <f t="shared" si="65"/>
        <v>4.3309439999999997</v>
      </c>
      <c r="AG65" s="166">
        <f t="shared" si="66"/>
        <v>8.3640480000000004</v>
      </c>
      <c r="AH65" s="166">
        <f t="shared" si="67"/>
        <v>5.1202199999999998</v>
      </c>
      <c r="AI65" s="166">
        <f t="shared" si="68"/>
        <v>0.80373000000000006</v>
      </c>
      <c r="AJ65" s="167">
        <f t="shared" si="69"/>
        <v>0.160746</v>
      </c>
      <c r="AK65" s="168">
        <f t="shared" si="70"/>
        <v>9.1980000000000004</v>
      </c>
      <c r="AL65" s="169">
        <f t="shared" si="71"/>
        <v>16.863</v>
      </c>
      <c r="AM65" s="169">
        <f t="shared" si="72"/>
        <v>10.731</v>
      </c>
      <c r="AN65" s="169">
        <f t="shared" si="73"/>
        <v>1.5329999999999999</v>
      </c>
      <c r="AO65" s="169">
        <f t="shared" si="74"/>
        <v>0.30659999999999998</v>
      </c>
      <c r="AP65" s="170">
        <v>0.7</v>
      </c>
      <c r="AQ65" s="170">
        <v>0.75</v>
      </c>
      <c r="AR65" s="170">
        <v>0.9</v>
      </c>
      <c r="AS65" s="170">
        <v>0</v>
      </c>
      <c r="AT65" s="170">
        <v>0</v>
      </c>
      <c r="AU65" s="169">
        <f t="shared" si="75"/>
        <v>6.7016628000000003</v>
      </c>
      <c r="AV65" s="169">
        <f t="shared" si="76"/>
        <v>13.037508000000001</v>
      </c>
      <c r="AW65" s="169">
        <f t="shared" si="77"/>
        <v>10.100192400000001</v>
      </c>
      <c r="AX65" s="169">
        <f t="shared" si="78"/>
        <v>0</v>
      </c>
      <c r="AY65" s="169">
        <f t="shared" si="79"/>
        <v>0</v>
      </c>
      <c r="AZ65" s="169">
        <f t="shared" si="80"/>
        <v>2.8721412000000006</v>
      </c>
      <c r="BA65" s="169">
        <f t="shared" si="81"/>
        <v>4.3458360000000003</v>
      </c>
      <c r="BB65" s="169">
        <f t="shared" si="82"/>
        <v>1.1222435999999991</v>
      </c>
      <c r="BC65" s="169">
        <f t="shared" si="83"/>
        <v>1.60527</v>
      </c>
      <c r="BD65" s="171">
        <f t="shared" si="84"/>
        <v>0.32105400000000001</v>
      </c>
      <c r="BE65" s="172">
        <f t="shared" si="85"/>
        <v>14.454000000000001</v>
      </c>
      <c r="BF65" s="166">
        <f t="shared" si="86"/>
        <v>26.498999999999999</v>
      </c>
      <c r="BG65" s="166">
        <f t="shared" si="87"/>
        <v>16.863</v>
      </c>
      <c r="BH65" s="166">
        <f t="shared" si="88"/>
        <v>2.4089999999999998</v>
      </c>
      <c r="BI65" s="166">
        <f t="shared" si="89"/>
        <v>0.48180000000000001</v>
      </c>
      <c r="BJ65" s="166">
        <f t="shared" si="90"/>
        <v>7.2030852000000003</v>
      </c>
      <c r="BK65" s="166">
        <f t="shared" si="91"/>
        <v>12.709884000000001</v>
      </c>
      <c r="BL65" s="166">
        <f t="shared" si="92"/>
        <v>6.2424635999999989</v>
      </c>
      <c r="BM65" s="166">
        <f t="shared" si="93"/>
        <v>2.4089999999999998</v>
      </c>
      <c r="BN65" s="166">
        <f t="shared" si="94"/>
        <v>0.48180000000000001</v>
      </c>
      <c r="BO65" s="166">
        <f t="shared" si="95"/>
        <v>7.2509148000000003</v>
      </c>
      <c r="BP65" s="166">
        <f t="shared" si="96"/>
        <v>13.789116</v>
      </c>
      <c r="BQ65" s="166">
        <f t="shared" si="97"/>
        <v>10.620536400000001</v>
      </c>
      <c r="BR65" s="166">
        <f t="shared" si="98"/>
        <v>0</v>
      </c>
      <c r="BS65" s="167">
        <f t="shared" si="99"/>
        <v>0</v>
      </c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s="4" customFormat="1" ht="48.75" customHeight="1" thickBot="1" x14ac:dyDescent="0.3">
      <c r="A66" s="12" t="s">
        <v>12</v>
      </c>
      <c r="B66" s="11" t="s">
        <v>14</v>
      </c>
      <c r="C66" s="7">
        <v>930</v>
      </c>
      <c r="D66" s="7">
        <v>930</v>
      </c>
      <c r="E66" s="7">
        <v>0</v>
      </c>
      <c r="F66" s="7">
        <v>930</v>
      </c>
      <c r="G66" s="13" t="s">
        <v>457</v>
      </c>
      <c r="H66" s="13" t="s">
        <v>309</v>
      </c>
      <c r="I66" s="7">
        <v>556</v>
      </c>
      <c r="J66" s="7">
        <v>60</v>
      </c>
      <c r="K66" s="7">
        <v>35.549999999999997</v>
      </c>
      <c r="L66" s="13" t="s">
        <v>532</v>
      </c>
      <c r="M66" s="13" t="s">
        <v>503</v>
      </c>
      <c r="N66" s="13" t="s">
        <v>499</v>
      </c>
      <c r="O66" s="13" t="s">
        <v>510</v>
      </c>
      <c r="P66" s="13" t="s">
        <v>267</v>
      </c>
      <c r="Q66" s="164">
        <f t="shared" si="50"/>
        <v>8.1905999999999999</v>
      </c>
      <c r="R66" s="165">
        <f t="shared" si="51"/>
        <v>15.0161</v>
      </c>
      <c r="S66" s="165">
        <f t="shared" si="52"/>
        <v>9.5556999999999999</v>
      </c>
      <c r="T66" s="165">
        <f t="shared" si="53"/>
        <v>1.3651</v>
      </c>
      <c r="U66" s="165">
        <f t="shared" si="54"/>
        <v>0.27301999999999998</v>
      </c>
      <c r="V66" s="166">
        <f t="shared" si="55"/>
        <v>0.58562789999999998</v>
      </c>
      <c r="W66" s="166">
        <f t="shared" si="56"/>
        <v>0.81086940000000007</v>
      </c>
      <c r="X66" s="165">
        <f t="shared" si="57"/>
        <v>0.76582109999999992</v>
      </c>
      <c r="Y66" s="166">
        <f t="shared" si="58"/>
        <v>0.11262075000000001</v>
      </c>
      <c r="Z66" s="166">
        <f t="shared" si="59"/>
        <v>2.252415E-2</v>
      </c>
      <c r="AA66" s="166">
        <f t="shared" si="60"/>
        <v>0.8559177</v>
      </c>
      <c r="AB66" s="166">
        <f t="shared" si="61"/>
        <v>1.1712558</v>
      </c>
      <c r="AC66" s="165">
        <f t="shared" si="62"/>
        <v>0.81086940000000007</v>
      </c>
      <c r="AD66" s="166">
        <f t="shared" si="63"/>
        <v>0</v>
      </c>
      <c r="AE66" s="166">
        <f t="shared" si="64"/>
        <v>0</v>
      </c>
      <c r="AF66" s="166">
        <f t="shared" si="65"/>
        <v>6.7490543999999995</v>
      </c>
      <c r="AG66" s="166">
        <f t="shared" si="66"/>
        <v>13.033974799999999</v>
      </c>
      <c r="AH66" s="166">
        <f t="shared" si="67"/>
        <v>7.9790095000000001</v>
      </c>
      <c r="AI66" s="166">
        <f t="shared" si="68"/>
        <v>1.2524792499999999</v>
      </c>
      <c r="AJ66" s="167">
        <f t="shared" si="69"/>
        <v>0.25049584999999996</v>
      </c>
      <c r="AK66" s="168">
        <f t="shared" si="70"/>
        <v>12.176399999999999</v>
      </c>
      <c r="AL66" s="169">
        <f t="shared" si="71"/>
        <v>22.323399999999999</v>
      </c>
      <c r="AM66" s="169">
        <f t="shared" si="72"/>
        <v>14.2058</v>
      </c>
      <c r="AN66" s="169">
        <f t="shared" si="73"/>
        <v>2.0293999999999999</v>
      </c>
      <c r="AO66" s="169">
        <f t="shared" si="74"/>
        <v>0.40588000000000002</v>
      </c>
      <c r="AP66" s="170">
        <v>0.7</v>
      </c>
      <c r="AQ66" s="170">
        <v>0.75</v>
      </c>
      <c r="AR66" s="170">
        <v>0.9</v>
      </c>
      <c r="AS66" s="170">
        <v>0</v>
      </c>
      <c r="AT66" s="170">
        <v>0</v>
      </c>
      <c r="AU66" s="169">
        <f t="shared" si="75"/>
        <v>8.9334195299999983</v>
      </c>
      <c r="AV66" s="169">
        <f t="shared" si="76"/>
        <v>17.350702050000002</v>
      </c>
      <c r="AW66" s="169">
        <f t="shared" si="77"/>
        <v>13.47445899</v>
      </c>
      <c r="AX66" s="169">
        <f t="shared" si="78"/>
        <v>0</v>
      </c>
      <c r="AY66" s="169">
        <f t="shared" si="79"/>
        <v>0</v>
      </c>
      <c r="AZ66" s="169">
        <f t="shared" si="80"/>
        <v>3.8286083700000013</v>
      </c>
      <c r="BA66" s="169">
        <f t="shared" si="81"/>
        <v>5.7835673499999984</v>
      </c>
      <c r="BB66" s="169">
        <f t="shared" si="82"/>
        <v>1.4971621099999997</v>
      </c>
      <c r="BC66" s="169">
        <f t="shared" si="83"/>
        <v>2.1420207499999999</v>
      </c>
      <c r="BD66" s="171">
        <f t="shared" si="84"/>
        <v>0.42840415000000004</v>
      </c>
      <c r="BE66" s="172">
        <f t="shared" si="85"/>
        <v>20.366999999999997</v>
      </c>
      <c r="BF66" s="166">
        <f t="shared" si="86"/>
        <v>37.339500000000001</v>
      </c>
      <c r="BG66" s="166">
        <f t="shared" si="87"/>
        <v>23.761499999999998</v>
      </c>
      <c r="BH66" s="166">
        <f t="shared" si="88"/>
        <v>3.3944999999999999</v>
      </c>
      <c r="BI66" s="166">
        <f t="shared" si="89"/>
        <v>0.67890000000000006</v>
      </c>
      <c r="BJ66" s="166">
        <f t="shared" si="90"/>
        <v>10.57766277</v>
      </c>
      <c r="BK66" s="166">
        <f t="shared" si="91"/>
        <v>18.817542149999998</v>
      </c>
      <c r="BL66" s="166">
        <f t="shared" si="92"/>
        <v>9.4761716099999997</v>
      </c>
      <c r="BM66" s="166">
        <f t="shared" si="93"/>
        <v>3.3944999999999999</v>
      </c>
      <c r="BN66" s="166">
        <f t="shared" si="94"/>
        <v>0.67890000000000006</v>
      </c>
      <c r="BO66" s="166">
        <f t="shared" si="95"/>
        <v>9.7893372299999974</v>
      </c>
      <c r="BP66" s="166">
        <f t="shared" si="96"/>
        <v>18.521957850000003</v>
      </c>
      <c r="BQ66" s="166">
        <f t="shared" si="97"/>
        <v>14.28532839</v>
      </c>
      <c r="BR66" s="166">
        <f t="shared" si="98"/>
        <v>0</v>
      </c>
      <c r="BS66" s="167">
        <f t="shared" si="99"/>
        <v>0</v>
      </c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s="4" customFormat="1" ht="48.75" customHeight="1" thickBot="1" x14ac:dyDescent="0.3">
      <c r="A67" s="19" t="s">
        <v>107</v>
      </c>
      <c r="B67" s="11" t="s">
        <v>106</v>
      </c>
      <c r="C67" s="7">
        <v>577</v>
      </c>
      <c r="D67" s="7">
        <v>593</v>
      </c>
      <c r="E67" s="7">
        <v>25</v>
      </c>
      <c r="F67" s="7">
        <v>618</v>
      </c>
      <c r="G67" s="91" t="s">
        <v>458</v>
      </c>
      <c r="H67" s="13" t="s">
        <v>460</v>
      </c>
      <c r="I67" s="7">
        <v>384</v>
      </c>
      <c r="J67" s="7">
        <v>68</v>
      </c>
      <c r="K67" s="7">
        <v>37.299999999999997</v>
      </c>
      <c r="L67" s="13" t="s">
        <v>539</v>
      </c>
      <c r="M67" s="13" t="s">
        <v>528</v>
      </c>
      <c r="N67" s="18" t="s">
        <v>526</v>
      </c>
      <c r="O67" s="13" t="s">
        <v>479</v>
      </c>
      <c r="P67" s="13" t="s">
        <v>293</v>
      </c>
      <c r="Q67" s="164">
        <f t="shared" si="50"/>
        <v>4.5770999999999997</v>
      </c>
      <c r="R67" s="165">
        <f t="shared" si="51"/>
        <v>8.3913499999999992</v>
      </c>
      <c r="S67" s="165">
        <f t="shared" si="52"/>
        <v>5.33995</v>
      </c>
      <c r="T67" s="165">
        <f t="shared" si="53"/>
        <v>0.76285000000000003</v>
      </c>
      <c r="U67" s="165">
        <f t="shared" si="54"/>
        <v>0.15257000000000001</v>
      </c>
      <c r="V67" s="166">
        <f t="shared" si="55"/>
        <v>0.32726264999999999</v>
      </c>
      <c r="W67" s="166">
        <f t="shared" si="56"/>
        <v>0.45313290000000001</v>
      </c>
      <c r="X67" s="165">
        <f t="shared" si="57"/>
        <v>0.42795885</v>
      </c>
      <c r="Y67" s="166">
        <f t="shared" si="58"/>
        <v>6.2935125000000008E-2</v>
      </c>
      <c r="Z67" s="166">
        <f t="shared" si="59"/>
        <v>1.2587025000000002E-2</v>
      </c>
      <c r="AA67" s="166">
        <f t="shared" si="60"/>
        <v>0.47830695000000001</v>
      </c>
      <c r="AB67" s="166">
        <f t="shared" si="61"/>
        <v>0.65452529999999998</v>
      </c>
      <c r="AC67" s="165">
        <f t="shared" si="62"/>
        <v>0.45313290000000001</v>
      </c>
      <c r="AD67" s="166">
        <f t="shared" si="63"/>
        <v>0</v>
      </c>
      <c r="AE67" s="166">
        <f t="shared" si="64"/>
        <v>0</v>
      </c>
      <c r="AF67" s="166">
        <f t="shared" si="65"/>
        <v>3.7715304000000001</v>
      </c>
      <c r="AG67" s="166">
        <f t="shared" si="66"/>
        <v>7.2836917999999997</v>
      </c>
      <c r="AH67" s="166">
        <f t="shared" si="67"/>
        <v>4.4588582500000005</v>
      </c>
      <c r="AI67" s="166">
        <f t="shared" si="68"/>
        <v>0.69991487500000005</v>
      </c>
      <c r="AJ67" s="167">
        <f t="shared" si="69"/>
        <v>0.13998297500000001</v>
      </c>
      <c r="AK67" s="168">
        <f t="shared" si="70"/>
        <v>8.9571000000000005</v>
      </c>
      <c r="AL67" s="169">
        <f t="shared" si="71"/>
        <v>16.42135</v>
      </c>
      <c r="AM67" s="169">
        <f t="shared" si="72"/>
        <v>10.449949999999999</v>
      </c>
      <c r="AN67" s="169">
        <f t="shared" si="73"/>
        <v>1.49285</v>
      </c>
      <c r="AO67" s="169">
        <f t="shared" si="74"/>
        <v>0.29857</v>
      </c>
      <c r="AP67" s="170">
        <v>0.7</v>
      </c>
      <c r="AQ67" s="170">
        <v>0.75</v>
      </c>
      <c r="AR67" s="170">
        <v>0.9</v>
      </c>
      <c r="AS67" s="170">
        <v>0</v>
      </c>
      <c r="AT67" s="170">
        <v>0</v>
      </c>
      <c r="AU67" s="169">
        <f t="shared" si="75"/>
        <v>6.4990538549999997</v>
      </c>
      <c r="AV67" s="169">
        <f t="shared" si="76"/>
        <v>12.655862174999999</v>
      </c>
      <c r="AW67" s="169">
        <f t="shared" si="77"/>
        <v>9.7901179649999985</v>
      </c>
      <c r="AX67" s="169">
        <f t="shared" si="78"/>
        <v>0</v>
      </c>
      <c r="AY67" s="169">
        <f t="shared" si="79"/>
        <v>0</v>
      </c>
      <c r="AZ67" s="169">
        <f t="shared" si="80"/>
        <v>2.7853087950000006</v>
      </c>
      <c r="BA67" s="169">
        <f t="shared" si="81"/>
        <v>4.218620725000001</v>
      </c>
      <c r="BB67" s="169">
        <f t="shared" si="82"/>
        <v>1.0877908850000004</v>
      </c>
      <c r="BC67" s="169">
        <f t="shared" si="83"/>
        <v>1.5557851250000001</v>
      </c>
      <c r="BD67" s="171">
        <f t="shared" si="84"/>
        <v>0.31115702499999998</v>
      </c>
      <c r="BE67" s="172">
        <f t="shared" si="85"/>
        <v>13.5342</v>
      </c>
      <c r="BF67" s="166">
        <f t="shared" si="86"/>
        <v>24.8127</v>
      </c>
      <c r="BG67" s="166">
        <f t="shared" si="87"/>
        <v>15.789899999999999</v>
      </c>
      <c r="BH67" s="166">
        <f t="shared" si="88"/>
        <v>2.2557</v>
      </c>
      <c r="BI67" s="166">
        <f t="shared" si="89"/>
        <v>0.45113999999999999</v>
      </c>
      <c r="BJ67" s="166">
        <f t="shared" si="90"/>
        <v>6.5568391950000002</v>
      </c>
      <c r="BK67" s="166">
        <f t="shared" si="91"/>
        <v>11.502312525000001</v>
      </c>
      <c r="BL67" s="166">
        <f t="shared" si="92"/>
        <v>5.5466491350000009</v>
      </c>
      <c r="BM67" s="166">
        <f t="shared" si="93"/>
        <v>2.2557</v>
      </c>
      <c r="BN67" s="166">
        <f t="shared" si="94"/>
        <v>0.45113999999999999</v>
      </c>
      <c r="BO67" s="166">
        <f t="shared" si="95"/>
        <v>6.977360805</v>
      </c>
      <c r="BP67" s="166">
        <f t="shared" si="96"/>
        <v>13.310387474999999</v>
      </c>
      <c r="BQ67" s="166">
        <f t="shared" si="97"/>
        <v>10.243250864999998</v>
      </c>
      <c r="BR67" s="166">
        <f t="shared" si="98"/>
        <v>0</v>
      </c>
      <c r="BS67" s="167">
        <f t="shared" si="99"/>
        <v>0</v>
      </c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s="4" customFormat="1" ht="48.75" customHeight="1" thickBot="1" x14ac:dyDescent="0.3">
      <c r="A68" s="12" t="s">
        <v>58</v>
      </c>
      <c r="B68" s="11" t="s">
        <v>62</v>
      </c>
      <c r="C68" s="7">
        <v>577</v>
      </c>
      <c r="D68" s="7">
        <v>577</v>
      </c>
      <c r="E68" s="7">
        <v>0</v>
      </c>
      <c r="F68" s="7">
        <v>577</v>
      </c>
      <c r="G68" s="13" t="s">
        <v>457</v>
      </c>
      <c r="H68" s="48" t="s">
        <v>296</v>
      </c>
      <c r="I68" s="7">
        <v>395</v>
      </c>
      <c r="J68" s="7">
        <v>68</v>
      </c>
      <c r="K68" s="7">
        <v>21.54</v>
      </c>
      <c r="L68" s="13" t="s">
        <v>533</v>
      </c>
      <c r="M68" s="13" t="s">
        <v>530</v>
      </c>
      <c r="N68" s="18" t="s">
        <v>531</v>
      </c>
      <c r="O68" s="13" t="s">
        <v>479</v>
      </c>
      <c r="P68" s="13" t="s">
        <v>284</v>
      </c>
      <c r="Q68" s="164">
        <f t="shared" ref="Q68:Q86" si="100">(D68-I68)*60*365/1000000</f>
        <v>3.9857999999999998</v>
      </c>
      <c r="R68" s="165">
        <f t="shared" ref="R68:R86" si="101">(D68-I68)*110*365/1000000</f>
        <v>7.3072999999999997</v>
      </c>
      <c r="S68" s="165">
        <f t="shared" ref="S68:S86" si="102">(D68-I68)*70*365/1000000</f>
        <v>4.6501000000000001</v>
      </c>
      <c r="T68" s="165">
        <f t="shared" ref="T68:T86" si="103">(D68-I68)*10*365/1000000</f>
        <v>0.6643</v>
      </c>
      <c r="U68" s="165">
        <f t="shared" ref="U68:U86" si="104">(D68-I68)*2*365/1000000</f>
        <v>0.13286000000000001</v>
      </c>
      <c r="V68" s="166">
        <f t="shared" ref="V68:V86" si="105">(D68-I68)*13*365/1000000*33%</f>
        <v>0.28498469999999998</v>
      </c>
      <c r="W68" s="166">
        <f t="shared" ref="W68:W86" si="106">(D68-I68)*18*365/1000000*33%</f>
        <v>0.39459420000000001</v>
      </c>
      <c r="X68" s="165">
        <f t="shared" ref="X68:X86" si="107">(D68-I68)*17*365/1000000*33%</f>
        <v>0.37267230000000001</v>
      </c>
      <c r="Y68" s="166">
        <f t="shared" ref="Y68:Y86" si="108">(D68-I68)*2.5*365/1000000*33%</f>
        <v>5.4804749999999999E-2</v>
      </c>
      <c r="Z68" s="166">
        <f t="shared" ref="Z68:Z86" si="109">(D68-I68)*0.5*365/1000000*33%</f>
        <v>1.0960950000000001E-2</v>
      </c>
      <c r="AA68" s="166">
        <f t="shared" ref="AA68:AA86" si="110">(D68-I68)*19*365/1000000*33%</f>
        <v>0.4165161</v>
      </c>
      <c r="AB68" s="166">
        <f t="shared" ref="AB68:AB86" si="111">(D68-I68)*26*365/1000000*33%</f>
        <v>0.56996939999999996</v>
      </c>
      <c r="AC68" s="165">
        <f t="shared" ref="AC68:AC86" si="112">(D68-I68)*18*365/1000000*33%</f>
        <v>0.39459420000000001</v>
      </c>
      <c r="AD68" s="166">
        <f t="shared" ref="AD68:AD86" si="113">(D68-I68)*0*365/1000000*33%</f>
        <v>0</v>
      </c>
      <c r="AE68" s="166">
        <f t="shared" ref="AE68:AE86" si="114">(D68-I68)*0*365/1000000*33%</f>
        <v>0</v>
      </c>
      <c r="AF68" s="166">
        <f t="shared" ref="AF68:AF86" si="115">(Q68-V68-AA68)</f>
        <v>3.2842992</v>
      </c>
      <c r="AG68" s="166">
        <f t="shared" ref="AG68:AG86" si="116">(R68-W68-AB68)</f>
        <v>6.3427363999999997</v>
      </c>
      <c r="AH68" s="166">
        <f t="shared" ref="AH68:AH86" si="117">(S68-X68-AC68)</f>
        <v>3.8828335000000003</v>
      </c>
      <c r="AI68" s="166">
        <f t="shared" ref="AI68:AI86" si="118">(T68-Y68-AD68)</f>
        <v>0.60949525000000004</v>
      </c>
      <c r="AJ68" s="167">
        <f t="shared" ref="AJ68:AJ86" si="119">(U68-Z68-AE68)</f>
        <v>0.12189905000000001</v>
      </c>
      <c r="AK68" s="168">
        <f t="shared" ref="AK68:AK86" si="120">(E68+I68)*60*365/1000000</f>
        <v>8.6504999999999992</v>
      </c>
      <c r="AL68" s="169">
        <f t="shared" ref="AL68:AL86" si="121">(E68+I68)*110*365/1000000</f>
        <v>15.859249999999999</v>
      </c>
      <c r="AM68" s="169">
        <f t="shared" ref="AM68:AM86" si="122">(E68+I68)*70*365/1000000</f>
        <v>10.09225</v>
      </c>
      <c r="AN68" s="169">
        <f t="shared" ref="AN68:AN86" si="123">(E68+I68)*10*365/1000000</f>
        <v>1.4417500000000001</v>
      </c>
      <c r="AO68" s="169">
        <f t="shared" ref="AO68:AO86" si="124">(E68+I68)*2*365/1000000</f>
        <v>0.28835</v>
      </c>
      <c r="AP68" s="170">
        <v>0.7</v>
      </c>
      <c r="AQ68" s="170">
        <v>0.75</v>
      </c>
      <c r="AR68" s="170">
        <v>0.9</v>
      </c>
      <c r="AS68" s="170">
        <v>0</v>
      </c>
      <c r="AT68" s="170">
        <v>0</v>
      </c>
      <c r="AU68" s="169">
        <f t="shared" ref="AU68:AU86" si="125">(V68+AK68)*AP68</f>
        <v>6.2548392899999996</v>
      </c>
      <c r="AV68" s="169">
        <f t="shared" ref="AV68:AV86" si="126">(W68+AL68)*AQ68</f>
        <v>12.190383149999999</v>
      </c>
      <c r="AW68" s="169">
        <f t="shared" ref="AW68:AW86" si="127">(X68+AM68)*AR68</f>
        <v>9.4184300699999994</v>
      </c>
      <c r="AX68" s="169">
        <f t="shared" ref="AX68:AX86" si="128">(Y68+AN68)*AS68</f>
        <v>0</v>
      </c>
      <c r="AY68" s="169">
        <f t="shared" ref="AY68:AY86" si="129">(Z68+AO68)*AT68</f>
        <v>0</v>
      </c>
      <c r="AZ68" s="169">
        <f t="shared" ref="AZ68:AZ86" si="130">V68+AK68-AU68</f>
        <v>2.6806454100000003</v>
      </c>
      <c r="BA68" s="169">
        <f t="shared" ref="BA68:BA86" si="131">W68+AL68-AV68</f>
        <v>4.0634610500000008</v>
      </c>
      <c r="BB68" s="169">
        <f t="shared" ref="BB68:BB86" si="132">X68+AM68-AW68</f>
        <v>1.0464922300000001</v>
      </c>
      <c r="BC68" s="169">
        <f t="shared" ref="BC68:BC86" si="133">Y68+AN68-AX68</f>
        <v>1.49655475</v>
      </c>
      <c r="BD68" s="171">
        <f t="shared" ref="BD68:BD86" si="134">Z68+AO68-AY68</f>
        <v>0.29931095000000002</v>
      </c>
      <c r="BE68" s="172">
        <f t="shared" ref="BE68:BE86" si="135">Q68+AK68</f>
        <v>12.636299999999999</v>
      </c>
      <c r="BF68" s="166">
        <f t="shared" ref="BF68:BF86" si="136">R68+AL68</f>
        <v>23.166550000000001</v>
      </c>
      <c r="BG68" s="166">
        <f t="shared" ref="BG68:BG86" si="137">S68+AM68</f>
        <v>14.74235</v>
      </c>
      <c r="BH68" s="166">
        <f t="shared" ref="BH68:BH86" si="138">T68+AN68</f>
        <v>2.1060500000000002</v>
      </c>
      <c r="BI68" s="166">
        <f t="shared" ref="BI68:BI86" si="139">U68+AO68</f>
        <v>0.42120999999999997</v>
      </c>
      <c r="BJ68" s="166">
        <f t="shared" ref="BJ68:BJ86" si="140">AF68+AZ68</f>
        <v>5.9649446099999999</v>
      </c>
      <c r="BK68" s="166">
        <f t="shared" ref="BK68:BK86" si="141">AG68+BA68</f>
        <v>10.406197450000001</v>
      </c>
      <c r="BL68" s="166">
        <f t="shared" ref="BL68:BL86" si="142">AH68+BB68</f>
        <v>4.9293257300000004</v>
      </c>
      <c r="BM68" s="166">
        <f t="shared" ref="BM68:BM86" si="143">AI68+BC68</f>
        <v>2.1060500000000002</v>
      </c>
      <c r="BN68" s="166">
        <f t="shared" ref="BN68:BN86" si="144">AJ68+BD68</f>
        <v>0.42121000000000003</v>
      </c>
      <c r="BO68" s="166">
        <f t="shared" ref="BO68:BO86" si="145">AA68+AU68</f>
        <v>6.6713553899999996</v>
      </c>
      <c r="BP68" s="166">
        <f t="shared" ref="BP68:BP86" si="146">AB68+AV68</f>
        <v>12.760352549999999</v>
      </c>
      <c r="BQ68" s="166">
        <f t="shared" ref="BQ68:BQ86" si="147">AC68+AW68</f>
        <v>9.8130242699999997</v>
      </c>
      <c r="BR68" s="166">
        <f t="shared" ref="BR68:BR86" si="148">AD68+AX68</f>
        <v>0</v>
      </c>
      <c r="BS68" s="167">
        <f t="shared" ref="BS68:BS86" si="149">AE68+AY68</f>
        <v>0</v>
      </c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s="4" customFormat="1" ht="48.75" customHeight="1" thickBot="1" x14ac:dyDescent="0.3">
      <c r="A69" s="84" t="s">
        <v>58</v>
      </c>
      <c r="B69" s="82" t="s">
        <v>61</v>
      </c>
      <c r="C69" s="86">
        <v>205</v>
      </c>
      <c r="D69" s="86">
        <v>205</v>
      </c>
      <c r="E69" s="86">
        <v>0</v>
      </c>
      <c r="F69" s="86">
        <v>205</v>
      </c>
      <c r="G69" s="85" t="s">
        <v>457</v>
      </c>
      <c r="H69" s="85" t="s">
        <v>462</v>
      </c>
      <c r="I69" s="86">
        <v>195</v>
      </c>
      <c r="J69" s="86">
        <v>95</v>
      </c>
      <c r="K69" s="86">
        <v>7.01</v>
      </c>
      <c r="L69" s="85" t="s">
        <v>533</v>
      </c>
      <c r="M69" s="85" t="s">
        <v>530</v>
      </c>
      <c r="N69" s="95" t="s">
        <v>531</v>
      </c>
      <c r="O69" s="95" t="s">
        <v>479</v>
      </c>
      <c r="P69" s="85" t="s">
        <v>461</v>
      </c>
      <c r="Q69" s="164">
        <f t="shared" si="100"/>
        <v>0.219</v>
      </c>
      <c r="R69" s="165">
        <f t="shared" si="101"/>
        <v>0.40150000000000002</v>
      </c>
      <c r="S69" s="165">
        <f t="shared" si="102"/>
        <v>0.2555</v>
      </c>
      <c r="T69" s="165">
        <f t="shared" si="103"/>
        <v>3.6499999999999998E-2</v>
      </c>
      <c r="U69" s="165">
        <f t="shared" si="104"/>
        <v>7.3000000000000001E-3</v>
      </c>
      <c r="V69" s="166">
        <f t="shared" si="105"/>
        <v>1.5658499999999999E-2</v>
      </c>
      <c r="W69" s="166">
        <f t="shared" si="106"/>
        <v>2.1680999999999999E-2</v>
      </c>
      <c r="X69" s="165">
        <f t="shared" si="107"/>
        <v>2.0476500000000002E-2</v>
      </c>
      <c r="Y69" s="166">
        <f t="shared" si="108"/>
        <v>3.01125E-3</v>
      </c>
      <c r="Z69" s="166">
        <f t="shared" si="109"/>
        <v>6.0225000000000003E-4</v>
      </c>
      <c r="AA69" s="166">
        <f t="shared" si="110"/>
        <v>2.28855E-2</v>
      </c>
      <c r="AB69" s="166">
        <f t="shared" si="111"/>
        <v>3.1316999999999998E-2</v>
      </c>
      <c r="AC69" s="165">
        <f t="shared" si="112"/>
        <v>2.1680999999999999E-2</v>
      </c>
      <c r="AD69" s="166">
        <f t="shared" si="113"/>
        <v>0</v>
      </c>
      <c r="AE69" s="166">
        <f t="shared" si="114"/>
        <v>0</v>
      </c>
      <c r="AF69" s="166">
        <f t="shared" si="115"/>
        <v>0.18045600000000001</v>
      </c>
      <c r="AG69" s="166">
        <f t="shared" si="116"/>
        <v>0.34850200000000003</v>
      </c>
      <c r="AH69" s="166">
        <f t="shared" si="117"/>
        <v>0.21334249999999999</v>
      </c>
      <c r="AI69" s="166">
        <f t="shared" si="118"/>
        <v>3.3488749999999998E-2</v>
      </c>
      <c r="AJ69" s="167">
        <f t="shared" si="119"/>
        <v>6.6977499999999997E-3</v>
      </c>
      <c r="AK69" s="168">
        <f t="shared" si="120"/>
        <v>4.2705000000000002</v>
      </c>
      <c r="AL69" s="169">
        <f t="shared" si="121"/>
        <v>7.82925</v>
      </c>
      <c r="AM69" s="169">
        <f t="shared" si="122"/>
        <v>4.9822499999999996</v>
      </c>
      <c r="AN69" s="169">
        <f t="shared" si="123"/>
        <v>0.71174999999999999</v>
      </c>
      <c r="AO69" s="169">
        <f t="shared" si="124"/>
        <v>0.14235</v>
      </c>
      <c r="AP69" s="170">
        <v>0.7</v>
      </c>
      <c r="AQ69" s="170">
        <v>0.75</v>
      </c>
      <c r="AR69" s="170">
        <v>0.9</v>
      </c>
      <c r="AS69" s="170">
        <v>0</v>
      </c>
      <c r="AT69" s="170">
        <v>0</v>
      </c>
      <c r="AU69" s="169">
        <f t="shared" si="125"/>
        <v>3.0003109499999998</v>
      </c>
      <c r="AV69" s="169">
        <f t="shared" si="126"/>
        <v>5.8881982500000003</v>
      </c>
      <c r="AW69" s="169">
        <f t="shared" si="127"/>
        <v>4.5024538500000002</v>
      </c>
      <c r="AX69" s="169">
        <f t="shared" si="128"/>
        <v>0</v>
      </c>
      <c r="AY69" s="169">
        <f t="shared" si="129"/>
        <v>0</v>
      </c>
      <c r="AZ69" s="169">
        <f t="shared" si="130"/>
        <v>1.2858475500000002</v>
      </c>
      <c r="BA69" s="169">
        <f t="shared" si="131"/>
        <v>1.9627327499999998</v>
      </c>
      <c r="BB69" s="169">
        <f t="shared" si="132"/>
        <v>0.50027264999999943</v>
      </c>
      <c r="BC69" s="169">
        <f t="shared" si="133"/>
        <v>0.71476125000000001</v>
      </c>
      <c r="BD69" s="171">
        <f t="shared" si="134"/>
        <v>0.14295225</v>
      </c>
      <c r="BE69" s="172">
        <f t="shared" si="135"/>
        <v>4.4895000000000005</v>
      </c>
      <c r="BF69" s="166">
        <f t="shared" si="136"/>
        <v>8.2307500000000005</v>
      </c>
      <c r="BG69" s="166">
        <f t="shared" si="137"/>
        <v>5.2377499999999992</v>
      </c>
      <c r="BH69" s="166">
        <f t="shared" si="138"/>
        <v>0.74824999999999997</v>
      </c>
      <c r="BI69" s="166">
        <f t="shared" si="139"/>
        <v>0.14965000000000001</v>
      </c>
      <c r="BJ69" s="166">
        <f t="shared" si="140"/>
        <v>1.4663035500000001</v>
      </c>
      <c r="BK69" s="166">
        <f t="shared" si="141"/>
        <v>2.3112347499999997</v>
      </c>
      <c r="BL69" s="166">
        <f t="shared" si="142"/>
        <v>0.71361514999999942</v>
      </c>
      <c r="BM69" s="166">
        <f t="shared" si="143"/>
        <v>0.74824999999999997</v>
      </c>
      <c r="BN69" s="166">
        <f t="shared" si="144"/>
        <v>0.14965000000000001</v>
      </c>
      <c r="BO69" s="166">
        <f t="shared" si="145"/>
        <v>3.0231964499999999</v>
      </c>
      <c r="BP69" s="166">
        <f t="shared" si="146"/>
        <v>5.9195152499999999</v>
      </c>
      <c r="BQ69" s="166">
        <f t="shared" si="147"/>
        <v>4.5241348500000003</v>
      </c>
      <c r="BR69" s="166">
        <f t="shared" si="148"/>
        <v>0</v>
      </c>
      <c r="BS69" s="167">
        <f t="shared" si="149"/>
        <v>0</v>
      </c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s="4" customFormat="1" ht="48.75" customHeight="1" thickBot="1" x14ac:dyDescent="0.3">
      <c r="A70" s="12" t="s">
        <v>51</v>
      </c>
      <c r="B70" s="11" t="s">
        <v>18</v>
      </c>
      <c r="C70" s="7">
        <v>776</v>
      </c>
      <c r="D70" s="7">
        <v>776</v>
      </c>
      <c r="E70" s="7">
        <v>283</v>
      </c>
      <c r="F70" s="7">
        <v>1059</v>
      </c>
      <c r="G70" s="13" t="s">
        <v>457</v>
      </c>
      <c r="H70" s="13" t="s">
        <v>310</v>
      </c>
      <c r="I70" s="7">
        <v>471</v>
      </c>
      <c r="J70" s="7">
        <v>61</v>
      </c>
      <c r="K70" s="7">
        <v>22.48</v>
      </c>
      <c r="L70" s="13" t="s">
        <v>535</v>
      </c>
      <c r="M70" s="13" t="s">
        <v>530</v>
      </c>
      <c r="N70" s="18" t="s">
        <v>531</v>
      </c>
      <c r="O70" s="13" t="s">
        <v>513</v>
      </c>
      <c r="P70" s="13" t="s">
        <v>267</v>
      </c>
      <c r="Q70" s="164">
        <f t="shared" si="100"/>
        <v>6.6795</v>
      </c>
      <c r="R70" s="165">
        <f t="shared" si="101"/>
        <v>12.245749999999999</v>
      </c>
      <c r="S70" s="165">
        <f t="shared" si="102"/>
        <v>7.7927499999999998</v>
      </c>
      <c r="T70" s="165">
        <f t="shared" si="103"/>
        <v>1.1132500000000001</v>
      </c>
      <c r="U70" s="165">
        <f t="shared" si="104"/>
        <v>0.22264999999999999</v>
      </c>
      <c r="V70" s="166">
        <f t="shared" si="105"/>
        <v>0.47758425000000004</v>
      </c>
      <c r="W70" s="166">
        <f t="shared" si="106"/>
        <v>0.66127049999999998</v>
      </c>
      <c r="X70" s="165">
        <f t="shared" si="107"/>
        <v>0.62453325000000004</v>
      </c>
      <c r="Y70" s="166">
        <f t="shared" si="108"/>
        <v>9.1843125000000012E-2</v>
      </c>
      <c r="Z70" s="166">
        <f t="shared" si="109"/>
        <v>1.8368625E-2</v>
      </c>
      <c r="AA70" s="166">
        <f t="shared" si="110"/>
        <v>0.69800774999999993</v>
      </c>
      <c r="AB70" s="166">
        <f t="shared" si="111"/>
        <v>0.95516850000000009</v>
      </c>
      <c r="AC70" s="165">
        <f t="shared" si="112"/>
        <v>0.66127049999999998</v>
      </c>
      <c r="AD70" s="166">
        <f t="shared" si="113"/>
        <v>0</v>
      </c>
      <c r="AE70" s="166">
        <f t="shared" si="114"/>
        <v>0</v>
      </c>
      <c r="AF70" s="166">
        <f t="shared" si="115"/>
        <v>5.5039079999999991</v>
      </c>
      <c r="AG70" s="166">
        <f t="shared" si="116"/>
        <v>10.629310999999998</v>
      </c>
      <c r="AH70" s="166">
        <f t="shared" si="117"/>
        <v>6.5069462500000004</v>
      </c>
      <c r="AI70" s="166">
        <f t="shared" si="118"/>
        <v>1.021406875</v>
      </c>
      <c r="AJ70" s="167">
        <f t="shared" si="119"/>
        <v>0.20428137499999999</v>
      </c>
      <c r="AK70" s="168">
        <f t="shared" si="120"/>
        <v>16.512599999999999</v>
      </c>
      <c r="AL70" s="169">
        <f t="shared" si="121"/>
        <v>30.273099999999999</v>
      </c>
      <c r="AM70" s="169">
        <f t="shared" si="122"/>
        <v>19.264700000000001</v>
      </c>
      <c r="AN70" s="169">
        <f t="shared" si="123"/>
        <v>2.7521</v>
      </c>
      <c r="AO70" s="169">
        <f t="shared" si="124"/>
        <v>0.55042000000000002</v>
      </c>
      <c r="AP70" s="170">
        <v>0.7</v>
      </c>
      <c r="AQ70" s="170">
        <v>0.75</v>
      </c>
      <c r="AR70" s="170">
        <v>0.9</v>
      </c>
      <c r="AS70" s="170">
        <v>0</v>
      </c>
      <c r="AT70" s="170">
        <v>0</v>
      </c>
      <c r="AU70" s="169">
        <f t="shared" si="125"/>
        <v>11.893128974999998</v>
      </c>
      <c r="AV70" s="169">
        <f t="shared" si="126"/>
        <v>23.200777875</v>
      </c>
      <c r="AW70" s="169">
        <f t="shared" si="127"/>
        <v>17.900309925000002</v>
      </c>
      <c r="AX70" s="169">
        <f t="shared" si="128"/>
        <v>0</v>
      </c>
      <c r="AY70" s="169">
        <f t="shared" si="129"/>
        <v>0</v>
      </c>
      <c r="AZ70" s="169">
        <f t="shared" si="130"/>
        <v>5.0970552750000007</v>
      </c>
      <c r="BA70" s="169">
        <f t="shared" si="131"/>
        <v>7.733592625</v>
      </c>
      <c r="BB70" s="169">
        <f t="shared" si="132"/>
        <v>1.9889233249999982</v>
      </c>
      <c r="BC70" s="169">
        <f t="shared" si="133"/>
        <v>2.843943125</v>
      </c>
      <c r="BD70" s="171">
        <f t="shared" si="134"/>
        <v>0.56878862500000005</v>
      </c>
      <c r="BE70" s="172">
        <f t="shared" si="135"/>
        <v>23.1921</v>
      </c>
      <c r="BF70" s="166">
        <f t="shared" si="136"/>
        <v>42.51885</v>
      </c>
      <c r="BG70" s="166">
        <f t="shared" si="137"/>
        <v>27.057450000000003</v>
      </c>
      <c r="BH70" s="166">
        <f t="shared" si="138"/>
        <v>3.8653500000000003</v>
      </c>
      <c r="BI70" s="166">
        <f t="shared" si="139"/>
        <v>0.77307000000000003</v>
      </c>
      <c r="BJ70" s="166">
        <f t="shared" si="140"/>
        <v>10.600963275</v>
      </c>
      <c r="BK70" s="166">
        <f t="shared" si="141"/>
        <v>18.362903624999998</v>
      </c>
      <c r="BL70" s="166">
        <f t="shared" si="142"/>
        <v>8.4958695749999986</v>
      </c>
      <c r="BM70" s="166">
        <f t="shared" si="143"/>
        <v>3.8653500000000003</v>
      </c>
      <c r="BN70" s="166">
        <f t="shared" si="144"/>
        <v>0.77307000000000003</v>
      </c>
      <c r="BO70" s="166">
        <f t="shared" si="145"/>
        <v>12.591136724999998</v>
      </c>
      <c r="BP70" s="166">
        <f t="shared" si="146"/>
        <v>24.155946374999999</v>
      </c>
      <c r="BQ70" s="166">
        <f t="shared" si="147"/>
        <v>18.561580425000002</v>
      </c>
      <c r="BR70" s="166">
        <f t="shared" si="148"/>
        <v>0</v>
      </c>
      <c r="BS70" s="167">
        <f t="shared" si="149"/>
        <v>0</v>
      </c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s="4" customFormat="1" ht="48.75" customHeight="1" thickBot="1" x14ac:dyDescent="0.3">
      <c r="A71" s="12" t="s">
        <v>83</v>
      </c>
      <c r="B71" s="11" t="s">
        <v>84</v>
      </c>
      <c r="C71" s="7">
        <v>420</v>
      </c>
      <c r="D71" s="7">
        <v>420</v>
      </c>
      <c r="E71" s="7">
        <v>0</v>
      </c>
      <c r="F71" s="7">
        <v>420</v>
      </c>
      <c r="G71" s="13" t="s">
        <v>457</v>
      </c>
      <c r="H71" s="48" t="s">
        <v>311</v>
      </c>
      <c r="I71" s="7">
        <v>357</v>
      </c>
      <c r="J71" s="7">
        <v>85</v>
      </c>
      <c r="K71" s="7">
        <v>10.83</v>
      </c>
      <c r="L71" s="13" t="s">
        <v>536</v>
      </c>
      <c r="M71" s="13" t="s">
        <v>530</v>
      </c>
      <c r="N71" s="18" t="s">
        <v>531</v>
      </c>
      <c r="O71" s="13" t="s">
        <v>479</v>
      </c>
      <c r="P71" s="13" t="s">
        <v>303</v>
      </c>
      <c r="Q71" s="164">
        <f t="shared" si="100"/>
        <v>1.3796999999999999</v>
      </c>
      <c r="R71" s="165">
        <f t="shared" si="101"/>
        <v>2.5294500000000002</v>
      </c>
      <c r="S71" s="165">
        <f t="shared" si="102"/>
        <v>1.60965</v>
      </c>
      <c r="T71" s="165">
        <f t="shared" si="103"/>
        <v>0.22994999999999999</v>
      </c>
      <c r="U71" s="165">
        <f t="shared" si="104"/>
        <v>4.5990000000000003E-2</v>
      </c>
      <c r="V71" s="166">
        <f t="shared" si="105"/>
        <v>9.8648550000000002E-2</v>
      </c>
      <c r="W71" s="166">
        <f t="shared" si="106"/>
        <v>0.1365903</v>
      </c>
      <c r="X71" s="165">
        <f t="shared" si="107"/>
        <v>0.12900195</v>
      </c>
      <c r="Y71" s="166">
        <f t="shared" si="108"/>
        <v>1.8970874999999998E-2</v>
      </c>
      <c r="Z71" s="166">
        <f t="shared" si="109"/>
        <v>3.7941750000000003E-3</v>
      </c>
      <c r="AA71" s="166">
        <f t="shared" si="110"/>
        <v>0.14417864999999999</v>
      </c>
      <c r="AB71" s="166">
        <f t="shared" si="111"/>
        <v>0.1972971</v>
      </c>
      <c r="AC71" s="165">
        <f t="shared" si="112"/>
        <v>0.1365903</v>
      </c>
      <c r="AD71" s="166">
        <f t="shared" si="113"/>
        <v>0</v>
      </c>
      <c r="AE71" s="166">
        <f t="shared" si="114"/>
        <v>0</v>
      </c>
      <c r="AF71" s="166">
        <f t="shared" si="115"/>
        <v>1.1368727999999999</v>
      </c>
      <c r="AG71" s="166">
        <f t="shared" si="116"/>
        <v>2.1955626000000001</v>
      </c>
      <c r="AH71" s="166">
        <f t="shared" si="117"/>
        <v>1.3440577500000002</v>
      </c>
      <c r="AI71" s="166">
        <f t="shared" si="118"/>
        <v>0.21097912499999999</v>
      </c>
      <c r="AJ71" s="167">
        <f t="shared" si="119"/>
        <v>4.2195825000000006E-2</v>
      </c>
      <c r="AK71" s="168">
        <f t="shared" si="120"/>
        <v>7.8182999999999998</v>
      </c>
      <c r="AL71" s="169">
        <f t="shared" si="121"/>
        <v>14.333550000000001</v>
      </c>
      <c r="AM71" s="169">
        <f t="shared" si="122"/>
        <v>9.1213499999999996</v>
      </c>
      <c r="AN71" s="169">
        <f t="shared" si="123"/>
        <v>1.30305</v>
      </c>
      <c r="AO71" s="169">
        <f t="shared" si="124"/>
        <v>0.26061000000000001</v>
      </c>
      <c r="AP71" s="170">
        <v>0.7</v>
      </c>
      <c r="AQ71" s="170">
        <v>0.75</v>
      </c>
      <c r="AR71" s="170">
        <v>0.9</v>
      </c>
      <c r="AS71" s="170">
        <v>0</v>
      </c>
      <c r="AT71" s="170">
        <v>0</v>
      </c>
      <c r="AU71" s="169">
        <f t="shared" si="125"/>
        <v>5.541863985</v>
      </c>
      <c r="AV71" s="169">
        <f t="shared" si="126"/>
        <v>10.852605225000001</v>
      </c>
      <c r="AW71" s="169">
        <f t="shared" si="127"/>
        <v>8.3253167549999993</v>
      </c>
      <c r="AX71" s="169">
        <f t="shared" si="128"/>
        <v>0</v>
      </c>
      <c r="AY71" s="169">
        <f t="shared" si="129"/>
        <v>0</v>
      </c>
      <c r="AZ71" s="169">
        <f t="shared" si="130"/>
        <v>2.3750845649999999</v>
      </c>
      <c r="BA71" s="169">
        <f t="shared" si="131"/>
        <v>3.6175350749999993</v>
      </c>
      <c r="BB71" s="169">
        <f t="shared" si="132"/>
        <v>0.92503519499999953</v>
      </c>
      <c r="BC71" s="169">
        <f t="shared" si="133"/>
        <v>1.322020875</v>
      </c>
      <c r="BD71" s="171">
        <f t="shared" si="134"/>
        <v>0.26440417500000002</v>
      </c>
      <c r="BE71" s="172">
        <f t="shared" si="135"/>
        <v>9.1980000000000004</v>
      </c>
      <c r="BF71" s="166">
        <f t="shared" si="136"/>
        <v>16.863</v>
      </c>
      <c r="BG71" s="166">
        <f t="shared" si="137"/>
        <v>10.731</v>
      </c>
      <c r="BH71" s="166">
        <f t="shared" si="138"/>
        <v>1.5329999999999999</v>
      </c>
      <c r="BI71" s="166">
        <f t="shared" si="139"/>
        <v>0.30659999999999998</v>
      </c>
      <c r="BJ71" s="166">
        <f t="shared" si="140"/>
        <v>3.5119573649999998</v>
      </c>
      <c r="BK71" s="166">
        <f t="shared" si="141"/>
        <v>5.8130976749999999</v>
      </c>
      <c r="BL71" s="166">
        <f t="shared" si="142"/>
        <v>2.2690929449999997</v>
      </c>
      <c r="BM71" s="166">
        <f t="shared" si="143"/>
        <v>1.5329999999999999</v>
      </c>
      <c r="BN71" s="166">
        <f t="shared" si="144"/>
        <v>0.30660000000000004</v>
      </c>
      <c r="BO71" s="166">
        <f t="shared" si="145"/>
        <v>5.6860426349999997</v>
      </c>
      <c r="BP71" s="166">
        <f t="shared" si="146"/>
        <v>11.049902325000001</v>
      </c>
      <c r="BQ71" s="166">
        <f t="shared" si="147"/>
        <v>8.4619070549999993</v>
      </c>
      <c r="BR71" s="166">
        <f t="shared" si="148"/>
        <v>0</v>
      </c>
      <c r="BS71" s="167">
        <f t="shared" si="149"/>
        <v>0</v>
      </c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s="4" customFormat="1" ht="48.75" customHeight="1" thickBot="1" x14ac:dyDescent="0.3">
      <c r="A72" s="12" t="s">
        <v>58</v>
      </c>
      <c r="B72" s="11" t="s">
        <v>66</v>
      </c>
      <c r="C72" s="7">
        <v>336</v>
      </c>
      <c r="D72" s="7">
        <v>336</v>
      </c>
      <c r="E72" s="7">
        <v>0</v>
      </c>
      <c r="F72" s="7">
        <v>336</v>
      </c>
      <c r="G72" s="91" t="s">
        <v>458</v>
      </c>
      <c r="H72" s="54" t="s">
        <v>296</v>
      </c>
      <c r="I72" s="7">
        <v>245</v>
      </c>
      <c r="J72" s="7">
        <v>73</v>
      </c>
      <c r="K72" s="13" t="s">
        <v>515</v>
      </c>
      <c r="L72" s="13" t="s">
        <v>533</v>
      </c>
      <c r="M72" s="13" t="s">
        <v>530</v>
      </c>
      <c r="N72" s="18" t="s">
        <v>531</v>
      </c>
      <c r="O72" s="13" t="s">
        <v>479</v>
      </c>
      <c r="P72" s="13" t="s">
        <v>9</v>
      </c>
      <c r="Q72" s="164">
        <f t="shared" si="100"/>
        <v>1.9928999999999999</v>
      </c>
      <c r="R72" s="165">
        <f t="shared" si="101"/>
        <v>3.6536499999999998</v>
      </c>
      <c r="S72" s="165">
        <f t="shared" si="102"/>
        <v>2.3250500000000001</v>
      </c>
      <c r="T72" s="165">
        <f t="shared" si="103"/>
        <v>0.33215</v>
      </c>
      <c r="U72" s="165">
        <f t="shared" si="104"/>
        <v>6.6430000000000003E-2</v>
      </c>
      <c r="V72" s="166">
        <f t="shared" si="105"/>
        <v>0.14249234999999999</v>
      </c>
      <c r="W72" s="166">
        <f t="shared" si="106"/>
        <v>0.1972971</v>
      </c>
      <c r="X72" s="165">
        <f t="shared" si="107"/>
        <v>0.18633615000000001</v>
      </c>
      <c r="Y72" s="166">
        <f t="shared" si="108"/>
        <v>2.7402375E-2</v>
      </c>
      <c r="Z72" s="166">
        <f t="shared" si="109"/>
        <v>5.4804750000000003E-3</v>
      </c>
      <c r="AA72" s="166">
        <f t="shared" si="110"/>
        <v>0.20825805</v>
      </c>
      <c r="AB72" s="166">
        <f t="shared" si="111"/>
        <v>0.28498469999999998</v>
      </c>
      <c r="AC72" s="165">
        <f t="shared" si="112"/>
        <v>0.1972971</v>
      </c>
      <c r="AD72" s="166">
        <f t="shared" si="113"/>
        <v>0</v>
      </c>
      <c r="AE72" s="166">
        <f t="shared" si="114"/>
        <v>0</v>
      </c>
      <c r="AF72" s="166">
        <f t="shared" si="115"/>
        <v>1.6421496</v>
      </c>
      <c r="AG72" s="166">
        <f t="shared" si="116"/>
        <v>3.1713681999999999</v>
      </c>
      <c r="AH72" s="166">
        <f t="shared" si="117"/>
        <v>1.9414167500000001</v>
      </c>
      <c r="AI72" s="166">
        <f t="shared" si="118"/>
        <v>0.30474762500000002</v>
      </c>
      <c r="AJ72" s="167">
        <f t="shared" si="119"/>
        <v>6.0949525000000004E-2</v>
      </c>
      <c r="AK72" s="168">
        <f t="shared" si="120"/>
        <v>5.3654999999999999</v>
      </c>
      <c r="AL72" s="169">
        <f t="shared" si="121"/>
        <v>9.8367500000000003</v>
      </c>
      <c r="AM72" s="169">
        <f t="shared" si="122"/>
        <v>6.2597500000000004</v>
      </c>
      <c r="AN72" s="169">
        <f t="shared" si="123"/>
        <v>0.89424999999999999</v>
      </c>
      <c r="AO72" s="169">
        <f t="shared" si="124"/>
        <v>0.17885000000000001</v>
      </c>
      <c r="AP72" s="170">
        <v>0.7</v>
      </c>
      <c r="AQ72" s="170">
        <v>0.75</v>
      </c>
      <c r="AR72" s="170">
        <v>0.9</v>
      </c>
      <c r="AS72" s="170">
        <v>0</v>
      </c>
      <c r="AT72" s="170">
        <v>0</v>
      </c>
      <c r="AU72" s="169">
        <f t="shared" si="125"/>
        <v>3.855594645</v>
      </c>
      <c r="AV72" s="169">
        <f t="shared" si="126"/>
        <v>7.5255353249999999</v>
      </c>
      <c r="AW72" s="169">
        <f t="shared" si="127"/>
        <v>5.8014775350000001</v>
      </c>
      <c r="AX72" s="169">
        <f t="shared" si="128"/>
        <v>0</v>
      </c>
      <c r="AY72" s="169">
        <f t="shared" si="129"/>
        <v>0</v>
      </c>
      <c r="AZ72" s="169">
        <f t="shared" si="130"/>
        <v>1.6523977050000003</v>
      </c>
      <c r="BA72" s="169">
        <f t="shared" si="131"/>
        <v>2.5085117750000006</v>
      </c>
      <c r="BB72" s="169">
        <f t="shared" si="132"/>
        <v>0.64460861500000011</v>
      </c>
      <c r="BC72" s="169">
        <f t="shared" si="133"/>
        <v>0.92165237499999997</v>
      </c>
      <c r="BD72" s="171">
        <f t="shared" si="134"/>
        <v>0.18433047500000002</v>
      </c>
      <c r="BE72" s="172">
        <f t="shared" si="135"/>
        <v>7.3583999999999996</v>
      </c>
      <c r="BF72" s="166">
        <f t="shared" si="136"/>
        <v>13.490400000000001</v>
      </c>
      <c r="BG72" s="166">
        <f t="shared" si="137"/>
        <v>8.5848000000000013</v>
      </c>
      <c r="BH72" s="166">
        <f t="shared" si="138"/>
        <v>1.2263999999999999</v>
      </c>
      <c r="BI72" s="166">
        <f t="shared" si="139"/>
        <v>0.24528</v>
      </c>
      <c r="BJ72" s="166">
        <f t="shared" si="140"/>
        <v>3.294547305</v>
      </c>
      <c r="BK72" s="166">
        <f t="shared" si="141"/>
        <v>5.6798799750000004</v>
      </c>
      <c r="BL72" s="166">
        <f t="shared" si="142"/>
        <v>2.5860253650000002</v>
      </c>
      <c r="BM72" s="166">
        <f t="shared" si="143"/>
        <v>1.2263999999999999</v>
      </c>
      <c r="BN72" s="166">
        <f t="shared" si="144"/>
        <v>0.24528000000000003</v>
      </c>
      <c r="BO72" s="166">
        <f t="shared" si="145"/>
        <v>4.0638526950000005</v>
      </c>
      <c r="BP72" s="166">
        <f t="shared" si="146"/>
        <v>7.8105200249999998</v>
      </c>
      <c r="BQ72" s="166">
        <f t="shared" si="147"/>
        <v>5.9987746350000002</v>
      </c>
      <c r="BR72" s="166">
        <f t="shared" si="148"/>
        <v>0</v>
      </c>
      <c r="BS72" s="167">
        <f t="shared" si="149"/>
        <v>0</v>
      </c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" customFormat="1" ht="48.75" customHeight="1" thickBot="1" x14ac:dyDescent="0.3">
      <c r="A73" s="12" t="s">
        <v>46</v>
      </c>
      <c r="B73" s="11" t="s">
        <v>45</v>
      </c>
      <c r="C73" s="7">
        <v>410</v>
      </c>
      <c r="D73" s="7">
        <v>409</v>
      </c>
      <c r="E73" s="7">
        <v>102</v>
      </c>
      <c r="F73" s="7">
        <v>511</v>
      </c>
      <c r="G73" s="91" t="s">
        <v>458</v>
      </c>
      <c r="H73" s="13" t="s">
        <v>312</v>
      </c>
      <c r="I73" s="7">
        <v>324</v>
      </c>
      <c r="J73" s="7">
        <v>79</v>
      </c>
      <c r="K73" s="7">
        <v>23.29</v>
      </c>
      <c r="L73" s="13" t="s">
        <v>534</v>
      </c>
      <c r="M73" s="13" t="s">
        <v>530</v>
      </c>
      <c r="N73" s="13" t="s">
        <v>531</v>
      </c>
      <c r="O73" s="13" t="s">
        <v>479</v>
      </c>
      <c r="P73" s="13" t="s">
        <v>308</v>
      </c>
      <c r="Q73" s="164">
        <f t="shared" si="100"/>
        <v>1.8614999999999999</v>
      </c>
      <c r="R73" s="165">
        <f t="shared" si="101"/>
        <v>3.41275</v>
      </c>
      <c r="S73" s="165">
        <f t="shared" si="102"/>
        <v>2.1717499999999998</v>
      </c>
      <c r="T73" s="165">
        <f t="shared" si="103"/>
        <v>0.31025000000000003</v>
      </c>
      <c r="U73" s="165">
        <f t="shared" si="104"/>
        <v>6.2050000000000001E-2</v>
      </c>
      <c r="V73" s="166">
        <f t="shared" si="105"/>
        <v>0.13309725</v>
      </c>
      <c r="W73" s="166">
        <f t="shared" si="106"/>
        <v>0.18428850000000002</v>
      </c>
      <c r="X73" s="165">
        <f t="shared" si="107"/>
        <v>0.17405025000000002</v>
      </c>
      <c r="Y73" s="166">
        <f t="shared" si="108"/>
        <v>2.5595625000000004E-2</v>
      </c>
      <c r="Z73" s="166">
        <f t="shared" si="109"/>
        <v>5.1191250000000004E-3</v>
      </c>
      <c r="AA73" s="166">
        <f t="shared" si="110"/>
        <v>0.19452675</v>
      </c>
      <c r="AB73" s="166">
        <f t="shared" si="111"/>
        <v>0.2661945</v>
      </c>
      <c r="AC73" s="165">
        <f t="shared" si="112"/>
        <v>0.18428850000000002</v>
      </c>
      <c r="AD73" s="166">
        <f t="shared" si="113"/>
        <v>0</v>
      </c>
      <c r="AE73" s="166">
        <f t="shared" si="114"/>
        <v>0</v>
      </c>
      <c r="AF73" s="166">
        <f t="shared" si="115"/>
        <v>1.5338759999999998</v>
      </c>
      <c r="AG73" s="166">
        <f t="shared" si="116"/>
        <v>2.9622669999999998</v>
      </c>
      <c r="AH73" s="166">
        <f t="shared" si="117"/>
        <v>1.8134112499999997</v>
      </c>
      <c r="AI73" s="166">
        <f t="shared" si="118"/>
        <v>0.28465437500000002</v>
      </c>
      <c r="AJ73" s="167">
        <f t="shared" si="119"/>
        <v>5.6930874999999999E-2</v>
      </c>
      <c r="AK73" s="168">
        <f t="shared" si="120"/>
        <v>9.3293999999999997</v>
      </c>
      <c r="AL73" s="169">
        <f t="shared" si="121"/>
        <v>17.103899999999999</v>
      </c>
      <c r="AM73" s="169">
        <f t="shared" si="122"/>
        <v>10.8843</v>
      </c>
      <c r="AN73" s="169">
        <f t="shared" si="123"/>
        <v>1.5548999999999999</v>
      </c>
      <c r="AO73" s="169">
        <f t="shared" si="124"/>
        <v>0.31097999999999998</v>
      </c>
      <c r="AP73" s="170">
        <v>0.7</v>
      </c>
      <c r="AQ73" s="170">
        <v>0.75</v>
      </c>
      <c r="AR73" s="170">
        <v>0.9</v>
      </c>
      <c r="AS73" s="170">
        <v>0</v>
      </c>
      <c r="AT73" s="170">
        <v>0</v>
      </c>
      <c r="AU73" s="169">
        <f t="shared" si="125"/>
        <v>6.623748075</v>
      </c>
      <c r="AV73" s="169">
        <f t="shared" si="126"/>
        <v>12.966141374999999</v>
      </c>
      <c r="AW73" s="169">
        <f t="shared" si="127"/>
        <v>9.9525152250000009</v>
      </c>
      <c r="AX73" s="169">
        <f t="shared" si="128"/>
        <v>0</v>
      </c>
      <c r="AY73" s="169">
        <f t="shared" si="129"/>
        <v>0</v>
      </c>
      <c r="AZ73" s="169">
        <f t="shared" si="130"/>
        <v>2.8387491750000002</v>
      </c>
      <c r="BA73" s="169">
        <f t="shared" si="131"/>
        <v>4.322047125000001</v>
      </c>
      <c r="BB73" s="169">
        <f t="shared" si="132"/>
        <v>1.1058350249999993</v>
      </c>
      <c r="BC73" s="169">
        <f t="shared" si="133"/>
        <v>1.580495625</v>
      </c>
      <c r="BD73" s="171">
        <f t="shared" si="134"/>
        <v>0.31609912499999998</v>
      </c>
      <c r="BE73" s="172">
        <f t="shared" si="135"/>
        <v>11.190899999999999</v>
      </c>
      <c r="BF73" s="166">
        <f t="shared" si="136"/>
        <v>20.516649999999998</v>
      </c>
      <c r="BG73" s="166">
        <f t="shared" si="137"/>
        <v>13.056049999999999</v>
      </c>
      <c r="BH73" s="166">
        <f t="shared" si="138"/>
        <v>1.8651499999999999</v>
      </c>
      <c r="BI73" s="166">
        <f t="shared" si="139"/>
        <v>0.37302999999999997</v>
      </c>
      <c r="BJ73" s="166">
        <f t="shared" si="140"/>
        <v>4.3726251749999996</v>
      </c>
      <c r="BK73" s="166">
        <f t="shared" si="141"/>
        <v>7.2843141250000008</v>
      </c>
      <c r="BL73" s="166">
        <f t="shared" si="142"/>
        <v>2.919246274999999</v>
      </c>
      <c r="BM73" s="166">
        <f t="shared" si="143"/>
        <v>1.8651499999999999</v>
      </c>
      <c r="BN73" s="166">
        <f t="shared" si="144"/>
        <v>0.37302999999999997</v>
      </c>
      <c r="BO73" s="166">
        <f t="shared" si="145"/>
        <v>6.8182748249999996</v>
      </c>
      <c r="BP73" s="166">
        <f t="shared" si="146"/>
        <v>13.232335874999999</v>
      </c>
      <c r="BQ73" s="166">
        <f t="shared" si="147"/>
        <v>10.136803725</v>
      </c>
      <c r="BR73" s="166">
        <f t="shared" si="148"/>
        <v>0</v>
      </c>
      <c r="BS73" s="167">
        <f t="shared" si="149"/>
        <v>0</v>
      </c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" customFormat="1" ht="44.25" customHeight="1" thickBot="1" x14ac:dyDescent="0.3">
      <c r="A74" s="14" t="s">
        <v>4</v>
      </c>
      <c r="B74" s="11" t="s">
        <v>5</v>
      </c>
      <c r="C74" s="11">
        <v>264</v>
      </c>
      <c r="D74" s="11">
        <v>264</v>
      </c>
      <c r="E74" s="11">
        <v>0</v>
      </c>
      <c r="F74" s="11">
        <v>264</v>
      </c>
      <c r="G74" s="90" t="s">
        <v>458</v>
      </c>
      <c r="H74" s="55" t="s">
        <v>296</v>
      </c>
      <c r="I74" s="11">
        <v>0</v>
      </c>
      <c r="J74" s="11">
        <v>0</v>
      </c>
      <c r="K74" s="11">
        <v>0</v>
      </c>
      <c r="L74" s="13" t="s">
        <v>527</v>
      </c>
      <c r="M74" s="13" t="s">
        <v>528</v>
      </c>
      <c r="N74" s="24" t="s">
        <v>526</v>
      </c>
      <c r="O74" s="13" t="s">
        <v>479</v>
      </c>
      <c r="P74" s="40" t="s">
        <v>9</v>
      </c>
      <c r="Q74" s="164">
        <f t="shared" si="100"/>
        <v>5.7816000000000001</v>
      </c>
      <c r="R74" s="165">
        <f t="shared" si="101"/>
        <v>10.599600000000001</v>
      </c>
      <c r="S74" s="165">
        <f t="shared" si="102"/>
        <v>6.7451999999999996</v>
      </c>
      <c r="T74" s="165">
        <f t="shared" si="103"/>
        <v>0.96360000000000001</v>
      </c>
      <c r="U74" s="165">
        <f t="shared" si="104"/>
        <v>0.19272</v>
      </c>
      <c r="V74" s="166">
        <f t="shared" si="105"/>
        <v>0.41338440000000004</v>
      </c>
      <c r="W74" s="166">
        <f t="shared" si="106"/>
        <v>0.57237840000000006</v>
      </c>
      <c r="X74" s="165">
        <f t="shared" si="107"/>
        <v>0.54057960000000005</v>
      </c>
      <c r="Y74" s="166">
        <f t="shared" si="108"/>
        <v>7.9496999999999998E-2</v>
      </c>
      <c r="Z74" s="166">
        <f t="shared" si="109"/>
        <v>1.5899400000000001E-2</v>
      </c>
      <c r="AA74" s="166">
        <f t="shared" si="110"/>
        <v>0.60417720000000008</v>
      </c>
      <c r="AB74" s="166">
        <f t="shared" si="111"/>
        <v>0.82676880000000008</v>
      </c>
      <c r="AC74" s="165">
        <f t="shared" si="112"/>
        <v>0.57237840000000006</v>
      </c>
      <c r="AD74" s="166">
        <f t="shared" si="113"/>
        <v>0</v>
      </c>
      <c r="AE74" s="166">
        <f t="shared" si="114"/>
        <v>0</v>
      </c>
      <c r="AF74" s="166">
        <f t="shared" si="115"/>
        <v>4.7640384000000005</v>
      </c>
      <c r="AG74" s="166">
        <f t="shared" si="116"/>
        <v>9.2004528000000008</v>
      </c>
      <c r="AH74" s="166">
        <f t="shared" si="117"/>
        <v>5.6322419999999997</v>
      </c>
      <c r="AI74" s="166">
        <f t="shared" si="118"/>
        <v>0.88410299999999997</v>
      </c>
      <c r="AJ74" s="167">
        <f t="shared" si="119"/>
        <v>0.17682059999999999</v>
      </c>
      <c r="AK74" s="168">
        <f t="shared" si="120"/>
        <v>0</v>
      </c>
      <c r="AL74" s="169">
        <f t="shared" si="121"/>
        <v>0</v>
      </c>
      <c r="AM74" s="169">
        <f t="shared" si="122"/>
        <v>0</v>
      </c>
      <c r="AN74" s="169">
        <f t="shared" si="123"/>
        <v>0</v>
      </c>
      <c r="AO74" s="169">
        <f t="shared" si="124"/>
        <v>0</v>
      </c>
      <c r="AP74" s="170">
        <v>0.7</v>
      </c>
      <c r="AQ74" s="170">
        <v>0.75</v>
      </c>
      <c r="AR74" s="170">
        <v>0.9</v>
      </c>
      <c r="AS74" s="170">
        <v>0</v>
      </c>
      <c r="AT74" s="170">
        <v>0</v>
      </c>
      <c r="AU74" s="169">
        <f t="shared" si="125"/>
        <v>0.28936908</v>
      </c>
      <c r="AV74" s="169">
        <f t="shared" si="126"/>
        <v>0.42928380000000005</v>
      </c>
      <c r="AW74" s="169">
        <f t="shared" si="127"/>
        <v>0.48652164000000003</v>
      </c>
      <c r="AX74" s="169">
        <f t="shared" si="128"/>
        <v>0</v>
      </c>
      <c r="AY74" s="169">
        <f t="shared" si="129"/>
        <v>0</v>
      </c>
      <c r="AZ74" s="169">
        <f t="shared" si="130"/>
        <v>0.12401532000000004</v>
      </c>
      <c r="BA74" s="169">
        <f t="shared" si="131"/>
        <v>0.14309460000000002</v>
      </c>
      <c r="BB74" s="169">
        <f t="shared" si="132"/>
        <v>5.4057960000000016E-2</v>
      </c>
      <c r="BC74" s="169">
        <f t="shared" si="133"/>
        <v>7.9496999999999998E-2</v>
      </c>
      <c r="BD74" s="171">
        <f t="shared" si="134"/>
        <v>1.5899400000000001E-2</v>
      </c>
      <c r="BE74" s="172">
        <f t="shared" si="135"/>
        <v>5.7816000000000001</v>
      </c>
      <c r="BF74" s="166">
        <f t="shared" si="136"/>
        <v>10.599600000000001</v>
      </c>
      <c r="BG74" s="166">
        <f t="shared" si="137"/>
        <v>6.7451999999999996</v>
      </c>
      <c r="BH74" s="166">
        <f t="shared" si="138"/>
        <v>0.96360000000000001</v>
      </c>
      <c r="BI74" s="166">
        <f t="shared" si="139"/>
        <v>0.19272</v>
      </c>
      <c r="BJ74" s="166">
        <f t="shared" si="140"/>
        <v>4.8880537200000003</v>
      </c>
      <c r="BK74" s="166">
        <f t="shared" si="141"/>
        <v>9.3435474000000003</v>
      </c>
      <c r="BL74" s="166">
        <f t="shared" si="142"/>
        <v>5.6862999599999995</v>
      </c>
      <c r="BM74" s="166">
        <f t="shared" si="143"/>
        <v>0.96360000000000001</v>
      </c>
      <c r="BN74" s="166">
        <f t="shared" si="144"/>
        <v>0.19272</v>
      </c>
      <c r="BO74" s="166">
        <f t="shared" si="145"/>
        <v>0.89354628000000003</v>
      </c>
      <c r="BP74" s="166">
        <f t="shared" si="146"/>
        <v>1.2560526000000001</v>
      </c>
      <c r="BQ74" s="166">
        <f t="shared" si="147"/>
        <v>1.0589000400000002</v>
      </c>
      <c r="BR74" s="166">
        <f t="shared" si="148"/>
        <v>0</v>
      </c>
      <c r="BS74" s="167">
        <f t="shared" si="149"/>
        <v>0</v>
      </c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s="4" customFormat="1" ht="61.5" customHeight="1" thickBot="1" x14ac:dyDescent="0.3">
      <c r="A75" s="14" t="s">
        <v>102</v>
      </c>
      <c r="B75" s="11" t="s">
        <v>105</v>
      </c>
      <c r="C75" s="11">
        <v>1433</v>
      </c>
      <c r="D75" s="11">
        <v>1433</v>
      </c>
      <c r="E75" s="11">
        <v>282</v>
      </c>
      <c r="F75" s="11">
        <v>1715</v>
      </c>
      <c r="G75" s="11" t="s">
        <v>457</v>
      </c>
      <c r="H75" s="49" t="s">
        <v>313</v>
      </c>
      <c r="I75" s="11">
        <v>1175</v>
      </c>
      <c r="J75" s="11">
        <v>82</v>
      </c>
      <c r="K75" s="11">
        <v>82.67</v>
      </c>
      <c r="L75" s="13" t="s">
        <v>538</v>
      </c>
      <c r="M75" s="13" t="s">
        <v>530</v>
      </c>
      <c r="N75" s="18" t="s">
        <v>531</v>
      </c>
      <c r="O75" s="13" t="s">
        <v>521</v>
      </c>
      <c r="P75" s="40" t="s">
        <v>272</v>
      </c>
      <c r="Q75" s="164">
        <f t="shared" si="100"/>
        <v>5.6501999999999999</v>
      </c>
      <c r="R75" s="165">
        <f t="shared" si="101"/>
        <v>10.358700000000001</v>
      </c>
      <c r="S75" s="165">
        <f t="shared" si="102"/>
        <v>6.5918999999999999</v>
      </c>
      <c r="T75" s="165">
        <f t="shared" si="103"/>
        <v>0.94169999999999998</v>
      </c>
      <c r="U75" s="165">
        <f t="shared" si="104"/>
        <v>0.18834000000000001</v>
      </c>
      <c r="V75" s="166">
        <f t="shared" si="105"/>
        <v>0.40398930000000005</v>
      </c>
      <c r="W75" s="166">
        <f t="shared" si="106"/>
        <v>0.55936980000000003</v>
      </c>
      <c r="X75" s="165">
        <f t="shared" si="107"/>
        <v>0.52829369999999998</v>
      </c>
      <c r="Y75" s="166">
        <f t="shared" si="108"/>
        <v>7.7690250000000002E-2</v>
      </c>
      <c r="Z75" s="166">
        <f t="shared" si="109"/>
        <v>1.5538050000000001E-2</v>
      </c>
      <c r="AA75" s="166">
        <f t="shared" si="110"/>
        <v>0.59044590000000008</v>
      </c>
      <c r="AB75" s="166">
        <f t="shared" si="111"/>
        <v>0.8079786000000001</v>
      </c>
      <c r="AC75" s="165">
        <f t="shared" si="112"/>
        <v>0.55936980000000003</v>
      </c>
      <c r="AD75" s="166">
        <f t="shared" si="113"/>
        <v>0</v>
      </c>
      <c r="AE75" s="166">
        <f t="shared" si="114"/>
        <v>0</v>
      </c>
      <c r="AF75" s="166">
        <f t="shared" si="115"/>
        <v>4.6557648</v>
      </c>
      <c r="AG75" s="166">
        <f t="shared" si="116"/>
        <v>8.9913515999999998</v>
      </c>
      <c r="AH75" s="166">
        <f t="shared" si="117"/>
        <v>5.5042365000000002</v>
      </c>
      <c r="AI75" s="166">
        <f t="shared" si="118"/>
        <v>0.86400975000000002</v>
      </c>
      <c r="AJ75" s="167">
        <f t="shared" si="119"/>
        <v>0.17280195000000001</v>
      </c>
      <c r="AK75" s="168">
        <f t="shared" si="120"/>
        <v>31.908300000000001</v>
      </c>
      <c r="AL75" s="169">
        <f t="shared" si="121"/>
        <v>58.498550000000002</v>
      </c>
      <c r="AM75" s="169">
        <f t="shared" si="122"/>
        <v>37.226349999999996</v>
      </c>
      <c r="AN75" s="169">
        <f t="shared" si="123"/>
        <v>5.3180500000000004</v>
      </c>
      <c r="AO75" s="169">
        <f t="shared" si="124"/>
        <v>1.0636099999999999</v>
      </c>
      <c r="AP75" s="170">
        <v>0.7</v>
      </c>
      <c r="AQ75" s="170">
        <v>0.75</v>
      </c>
      <c r="AR75" s="170">
        <v>0.9</v>
      </c>
      <c r="AS75" s="170">
        <v>0</v>
      </c>
      <c r="AT75" s="170">
        <v>0</v>
      </c>
      <c r="AU75" s="169">
        <f t="shared" si="125"/>
        <v>22.618602510000002</v>
      </c>
      <c r="AV75" s="169">
        <f t="shared" si="126"/>
        <v>44.293439849999999</v>
      </c>
      <c r="AW75" s="169">
        <f t="shared" si="127"/>
        <v>33.979179329999994</v>
      </c>
      <c r="AX75" s="169">
        <f t="shared" si="128"/>
        <v>0</v>
      </c>
      <c r="AY75" s="169">
        <f t="shared" si="129"/>
        <v>0</v>
      </c>
      <c r="AZ75" s="169">
        <f t="shared" si="130"/>
        <v>9.693686790000001</v>
      </c>
      <c r="BA75" s="169">
        <f t="shared" si="131"/>
        <v>14.764479950000002</v>
      </c>
      <c r="BB75" s="169">
        <f t="shared" si="132"/>
        <v>3.7754643700000017</v>
      </c>
      <c r="BC75" s="169">
        <f t="shared" si="133"/>
        <v>5.3957402500000002</v>
      </c>
      <c r="BD75" s="171">
        <f t="shared" si="134"/>
        <v>1.0791480499999999</v>
      </c>
      <c r="BE75" s="172">
        <f t="shared" si="135"/>
        <v>37.558500000000002</v>
      </c>
      <c r="BF75" s="166">
        <f t="shared" si="136"/>
        <v>68.857250000000008</v>
      </c>
      <c r="BG75" s="166">
        <f t="shared" si="137"/>
        <v>43.818249999999999</v>
      </c>
      <c r="BH75" s="166">
        <f t="shared" si="138"/>
        <v>6.2597500000000004</v>
      </c>
      <c r="BI75" s="166">
        <f t="shared" si="139"/>
        <v>1.2519499999999999</v>
      </c>
      <c r="BJ75" s="166">
        <f t="shared" si="140"/>
        <v>14.349451590000001</v>
      </c>
      <c r="BK75" s="166">
        <f t="shared" si="141"/>
        <v>23.755831550000003</v>
      </c>
      <c r="BL75" s="166">
        <f t="shared" si="142"/>
        <v>9.2797008700000028</v>
      </c>
      <c r="BM75" s="166">
        <f t="shared" si="143"/>
        <v>6.2597500000000004</v>
      </c>
      <c r="BN75" s="166">
        <f t="shared" si="144"/>
        <v>1.2519499999999999</v>
      </c>
      <c r="BO75" s="166">
        <f t="shared" si="145"/>
        <v>23.209048410000001</v>
      </c>
      <c r="BP75" s="166">
        <f t="shared" si="146"/>
        <v>45.101418449999997</v>
      </c>
      <c r="BQ75" s="166">
        <f t="shared" si="147"/>
        <v>34.538549129999993</v>
      </c>
      <c r="BR75" s="166">
        <f t="shared" si="148"/>
        <v>0</v>
      </c>
      <c r="BS75" s="167">
        <f t="shared" si="149"/>
        <v>0</v>
      </c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4" customFormat="1" ht="48.75" customHeight="1" thickBot="1" x14ac:dyDescent="0.3">
      <c r="A76" s="12" t="s">
        <v>17</v>
      </c>
      <c r="B76" s="11" t="s">
        <v>16</v>
      </c>
      <c r="C76" s="7">
        <v>256</v>
      </c>
      <c r="D76" s="7">
        <v>256</v>
      </c>
      <c r="E76" s="7">
        <v>0</v>
      </c>
      <c r="F76" s="7">
        <v>256</v>
      </c>
      <c r="G76" s="91" t="s">
        <v>458</v>
      </c>
      <c r="H76" s="52" t="s">
        <v>332</v>
      </c>
      <c r="I76" s="7">
        <v>109</v>
      </c>
      <c r="J76" s="7">
        <v>43</v>
      </c>
      <c r="K76" s="13" t="s">
        <v>321</v>
      </c>
      <c r="L76" s="13" t="s">
        <v>529</v>
      </c>
      <c r="M76" s="13" t="s">
        <v>530</v>
      </c>
      <c r="N76" s="24" t="s">
        <v>531</v>
      </c>
      <c r="O76" s="13" t="s">
        <v>479</v>
      </c>
      <c r="P76" s="13" t="s">
        <v>9</v>
      </c>
      <c r="Q76" s="164">
        <f t="shared" si="100"/>
        <v>3.2193000000000001</v>
      </c>
      <c r="R76" s="165">
        <f t="shared" si="101"/>
        <v>5.90205</v>
      </c>
      <c r="S76" s="165">
        <f t="shared" si="102"/>
        <v>3.7558500000000001</v>
      </c>
      <c r="T76" s="165">
        <f t="shared" si="103"/>
        <v>0.53654999999999997</v>
      </c>
      <c r="U76" s="165">
        <f t="shared" si="104"/>
        <v>0.10731</v>
      </c>
      <c r="V76" s="166">
        <f t="shared" si="105"/>
        <v>0.23017995000000002</v>
      </c>
      <c r="W76" s="166">
        <f t="shared" si="106"/>
        <v>0.31871070000000001</v>
      </c>
      <c r="X76" s="165">
        <f t="shared" si="107"/>
        <v>0.30100455000000004</v>
      </c>
      <c r="Y76" s="166">
        <f t="shared" si="108"/>
        <v>4.4265375000000003E-2</v>
      </c>
      <c r="Z76" s="166">
        <f t="shared" si="109"/>
        <v>8.8530750000000002E-3</v>
      </c>
      <c r="AA76" s="166">
        <f t="shared" si="110"/>
        <v>0.33641684999999999</v>
      </c>
      <c r="AB76" s="166">
        <f t="shared" si="111"/>
        <v>0.46035990000000004</v>
      </c>
      <c r="AC76" s="165">
        <f t="shared" si="112"/>
        <v>0.31871070000000001</v>
      </c>
      <c r="AD76" s="166">
        <f t="shared" si="113"/>
        <v>0</v>
      </c>
      <c r="AE76" s="166">
        <f t="shared" si="114"/>
        <v>0</v>
      </c>
      <c r="AF76" s="166">
        <f t="shared" si="115"/>
        <v>2.6527031999999999</v>
      </c>
      <c r="AG76" s="166">
        <f t="shared" si="116"/>
        <v>5.1229794000000002</v>
      </c>
      <c r="AH76" s="166">
        <f t="shared" si="117"/>
        <v>3.1361347500000001</v>
      </c>
      <c r="AI76" s="166">
        <f t="shared" si="118"/>
        <v>0.49228462499999998</v>
      </c>
      <c r="AJ76" s="167">
        <f t="shared" si="119"/>
        <v>9.8456925000000001E-2</v>
      </c>
      <c r="AK76" s="168">
        <f t="shared" si="120"/>
        <v>2.3871000000000002</v>
      </c>
      <c r="AL76" s="169">
        <f t="shared" si="121"/>
        <v>4.3763500000000004</v>
      </c>
      <c r="AM76" s="169">
        <f t="shared" si="122"/>
        <v>2.7849499999999998</v>
      </c>
      <c r="AN76" s="169">
        <f t="shared" si="123"/>
        <v>0.39784999999999998</v>
      </c>
      <c r="AO76" s="169">
        <f t="shared" si="124"/>
        <v>7.9570000000000002E-2</v>
      </c>
      <c r="AP76" s="170">
        <v>0.7</v>
      </c>
      <c r="AQ76" s="170">
        <v>0.75</v>
      </c>
      <c r="AR76" s="170">
        <v>0.9</v>
      </c>
      <c r="AS76" s="170">
        <v>0</v>
      </c>
      <c r="AT76" s="170">
        <v>0</v>
      </c>
      <c r="AU76" s="169">
        <f t="shared" si="125"/>
        <v>1.8320959650000002</v>
      </c>
      <c r="AV76" s="169">
        <f t="shared" si="126"/>
        <v>3.5212955250000006</v>
      </c>
      <c r="AW76" s="169">
        <f t="shared" si="127"/>
        <v>2.777359095</v>
      </c>
      <c r="AX76" s="169">
        <f t="shared" si="128"/>
        <v>0</v>
      </c>
      <c r="AY76" s="169">
        <f t="shared" si="129"/>
        <v>0</v>
      </c>
      <c r="AZ76" s="169">
        <f t="shared" si="130"/>
        <v>0.7851839850000002</v>
      </c>
      <c r="BA76" s="169">
        <f t="shared" si="131"/>
        <v>1.1737651750000002</v>
      </c>
      <c r="BB76" s="169">
        <f t="shared" si="132"/>
        <v>0.30859545499999985</v>
      </c>
      <c r="BC76" s="169">
        <f t="shared" si="133"/>
        <v>0.44211537499999998</v>
      </c>
      <c r="BD76" s="171">
        <f t="shared" si="134"/>
        <v>8.8423075000000004E-2</v>
      </c>
      <c r="BE76" s="172">
        <f t="shared" si="135"/>
        <v>5.6064000000000007</v>
      </c>
      <c r="BF76" s="166">
        <f t="shared" si="136"/>
        <v>10.278400000000001</v>
      </c>
      <c r="BG76" s="166">
        <f t="shared" si="137"/>
        <v>6.5407999999999999</v>
      </c>
      <c r="BH76" s="166">
        <f t="shared" si="138"/>
        <v>0.9343999999999999</v>
      </c>
      <c r="BI76" s="166">
        <f t="shared" si="139"/>
        <v>0.18687999999999999</v>
      </c>
      <c r="BJ76" s="166">
        <f t="shared" si="140"/>
        <v>3.4378871850000001</v>
      </c>
      <c r="BK76" s="166">
        <f t="shared" si="141"/>
        <v>6.296744575</v>
      </c>
      <c r="BL76" s="166">
        <f t="shared" si="142"/>
        <v>3.4447302049999999</v>
      </c>
      <c r="BM76" s="166">
        <f t="shared" si="143"/>
        <v>0.9343999999999999</v>
      </c>
      <c r="BN76" s="166">
        <f t="shared" si="144"/>
        <v>0.18687999999999999</v>
      </c>
      <c r="BO76" s="166">
        <f t="shared" si="145"/>
        <v>2.1685128150000001</v>
      </c>
      <c r="BP76" s="166">
        <f t="shared" si="146"/>
        <v>3.9816554250000005</v>
      </c>
      <c r="BQ76" s="166">
        <f t="shared" si="147"/>
        <v>3.096069795</v>
      </c>
      <c r="BR76" s="166">
        <f t="shared" si="148"/>
        <v>0</v>
      </c>
      <c r="BS76" s="167">
        <f t="shared" si="149"/>
        <v>0</v>
      </c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s="4" customFormat="1" ht="48.75" customHeight="1" thickBot="1" x14ac:dyDescent="0.3">
      <c r="A77" s="12" t="s">
        <v>93</v>
      </c>
      <c r="B77" s="11" t="s">
        <v>96</v>
      </c>
      <c r="C77" s="7">
        <v>286</v>
      </c>
      <c r="D77" s="7">
        <v>286</v>
      </c>
      <c r="E77" s="7">
        <v>17</v>
      </c>
      <c r="F77" s="7">
        <v>303</v>
      </c>
      <c r="G77" s="13" t="s">
        <v>457</v>
      </c>
      <c r="H77" s="13" t="s">
        <v>314</v>
      </c>
      <c r="I77" s="7">
        <v>197</v>
      </c>
      <c r="J77" s="7">
        <v>69</v>
      </c>
      <c r="K77" s="7">
        <v>8.9700000000000006</v>
      </c>
      <c r="L77" s="13" t="s">
        <v>545</v>
      </c>
      <c r="M77" s="13" t="s">
        <v>503</v>
      </c>
      <c r="N77" s="13" t="s">
        <v>499</v>
      </c>
      <c r="O77" s="13" t="s">
        <v>479</v>
      </c>
      <c r="P77" s="13" t="s">
        <v>291</v>
      </c>
      <c r="Q77" s="164">
        <f t="shared" si="100"/>
        <v>1.9491000000000001</v>
      </c>
      <c r="R77" s="165">
        <f t="shared" si="101"/>
        <v>3.57335</v>
      </c>
      <c r="S77" s="165">
        <f t="shared" si="102"/>
        <v>2.2739500000000001</v>
      </c>
      <c r="T77" s="165">
        <f t="shared" si="103"/>
        <v>0.32485000000000003</v>
      </c>
      <c r="U77" s="165">
        <f t="shared" si="104"/>
        <v>6.497E-2</v>
      </c>
      <c r="V77" s="166">
        <f t="shared" si="105"/>
        <v>0.13936065</v>
      </c>
      <c r="W77" s="166">
        <f t="shared" si="106"/>
        <v>0.19296089999999999</v>
      </c>
      <c r="X77" s="165">
        <f t="shared" si="107"/>
        <v>0.18224085000000001</v>
      </c>
      <c r="Y77" s="166">
        <f t="shared" si="108"/>
        <v>2.6800125000000004E-2</v>
      </c>
      <c r="Z77" s="166">
        <f t="shared" si="109"/>
        <v>5.360025E-3</v>
      </c>
      <c r="AA77" s="166">
        <f t="shared" si="110"/>
        <v>0.20368095</v>
      </c>
      <c r="AB77" s="166">
        <f t="shared" si="111"/>
        <v>0.27872130000000001</v>
      </c>
      <c r="AC77" s="165">
        <f t="shared" si="112"/>
        <v>0.19296089999999999</v>
      </c>
      <c r="AD77" s="166">
        <f t="shared" si="113"/>
        <v>0</v>
      </c>
      <c r="AE77" s="166">
        <f t="shared" si="114"/>
        <v>0</v>
      </c>
      <c r="AF77" s="166">
        <f t="shared" si="115"/>
        <v>1.6060584</v>
      </c>
      <c r="AG77" s="166">
        <f t="shared" si="116"/>
        <v>3.1016678</v>
      </c>
      <c r="AH77" s="166">
        <f t="shared" si="117"/>
        <v>1.8987482500000001</v>
      </c>
      <c r="AI77" s="166">
        <f t="shared" si="118"/>
        <v>0.29804987500000002</v>
      </c>
      <c r="AJ77" s="167">
        <f t="shared" si="119"/>
        <v>5.9609975000000003E-2</v>
      </c>
      <c r="AK77" s="168">
        <f t="shared" si="120"/>
        <v>4.6866000000000003</v>
      </c>
      <c r="AL77" s="169">
        <f t="shared" si="121"/>
        <v>8.5921000000000003</v>
      </c>
      <c r="AM77" s="169">
        <f t="shared" si="122"/>
        <v>5.4676999999999998</v>
      </c>
      <c r="AN77" s="169">
        <f t="shared" si="123"/>
        <v>0.78110000000000002</v>
      </c>
      <c r="AO77" s="169">
        <f t="shared" si="124"/>
        <v>0.15622</v>
      </c>
      <c r="AP77" s="170">
        <v>0.7</v>
      </c>
      <c r="AQ77" s="170">
        <v>0.75</v>
      </c>
      <c r="AR77" s="170">
        <v>0.9</v>
      </c>
      <c r="AS77" s="170">
        <v>0</v>
      </c>
      <c r="AT77" s="170">
        <v>0</v>
      </c>
      <c r="AU77" s="169">
        <f t="shared" si="125"/>
        <v>3.3781724550000005</v>
      </c>
      <c r="AV77" s="169">
        <f t="shared" si="126"/>
        <v>6.5887956750000001</v>
      </c>
      <c r="AW77" s="169">
        <f t="shared" si="127"/>
        <v>5.0849467650000006</v>
      </c>
      <c r="AX77" s="169">
        <f t="shared" si="128"/>
        <v>0</v>
      </c>
      <c r="AY77" s="169">
        <f t="shared" si="129"/>
        <v>0</v>
      </c>
      <c r="AZ77" s="169">
        <f t="shared" si="130"/>
        <v>1.4477881950000002</v>
      </c>
      <c r="BA77" s="169">
        <f t="shared" si="131"/>
        <v>2.1962652249999994</v>
      </c>
      <c r="BB77" s="169">
        <f t="shared" si="132"/>
        <v>0.56499408499999948</v>
      </c>
      <c r="BC77" s="169">
        <f t="shared" si="133"/>
        <v>0.80790012499999997</v>
      </c>
      <c r="BD77" s="171">
        <f t="shared" si="134"/>
        <v>0.16158002499999999</v>
      </c>
      <c r="BE77" s="172">
        <f t="shared" si="135"/>
        <v>6.6356999999999999</v>
      </c>
      <c r="BF77" s="166">
        <f t="shared" si="136"/>
        <v>12.16545</v>
      </c>
      <c r="BG77" s="166">
        <f t="shared" si="137"/>
        <v>7.7416499999999999</v>
      </c>
      <c r="BH77" s="166">
        <f t="shared" si="138"/>
        <v>1.10595</v>
      </c>
      <c r="BI77" s="166">
        <f t="shared" si="139"/>
        <v>0.22119</v>
      </c>
      <c r="BJ77" s="166">
        <f t="shared" si="140"/>
        <v>3.0538465950000004</v>
      </c>
      <c r="BK77" s="166">
        <f t="shared" si="141"/>
        <v>5.297933024999999</v>
      </c>
      <c r="BL77" s="166">
        <f t="shared" si="142"/>
        <v>2.4637423349999996</v>
      </c>
      <c r="BM77" s="166">
        <f t="shared" si="143"/>
        <v>1.10595</v>
      </c>
      <c r="BN77" s="166">
        <f t="shared" si="144"/>
        <v>0.22119</v>
      </c>
      <c r="BO77" s="166">
        <f t="shared" si="145"/>
        <v>3.5818534050000004</v>
      </c>
      <c r="BP77" s="166">
        <f t="shared" si="146"/>
        <v>6.867516975</v>
      </c>
      <c r="BQ77" s="166">
        <f t="shared" si="147"/>
        <v>5.2779076650000007</v>
      </c>
      <c r="BR77" s="166">
        <f t="shared" si="148"/>
        <v>0</v>
      </c>
      <c r="BS77" s="167">
        <f t="shared" si="149"/>
        <v>0</v>
      </c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s="4" customFormat="1" ht="48.75" customHeight="1" thickBot="1" x14ac:dyDescent="0.3">
      <c r="A78" s="12" t="s">
        <v>58</v>
      </c>
      <c r="B78" s="11" t="s">
        <v>64</v>
      </c>
      <c r="C78" s="7">
        <v>221</v>
      </c>
      <c r="D78" s="7">
        <v>221</v>
      </c>
      <c r="E78" s="7">
        <v>3</v>
      </c>
      <c r="F78" s="7">
        <v>224</v>
      </c>
      <c r="G78" s="13" t="s">
        <v>457</v>
      </c>
      <c r="H78" s="48" t="s">
        <v>296</v>
      </c>
      <c r="I78" s="7">
        <v>144</v>
      </c>
      <c r="J78" s="7">
        <v>65</v>
      </c>
      <c r="K78" s="7">
        <v>8.4</v>
      </c>
      <c r="L78" s="13" t="s">
        <v>533</v>
      </c>
      <c r="M78" s="13" t="s">
        <v>530</v>
      </c>
      <c r="N78" s="18" t="s">
        <v>531</v>
      </c>
      <c r="O78" s="13" t="s">
        <v>479</v>
      </c>
      <c r="P78" s="13" t="s">
        <v>291</v>
      </c>
      <c r="Q78" s="164">
        <f t="shared" si="100"/>
        <v>1.6862999999999999</v>
      </c>
      <c r="R78" s="165">
        <f t="shared" si="101"/>
        <v>3.0915499999999998</v>
      </c>
      <c r="S78" s="165">
        <f t="shared" si="102"/>
        <v>1.9673499999999999</v>
      </c>
      <c r="T78" s="165">
        <f t="shared" si="103"/>
        <v>0.28105000000000002</v>
      </c>
      <c r="U78" s="165">
        <f t="shared" si="104"/>
        <v>5.6210000000000003E-2</v>
      </c>
      <c r="V78" s="166">
        <f t="shared" si="105"/>
        <v>0.12057045000000001</v>
      </c>
      <c r="W78" s="166">
        <f t="shared" si="106"/>
        <v>0.1669437</v>
      </c>
      <c r="X78" s="165">
        <f t="shared" si="107"/>
        <v>0.15766905000000001</v>
      </c>
      <c r="Y78" s="166">
        <f t="shared" si="108"/>
        <v>2.3186625000000002E-2</v>
      </c>
      <c r="Z78" s="166">
        <f t="shared" si="109"/>
        <v>4.6373250000000003E-3</v>
      </c>
      <c r="AA78" s="166">
        <f t="shared" si="110"/>
        <v>0.17621835</v>
      </c>
      <c r="AB78" s="166">
        <f t="shared" si="111"/>
        <v>0.24114090000000002</v>
      </c>
      <c r="AC78" s="165">
        <f t="shared" si="112"/>
        <v>0.1669437</v>
      </c>
      <c r="AD78" s="166">
        <f t="shared" si="113"/>
        <v>0</v>
      </c>
      <c r="AE78" s="166">
        <f t="shared" si="114"/>
        <v>0</v>
      </c>
      <c r="AF78" s="166">
        <f t="shared" si="115"/>
        <v>1.3895111999999998</v>
      </c>
      <c r="AG78" s="166">
        <f t="shared" si="116"/>
        <v>2.6834653999999998</v>
      </c>
      <c r="AH78" s="166">
        <f t="shared" si="117"/>
        <v>1.6427372499999999</v>
      </c>
      <c r="AI78" s="166">
        <f t="shared" si="118"/>
        <v>0.25786337500000001</v>
      </c>
      <c r="AJ78" s="167">
        <f t="shared" si="119"/>
        <v>5.1572675000000005E-2</v>
      </c>
      <c r="AK78" s="168">
        <f t="shared" si="120"/>
        <v>3.2193000000000001</v>
      </c>
      <c r="AL78" s="169">
        <f t="shared" si="121"/>
        <v>5.90205</v>
      </c>
      <c r="AM78" s="169">
        <f t="shared" si="122"/>
        <v>3.7558500000000001</v>
      </c>
      <c r="AN78" s="169">
        <f t="shared" si="123"/>
        <v>0.53654999999999997</v>
      </c>
      <c r="AO78" s="169">
        <f t="shared" si="124"/>
        <v>0.10731</v>
      </c>
      <c r="AP78" s="170">
        <v>0.7</v>
      </c>
      <c r="AQ78" s="170">
        <v>0.75</v>
      </c>
      <c r="AR78" s="170">
        <v>0.9</v>
      </c>
      <c r="AS78" s="170">
        <v>0</v>
      </c>
      <c r="AT78" s="170">
        <v>0</v>
      </c>
      <c r="AU78" s="169">
        <f t="shared" si="125"/>
        <v>2.3379093150000001</v>
      </c>
      <c r="AV78" s="169">
        <f t="shared" si="126"/>
        <v>4.551745275</v>
      </c>
      <c r="AW78" s="169">
        <f t="shared" si="127"/>
        <v>3.5221671450000001</v>
      </c>
      <c r="AX78" s="169">
        <f t="shared" si="128"/>
        <v>0</v>
      </c>
      <c r="AY78" s="169">
        <f t="shared" si="129"/>
        <v>0</v>
      </c>
      <c r="AZ78" s="169">
        <f t="shared" si="130"/>
        <v>1.0019611350000002</v>
      </c>
      <c r="BA78" s="169">
        <f t="shared" si="131"/>
        <v>1.517248425</v>
      </c>
      <c r="BB78" s="169">
        <f t="shared" si="132"/>
        <v>0.39135190500000006</v>
      </c>
      <c r="BC78" s="169">
        <f t="shared" si="133"/>
        <v>0.55973662499999999</v>
      </c>
      <c r="BD78" s="171">
        <f t="shared" si="134"/>
        <v>0.111947325</v>
      </c>
      <c r="BE78" s="172">
        <f t="shared" si="135"/>
        <v>4.9055999999999997</v>
      </c>
      <c r="BF78" s="166">
        <f t="shared" si="136"/>
        <v>8.9936000000000007</v>
      </c>
      <c r="BG78" s="166">
        <f t="shared" si="137"/>
        <v>5.7232000000000003</v>
      </c>
      <c r="BH78" s="166">
        <f t="shared" si="138"/>
        <v>0.81759999999999999</v>
      </c>
      <c r="BI78" s="166">
        <f t="shared" si="139"/>
        <v>0.16352</v>
      </c>
      <c r="BJ78" s="166">
        <f t="shared" si="140"/>
        <v>2.391472335</v>
      </c>
      <c r="BK78" s="166">
        <f t="shared" si="141"/>
        <v>4.2007138249999993</v>
      </c>
      <c r="BL78" s="166">
        <f t="shared" si="142"/>
        <v>2.0340891550000002</v>
      </c>
      <c r="BM78" s="166">
        <f t="shared" si="143"/>
        <v>0.81759999999999999</v>
      </c>
      <c r="BN78" s="166">
        <f t="shared" si="144"/>
        <v>0.16352</v>
      </c>
      <c r="BO78" s="166">
        <f t="shared" si="145"/>
        <v>2.5141276650000002</v>
      </c>
      <c r="BP78" s="166">
        <f t="shared" si="146"/>
        <v>4.7928861750000005</v>
      </c>
      <c r="BQ78" s="166">
        <f t="shared" si="147"/>
        <v>3.6891108450000001</v>
      </c>
      <c r="BR78" s="166">
        <f t="shared" si="148"/>
        <v>0</v>
      </c>
      <c r="BS78" s="167">
        <f t="shared" si="149"/>
        <v>0</v>
      </c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s="4" customFormat="1" ht="48.75" customHeight="1" thickBot="1" x14ac:dyDescent="0.3">
      <c r="A79" s="12" t="s">
        <v>55</v>
      </c>
      <c r="B79" s="11" t="s">
        <v>56</v>
      </c>
      <c r="C79" s="7">
        <v>520</v>
      </c>
      <c r="D79" s="7">
        <v>520</v>
      </c>
      <c r="E79" s="7">
        <v>0</v>
      </c>
      <c r="F79" s="7">
        <v>520</v>
      </c>
      <c r="G79" s="91" t="s">
        <v>458</v>
      </c>
      <c r="H79" s="54" t="s">
        <v>333</v>
      </c>
      <c r="I79" s="7">
        <v>250</v>
      </c>
      <c r="J79" s="7">
        <v>48</v>
      </c>
      <c r="K79" s="7">
        <v>15.47</v>
      </c>
      <c r="L79" s="13" t="s">
        <v>544</v>
      </c>
      <c r="M79" s="13" t="s">
        <v>503</v>
      </c>
      <c r="N79" s="13" t="s">
        <v>499</v>
      </c>
      <c r="O79" s="13" t="s">
        <v>479</v>
      </c>
      <c r="P79" s="13" t="s">
        <v>9</v>
      </c>
      <c r="Q79" s="164">
        <f t="shared" si="100"/>
        <v>5.9130000000000003</v>
      </c>
      <c r="R79" s="165">
        <f t="shared" si="101"/>
        <v>10.8405</v>
      </c>
      <c r="S79" s="165">
        <f t="shared" si="102"/>
        <v>6.8985000000000003</v>
      </c>
      <c r="T79" s="165">
        <f t="shared" si="103"/>
        <v>0.98550000000000004</v>
      </c>
      <c r="U79" s="165">
        <f t="shared" si="104"/>
        <v>0.1971</v>
      </c>
      <c r="V79" s="166">
        <f t="shared" si="105"/>
        <v>0.42277950000000003</v>
      </c>
      <c r="W79" s="166">
        <f t="shared" si="106"/>
        <v>0.58538699999999999</v>
      </c>
      <c r="X79" s="165">
        <f t="shared" si="107"/>
        <v>0.55286550000000001</v>
      </c>
      <c r="Y79" s="166">
        <f t="shared" si="108"/>
        <v>8.1303750000000008E-2</v>
      </c>
      <c r="Z79" s="166">
        <f t="shared" si="109"/>
        <v>1.6260750000000001E-2</v>
      </c>
      <c r="AA79" s="166">
        <f t="shared" si="110"/>
        <v>0.61790849999999997</v>
      </c>
      <c r="AB79" s="166">
        <f t="shared" si="111"/>
        <v>0.84555900000000006</v>
      </c>
      <c r="AC79" s="165">
        <f t="shared" si="112"/>
        <v>0.58538699999999999</v>
      </c>
      <c r="AD79" s="166">
        <f t="shared" si="113"/>
        <v>0</v>
      </c>
      <c r="AE79" s="166">
        <f t="shared" si="114"/>
        <v>0</v>
      </c>
      <c r="AF79" s="166">
        <f t="shared" si="115"/>
        <v>4.8723120000000009</v>
      </c>
      <c r="AG79" s="166">
        <f t="shared" si="116"/>
        <v>9.409554</v>
      </c>
      <c r="AH79" s="166">
        <f t="shared" si="117"/>
        <v>5.7602475000000002</v>
      </c>
      <c r="AI79" s="166">
        <f t="shared" si="118"/>
        <v>0.90419625000000003</v>
      </c>
      <c r="AJ79" s="167">
        <f t="shared" si="119"/>
        <v>0.18083925000000001</v>
      </c>
      <c r="AK79" s="168">
        <f t="shared" si="120"/>
        <v>5.4749999999999996</v>
      </c>
      <c r="AL79" s="169">
        <f t="shared" si="121"/>
        <v>10.0375</v>
      </c>
      <c r="AM79" s="169">
        <f t="shared" si="122"/>
        <v>6.3875000000000002</v>
      </c>
      <c r="AN79" s="169">
        <f t="shared" si="123"/>
        <v>0.91249999999999998</v>
      </c>
      <c r="AO79" s="169">
        <f t="shared" si="124"/>
        <v>0.1825</v>
      </c>
      <c r="AP79" s="170">
        <v>0.7</v>
      </c>
      <c r="AQ79" s="170">
        <v>0.75</v>
      </c>
      <c r="AR79" s="170">
        <v>0.9</v>
      </c>
      <c r="AS79" s="170">
        <v>0</v>
      </c>
      <c r="AT79" s="170">
        <v>0</v>
      </c>
      <c r="AU79" s="169">
        <f t="shared" si="125"/>
        <v>4.1284456499999997</v>
      </c>
      <c r="AV79" s="169">
        <f t="shared" si="126"/>
        <v>7.9671652500000008</v>
      </c>
      <c r="AW79" s="169">
        <f t="shared" si="127"/>
        <v>6.2463289500000005</v>
      </c>
      <c r="AX79" s="169">
        <f t="shared" si="128"/>
        <v>0</v>
      </c>
      <c r="AY79" s="169">
        <f t="shared" si="129"/>
        <v>0</v>
      </c>
      <c r="AZ79" s="169">
        <f t="shared" si="130"/>
        <v>1.7693338499999998</v>
      </c>
      <c r="BA79" s="169">
        <f t="shared" si="131"/>
        <v>2.6557217499999997</v>
      </c>
      <c r="BB79" s="169">
        <f t="shared" si="132"/>
        <v>0.69403654999999986</v>
      </c>
      <c r="BC79" s="169">
        <f t="shared" si="133"/>
        <v>0.99380374999999999</v>
      </c>
      <c r="BD79" s="171">
        <f t="shared" si="134"/>
        <v>0.19876074999999999</v>
      </c>
      <c r="BE79" s="172">
        <f t="shared" si="135"/>
        <v>11.388</v>
      </c>
      <c r="BF79" s="166">
        <f t="shared" si="136"/>
        <v>20.878</v>
      </c>
      <c r="BG79" s="166">
        <f t="shared" si="137"/>
        <v>13.286000000000001</v>
      </c>
      <c r="BH79" s="166">
        <f t="shared" si="138"/>
        <v>1.8980000000000001</v>
      </c>
      <c r="BI79" s="166">
        <f t="shared" si="139"/>
        <v>0.37959999999999999</v>
      </c>
      <c r="BJ79" s="166">
        <f t="shared" si="140"/>
        <v>6.6416458500000006</v>
      </c>
      <c r="BK79" s="166">
        <f t="shared" si="141"/>
        <v>12.06527575</v>
      </c>
      <c r="BL79" s="166">
        <f t="shared" si="142"/>
        <v>6.4542840500000001</v>
      </c>
      <c r="BM79" s="166">
        <f t="shared" si="143"/>
        <v>1.8980000000000001</v>
      </c>
      <c r="BN79" s="166">
        <f t="shared" si="144"/>
        <v>0.37959999999999999</v>
      </c>
      <c r="BO79" s="166">
        <f t="shared" si="145"/>
        <v>4.7463541500000002</v>
      </c>
      <c r="BP79" s="166">
        <f t="shared" si="146"/>
        <v>8.8127242500000005</v>
      </c>
      <c r="BQ79" s="166">
        <f t="shared" si="147"/>
        <v>6.8317159500000004</v>
      </c>
      <c r="BR79" s="166">
        <f t="shared" si="148"/>
        <v>0</v>
      </c>
      <c r="BS79" s="167">
        <f t="shared" si="149"/>
        <v>0</v>
      </c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s="4" customFormat="1" ht="48.75" customHeight="1" thickBot="1" x14ac:dyDescent="0.3">
      <c r="A80" s="12" t="s">
        <v>71</v>
      </c>
      <c r="B80" s="11" t="s">
        <v>72</v>
      </c>
      <c r="C80" s="7">
        <v>359</v>
      </c>
      <c r="D80" s="7">
        <v>359</v>
      </c>
      <c r="E80" s="7">
        <v>62</v>
      </c>
      <c r="F80" s="7">
        <v>421</v>
      </c>
      <c r="G80" s="13" t="s">
        <v>457</v>
      </c>
      <c r="H80" s="48" t="s">
        <v>283</v>
      </c>
      <c r="I80" s="7">
        <v>233</v>
      </c>
      <c r="J80" s="7">
        <v>65</v>
      </c>
      <c r="K80" s="7">
        <v>11.09</v>
      </c>
      <c r="L80" s="13" t="s">
        <v>536</v>
      </c>
      <c r="M80" s="13" t="s">
        <v>530</v>
      </c>
      <c r="N80" s="18" t="s">
        <v>531</v>
      </c>
      <c r="O80" s="13" t="s">
        <v>479</v>
      </c>
      <c r="P80" s="13" t="s">
        <v>315</v>
      </c>
      <c r="Q80" s="164">
        <f t="shared" si="100"/>
        <v>2.7593999999999999</v>
      </c>
      <c r="R80" s="165">
        <f t="shared" si="101"/>
        <v>5.0589000000000004</v>
      </c>
      <c r="S80" s="165">
        <f t="shared" si="102"/>
        <v>3.2193000000000001</v>
      </c>
      <c r="T80" s="165">
        <f t="shared" si="103"/>
        <v>0.45989999999999998</v>
      </c>
      <c r="U80" s="165">
        <f t="shared" si="104"/>
        <v>9.1980000000000006E-2</v>
      </c>
      <c r="V80" s="166">
        <f t="shared" si="105"/>
        <v>0.1972971</v>
      </c>
      <c r="W80" s="166">
        <f t="shared" si="106"/>
        <v>0.2731806</v>
      </c>
      <c r="X80" s="165">
        <f t="shared" si="107"/>
        <v>0.25800390000000001</v>
      </c>
      <c r="Y80" s="166">
        <f t="shared" si="108"/>
        <v>3.7941749999999996E-2</v>
      </c>
      <c r="Z80" s="166">
        <f t="shared" si="109"/>
        <v>7.5883500000000007E-3</v>
      </c>
      <c r="AA80" s="166">
        <f t="shared" si="110"/>
        <v>0.28835729999999998</v>
      </c>
      <c r="AB80" s="166">
        <f t="shared" si="111"/>
        <v>0.39459420000000001</v>
      </c>
      <c r="AC80" s="165">
        <f t="shared" si="112"/>
        <v>0.2731806</v>
      </c>
      <c r="AD80" s="166">
        <f t="shared" si="113"/>
        <v>0</v>
      </c>
      <c r="AE80" s="166">
        <f t="shared" si="114"/>
        <v>0</v>
      </c>
      <c r="AF80" s="166">
        <f t="shared" si="115"/>
        <v>2.2737455999999998</v>
      </c>
      <c r="AG80" s="166">
        <f t="shared" si="116"/>
        <v>4.3911252000000003</v>
      </c>
      <c r="AH80" s="166">
        <f t="shared" si="117"/>
        <v>2.6881155000000003</v>
      </c>
      <c r="AI80" s="166">
        <f t="shared" si="118"/>
        <v>0.42195824999999998</v>
      </c>
      <c r="AJ80" s="167">
        <f t="shared" si="119"/>
        <v>8.4391650000000012E-2</v>
      </c>
      <c r="AK80" s="168">
        <f t="shared" si="120"/>
        <v>6.4604999999999997</v>
      </c>
      <c r="AL80" s="169">
        <f t="shared" si="121"/>
        <v>11.844250000000001</v>
      </c>
      <c r="AM80" s="169">
        <f t="shared" si="122"/>
        <v>7.5372500000000002</v>
      </c>
      <c r="AN80" s="169">
        <f t="shared" si="123"/>
        <v>1.0767500000000001</v>
      </c>
      <c r="AO80" s="169">
        <f t="shared" si="124"/>
        <v>0.21535000000000001</v>
      </c>
      <c r="AP80" s="170">
        <v>0.7</v>
      </c>
      <c r="AQ80" s="170">
        <v>0.75</v>
      </c>
      <c r="AR80" s="170">
        <v>0.9</v>
      </c>
      <c r="AS80" s="170">
        <v>0</v>
      </c>
      <c r="AT80" s="170">
        <v>0</v>
      </c>
      <c r="AU80" s="169">
        <f t="shared" si="125"/>
        <v>4.6604579699999995</v>
      </c>
      <c r="AV80" s="169">
        <f t="shared" si="126"/>
        <v>9.0880729500000008</v>
      </c>
      <c r="AW80" s="169">
        <f t="shared" si="127"/>
        <v>7.0157285100000006</v>
      </c>
      <c r="AX80" s="169">
        <f t="shared" si="128"/>
        <v>0</v>
      </c>
      <c r="AY80" s="169">
        <f t="shared" si="129"/>
        <v>0</v>
      </c>
      <c r="AZ80" s="169">
        <f t="shared" si="130"/>
        <v>1.9973391300000003</v>
      </c>
      <c r="BA80" s="169">
        <f t="shared" si="131"/>
        <v>3.0293576499999997</v>
      </c>
      <c r="BB80" s="169">
        <f t="shared" si="132"/>
        <v>0.77952538999999987</v>
      </c>
      <c r="BC80" s="169">
        <f t="shared" si="133"/>
        <v>1.11469175</v>
      </c>
      <c r="BD80" s="171">
        <f t="shared" si="134"/>
        <v>0.22293835000000001</v>
      </c>
      <c r="BE80" s="172">
        <f t="shared" si="135"/>
        <v>9.2198999999999991</v>
      </c>
      <c r="BF80" s="166">
        <f t="shared" si="136"/>
        <v>16.90315</v>
      </c>
      <c r="BG80" s="166">
        <f t="shared" si="137"/>
        <v>10.756550000000001</v>
      </c>
      <c r="BH80" s="166">
        <f t="shared" si="138"/>
        <v>1.5366500000000001</v>
      </c>
      <c r="BI80" s="166">
        <f t="shared" si="139"/>
        <v>0.30732999999999999</v>
      </c>
      <c r="BJ80" s="166">
        <f t="shared" si="140"/>
        <v>4.2710847300000001</v>
      </c>
      <c r="BK80" s="166">
        <f t="shared" si="141"/>
        <v>7.42048285</v>
      </c>
      <c r="BL80" s="166">
        <f t="shared" si="142"/>
        <v>3.4676408900000002</v>
      </c>
      <c r="BM80" s="166">
        <f t="shared" si="143"/>
        <v>1.5366499999999998</v>
      </c>
      <c r="BN80" s="166">
        <f t="shared" si="144"/>
        <v>0.30732999999999999</v>
      </c>
      <c r="BO80" s="166">
        <f t="shared" si="145"/>
        <v>4.9488152699999999</v>
      </c>
      <c r="BP80" s="166">
        <f t="shared" si="146"/>
        <v>9.482667150000001</v>
      </c>
      <c r="BQ80" s="166">
        <f t="shared" si="147"/>
        <v>7.2889091100000005</v>
      </c>
      <c r="BR80" s="166">
        <f t="shared" si="148"/>
        <v>0</v>
      </c>
      <c r="BS80" s="167">
        <f t="shared" si="149"/>
        <v>0</v>
      </c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s="4" customFormat="1" ht="48.75" customHeight="1" thickBot="1" x14ac:dyDescent="0.3">
      <c r="A81" s="12" t="s">
        <v>17</v>
      </c>
      <c r="B81" s="11" t="s">
        <v>15</v>
      </c>
      <c r="C81" s="7">
        <v>669</v>
      </c>
      <c r="D81" s="7">
        <v>669</v>
      </c>
      <c r="E81" s="7">
        <v>73</v>
      </c>
      <c r="F81" s="7">
        <v>742</v>
      </c>
      <c r="G81" s="13" t="s">
        <v>457</v>
      </c>
      <c r="H81" s="13" t="s">
        <v>316</v>
      </c>
      <c r="I81" s="7">
        <v>447</v>
      </c>
      <c r="J81" s="7">
        <v>67</v>
      </c>
      <c r="K81" s="7">
        <v>19.71</v>
      </c>
      <c r="L81" s="13" t="s">
        <v>529</v>
      </c>
      <c r="M81" s="13" t="s">
        <v>530</v>
      </c>
      <c r="N81" s="13" t="s">
        <v>531</v>
      </c>
      <c r="O81" s="13" t="s">
        <v>479</v>
      </c>
      <c r="P81" s="13" t="s">
        <v>272</v>
      </c>
      <c r="Q81" s="164">
        <f t="shared" si="100"/>
        <v>4.8617999999999997</v>
      </c>
      <c r="R81" s="165">
        <f t="shared" si="101"/>
        <v>8.9132999999999996</v>
      </c>
      <c r="S81" s="165">
        <f t="shared" si="102"/>
        <v>5.6721000000000004</v>
      </c>
      <c r="T81" s="165">
        <f t="shared" si="103"/>
        <v>0.81030000000000002</v>
      </c>
      <c r="U81" s="165">
        <f t="shared" si="104"/>
        <v>0.16206000000000001</v>
      </c>
      <c r="V81" s="166">
        <f t="shared" si="105"/>
        <v>0.34761870000000006</v>
      </c>
      <c r="W81" s="166">
        <f t="shared" si="106"/>
        <v>0.48131820000000003</v>
      </c>
      <c r="X81" s="165">
        <f t="shared" si="107"/>
        <v>0.45457830000000005</v>
      </c>
      <c r="Y81" s="166">
        <f t="shared" si="108"/>
        <v>6.6849749999999999E-2</v>
      </c>
      <c r="Z81" s="166">
        <f t="shared" si="109"/>
        <v>1.3369950000000002E-2</v>
      </c>
      <c r="AA81" s="166">
        <f t="shared" si="110"/>
        <v>0.50805810000000007</v>
      </c>
      <c r="AB81" s="166">
        <f t="shared" si="111"/>
        <v>0.69523740000000012</v>
      </c>
      <c r="AC81" s="165">
        <f t="shared" si="112"/>
        <v>0.48131820000000003</v>
      </c>
      <c r="AD81" s="166">
        <f t="shared" si="113"/>
        <v>0</v>
      </c>
      <c r="AE81" s="166">
        <f t="shared" si="114"/>
        <v>0</v>
      </c>
      <c r="AF81" s="166">
        <f t="shared" si="115"/>
        <v>4.0061231999999993</v>
      </c>
      <c r="AG81" s="166">
        <f t="shared" si="116"/>
        <v>7.7367443999999992</v>
      </c>
      <c r="AH81" s="166">
        <f t="shared" si="117"/>
        <v>4.7362035000000002</v>
      </c>
      <c r="AI81" s="166">
        <f t="shared" si="118"/>
        <v>0.74345024999999998</v>
      </c>
      <c r="AJ81" s="167">
        <f t="shared" si="119"/>
        <v>0.14869005000000002</v>
      </c>
      <c r="AK81" s="168">
        <f t="shared" si="120"/>
        <v>11.388</v>
      </c>
      <c r="AL81" s="169">
        <f t="shared" si="121"/>
        <v>20.878</v>
      </c>
      <c r="AM81" s="169">
        <f t="shared" si="122"/>
        <v>13.286</v>
      </c>
      <c r="AN81" s="169">
        <f t="shared" si="123"/>
        <v>1.8979999999999999</v>
      </c>
      <c r="AO81" s="169">
        <f t="shared" si="124"/>
        <v>0.37959999999999999</v>
      </c>
      <c r="AP81" s="170">
        <v>0.7</v>
      </c>
      <c r="AQ81" s="170">
        <v>0.75</v>
      </c>
      <c r="AR81" s="170">
        <v>0.9</v>
      </c>
      <c r="AS81" s="170">
        <v>0</v>
      </c>
      <c r="AT81" s="170">
        <v>0</v>
      </c>
      <c r="AU81" s="169">
        <f t="shared" si="125"/>
        <v>8.2149330899999988</v>
      </c>
      <c r="AV81" s="169">
        <f t="shared" si="126"/>
        <v>16.01948865</v>
      </c>
      <c r="AW81" s="169">
        <f t="shared" si="127"/>
        <v>12.366520469999999</v>
      </c>
      <c r="AX81" s="169">
        <f t="shared" si="128"/>
        <v>0</v>
      </c>
      <c r="AY81" s="169">
        <f t="shared" si="129"/>
        <v>0</v>
      </c>
      <c r="AZ81" s="169">
        <f t="shared" si="130"/>
        <v>3.520685610000001</v>
      </c>
      <c r="BA81" s="169">
        <f t="shared" si="131"/>
        <v>5.339829550000001</v>
      </c>
      <c r="BB81" s="169">
        <f t="shared" si="132"/>
        <v>1.3740578299999999</v>
      </c>
      <c r="BC81" s="169">
        <f t="shared" si="133"/>
        <v>1.96484975</v>
      </c>
      <c r="BD81" s="171">
        <f t="shared" si="134"/>
        <v>0.39296995000000001</v>
      </c>
      <c r="BE81" s="172">
        <f t="shared" si="135"/>
        <v>16.2498</v>
      </c>
      <c r="BF81" s="166">
        <f t="shared" si="136"/>
        <v>29.7913</v>
      </c>
      <c r="BG81" s="166">
        <f t="shared" si="137"/>
        <v>18.958100000000002</v>
      </c>
      <c r="BH81" s="166">
        <f t="shared" si="138"/>
        <v>2.7082999999999999</v>
      </c>
      <c r="BI81" s="166">
        <f t="shared" si="139"/>
        <v>0.54166000000000003</v>
      </c>
      <c r="BJ81" s="166">
        <f t="shared" si="140"/>
        <v>7.5268088100000003</v>
      </c>
      <c r="BK81" s="166">
        <f t="shared" si="141"/>
        <v>13.07657395</v>
      </c>
      <c r="BL81" s="166">
        <f t="shared" si="142"/>
        <v>6.1102613300000002</v>
      </c>
      <c r="BM81" s="166">
        <f t="shared" si="143"/>
        <v>2.7082999999999999</v>
      </c>
      <c r="BN81" s="166">
        <f t="shared" si="144"/>
        <v>0.54166000000000003</v>
      </c>
      <c r="BO81" s="166">
        <f t="shared" si="145"/>
        <v>8.7229911899999983</v>
      </c>
      <c r="BP81" s="166">
        <f t="shared" si="146"/>
        <v>16.714726049999999</v>
      </c>
      <c r="BQ81" s="166">
        <f t="shared" si="147"/>
        <v>12.84783867</v>
      </c>
      <c r="BR81" s="166">
        <f t="shared" si="148"/>
        <v>0</v>
      </c>
      <c r="BS81" s="167">
        <f t="shared" si="149"/>
        <v>0</v>
      </c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s="4" customFormat="1" ht="48.75" customHeight="1" thickBot="1" x14ac:dyDescent="0.3">
      <c r="A82" s="12" t="s">
        <v>46</v>
      </c>
      <c r="B82" s="11" t="s">
        <v>47</v>
      </c>
      <c r="C82" s="7">
        <v>785</v>
      </c>
      <c r="D82" s="7">
        <v>785</v>
      </c>
      <c r="E82" s="7">
        <v>160</v>
      </c>
      <c r="F82" s="7">
        <v>945</v>
      </c>
      <c r="G82" s="13" t="s">
        <v>457</v>
      </c>
      <c r="H82" s="48" t="s">
        <v>317</v>
      </c>
      <c r="I82" s="7">
        <v>624</v>
      </c>
      <c r="J82" s="7">
        <v>79</v>
      </c>
      <c r="K82" s="7">
        <v>43.44</v>
      </c>
      <c r="L82" s="13" t="s">
        <v>534</v>
      </c>
      <c r="M82" s="13" t="s">
        <v>530</v>
      </c>
      <c r="N82" s="24" t="s">
        <v>531</v>
      </c>
      <c r="O82" s="13" t="s">
        <v>523</v>
      </c>
      <c r="P82" s="13" t="s">
        <v>266</v>
      </c>
      <c r="Q82" s="164">
        <f t="shared" si="100"/>
        <v>3.5259</v>
      </c>
      <c r="R82" s="165">
        <f t="shared" si="101"/>
        <v>6.4641500000000001</v>
      </c>
      <c r="S82" s="165">
        <f t="shared" si="102"/>
        <v>4.11355</v>
      </c>
      <c r="T82" s="165">
        <f t="shared" si="103"/>
        <v>0.58765000000000001</v>
      </c>
      <c r="U82" s="165">
        <f t="shared" si="104"/>
        <v>0.11753</v>
      </c>
      <c r="V82" s="166">
        <f t="shared" si="105"/>
        <v>0.25210185000000002</v>
      </c>
      <c r="W82" s="166">
        <f t="shared" si="106"/>
        <v>0.34906410000000004</v>
      </c>
      <c r="X82" s="165">
        <f t="shared" si="107"/>
        <v>0.32967165000000004</v>
      </c>
      <c r="Y82" s="166">
        <f t="shared" si="108"/>
        <v>4.8481125E-2</v>
      </c>
      <c r="Z82" s="166">
        <f t="shared" si="109"/>
        <v>9.6962249999999993E-3</v>
      </c>
      <c r="AA82" s="166">
        <f t="shared" si="110"/>
        <v>0.36845655000000005</v>
      </c>
      <c r="AB82" s="166">
        <f t="shared" si="111"/>
        <v>0.50420370000000003</v>
      </c>
      <c r="AC82" s="165">
        <f t="shared" si="112"/>
        <v>0.34906410000000004</v>
      </c>
      <c r="AD82" s="166">
        <f t="shared" si="113"/>
        <v>0</v>
      </c>
      <c r="AE82" s="166">
        <f t="shared" si="114"/>
        <v>0</v>
      </c>
      <c r="AF82" s="166">
        <f t="shared" si="115"/>
        <v>2.9053416000000003</v>
      </c>
      <c r="AG82" s="166">
        <f t="shared" si="116"/>
        <v>5.6108822000000007</v>
      </c>
      <c r="AH82" s="166">
        <f t="shared" si="117"/>
        <v>3.4348142500000001</v>
      </c>
      <c r="AI82" s="166">
        <f t="shared" si="118"/>
        <v>0.53916887499999999</v>
      </c>
      <c r="AJ82" s="167">
        <f t="shared" si="119"/>
        <v>0.10783377499999999</v>
      </c>
      <c r="AK82" s="168">
        <f t="shared" si="120"/>
        <v>17.169599999999999</v>
      </c>
      <c r="AL82" s="169">
        <f t="shared" si="121"/>
        <v>31.477599999999999</v>
      </c>
      <c r="AM82" s="169">
        <f t="shared" si="122"/>
        <v>20.031199999999998</v>
      </c>
      <c r="AN82" s="169">
        <f t="shared" si="123"/>
        <v>2.8616000000000001</v>
      </c>
      <c r="AO82" s="169">
        <f t="shared" si="124"/>
        <v>0.57232000000000005</v>
      </c>
      <c r="AP82" s="170">
        <v>0.7</v>
      </c>
      <c r="AQ82" s="170">
        <v>0.75</v>
      </c>
      <c r="AR82" s="170">
        <v>0.9</v>
      </c>
      <c r="AS82" s="170">
        <v>0</v>
      </c>
      <c r="AT82" s="170">
        <v>0</v>
      </c>
      <c r="AU82" s="169">
        <f t="shared" si="125"/>
        <v>12.195191294999997</v>
      </c>
      <c r="AV82" s="169">
        <f t="shared" si="126"/>
        <v>23.869998074999998</v>
      </c>
      <c r="AW82" s="169">
        <f t="shared" si="127"/>
        <v>18.324784485000002</v>
      </c>
      <c r="AX82" s="169">
        <f t="shared" si="128"/>
        <v>0</v>
      </c>
      <c r="AY82" s="169">
        <f t="shared" si="129"/>
        <v>0</v>
      </c>
      <c r="AZ82" s="169">
        <f t="shared" si="130"/>
        <v>5.2265105550000008</v>
      </c>
      <c r="BA82" s="169">
        <f t="shared" si="131"/>
        <v>7.9566660250000005</v>
      </c>
      <c r="BB82" s="169">
        <f t="shared" si="132"/>
        <v>2.0360871649999979</v>
      </c>
      <c r="BC82" s="169">
        <f t="shared" si="133"/>
        <v>2.910081125</v>
      </c>
      <c r="BD82" s="171">
        <f t="shared" si="134"/>
        <v>0.58201622500000005</v>
      </c>
      <c r="BE82" s="172">
        <f t="shared" si="135"/>
        <v>20.695499999999999</v>
      </c>
      <c r="BF82" s="166">
        <f t="shared" si="136"/>
        <v>37.941749999999999</v>
      </c>
      <c r="BG82" s="166">
        <f t="shared" si="137"/>
        <v>24.144749999999998</v>
      </c>
      <c r="BH82" s="166">
        <f t="shared" si="138"/>
        <v>3.4492500000000001</v>
      </c>
      <c r="BI82" s="166">
        <f t="shared" si="139"/>
        <v>0.68985000000000007</v>
      </c>
      <c r="BJ82" s="166">
        <f t="shared" si="140"/>
        <v>8.1318521550000007</v>
      </c>
      <c r="BK82" s="166">
        <f t="shared" si="141"/>
        <v>13.567548225000001</v>
      </c>
      <c r="BL82" s="166">
        <f t="shared" si="142"/>
        <v>5.4709014149999984</v>
      </c>
      <c r="BM82" s="166">
        <f t="shared" si="143"/>
        <v>3.4492500000000001</v>
      </c>
      <c r="BN82" s="166">
        <f t="shared" si="144"/>
        <v>0.68985000000000007</v>
      </c>
      <c r="BO82" s="166">
        <f t="shared" si="145"/>
        <v>12.563647844999997</v>
      </c>
      <c r="BP82" s="166">
        <f t="shared" si="146"/>
        <v>24.374201775</v>
      </c>
      <c r="BQ82" s="166">
        <f t="shared" si="147"/>
        <v>18.673848585000002</v>
      </c>
      <c r="BR82" s="166">
        <f t="shared" si="148"/>
        <v>0</v>
      </c>
      <c r="BS82" s="167">
        <f t="shared" si="149"/>
        <v>0</v>
      </c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s="4" customFormat="1" ht="48.75" customHeight="1" thickBot="1" x14ac:dyDescent="0.3">
      <c r="A83" s="12" t="s">
        <v>26</v>
      </c>
      <c r="B83" s="11" t="s">
        <v>30</v>
      </c>
      <c r="C83" s="7">
        <v>290</v>
      </c>
      <c r="D83" s="7">
        <v>290</v>
      </c>
      <c r="E83" s="7">
        <v>0</v>
      </c>
      <c r="F83" s="7">
        <v>290</v>
      </c>
      <c r="G83" s="52" t="s">
        <v>457</v>
      </c>
      <c r="H83" s="48" t="s">
        <v>277</v>
      </c>
      <c r="I83" s="7">
        <v>290</v>
      </c>
      <c r="J83" s="7">
        <v>100</v>
      </c>
      <c r="K83" s="7">
        <v>6.87</v>
      </c>
      <c r="L83" s="13" t="s">
        <v>543</v>
      </c>
      <c r="M83" s="13" t="s">
        <v>542</v>
      </c>
      <c r="N83" s="13" t="s">
        <v>499</v>
      </c>
      <c r="O83" s="13" t="s">
        <v>479</v>
      </c>
      <c r="P83" s="13" t="s">
        <v>9</v>
      </c>
      <c r="Q83" s="164">
        <f t="shared" si="100"/>
        <v>0</v>
      </c>
      <c r="R83" s="165">
        <f t="shared" si="101"/>
        <v>0</v>
      </c>
      <c r="S83" s="165">
        <f t="shared" si="102"/>
        <v>0</v>
      </c>
      <c r="T83" s="165">
        <f t="shared" si="103"/>
        <v>0</v>
      </c>
      <c r="U83" s="165">
        <f t="shared" si="104"/>
        <v>0</v>
      </c>
      <c r="V83" s="166">
        <f t="shared" si="105"/>
        <v>0</v>
      </c>
      <c r="W83" s="166">
        <f t="shared" si="106"/>
        <v>0</v>
      </c>
      <c r="X83" s="165">
        <f t="shared" si="107"/>
        <v>0</v>
      </c>
      <c r="Y83" s="166">
        <f t="shared" si="108"/>
        <v>0</v>
      </c>
      <c r="Z83" s="166">
        <f t="shared" si="109"/>
        <v>0</v>
      </c>
      <c r="AA83" s="166">
        <f t="shared" si="110"/>
        <v>0</v>
      </c>
      <c r="AB83" s="166">
        <f t="shared" si="111"/>
        <v>0</v>
      </c>
      <c r="AC83" s="165">
        <f t="shared" si="112"/>
        <v>0</v>
      </c>
      <c r="AD83" s="166">
        <f t="shared" si="113"/>
        <v>0</v>
      </c>
      <c r="AE83" s="166">
        <f t="shared" si="114"/>
        <v>0</v>
      </c>
      <c r="AF83" s="166">
        <f t="shared" si="115"/>
        <v>0</v>
      </c>
      <c r="AG83" s="166">
        <f t="shared" si="116"/>
        <v>0</v>
      </c>
      <c r="AH83" s="166">
        <f t="shared" si="117"/>
        <v>0</v>
      </c>
      <c r="AI83" s="166">
        <f t="shared" si="118"/>
        <v>0</v>
      </c>
      <c r="AJ83" s="167">
        <f t="shared" si="119"/>
        <v>0</v>
      </c>
      <c r="AK83" s="168">
        <f t="shared" si="120"/>
        <v>6.351</v>
      </c>
      <c r="AL83" s="169">
        <f t="shared" si="121"/>
        <v>11.6435</v>
      </c>
      <c r="AM83" s="169">
        <f t="shared" si="122"/>
        <v>7.4095000000000004</v>
      </c>
      <c r="AN83" s="169">
        <f t="shared" si="123"/>
        <v>1.0585</v>
      </c>
      <c r="AO83" s="169">
        <f t="shared" si="124"/>
        <v>0.2117</v>
      </c>
      <c r="AP83" s="170">
        <v>0.7</v>
      </c>
      <c r="AQ83" s="170">
        <v>0.75</v>
      </c>
      <c r="AR83" s="170">
        <v>0.9</v>
      </c>
      <c r="AS83" s="170">
        <v>0</v>
      </c>
      <c r="AT83" s="170">
        <v>0</v>
      </c>
      <c r="AU83" s="169">
        <f t="shared" si="125"/>
        <v>4.4456999999999995</v>
      </c>
      <c r="AV83" s="169">
        <f t="shared" si="126"/>
        <v>8.7326249999999987</v>
      </c>
      <c r="AW83" s="169">
        <f t="shared" si="127"/>
        <v>6.6685500000000006</v>
      </c>
      <c r="AX83" s="169">
        <f t="shared" si="128"/>
        <v>0</v>
      </c>
      <c r="AY83" s="169">
        <f t="shared" si="129"/>
        <v>0</v>
      </c>
      <c r="AZ83" s="169">
        <f t="shared" si="130"/>
        <v>1.9053000000000004</v>
      </c>
      <c r="BA83" s="169">
        <f t="shared" si="131"/>
        <v>2.9108750000000008</v>
      </c>
      <c r="BB83" s="169">
        <f t="shared" si="132"/>
        <v>0.74094999999999978</v>
      </c>
      <c r="BC83" s="169">
        <f t="shared" si="133"/>
        <v>1.0585</v>
      </c>
      <c r="BD83" s="171">
        <f t="shared" si="134"/>
        <v>0.2117</v>
      </c>
      <c r="BE83" s="172">
        <f t="shared" si="135"/>
        <v>6.351</v>
      </c>
      <c r="BF83" s="166">
        <f t="shared" si="136"/>
        <v>11.6435</v>
      </c>
      <c r="BG83" s="166">
        <f t="shared" si="137"/>
        <v>7.4095000000000004</v>
      </c>
      <c r="BH83" s="166">
        <f t="shared" si="138"/>
        <v>1.0585</v>
      </c>
      <c r="BI83" s="166">
        <f t="shared" si="139"/>
        <v>0.2117</v>
      </c>
      <c r="BJ83" s="166">
        <f t="shared" si="140"/>
        <v>1.9053000000000004</v>
      </c>
      <c r="BK83" s="166">
        <f t="shared" si="141"/>
        <v>2.9108750000000008</v>
      </c>
      <c r="BL83" s="166">
        <f t="shared" si="142"/>
        <v>0.74094999999999978</v>
      </c>
      <c r="BM83" s="166">
        <f t="shared" si="143"/>
        <v>1.0585</v>
      </c>
      <c r="BN83" s="166">
        <f t="shared" si="144"/>
        <v>0.2117</v>
      </c>
      <c r="BO83" s="166">
        <f t="shared" si="145"/>
        <v>4.4456999999999995</v>
      </c>
      <c r="BP83" s="166">
        <f t="shared" si="146"/>
        <v>8.7326249999999987</v>
      </c>
      <c r="BQ83" s="166">
        <f t="shared" si="147"/>
        <v>6.6685500000000006</v>
      </c>
      <c r="BR83" s="166">
        <f t="shared" si="148"/>
        <v>0</v>
      </c>
      <c r="BS83" s="167">
        <f t="shared" si="149"/>
        <v>0</v>
      </c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s="4" customFormat="1" ht="48.75" customHeight="1" thickBot="1" x14ac:dyDescent="0.3">
      <c r="A84" s="12" t="s">
        <v>46</v>
      </c>
      <c r="B84" s="11" t="s">
        <v>49</v>
      </c>
      <c r="C84" s="7">
        <v>210</v>
      </c>
      <c r="D84" s="7">
        <v>210</v>
      </c>
      <c r="E84" s="7">
        <v>0</v>
      </c>
      <c r="F84" s="7">
        <v>210</v>
      </c>
      <c r="G84" s="91" t="s">
        <v>458</v>
      </c>
      <c r="H84" s="54" t="s">
        <v>317</v>
      </c>
      <c r="I84" s="7">
        <v>195</v>
      </c>
      <c r="J84" s="7">
        <v>93</v>
      </c>
      <c r="K84" s="7">
        <v>8.08</v>
      </c>
      <c r="L84" s="13" t="s">
        <v>534</v>
      </c>
      <c r="M84" s="13" t="s">
        <v>530</v>
      </c>
      <c r="N84" s="13" t="s">
        <v>531</v>
      </c>
      <c r="O84" s="13" t="s">
        <v>479</v>
      </c>
      <c r="P84" s="13" t="s">
        <v>9</v>
      </c>
      <c r="Q84" s="164">
        <f t="shared" si="100"/>
        <v>0.32850000000000001</v>
      </c>
      <c r="R84" s="165">
        <f t="shared" si="101"/>
        <v>0.60224999999999995</v>
      </c>
      <c r="S84" s="165">
        <f t="shared" si="102"/>
        <v>0.38324999999999998</v>
      </c>
      <c r="T84" s="165">
        <f t="shared" si="103"/>
        <v>5.475E-2</v>
      </c>
      <c r="U84" s="165">
        <f t="shared" si="104"/>
        <v>1.095E-2</v>
      </c>
      <c r="V84" s="166">
        <f t="shared" si="105"/>
        <v>2.3487750000000002E-2</v>
      </c>
      <c r="W84" s="166">
        <f t="shared" si="106"/>
        <v>3.2521500000000002E-2</v>
      </c>
      <c r="X84" s="165">
        <f t="shared" si="107"/>
        <v>3.0714750000000002E-2</v>
      </c>
      <c r="Y84" s="166">
        <f t="shared" si="108"/>
        <v>4.5168750000000001E-3</v>
      </c>
      <c r="Z84" s="166">
        <f t="shared" si="109"/>
        <v>9.0337499999999999E-4</v>
      </c>
      <c r="AA84" s="166">
        <f t="shared" si="110"/>
        <v>3.4328250000000005E-2</v>
      </c>
      <c r="AB84" s="166">
        <f t="shared" si="111"/>
        <v>4.6975500000000003E-2</v>
      </c>
      <c r="AC84" s="165">
        <f t="shared" si="112"/>
        <v>3.2521500000000002E-2</v>
      </c>
      <c r="AD84" s="166">
        <f t="shared" si="113"/>
        <v>0</v>
      </c>
      <c r="AE84" s="166">
        <f t="shared" si="114"/>
        <v>0</v>
      </c>
      <c r="AF84" s="166">
        <f t="shared" si="115"/>
        <v>0.27068399999999998</v>
      </c>
      <c r="AG84" s="166">
        <f t="shared" si="116"/>
        <v>0.52275300000000002</v>
      </c>
      <c r="AH84" s="166">
        <f t="shared" si="117"/>
        <v>0.32001374999999999</v>
      </c>
      <c r="AI84" s="166">
        <f t="shared" si="118"/>
        <v>5.0233125000000003E-2</v>
      </c>
      <c r="AJ84" s="167">
        <f t="shared" si="119"/>
        <v>1.0046625E-2</v>
      </c>
      <c r="AK84" s="168">
        <f t="shared" si="120"/>
        <v>4.2705000000000002</v>
      </c>
      <c r="AL84" s="169">
        <f t="shared" si="121"/>
        <v>7.82925</v>
      </c>
      <c r="AM84" s="169">
        <f t="shared" si="122"/>
        <v>4.9822499999999996</v>
      </c>
      <c r="AN84" s="169">
        <f t="shared" si="123"/>
        <v>0.71174999999999999</v>
      </c>
      <c r="AO84" s="169">
        <f t="shared" si="124"/>
        <v>0.14235</v>
      </c>
      <c r="AP84" s="170">
        <v>0.7</v>
      </c>
      <c r="AQ84" s="170">
        <v>0.75</v>
      </c>
      <c r="AR84" s="170">
        <v>0.9</v>
      </c>
      <c r="AS84" s="170">
        <v>0</v>
      </c>
      <c r="AT84" s="170">
        <v>0</v>
      </c>
      <c r="AU84" s="169">
        <f t="shared" si="125"/>
        <v>3.005791425</v>
      </c>
      <c r="AV84" s="169">
        <f t="shared" si="126"/>
        <v>5.8963286249999998</v>
      </c>
      <c r="AW84" s="169">
        <f t="shared" si="127"/>
        <v>4.511668274999999</v>
      </c>
      <c r="AX84" s="169">
        <f t="shared" si="128"/>
        <v>0</v>
      </c>
      <c r="AY84" s="169">
        <f t="shared" si="129"/>
        <v>0</v>
      </c>
      <c r="AZ84" s="169">
        <f t="shared" si="130"/>
        <v>1.2881963250000004</v>
      </c>
      <c r="BA84" s="169">
        <f t="shared" si="131"/>
        <v>1.9654428749999999</v>
      </c>
      <c r="BB84" s="169">
        <f t="shared" si="132"/>
        <v>0.50129647500000019</v>
      </c>
      <c r="BC84" s="169">
        <f t="shared" si="133"/>
        <v>0.71626687499999997</v>
      </c>
      <c r="BD84" s="171">
        <f t="shared" si="134"/>
        <v>0.14325337500000002</v>
      </c>
      <c r="BE84" s="172">
        <f t="shared" si="135"/>
        <v>4.5990000000000002</v>
      </c>
      <c r="BF84" s="166">
        <f t="shared" si="136"/>
        <v>8.4314999999999998</v>
      </c>
      <c r="BG84" s="166">
        <f t="shared" si="137"/>
        <v>5.3654999999999999</v>
      </c>
      <c r="BH84" s="166">
        <f t="shared" si="138"/>
        <v>0.76649999999999996</v>
      </c>
      <c r="BI84" s="166">
        <f t="shared" si="139"/>
        <v>0.15329999999999999</v>
      </c>
      <c r="BJ84" s="166">
        <f t="shared" si="140"/>
        <v>1.5588803250000003</v>
      </c>
      <c r="BK84" s="166">
        <f t="shared" si="141"/>
        <v>2.4881958749999997</v>
      </c>
      <c r="BL84" s="166">
        <f t="shared" si="142"/>
        <v>0.82131022500000017</v>
      </c>
      <c r="BM84" s="166">
        <f t="shared" si="143"/>
        <v>0.76649999999999996</v>
      </c>
      <c r="BN84" s="166">
        <f t="shared" si="144"/>
        <v>0.15330000000000002</v>
      </c>
      <c r="BO84" s="166">
        <f t="shared" si="145"/>
        <v>3.0401196750000001</v>
      </c>
      <c r="BP84" s="166">
        <f t="shared" si="146"/>
        <v>5.943304125</v>
      </c>
      <c r="BQ84" s="166">
        <f t="shared" si="147"/>
        <v>4.5441897749999987</v>
      </c>
      <c r="BR84" s="166">
        <f t="shared" si="148"/>
        <v>0</v>
      </c>
      <c r="BS84" s="167">
        <f t="shared" si="149"/>
        <v>0</v>
      </c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s="4" customFormat="1" ht="48.75" customHeight="1" thickBot="1" x14ac:dyDescent="0.3">
      <c r="A85" s="12" t="s">
        <v>46</v>
      </c>
      <c r="B85" s="11" t="s">
        <v>44</v>
      </c>
      <c r="C85" s="7">
        <v>260</v>
      </c>
      <c r="D85" s="7">
        <v>260</v>
      </c>
      <c r="E85" s="7">
        <v>0</v>
      </c>
      <c r="F85" s="7">
        <v>260</v>
      </c>
      <c r="G85" s="91" t="s">
        <v>458</v>
      </c>
      <c r="H85" s="13" t="s">
        <v>319</v>
      </c>
      <c r="I85" s="7">
        <v>215</v>
      </c>
      <c r="J85" s="7">
        <v>83</v>
      </c>
      <c r="K85" s="7">
        <v>3.98</v>
      </c>
      <c r="L85" s="13" t="s">
        <v>534</v>
      </c>
      <c r="M85" s="13" t="s">
        <v>530</v>
      </c>
      <c r="N85" s="13" t="s">
        <v>531</v>
      </c>
      <c r="O85" s="7" t="s">
        <v>512</v>
      </c>
      <c r="P85" s="13" t="s">
        <v>318</v>
      </c>
      <c r="Q85" s="164">
        <f t="shared" si="100"/>
        <v>0.98550000000000004</v>
      </c>
      <c r="R85" s="165">
        <f t="shared" si="101"/>
        <v>1.8067500000000001</v>
      </c>
      <c r="S85" s="165">
        <f t="shared" si="102"/>
        <v>1.14975</v>
      </c>
      <c r="T85" s="165">
        <f t="shared" si="103"/>
        <v>0.16425000000000001</v>
      </c>
      <c r="U85" s="165">
        <f t="shared" si="104"/>
        <v>3.2849999999999997E-2</v>
      </c>
      <c r="V85" s="166">
        <f t="shared" si="105"/>
        <v>7.0463250000000005E-2</v>
      </c>
      <c r="W85" s="166">
        <f t="shared" si="106"/>
        <v>9.7564500000000012E-2</v>
      </c>
      <c r="X85" s="165">
        <f t="shared" si="107"/>
        <v>9.2144250000000011E-2</v>
      </c>
      <c r="Y85" s="166">
        <f t="shared" si="108"/>
        <v>1.3550625000000002E-2</v>
      </c>
      <c r="Z85" s="166">
        <f t="shared" si="109"/>
        <v>2.7101249999999999E-3</v>
      </c>
      <c r="AA85" s="166">
        <f t="shared" si="110"/>
        <v>0.10298475</v>
      </c>
      <c r="AB85" s="166">
        <f t="shared" si="111"/>
        <v>0.14092650000000001</v>
      </c>
      <c r="AC85" s="165">
        <f t="shared" si="112"/>
        <v>9.7564500000000012E-2</v>
      </c>
      <c r="AD85" s="166">
        <f t="shared" si="113"/>
        <v>0</v>
      </c>
      <c r="AE85" s="166">
        <f t="shared" si="114"/>
        <v>0</v>
      </c>
      <c r="AF85" s="166">
        <f t="shared" si="115"/>
        <v>0.81205200000000011</v>
      </c>
      <c r="AG85" s="166">
        <f t="shared" si="116"/>
        <v>1.5682590000000001</v>
      </c>
      <c r="AH85" s="166">
        <f t="shared" si="117"/>
        <v>0.96004124999999996</v>
      </c>
      <c r="AI85" s="166">
        <f t="shared" si="118"/>
        <v>0.150699375</v>
      </c>
      <c r="AJ85" s="167">
        <f t="shared" si="119"/>
        <v>3.0139874999999997E-2</v>
      </c>
      <c r="AK85" s="168">
        <f t="shared" si="120"/>
        <v>4.7084999999999999</v>
      </c>
      <c r="AL85" s="169">
        <f t="shared" si="121"/>
        <v>8.6322500000000009</v>
      </c>
      <c r="AM85" s="169">
        <f t="shared" si="122"/>
        <v>5.4932499999999997</v>
      </c>
      <c r="AN85" s="169">
        <f t="shared" si="123"/>
        <v>0.78474999999999995</v>
      </c>
      <c r="AO85" s="169">
        <f t="shared" si="124"/>
        <v>0.15695000000000001</v>
      </c>
      <c r="AP85" s="170">
        <v>0.7</v>
      </c>
      <c r="AQ85" s="170">
        <v>0.75</v>
      </c>
      <c r="AR85" s="170">
        <v>0.9</v>
      </c>
      <c r="AS85" s="170">
        <v>0</v>
      </c>
      <c r="AT85" s="170">
        <v>0</v>
      </c>
      <c r="AU85" s="169">
        <f t="shared" si="125"/>
        <v>3.345274275</v>
      </c>
      <c r="AV85" s="169">
        <f t="shared" si="126"/>
        <v>6.5473608750000007</v>
      </c>
      <c r="AW85" s="169">
        <f t="shared" si="127"/>
        <v>5.0268548249999991</v>
      </c>
      <c r="AX85" s="169">
        <f t="shared" si="128"/>
        <v>0</v>
      </c>
      <c r="AY85" s="169">
        <f t="shared" si="129"/>
        <v>0</v>
      </c>
      <c r="AZ85" s="169">
        <f t="shared" si="130"/>
        <v>1.4336889750000004</v>
      </c>
      <c r="BA85" s="169">
        <f t="shared" si="131"/>
        <v>2.1824536250000008</v>
      </c>
      <c r="BB85" s="169">
        <f t="shared" si="132"/>
        <v>0.5585394250000002</v>
      </c>
      <c r="BC85" s="169">
        <f t="shared" si="133"/>
        <v>0.79830062499999999</v>
      </c>
      <c r="BD85" s="171">
        <f t="shared" si="134"/>
        <v>0.15966012500000001</v>
      </c>
      <c r="BE85" s="172">
        <f t="shared" si="135"/>
        <v>5.694</v>
      </c>
      <c r="BF85" s="166">
        <f t="shared" si="136"/>
        <v>10.439</v>
      </c>
      <c r="BG85" s="166">
        <f t="shared" si="137"/>
        <v>6.6429999999999998</v>
      </c>
      <c r="BH85" s="166">
        <f t="shared" si="138"/>
        <v>0.94899999999999995</v>
      </c>
      <c r="BI85" s="166">
        <f t="shared" si="139"/>
        <v>0.1898</v>
      </c>
      <c r="BJ85" s="166">
        <f t="shared" si="140"/>
        <v>2.2457409750000004</v>
      </c>
      <c r="BK85" s="166">
        <f t="shared" si="141"/>
        <v>3.7507126250000011</v>
      </c>
      <c r="BL85" s="166">
        <f t="shared" si="142"/>
        <v>1.5185806750000002</v>
      </c>
      <c r="BM85" s="166">
        <f t="shared" si="143"/>
        <v>0.94899999999999995</v>
      </c>
      <c r="BN85" s="166">
        <f t="shared" si="144"/>
        <v>0.18980000000000002</v>
      </c>
      <c r="BO85" s="166">
        <f t="shared" si="145"/>
        <v>3.448259025</v>
      </c>
      <c r="BP85" s="166">
        <f t="shared" si="146"/>
        <v>6.6882873750000007</v>
      </c>
      <c r="BQ85" s="166">
        <f t="shared" si="147"/>
        <v>5.124419324999999</v>
      </c>
      <c r="BR85" s="166">
        <f t="shared" si="148"/>
        <v>0</v>
      </c>
      <c r="BS85" s="167">
        <f t="shared" si="149"/>
        <v>0</v>
      </c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s="4" customFormat="1" ht="48.75" customHeight="1" thickBot="1" x14ac:dyDescent="0.3">
      <c r="A86" s="253" t="s">
        <v>51</v>
      </c>
      <c r="B86" s="29" t="s">
        <v>50</v>
      </c>
      <c r="C86" s="30">
        <v>351</v>
      </c>
      <c r="D86" s="30">
        <v>351</v>
      </c>
      <c r="E86" s="30">
        <v>0</v>
      </c>
      <c r="F86" s="30">
        <v>351</v>
      </c>
      <c r="G86" s="254" t="s">
        <v>458</v>
      </c>
      <c r="H86" s="255" t="s">
        <v>320</v>
      </c>
      <c r="I86" s="30">
        <v>154</v>
      </c>
      <c r="J86" s="30">
        <v>44</v>
      </c>
      <c r="K86" s="30">
        <v>9.7799999999999994</v>
      </c>
      <c r="L86" s="31" t="s">
        <v>535</v>
      </c>
      <c r="M86" s="31" t="s">
        <v>530</v>
      </c>
      <c r="N86" s="24" t="s">
        <v>531</v>
      </c>
      <c r="O86" s="31" t="s">
        <v>479</v>
      </c>
      <c r="P86" s="31" t="s">
        <v>284</v>
      </c>
      <c r="Q86" s="186">
        <f t="shared" si="100"/>
        <v>4.3143000000000002</v>
      </c>
      <c r="R86" s="187">
        <f t="shared" si="101"/>
        <v>7.9095500000000003</v>
      </c>
      <c r="S86" s="187">
        <f t="shared" si="102"/>
        <v>5.0333500000000004</v>
      </c>
      <c r="T86" s="187">
        <f t="shared" si="103"/>
        <v>0.71904999999999997</v>
      </c>
      <c r="U86" s="187">
        <f t="shared" si="104"/>
        <v>0.14380999999999999</v>
      </c>
      <c r="V86" s="188">
        <f t="shared" si="105"/>
        <v>0.30847245000000001</v>
      </c>
      <c r="W86" s="188">
        <f t="shared" si="106"/>
        <v>0.42711569999999999</v>
      </c>
      <c r="X86" s="187">
        <f t="shared" si="107"/>
        <v>0.40338705000000002</v>
      </c>
      <c r="Y86" s="188">
        <f t="shared" si="108"/>
        <v>5.9321625000000003E-2</v>
      </c>
      <c r="Z86" s="188">
        <f t="shared" si="109"/>
        <v>1.1864325E-2</v>
      </c>
      <c r="AA86" s="188">
        <f t="shared" si="110"/>
        <v>0.45084435000000006</v>
      </c>
      <c r="AB86" s="188">
        <f t="shared" si="111"/>
        <v>0.61694490000000002</v>
      </c>
      <c r="AC86" s="187">
        <f t="shared" si="112"/>
        <v>0.42711569999999999</v>
      </c>
      <c r="AD86" s="188">
        <f t="shared" si="113"/>
        <v>0</v>
      </c>
      <c r="AE86" s="188">
        <f t="shared" si="114"/>
        <v>0</v>
      </c>
      <c r="AF86" s="188">
        <f t="shared" si="115"/>
        <v>3.5549832000000001</v>
      </c>
      <c r="AG86" s="188">
        <f t="shared" si="116"/>
        <v>6.8654894000000004</v>
      </c>
      <c r="AH86" s="188">
        <f t="shared" si="117"/>
        <v>4.2028472500000005</v>
      </c>
      <c r="AI86" s="188">
        <f t="shared" si="118"/>
        <v>0.65972837499999992</v>
      </c>
      <c r="AJ86" s="189">
        <f t="shared" si="119"/>
        <v>0.13194567499999998</v>
      </c>
      <c r="AK86" s="190">
        <f t="shared" si="120"/>
        <v>3.3725999999999998</v>
      </c>
      <c r="AL86" s="191">
        <f t="shared" si="121"/>
        <v>6.1830999999999996</v>
      </c>
      <c r="AM86" s="191">
        <f t="shared" si="122"/>
        <v>3.9346999999999999</v>
      </c>
      <c r="AN86" s="191">
        <f t="shared" si="123"/>
        <v>0.56210000000000004</v>
      </c>
      <c r="AO86" s="191">
        <f t="shared" si="124"/>
        <v>0.11242000000000001</v>
      </c>
      <c r="AP86" s="192">
        <v>0.7</v>
      </c>
      <c r="AQ86" s="192">
        <v>0.75</v>
      </c>
      <c r="AR86" s="192">
        <v>0.9</v>
      </c>
      <c r="AS86" s="192">
        <v>0</v>
      </c>
      <c r="AT86" s="192">
        <v>0</v>
      </c>
      <c r="AU86" s="191">
        <f t="shared" si="125"/>
        <v>2.5767507149999997</v>
      </c>
      <c r="AV86" s="191">
        <f t="shared" si="126"/>
        <v>4.957661775</v>
      </c>
      <c r="AW86" s="191">
        <f t="shared" si="127"/>
        <v>3.9042783449999998</v>
      </c>
      <c r="AX86" s="191">
        <f t="shared" si="128"/>
        <v>0</v>
      </c>
      <c r="AY86" s="191">
        <f t="shared" si="129"/>
        <v>0</v>
      </c>
      <c r="AZ86" s="191">
        <f t="shared" si="130"/>
        <v>1.1043217350000001</v>
      </c>
      <c r="BA86" s="191">
        <f t="shared" si="131"/>
        <v>1.6525539249999994</v>
      </c>
      <c r="BB86" s="191">
        <f t="shared" si="132"/>
        <v>0.43380870499999968</v>
      </c>
      <c r="BC86" s="191">
        <f t="shared" si="133"/>
        <v>0.62142162500000009</v>
      </c>
      <c r="BD86" s="193">
        <f t="shared" si="134"/>
        <v>0.124284325</v>
      </c>
      <c r="BE86" s="194">
        <f t="shared" si="135"/>
        <v>7.6868999999999996</v>
      </c>
      <c r="BF86" s="188">
        <f t="shared" si="136"/>
        <v>14.092649999999999</v>
      </c>
      <c r="BG86" s="188">
        <f t="shared" si="137"/>
        <v>8.9680499999999999</v>
      </c>
      <c r="BH86" s="188">
        <f t="shared" si="138"/>
        <v>1.28115</v>
      </c>
      <c r="BI86" s="188">
        <f t="shared" si="139"/>
        <v>0.25623000000000001</v>
      </c>
      <c r="BJ86" s="188">
        <f t="shared" si="140"/>
        <v>4.6593049349999998</v>
      </c>
      <c r="BK86" s="188">
        <f t="shared" si="141"/>
        <v>8.5180433250000007</v>
      </c>
      <c r="BL86" s="188">
        <f t="shared" si="142"/>
        <v>4.6366559550000002</v>
      </c>
      <c r="BM86" s="188">
        <f t="shared" si="143"/>
        <v>1.28115</v>
      </c>
      <c r="BN86" s="188">
        <f t="shared" si="144"/>
        <v>0.25622999999999996</v>
      </c>
      <c r="BO86" s="188">
        <f t="shared" si="145"/>
        <v>3.0275950649999999</v>
      </c>
      <c r="BP86" s="188">
        <f t="shared" si="146"/>
        <v>5.5746066750000001</v>
      </c>
      <c r="BQ86" s="188">
        <f t="shared" si="147"/>
        <v>4.3313940449999997</v>
      </c>
      <c r="BR86" s="188">
        <f t="shared" si="148"/>
        <v>0</v>
      </c>
      <c r="BS86" s="189">
        <f t="shared" si="149"/>
        <v>0</v>
      </c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5.75" thickBot="1" x14ac:dyDescent="0.3">
      <c r="A87" s="260" t="s">
        <v>625</v>
      </c>
      <c r="B87" s="261"/>
      <c r="C87" s="237">
        <f>SUM(C4:C86)</f>
        <v>39367</v>
      </c>
      <c r="D87" s="237">
        <f t="shared" ref="D87:F87" si="150">SUM(D4:D86)</f>
        <v>39389</v>
      </c>
      <c r="E87" s="237">
        <f t="shared" si="150"/>
        <v>5158</v>
      </c>
      <c r="F87" s="237">
        <f t="shared" si="150"/>
        <v>44547</v>
      </c>
      <c r="G87" s="237"/>
      <c r="H87" s="237"/>
      <c r="I87" s="237">
        <f>SUM(I4:I86)</f>
        <v>28356</v>
      </c>
      <c r="J87" s="238">
        <f>I87/D87</f>
        <v>0.71989641778161417</v>
      </c>
      <c r="K87" s="237">
        <f t="shared" ref="K87" si="151">SUM(K4:K86)</f>
        <v>1511.7800000000004</v>
      </c>
      <c r="L87" s="237"/>
      <c r="M87" s="237"/>
      <c r="N87" s="237"/>
      <c r="O87" s="256"/>
      <c r="P87" s="256"/>
      <c r="Q87" s="245"/>
      <c r="R87" s="202"/>
      <c r="S87" s="245"/>
      <c r="T87" s="245"/>
      <c r="U87" s="245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46"/>
      <c r="AQ87" s="246"/>
      <c r="AR87" s="246"/>
      <c r="AS87" s="246"/>
      <c r="AT87" s="246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47">
        <f>SUM(BE4:BE86)</f>
        <v>975.5793000000001</v>
      </c>
      <c r="BF87" s="247">
        <f t="shared" ref="BF87:BS87" si="152">SUM(BF4:BF86)</f>
        <v>1788.5620499999995</v>
      </c>
      <c r="BG87" s="247">
        <f t="shared" si="152"/>
        <v>1138.1758499999999</v>
      </c>
      <c r="BH87" s="247">
        <f t="shared" si="152"/>
        <v>162.59655000000012</v>
      </c>
      <c r="BI87" s="247">
        <f t="shared" si="152"/>
        <v>32.519309999999983</v>
      </c>
      <c r="BJ87" s="247">
        <f t="shared" si="152"/>
        <v>424.46689171500014</v>
      </c>
      <c r="BK87" s="247">
        <f t="shared" si="152"/>
        <v>726.87919342499993</v>
      </c>
      <c r="BL87" s="247">
        <f t="shared" si="152"/>
        <v>323.26822249499997</v>
      </c>
      <c r="BM87" s="247">
        <f t="shared" si="152"/>
        <v>162.59655000000012</v>
      </c>
      <c r="BN87" s="247">
        <f t="shared" si="152"/>
        <v>32.519309999999983</v>
      </c>
      <c r="BO87" s="247">
        <f t="shared" si="152"/>
        <v>551.11240828499956</v>
      </c>
      <c r="BP87" s="247">
        <f t="shared" si="152"/>
        <v>1061.682856575</v>
      </c>
      <c r="BQ87" s="247">
        <f t="shared" si="152"/>
        <v>814.90762750499971</v>
      </c>
      <c r="BR87" s="247">
        <f t="shared" si="152"/>
        <v>0</v>
      </c>
      <c r="BS87" s="248">
        <f t="shared" si="152"/>
        <v>0</v>
      </c>
    </row>
    <row r="88" spans="1:118" s="1" customFormat="1" x14ac:dyDescent="0.25">
      <c r="O88" s="197"/>
      <c r="P88" s="197"/>
      <c r="Q88" s="152"/>
      <c r="R88" s="195"/>
      <c r="S88" s="152"/>
      <c r="T88" s="152"/>
      <c r="U88" s="152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6"/>
      <c r="AQ88" s="196"/>
      <c r="AR88" s="196"/>
      <c r="AS88" s="196"/>
      <c r="AT88" s="196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</row>
    <row r="89" spans="1:118" s="1" customFormat="1" x14ac:dyDescent="0.25">
      <c r="G89" s="252"/>
      <c r="O89" s="197"/>
      <c r="P89" s="197"/>
      <c r="Q89" s="152"/>
      <c r="R89" s="195"/>
      <c r="S89" s="152"/>
      <c r="T89" s="152"/>
      <c r="U89" s="152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6"/>
      <c r="AQ89" s="196"/>
      <c r="AR89" s="196"/>
      <c r="AS89" s="196"/>
      <c r="AT89" s="196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</row>
    <row r="90" spans="1:118" s="1" customFormat="1" x14ac:dyDescent="0.25">
      <c r="O90" s="197"/>
      <c r="P90" s="197"/>
      <c r="Q90" s="152"/>
      <c r="R90" s="195"/>
      <c r="S90" s="152"/>
      <c r="T90" s="152"/>
      <c r="U90" s="152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6"/>
      <c r="AQ90" s="196"/>
      <c r="AR90" s="196"/>
      <c r="AS90" s="196"/>
      <c r="AT90" s="196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</row>
    <row r="91" spans="1:118" s="1" customFormat="1" x14ac:dyDescent="0.25">
      <c r="O91" s="197"/>
      <c r="P91" s="197"/>
      <c r="Q91" s="152"/>
      <c r="R91" s="195"/>
      <c r="S91" s="152"/>
      <c r="T91" s="152"/>
      <c r="U91" s="152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6"/>
      <c r="AQ91" s="196"/>
      <c r="AR91" s="196"/>
      <c r="AS91" s="196"/>
      <c r="AT91" s="196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</row>
    <row r="92" spans="1:118" s="1" customFormat="1" x14ac:dyDescent="0.25">
      <c r="O92" s="197"/>
      <c r="P92" s="197"/>
      <c r="Q92" s="152"/>
      <c r="R92" s="195"/>
      <c r="S92" s="152"/>
      <c r="T92" s="152"/>
      <c r="U92" s="152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6"/>
      <c r="AQ92" s="196"/>
      <c r="AR92" s="196"/>
      <c r="AS92" s="196"/>
      <c r="AT92" s="196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</row>
    <row r="93" spans="1:118" s="1" customFormat="1" x14ac:dyDescent="0.25">
      <c r="O93" s="197"/>
      <c r="P93" s="197"/>
      <c r="Q93" s="152"/>
      <c r="R93" s="195"/>
      <c r="S93" s="152"/>
      <c r="T93" s="152"/>
      <c r="U93" s="152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6"/>
      <c r="AQ93" s="196"/>
      <c r="AR93" s="196"/>
      <c r="AS93" s="196"/>
      <c r="AT93" s="196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</row>
    <row r="94" spans="1:118" s="1" customFormat="1" x14ac:dyDescent="0.25">
      <c r="O94" s="197"/>
      <c r="P94" s="197"/>
      <c r="Q94" s="152"/>
      <c r="R94" s="195"/>
      <c r="S94" s="152"/>
      <c r="T94" s="152"/>
      <c r="U94" s="152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6"/>
      <c r="AQ94" s="196"/>
      <c r="AR94" s="196"/>
      <c r="AS94" s="196"/>
      <c r="AT94" s="196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</row>
    <row r="95" spans="1:118" s="1" customFormat="1" x14ac:dyDescent="0.25">
      <c r="O95" s="197"/>
      <c r="P95" s="197"/>
      <c r="Q95" s="152"/>
      <c r="R95" s="195"/>
      <c r="S95" s="152"/>
      <c r="T95" s="152"/>
      <c r="U95" s="152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6"/>
      <c r="AQ95" s="196"/>
      <c r="AR95" s="196"/>
      <c r="AS95" s="196"/>
      <c r="AT95" s="196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</row>
    <row r="96" spans="1:118" s="1" customFormat="1" x14ac:dyDescent="0.25">
      <c r="O96" s="197"/>
      <c r="P96" s="197"/>
      <c r="Q96" s="152"/>
      <c r="R96" s="195"/>
      <c r="S96" s="152"/>
      <c r="T96" s="152"/>
      <c r="U96" s="152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6"/>
      <c r="AQ96" s="196"/>
      <c r="AR96" s="196"/>
      <c r="AS96" s="196"/>
      <c r="AT96" s="196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</row>
    <row r="97" spans="15:71" s="1" customFormat="1" x14ac:dyDescent="0.25">
      <c r="O97" s="197"/>
      <c r="P97" s="197"/>
      <c r="Q97" s="152"/>
      <c r="R97" s="195"/>
      <c r="S97" s="152"/>
      <c r="T97" s="152"/>
      <c r="U97" s="152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6"/>
      <c r="AQ97" s="196"/>
      <c r="AR97" s="196"/>
      <c r="AS97" s="196"/>
      <c r="AT97" s="196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</row>
    <row r="98" spans="15:71" s="1" customFormat="1" x14ac:dyDescent="0.25">
      <c r="O98" s="197"/>
      <c r="P98" s="197"/>
      <c r="Q98" s="152"/>
      <c r="R98" s="195"/>
      <c r="S98" s="152"/>
      <c r="T98" s="152"/>
      <c r="U98" s="152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6"/>
      <c r="AQ98" s="196"/>
      <c r="AR98" s="196"/>
      <c r="AS98" s="196"/>
      <c r="AT98" s="196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</row>
    <row r="99" spans="15:71" s="1" customFormat="1" x14ac:dyDescent="0.25">
      <c r="O99" s="197"/>
      <c r="P99" s="197"/>
      <c r="Q99" s="152"/>
      <c r="R99" s="195"/>
      <c r="S99" s="152"/>
      <c r="T99" s="152"/>
      <c r="U99" s="152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6"/>
      <c r="AQ99" s="196"/>
      <c r="AR99" s="196"/>
      <c r="AS99" s="196"/>
      <c r="AT99" s="196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</row>
    <row r="100" spans="15:71" s="1" customFormat="1" x14ac:dyDescent="0.25">
      <c r="O100" s="197"/>
      <c r="P100" s="197"/>
      <c r="Q100" s="152"/>
      <c r="R100" s="195"/>
      <c r="S100" s="152"/>
      <c r="T100" s="152"/>
      <c r="U100" s="152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6"/>
      <c r="AQ100" s="196"/>
      <c r="AR100" s="196"/>
      <c r="AS100" s="196"/>
      <c r="AT100" s="196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</row>
    <row r="101" spans="15:71" s="1" customFormat="1" x14ac:dyDescent="0.25">
      <c r="O101" s="197"/>
      <c r="P101" s="197"/>
      <c r="Q101" s="152"/>
      <c r="R101" s="195"/>
      <c r="S101" s="152"/>
      <c r="T101" s="152"/>
      <c r="U101" s="152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6"/>
      <c r="AQ101" s="196"/>
      <c r="AR101" s="196"/>
      <c r="AS101" s="196"/>
      <c r="AT101" s="196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</row>
    <row r="102" spans="15:71" s="1" customFormat="1" x14ac:dyDescent="0.25">
      <c r="O102" s="197"/>
      <c r="P102" s="197"/>
      <c r="Q102" s="152"/>
      <c r="R102" s="195"/>
      <c r="S102" s="152"/>
      <c r="T102" s="152"/>
      <c r="U102" s="152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6"/>
      <c r="AQ102" s="196"/>
      <c r="AR102" s="196"/>
      <c r="AS102" s="196"/>
      <c r="AT102" s="196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</row>
    <row r="103" spans="15:71" s="1" customFormat="1" x14ac:dyDescent="0.25">
      <c r="O103" s="197"/>
      <c r="P103" s="197"/>
      <c r="Q103" s="152"/>
      <c r="R103" s="195"/>
      <c r="S103" s="152"/>
      <c r="T103" s="152"/>
      <c r="U103" s="152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6"/>
      <c r="AQ103" s="196"/>
      <c r="AR103" s="196"/>
      <c r="AS103" s="196"/>
      <c r="AT103" s="196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</row>
    <row r="104" spans="15:71" s="1" customFormat="1" x14ac:dyDescent="0.25">
      <c r="O104" s="197"/>
      <c r="P104" s="197"/>
      <c r="Q104" s="152"/>
      <c r="R104" s="195"/>
      <c r="S104" s="152"/>
      <c r="T104" s="152"/>
      <c r="U104" s="152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6"/>
      <c r="AQ104" s="196"/>
      <c r="AR104" s="196"/>
      <c r="AS104" s="196"/>
      <c r="AT104" s="196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</row>
    <row r="105" spans="15:71" s="1" customFormat="1" x14ac:dyDescent="0.25">
      <c r="O105" s="197"/>
      <c r="P105" s="197"/>
      <c r="Q105" s="152"/>
      <c r="R105" s="195"/>
      <c r="S105" s="152"/>
      <c r="T105" s="152"/>
      <c r="U105" s="152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6"/>
      <c r="AQ105" s="196"/>
      <c r="AR105" s="196"/>
      <c r="AS105" s="196"/>
      <c r="AT105" s="196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</row>
    <row r="106" spans="15:71" s="1" customFormat="1" x14ac:dyDescent="0.25">
      <c r="O106" s="197"/>
      <c r="P106" s="197"/>
      <c r="Q106" s="152"/>
      <c r="R106" s="195"/>
      <c r="S106" s="152"/>
      <c r="T106" s="152"/>
      <c r="U106" s="152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6"/>
      <c r="AQ106" s="196"/>
      <c r="AR106" s="196"/>
      <c r="AS106" s="196"/>
      <c r="AT106" s="196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</row>
    <row r="107" spans="15:71" s="1" customFormat="1" x14ac:dyDescent="0.25">
      <c r="O107" s="197"/>
      <c r="P107" s="197"/>
      <c r="Q107" s="152"/>
      <c r="R107" s="195"/>
      <c r="S107" s="152"/>
      <c r="T107" s="152"/>
      <c r="U107" s="152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6"/>
      <c r="AQ107" s="196"/>
      <c r="AR107" s="196"/>
      <c r="AS107" s="196"/>
      <c r="AT107" s="196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</row>
    <row r="108" spans="15:71" s="1" customFormat="1" x14ac:dyDescent="0.25">
      <c r="O108" s="197"/>
      <c r="P108" s="197"/>
      <c r="Q108" s="152"/>
      <c r="R108" s="195"/>
      <c r="S108" s="152"/>
      <c r="T108" s="152"/>
      <c r="U108" s="152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6"/>
      <c r="AQ108" s="196"/>
      <c r="AR108" s="196"/>
      <c r="AS108" s="196"/>
      <c r="AT108" s="196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</row>
    <row r="109" spans="15:71" s="1" customFormat="1" x14ac:dyDescent="0.25">
      <c r="O109" s="197"/>
      <c r="P109" s="197"/>
      <c r="Q109" s="152"/>
      <c r="R109" s="195"/>
      <c r="S109" s="152"/>
      <c r="T109" s="152"/>
      <c r="U109" s="152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6"/>
      <c r="AQ109" s="196"/>
      <c r="AR109" s="196"/>
      <c r="AS109" s="196"/>
      <c r="AT109" s="196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</row>
    <row r="110" spans="15:71" s="1" customFormat="1" x14ac:dyDescent="0.25">
      <c r="O110" s="197"/>
      <c r="P110" s="197"/>
      <c r="Q110" s="152"/>
      <c r="R110" s="195"/>
      <c r="S110" s="152"/>
      <c r="T110" s="152"/>
      <c r="U110" s="152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6"/>
      <c r="AQ110" s="196"/>
      <c r="AR110" s="196"/>
      <c r="AS110" s="196"/>
      <c r="AT110" s="196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</row>
    <row r="111" spans="15:71" s="1" customFormat="1" x14ac:dyDescent="0.25">
      <c r="O111" s="197"/>
      <c r="P111" s="197"/>
      <c r="Q111" s="152"/>
      <c r="R111" s="195"/>
      <c r="S111" s="152"/>
      <c r="T111" s="152"/>
      <c r="U111" s="152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6"/>
      <c r="AQ111" s="196"/>
      <c r="AR111" s="196"/>
      <c r="AS111" s="196"/>
      <c r="AT111" s="196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</row>
    <row r="112" spans="15:71" s="1" customFormat="1" x14ac:dyDescent="0.25">
      <c r="O112" s="197"/>
      <c r="P112" s="197"/>
      <c r="Q112" s="152"/>
      <c r="R112" s="195"/>
      <c r="S112" s="152"/>
      <c r="T112" s="152"/>
      <c r="U112" s="152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6"/>
      <c r="AQ112" s="196"/>
      <c r="AR112" s="196"/>
      <c r="AS112" s="196"/>
      <c r="AT112" s="196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</row>
    <row r="113" spans="15:71" s="1" customFormat="1" x14ac:dyDescent="0.25">
      <c r="O113" s="197"/>
      <c r="P113" s="197"/>
      <c r="Q113" s="152"/>
      <c r="R113" s="195"/>
      <c r="S113" s="152"/>
      <c r="T113" s="152"/>
      <c r="U113" s="152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6"/>
      <c r="AQ113" s="196"/>
      <c r="AR113" s="196"/>
      <c r="AS113" s="196"/>
      <c r="AT113" s="196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</row>
    <row r="114" spans="15:71" s="1" customFormat="1" x14ac:dyDescent="0.25">
      <c r="O114" s="197"/>
      <c r="P114" s="197"/>
      <c r="Q114" s="152"/>
      <c r="R114" s="195"/>
      <c r="S114" s="152"/>
      <c r="T114" s="152"/>
      <c r="U114" s="152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6"/>
      <c r="AQ114" s="196"/>
      <c r="AR114" s="196"/>
      <c r="AS114" s="196"/>
      <c r="AT114" s="196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</row>
    <row r="115" spans="15:71" s="1" customFormat="1" x14ac:dyDescent="0.25">
      <c r="O115" s="197"/>
      <c r="P115" s="197"/>
      <c r="Q115" s="152"/>
      <c r="R115" s="195"/>
      <c r="S115" s="152"/>
      <c r="T115" s="152"/>
      <c r="U115" s="152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6"/>
      <c r="AQ115" s="196"/>
      <c r="AR115" s="196"/>
      <c r="AS115" s="196"/>
      <c r="AT115" s="196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</row>
    <row r="116" spans="15:71" s="1" customFormat="1" x14ac:dyDescent="0.25">
      <c r="O116" s="197"/>
      <c r="P116" s="197"/>
      <c r="Q116" s="152"/>
      <c r="R116" s="195"/>
      <c r="S116" s="152"/>
      <c r="T116" s="152"/>
      <c r="U116" s="152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6"/>
      <c r="AQ116" s="196"/>
      <c r="AR116" s="196"/>
      <c r="AS116" s="196"/>
      <c r="AT116" s="196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</row>
    <row r="117" spans="15:71" s="1" customFormat="1" x14ac:dyDescent="0.25">
      <c r="O117" s="197"/>
      <c r="P117" s="197"/>
      <c r="Q117" s="152"/>
      <c r="R117" s="195"/>
      <c r="S117" s="152"/>
      <c r="T117" s="152"/>
      <c r="U117" s="152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6"/>
      <c r="AQ117" s="196"/>
      <c r="AR117" s="196"/>
      <c r="AS117" s="196"/>
      <c r="AT117" s="196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</row>
    <row r="118" spans="15:71" s="1" customFormat="1" x14ac:dyDescent="0.25">
      <c r="O118" s="197"/>
      <c r="P118" s="197"/>
      <c r="Q118" s="152"/>
      <c r="R118" s="195"/>
      <c r="S118" s="152"/>
      <c r="T118" s="152"/>
      <c r="U118" s="152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6"/>
      <c r="AQ118" s="196"/>
      <c r="AR118" s="196"/>
      <c r="AS118" s="196"/>
      <c r="AT118" s="196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</row>
    <row r="119" spans="15:71" s="1" customFormat="1" x14ac:dyDescent="0.25">
      <c r="O119" s="197"/>
      <c r="P119" s="197"/>
      <c r="Q119" s="278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</row>
    <row r="120" spans="15:71" s="1" customFormat="1" x14ac:dyDescent="0.25">
      <c r="O120" s="197"/>
      <c r="P120" s="197"/>
      <c r="Q120" s="278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</row>
    <row r="121" spans="15:71" s="1" customFormat="1" x14ac:dyDescent="0.25">
      <c r="O121" s="197"/>
      <c r="P121" s="197"/>
      <c r="Q121" s="278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</row>
    <row r="122" spans="15:71" s="1" customFormat="1" x14ac:dyDescent="0.25"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</row>
    <row r="123" spans="15:71" s="1" customFormat="1" x14ac:dyDescent="0.25"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</row>
    <row r="124" spans="15:71" s="1" customFormat="1" x14ac:dyDescent="0.25"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</row>
    <row r="125" spans="15:71" s="1" customFormat="1" x14ac:dyDescent="0.25">
      <c r="O125" s="197"/>
      <c r="P125" s="197"/>
      <c r="Q125" s="197" t="s">
        <v>427</v>
      </c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</row>
    <row r="126" spans="15:71" s="1" customFormat="1" x14ac:dyDescent="0.25"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</row>
    <row r="127" spans="15:71" s="1" customFormat="1" x14ac:dyDescent="0.25"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</row>
    <row r="128" spans="15:71" s="1" customFormat="1" x14ac:dyDescent="0.25"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</row>
    <row r="129" spans="15:71" s="1" customFormat="1" x14ac:dyDescent="0.25">
      <c r="O129" s="197"/>
      <c r="P129" s="197"/>
      <c r="Q129" s="103"/>
      <c r="R129" s="103"/>
      <c r="S129" s="20"/>
      <c r="T129" s="20"/>
      <c r="U129" s="20"/>
      <c r="V129" s="20"/>
      <c r="W129" s="198"/>
      <c r="X129" s="199"/>
      <c r="Y129" s="20"/>
      <c r="Z129" s="20"/>
      <c r="AA129" s="103"/>
      <c r="AB129" s="20"/>
      <c r="AC129" s="20"/>
      <c r="AD129" s="20"/>
      <c r="AE129" s="20"/>
      <c r="AF129" s="103"/>
      <c r="AG129" s="103"/>
      <c r="AH129" s="103"/>
      <c r="AI129" s="20"/>
      <c r="AJ129" s="20"/>
      <c r="AK129" s="20"/>
      <c r="AL129" s="20"/>
      <c r="AM129" s="198"/>
      <c r="AN129" s="199"/>
      <c r="AO129" s="20"/>
      <c r="AP129" s="20"/>
      <c r="AQ129" s="103"/>
      <c r="AR129" s="20"/>
      <c r="AS129" s="20"/>
      <c r="AT129" s="20"/>
      <c r="AU129" s="20"/>
      <c r="AV129" s="103"/>
      <c r="AW129" s="103"/>
      <c r="AX129" s="103"/>
      <c r="AY129" s="20"/>
      <c r="AZ129" s="20"/>
      <c r="BA129" s="20"/>
      <c r="BB129" s="20"/>
      <c r="BC129" s="198"/>
      <c r="BD129" s="199"/>
      <c r="BE129" s="20"/>
      <c r="BF129" s="20"/>
      <c r="BG129" s="103"/>
      <c r="BH129" s="20"/>
      <c r="BI129" s="20"/>
      <c r="BJ129" s="20"/>
      <c r="BK129" s="20"/>
      <c r="BL129" s="103"/>
      <c r="BM129" s="103"/>
      <c r="BN129" s="103"/>
      <c r="BO129" s="20"/>
      <c r="BP129" s="20"/>
      <c r="BQ129" s="20"/>
      <c r="BR129" s="20"/>
      <c r="BS129" s="198"/>
    </row>
    <row r="130" spans="15:71" s="1" customFormat="1" x14ac:dyDescent="0.25"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</row>
    <row r="131" spans="15:71" s="1" customFormat="1" x14ac:dyDescent="0.25"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</row>
    <row r="132" spans="15:71" s="1" customFormat="1" x14ac:dyDescent="0.25"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</row>
    <row r="133" spans="15:71" s="1" customFormat="1" x14ac:dyDescent="0.25"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</row>
    <row r="134" spans="15:71" s="1" customFormat="1" x14ac:dyDescent="0.25"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</row>
    <row r="135" spans="15:71" s="1" customFormat="1" x14ac:dyDescent="0.25"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</row>
    <row r="136" spans="15:71" s="1" customFormat="1" x14ac:dyDescent="0.25"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</row>
    <row r="137" spans="15:71" s="1" customFormat="1" x14ac:dyDescent="0.25"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</row>
    <row r="138" spans="15:71" s="1" customFormat="1" x14ac:dyDescent="0.25"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</row>
    <row r="139" spans="15:71" s="1" customFormat="1" x14ac:dyDescent="0.25"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</row>
    <row r="140" spans="15:71" s="1" customFormat="1" x14ac:dyDescent="0.25"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</row>
    <row r="141" spans="15:71" s="1" customFormat="1" x14ac:dyDescent="0.25"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</row>
    <row r="142" spans="15:71" s="1" customFormat="1" x14ac:dyDescent="0.25">
      <c r="O142" s="197"/>
      <c r="P142" s="197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</row>
    <row r="143" spans="15:71" s="1" customFormat="1" x14ac:dyDescent="0.25"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</row>
    <row r="144" spans="15:71" s="1" customFormat="1" x14ac:dyDescent="0.25"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</row>
    <row r="145" spans="15:71" s="1" customFormat="1" x14ac:dyDescent="0.25"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</row>
    <row r="146" spans="15:71" s="1" customFormat="1" x14ac:dyDescent="0.25"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</row>
    <row r="147" spans="15:71" s="1" customFormat="1" x14ac:dyDescent="0.25"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</row>
    <row r="148" spans="15:71" s="1" customFormat="1" x14ac:dyDescent="0.25"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</row>
    <row r="149" spans="15:71" s="1" customFormat="1" x14ac:dyDescent="0.25"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</row>
    <row r="150" spans="15:71" s="1" customFormat="1" x14ac:dyDescent="0.25"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</row>
    <row r="151" spans="15:71" s="1" customFormat="1" x14ac:dyDescent="0.25"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</row>
    <row r="152" spans="15:71" s="1" customFormat="1" x14ac:dyDescent="0.25"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</row>
    <row r="153" spans="15:71" s="1" customFormat="1" x14ac:dyDescent="0.25"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</row>
    <row r="154" spans="15:71" s="1" customFormat="1" x14ac:dyDescent="0.25"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</row>
    <row r="155" spans="15:71" s="1" customFormat="1" x14ac:dyDescent="0.25"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</row>
    <row r="156" spans="15:71" s="1" customFormat="1" x14ac:dyDescent="0.25"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</row>
    <row r="157" spans="15:71" s="1" customFormat="1" x14ac:dyDescent="0.25"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</row>
    <row r="158" spans="15:71" s="1" customFormat="1" x14ac:dyDescent="0.25"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</row>
    <row r="159" spans="15:71" s="1" customFormat="1" x14ac:dyDescent="0.25"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</row>
    <row r="160" spans="15:71" s="1" customFormat="1" x14ac:dyDescent="0.25"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</row>
    <row r="161" spans="15:71" s="1" customFormat="1" x14ac:dyDescent="0.25"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</row>
    <row r="162" spans="15:71" s="1" customFormat="1" x14ac:dyDescent="0.25"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</row>
    <row r="163" spans="15:71" s="1" customFormat="1" x14ac:dyDescent="0.25"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</row>
    <row r="164" spans="15:71" s="1" customFormat="1" x14ac:dyDescent="0.25"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</row>
    <row r="165" spans="15:71" s="1" customFormat="1" x14ac:dyDescent="0.25"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</row>
    <row r="166" spans="15:71" s="1" customFormat="1" x14ac:dyDescent="0.25"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</row>
    <row r="167" spans="15:71" s="1" customFormat="1" x14ac:dyDescent="0.25"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</row>
    <row r="168" spans="15:71" s="1" customFormat="1" x14ac:dyDescent="0.25"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</row>
    <row r="169" spans="15:71" s="1" customFormat="1" x14ac:dyDescent="0.25"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</row>
    <row r="170" spans="15:71" s="1" customFormat="1" x14ac:dyDescent="0.25"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</row>
    <row r="171" spans="15:71" s="1" customFormat="1" x14ac:dyDescent="0.25"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</row>
    <row r="172" spans="15:71" s="1" customFormat="1" x14ac:dyDescent="0.25"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</row>
    <row r="173" spans="15:71" s="1" customFormat="1" x14ac:dyDescent="0.25"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</row>
    <row r="174" spans="15:71" s="1" customFormat="1" x14ac:dyDescent="0.25"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</row>
    <row r="175" spans="15:71" s="1" customFormat="1" x14ac:dyDescent="0.25"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</row>
    <row r="176" spans="15:71" s="1" customFormat="1" x14ac:dyDescent="0.25"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</row>
    <row r="177" spans="15:71" s="1" customFormat="1" x14ac:dyDescent="0.25"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</row>
    <row r="178" spans="15:71" s="1" customFormat="1" x14ac:dyDescent="0.25"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</row>
    <row r="179" spans="15:71" s="1" customFormat="1" x14ac:dyDescent="0.25"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</row>
    <row r="180" spans="15:71" s="1" customFormat="1" x14ac:dyDescent="0.25"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</row>
    <row r="181" spans="15:71" s="1" customFormat="1" x14ac:dyDescent="0.25"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</row>
    <row r="182" spans="15:71" s="1" customFormat="1" x14ac:dyDescent="0.25"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</row>
    <row r="183" spans="15:71" s="1" customFormat="1" x14ac:dyDescent="0.25"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</row>
    <row r="184" spans="15:71" s="1" customFormat="1" x14ac:dyDescent="0.25"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</row>
    <row r="185" spans="15:71" s="1" customFormat="1" x14ac:dyDescent="0.25"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</row>
    <row r="186" spans="15:71" s="1" customFormat="1" x14ac:dyDescent="0.25"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</row>
    <row r="187" spans="15:71" s="1" customFormat="1" x14ac:dyDescent="0.25"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</row>
    <row r="188" spans="15:71" s="1" customFormat="1" x14ac:dyDescent="0.25"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7"/>
      <c r="BN188" s="197"/>
      <c r="BO188" s="197"/>
      <c r="BP188" s="197"/>
      <c r="BQ188" s="197"/>
      <c r="BR188" s="197"/>
      <c r="BS188" s="197"/>
    </row>
    <row r="189" spans="15:71" s="1" customFormat="1" x14ac:dyDescent="0.25"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7"/>
    </row>
    <row r="190" spans="15:71" s="1" customFormat="1" x14ac:dyDescent="0.25"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</row>
    <row r="191" spans="15:71" s="1" customFormat="1" x14ac:dyDescent="0.25"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</row>
    <row r="192" spans="15:71" s="1" customFormat="1" x14ac:dyDescent="0.25"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</row>
    <row r="193" spans="15:71" s="1" customFormat="1" x14ac:dyDescent="0.25"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</row>
    <row r="194" spans="15:71" s="1" customFormat="1" x14ac:dyDescent="0.25"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</row>
    <row r="195" spans="15:71" s="1" customFormat="1" x14ac:dyDescent="0.25"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197"/>
      <c r="BN195" s="197"/>
      <c r="BO195" s="197"/>
      <c r="BP195" s="197"/>
      <c r="BQ195" s="197"/>
      <c r="BR195" s="197"/>
      <c r="BS195" s="197"/>
    </row>
    <row r="196" spans="15:71" s="1" customFormat="1" x14ac:dyDescent="0.25"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</row>
    <row r="197" spans="15:71" s="1" customFormat="1" x14ac:dyDescent="0.25"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</row>
    <row r="198" spans="15:71" s="1" customFormat="1" x14ac:dyDescent="0.25"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</row>
    <row r="199" spans="15:71" s="1" customFormat="1" x14ac:dyDescent="0.25"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</row>
    <row r="200" spans="15:71" s="1" customFormat="1" x14ac:dyDescent="0.25"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</row>
    <row r="201" spans="15:71" s="1" customFormat="1" x14ac:dyDescent="0.25"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</row>
    <row r="202" spans="15:71" s="1" customFormat="1" x14ac:dyDescent="0.25"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</row>
    <row r="203" spans="15:71" s="1" customFormat="1" x14ac:dyDescent="0.25"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</row>
    <row r="204" spans="15:71" s="1" customFormat="1" x14ac:dyDescent="0.25"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</row>
    <row r="205" spans="15:71" s="1" customFormat="1" x14ac:dyDescent="0.25"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</row>
    <row r="206" spans="15:71" s="1" customFormat="1" x14ac:dyDescent="0.25"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</row>
    <row r="207" spans="15:71" s="1" customFormat="1" x14ac:dyDescent="0.25"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</row>
    <row r="208" spans="15:71" s="1" customFormat="1" x14ac:dyDescent="0.25"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</row>
    <row r="209" spans="15:71" s="1" customFormat="1" x14ac:dyDescent="0.25"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</row>
    <row r="210" spans="15:71" s="1" customFormat="1" x14ac:dyDescent="0.25"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</row>
    <row r="211" spans="15:71" s="1" customFormat="1" x14ac:dyDescent="0.25"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</row>
    <row r="212" spans="15:71" s="1" customFormat="1" x14ac:dyDescent="0.25"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</row>
    <row r="213" spans="15:71" s="1" customFormat="1" x14ac:dyDescent="0.25"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</row>
    <row r="214" spans="15:71" s="1" customFormat="1" x14ac:dyDescent="0.25"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</row>
    <row r="215" spans="15:71" s="1" customFormat="1" x14ac:dyDescent="0.25"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</row>
    <row r="216" spans="15:71" s="1" customFormat="1" x14ac:dyDescent="0.25"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7"/>
      <c r="BC216" s="197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</row>
    <row r="217" spans="15:71" s="1" customFormat="1" x14ac:dyDescent="0.25"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</row>
    <row r="218" spans="15:71" s="1" customFormat="1" x14ac:dyDescent="0.25"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</row>
    <row r="219" spans="15:71" s="1" customFormat="1" x14ac:dyDescent="0.25"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</row>
    <row r="220" spans="15:71" s="1" customFormat="1" x14ac:dyDescent="0.25"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</row>
    <row r="221" spans="15:71" s="1" customFormat="1" x14ac:dyDescent="0.25"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</row>
    <row r="222" spans="15:71" s="1" customFormat="1" x14ac:dyDescent="0.25"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</row>
    <row r="223" spans="15:71" s="1" customFormat="1" x14ac:dyDescent="0.25"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</row>
    <row r="224" spans="15:71" s="1" customFormat="1" x14ac:dyDescent="0.25"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</row>
    <row r="225" spans="15:71" s="1" customFormat="1" x14ac:dyDescent="0.25"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</row>
    <row r="226" spans="15:71" s="1" customFormat="1" x14ac:dyDescent="0.25"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</row>
    <row r="227" spans="15:71" s="1" customFormat="1" x14ac:dyDescent="0.25"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</row>
    <row r="228" spans="15:71" s="1" customFormat="1" x14ac:dyDescent="0.25"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</row>
    <row r="229" spans="15:71" s="1" customFormat="1" x14ac:dyDescent="0.25"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</row>
    <row r="230" spans="15:71" s="1" customFormat="1" x14ac:dyDescent="0.25"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7"/>
      <c r="BS230" s="197"/>
    </row>
    <row r="231" spans="15:71" s="1" customFormat="1" x14ac:dyDescent="0.25"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</row>
    <row r="232" spans="15:71" s="1" customFormat="1" x14ac:dyDescent="0.25"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</row>
    <row r="233" spans="15:71" s="1" customFormat="1" x14ac:dyDescent="0.25"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7"/>
      <c r="BO233" s="197"/>
      <c r="BP233" s="197"/>
      <c r="BQ233" s="197"/>
      <c r="BR233" s="197"/>
      <c r="BS233" s="197"/>
    </row>
    <row r="234" spans="15:71" s="1" customFormat="1" x14ac:dyDescent="0.25"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</row>
    <row r="235" spans="15:71" s="1" customFormat="1" x14ac:dyDescent="0.25"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7"/>
      <c r="BH235" s="197"/>
      <c r="BI235" s="197"/>
      <c r="BJ235" s="197"/>
      <c r="BK235" s="197"/>
      <c r="BL235" s="197"/>
      <c r="BM235" s="197"/>
      <c r="BN235" s="197"/>
      <c r="BO235" s="197"/>
      <c r="BP235" s="197"/>
      <c r="BQ235" s="197"/>
      <c r="BR235" s="197"/>
      <c r="BS235" s="197"/>
    </row>
    <row r="236" spans="15:71" s="1" customFormat="1" x14ac:dyDescent="0.25"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7"/>
      <c r="BB236" s="197"/>
      <c r="BC236" s="197"/>
      <c r="BD236" s="197"/>
      <c r="BE236" s="197"/>
      <c r="BF236" s="197"/>
      <c r="BG236" s="197"/>
      <c r="BH236" s="197"/>
      <c r="BI236" s="197"/>
      <c r="BJ236" s="197"/>
      <c r="BK236" s="197"/>
      <c r="BL236" s="197"/>
      <c r="BM236" s="197"/>
      <c r="BN236" s="197"/>
      <c r="BO236" s="197"/>
      <c r="BP236" s="197"/>
      <c r="BQ236" s="197"/>
      <c r="BR236" s="197"/>
      <c r="BS236" s="197"/>
    </row>
    <row r="237" spans="15:71" s="1" customFormat="1" x14ac:dyDescent="0.25"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</row>
    <row r="238" spans="15:71" s="1" customFormat="1" x14ac:dyDescent="0.25"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</row>
    <row r="239" spans="15:71" s="1" customFormat="1" x14ac:dyDescent="0.25"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  <c r="BO239" s="197"/>
      <c r="BP239" s="197"/>
      <c r="BQ239" s="197"/>
      <c r="BR239" s="197"/>
      <c r="BS239" s="197"/>
    </row>
    <row r="240" spans="15:71" s="1" customFormat="1" x14ac:dyDescent="0.25"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</row>
    <row r="241" spans="15:71" s="1" customFormat="1" x14ac:dyDescent="0.25"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</row>
    <row r="242" spans="15:71" s="1" customFormat="1" x14ac:dyDescent="0.25"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</row>
    <row r="243" spans="15:71" s="1" customFormat="1" x14ac:dyDescent="0.25"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</row>
    <row r="244" spans="15:71" s="1" customFormat="1" x14ac:dyDescent="0.25"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</row>
    <row r="245" spans="15:71" s="1" customFormat="1" x14ac:dyDescent="0.25"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</row>
    <row r="246" spans="15:71" s="1" customFormat="1" x14ac:dyDescent="0.25"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</row>
    <row r="247" spans="15:71" s="1" customFormat="1" x14ac:dyDescent="0.25"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</row>
    <row r="248" spans="15:71" s="1" customFormat="1" x14ac:dyDescent="0.25"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  <c r="BH248" s="197"/>
      <c r="BI248" s="197"/>
      <c r="BJ248" s="197"/>
      <c r="BK248" s="197"/>
      <c r="BL248" s="197"/>
      <c r="BM248" s="197"/>
      <c r="BN248" s="197"/>
      <c r="BO248" s="197"/>
      <c r="BP248" s="197"/>
      <c r="BQ248" s="197"/>
      <c r="BR248" s="197"/>
      <c r="BS248" s="197"/>
    </row>
    <row r="249" spans="15:71" s="1" customFormat="1" x14ac:dyDescent="0.25"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</row>
    <row r="250" spans="15:71" s="1" customFormat="1" x14ac:dyDescent="0.25"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</row>
    <row r="251" spans="15:71" s="1" customFormat="1" x14ac:dyDescent="0.25"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</row>
    <row r="252" spans="15:71" s="1" customFormat="1" x14ac:dyDescent="0.25"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</row>
    <row r="253" spans="15:71" s="1" customFormat="1" x14ac:dyDescent="0.25"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</row>
    <row r="254" spans="15:71" s="1" customFormat="1" x14ac:dyDescent="0.25"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</row>
    <row r="255" spans="15:71" s="1" customFormat="1" x14ac:dyDescent="0.25"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</row>
    <row r="256" spans="15:71" s="1" customFormat="1" x14ac:dyDescent="0.25"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</row>
    <row r="257" spans="15:71" s="1" customFormat="1" x14ac:dyDescent="0.25"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</row>
    <row r="258" spans="15:71" s="1" customFormat="1" x14ac:dyDescent="0.25"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</row>
    <row r="259" spans="15:71" s="1" customFormat="1" x14ac:dyDescent="0.25"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</row>
    <row r="260" spans="15:71" s="1" customFormat="1" x14ac:dyDescent="0.25"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</row>
    <row r="261" spans="15:71" s="1" customFormat="1" x14ac:dyDescent="0.25"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</row>
    <row r="262" spans="15:71" s="1" customFormat="1" x14ac:dyDescent="0.25"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</row>
    <row r="263" spans="15:71" s="1" customFormat="1" x14ac:dyDescent="0.25"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</row>
    <row r="264" spans="15:71" s="1" customFormat="1" x14ac:dyDescent="0.25"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</row>
    <row r="265" spans="15:71" s="1" customFormat="1" x14ac:dyDescent="0.25"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</row>
    <row r="266" spans="15:71" s="1" customFormat="1" x14ac:dyDescent="0.25"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</row>
    <row r="267" spans="15:71" s="1" customFormat="1" x14ac:dyDescent="0.25"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</row>
    <row r="268" spans="15:71" s="1" customFormat="1" x14ac:dyDescent="0.25"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</row>
    <row r="269" spans="15:71" s="1" customFormat="1" x14ac:dyDescent="0.25"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</row>
    <row r="270" spans="15:71" s="1" customFormat="1" x14ac:dyDescent="0.25"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</row>
    <row r="271" spans="15:71" s="1" customFormat="1" x14ac:dyDescent="0.25"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</row>
    <row r="272" spans="15:71" s="1" customFormat="1" x14ac:dyDescent="0.25"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</row>
    <row r="273" spans="15:71" s="1" customFormat="1" x14ac:dyDescent="0.25"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</row>
    <row r="274" spans="15:71" s="1" customFormat="1" x14ac:dyDescent="0.25"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</row>
    <row r="275" spans="15:71" s="1" customFormat="1" x14ac:dyDescent="0.25"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</row>
    <row r="276" spans="15:71" s="1" customFormat="1" x14ac:dyDescent="0.25"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</row>
    <row r="277" spans="15:71" s="1" customFormat="1" x14ac:dyDescent="0.25"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</row>
    <row r="278" spans="15:71" s="1" customFormat="1" x14ac:dyDescent="0.25"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</row>
    <row r="279" spans="15:71" s="1" customFormat="1" x14ac:dyDescent="0.25"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</row>
    <row r="280" spans="15:71" s="1" customFormat="1" x14ac:dyDescent="0.25"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</row>
    <row r="281" spans="15:71" s="1" customFormat="1" x14ac:dyDescent="0.25"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</row>
    <row r="282" spans="15:71" s="1" customFormat="1" x14ac:dyDescent="0.25"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</row>
    <row r="283" spans="15:71" s="1" customFormat="1" x14ac:dyDescent="0.25"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</row>
    <row r="284" spans="15:71" s="1" customFormat="1" x14ac:dyDescent="0.25"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</row>
    <row r="285" spans="15:71" s="1" customFormat="1" x14ac:dyDescent="0.25"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</row>
    <row r="286" spans="15:71" s="1" customFormat="1" x14ac:dyDescent="0.25"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</row>
    <row r="287" spans="15:71" s="1" customFormat="1" x14ac:dyDescent="0.25"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</row>
    <row r="288" spans="15:71" s="1" customFormat="1" x14ac:dyDescent="0.25"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</row>
    <row r="289" spans="15:71" s="1" customFormat="1" x14ac:dyDescent="0.25"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</row>
    <row r="290" spans="15:71" s="1" customFormat="1" x14ac:dyDescent="0.25"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</row>
    <row r="291" spans="15:71" x14ac:dyDescent="0.25">
      <c r="P291" s="185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</row>
    <row r="292" spans="15:71" x14ac:dyDescent="0.25">
      <c r="P292" s="185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</row>
    <row r="293" spans="15:71" x14ac:dyDescent="0.25">
      <c r="P293" s="185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  <c r="BG293" s="197"/>
      <c r="BH293" s="197"/>
      <c r="BI293" s="197"/>
      <c r="BJ293" s="197"/>
      <c r="BK293" s="197"/>
      <c r="BL293" s="197"/>
      <c r="BM293" s="197"/>
      <c r="BN293" s="197"/>
      <c r="BO293" s="197"/>
      <c r="BP293" s="197"/>
      <c r="BQ293" s="197"/>
      <c r="BR293" s="197"/>
      <c r="BS293" s="197"/>
    </row>
    <row r="294" spans="15:71" x14ac:dyDescent="0.25">
      <c r="P294" s="185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</row>
    <row r="295" spans="15:71" x14ac:dyDescent="0.25">
      <c r="P295" s="185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</row>
    <row r="296" spans="15:71" x14ac:dyDescent="0.25">
      <c r="P296" s="185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</row>
    <row r="297" spans="15:71" x14ac:dyDescent="0.25">
      <c r="P297" s="185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</row>
    <row r="298" spans="15:71" x14ac:dyDescent="0.25">
      <c r="P298" s="185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</row>
    <row r="299" spans="15:71" x14ac:dyDescent="0.25">
      <c r="P299" s="185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</row>
    <row r="300" spans="15:71" x14ac:dyDescent="0.25">
      <c r="P300" s="185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</row>
  </sheetData>
  <mergeCells count="31">
    <mergeCell ref="Q119:Q121"/>
    <mergeCell ref="F1:F3"/>
    <mergeCell ref="G1:G3"/>
    <mergeCell ref="Q1:AJ1"/>
    <mergeCell ref="Q2:U2"/>
    <mergeCell ref="V2:Z2"/>
    <mergeCell ref="AA2:AE2"/>
    <mergeCell ref="AF2:AJ2"/>
    <mergeCell ref="AK1:BD1"/>
    <mergeCell ref="BE1:BS1"/>
    <mergeCell ref="AZ2:BD2"/>
    <mergeCell ref="A1:A3"/>
    <mergeCell ref="H1:H3"/>
    <mergeCell ref="D1:D3"/>
    <mergeCell ref="J1:J3"/>
    <mergeCell ref="P1:P3"/>
    <mergeCell ref="I1:I3"/>
    <mergeCell ref="K1:K3"/>
    <mergeCell ref="C1:C3"/>
    <mergeCell ref="B1:B3"/>
    <mergeCell ref="E1:E3"/>
    <mergeCell ref="L1:L3"/>
    <mergeCell ref="M1:M3"/>
    <mergeCell ref="BO2:BS2"/>
    <mergeCell ref="AK2:AO2"/>
    <mergeCell ref="AP2:AT2"/>
    <mergeCell ref="AU2:AY2"/>
    <mergeCell ref="BJ2:BN2"/>
    <mergeCell ref="A87:B87"/>
    <mergeCell ref="N1:N3"/>
    <mergeCell ref="O1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69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5" x14ac:dyDescent="0.25"/>
  <cols>
    <col min="1" max="1" width="10.5703125" style="2" customWidth="1"/>
    <col min="2" max="2" width="14.140625" style="2" customWidth="1"/>
    <col min="3" max="3" width="12.7109375" style="2" customWidth="1"/>
    <col min="4" max="4" width="13.42578125" style="2" customWidth="1"/>
    <col min="5" max="7" width="13.42578125" style="89" customWidth="1"/>
    <col min="8" max="8" width="16.42578125" style="2" customWidth="1"/>
    <col min="9" max="9" width="15.7109375" style="2" customWidth="1"/>
    <col min="10" max="10" width="14.140625" style="2" customWidth="1"/>
    <col min="11" max="11" width="14.42578125" customWidth="1"/>
    <col min="12" max="13" width="14.42578125" style="99" customWidth="1"/>
    <col min="14" max="14" width="15.28515625" style="99" customWidth="1"/>
    <col min="15" max="15" width="13.5703125" style="99" customWidth="1"/>
    <col min="16" max="16" width="14.140625" style="2" customWidth="1"/>
    <col min="17" max="71" width="5.7109375" customWidth="1"/>
  </cols>
  <sheetData>
    <row r="1" spans="1:112" ht="19.5" thickBot="1" x14ac:dyDescent="0.35">
      <c r="A1" s="279" t="s">
        <v>0</v>
      </c>
      <c r="B1" s="272" t="s">
        <v>567</v>
      </c>
      <c r="C1" s="272" t="s">
        <v>1</v>
      </c>
      <c r="D1" s="272" t="s">
        <v>2</v>
      </c>
      <c r="E1" s="272" t="s">
        <v>425</v>
      </c>
      <c r="F1" s="272" t="s">
        <v>426</v>
      </c>
      <c r="G1" s="272" t="s">
        <v>459</v>
      </c>
      <c r="H1" s="272" t="s">
        <v>3</v>
      </c>
      <c r="I1" s="272" t="s">
        <v>8</v>
      </c>
      <c r="J1" s="272" t="s">
        <v>6</v>
      </c>
      <c r="K1" s="288" t="s">
        <v>424</v>
      </c>
      <c r="L1" s="272" t="s">
        <v>472</v>
      </c>
      <c r="M1" s="272" t="s">
        <v>473</v>
      </c>
      <c r="N1" s="272" t="s">
        <v>474</v>
      </c>
      <c r="O1" s="272" t="s">
        <v>475</v>
      </c>
      <c r="P1" s="272" t="s">
        <v>7</v>
      </c>
      <c r="Q1" s="282" t="s">
        <v>608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4"/>
      <c r="AK1" s="262" t="s">
        <v>609</v>
      </c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4"/>
      <c r="BE1" s="265" t="s">
        <v>610</v>
      </c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</row>
    <row r="2" spans="1:112" ht="15.75" x14ac:dyDescent="0.25">
      <c r="A2" s="275"/>
      <c r="B2" s="273"/>
      <c r="C2" s="273"/>
      <c r="D2" s="273"/>
      <c r="E2" s="273"/>
      <c r="F2" s="273"/>
      <c r="G2" s="273"/>
      <c r="H2" s="273"/>
      <c r="I2" s="273"/>
      <c r="J2" s="273"/>
      <c r="K2" s="289"/>
      <c r="L2" s="273"/>
      <c r="M2" s="273"/>
      <c r="N2" s="273"/>
      <c r="O2" s="273"/>
      <c r="P2" s="273"/>
      <c r="Q2" s="285" t="s">
        <v>611</v>
      </c>
      <c r="R2" s="286"/>
      <c r="S2" s="286"/>
      <c r="T2" s="286"/>
      <c r="U2" s="286"/>
      <c r="V2" s="286" t="s">
        <v>612</v>
      </c>
      <c r="W2" s="286"/>
      <c r="X2" s="286"/>
      <c r="Y2" s="286"/>
      <c r="Z2" s="286"/>
      <c r="AA2" s="286" t="s">
        <v>613</v>
      </c>
      <c r="AB2" s="286"/>
      <c r="AC2" s="286"/>
      <c r="AD2" s="286"/>
      <c r="AE2" s="286"/>
      <c r="AF2" s="286" t="s">
        <v>614</v>
      </c>
      <c r="AG2" s="286"/>
      <c r="AH2" s="286"/>
      <c r="AI2" s="286"/>
      <c r="AJ2" s="287"/>
      <c r="AK2" s="257" t="s">
        <v>611</v>
      </c>
      <c r="AL2" s="258"/>
      <c r="AM2" s="258"/>
      <c r="AN2" s="258"/>
      <c r="AO2" s="258"/>
      <c r="AP2" s="258" t="s">
        <v>615</v>
      </c>
      <c r="AQ2" s="258"/>
      <c r="AR2" s="258"/>
      <c r="AS2" s="258"/>
      <c r="AT2" s="258"/>
      <c r="AU2" s="258" t="s">
        <v>616</v>
      </c>
      <c r="AV2" s="258"/>
      <c r="AW2" s="258"/>
      <c r="AX2" s="258"/>
      <c r="AY2" s="258"/>
      <c r="AZ2" s="258" t="s">
        <v>617</v>
      </c>
      <c r="BA2" s="258"/>
      <c r="BB2" s="258"/>
      <c r="BC2" s="258"/>
      <c r="BD2" s="268"/>
      <c r="BE2" s="162" t="s">
        <v>618</v>
      </c>
      <c r="BF2" s="174"/>
      <c r="BG2" s="174"/>
      <c r="BH2" s="163"/>
      <c r="BI2" s="163"/>
      <c r="BJ2" s="259" t="s">
        <v>619</v>
      </c>
      <c r="BK2" s="259"/>
      <c r="BL2" s="259"/>
      <c r="BM2" s="259"/>
      <c r="BN2" s="259"/>
      <c r="BO2" s="259" t="s">
        <v>620</v>
      </c>
      <c r="BP2" s="259"/>
      <c r="BQ2" s="259"/>
      <c r="BR2" s="259"/>
      <c r="BS2" s="277"/>
    </row>
    <row r="3" spans="1:112" ht="28.5" customHeight="1" thickBot="1" x14ac:dyDescent="0.3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90"/>
      <c r="L3" s="274"/>
      <c r="M3" s="274"/>
      <c r="N3" s="274"/>
      <c r="O3" s="274"/>
      <c r="P3" s="274"/>
      <c r="Q3" s="175" t="s">
        <v>621</v>
      </c>
      <c r="R3" s="176" t="s">
        <v>622</v>
      </c>
      <c r="S3" s="176" t="s">
        <v>623</v>
      </c>
      <c r="T3" s="176" t="s">
        <v>624</v>
      </c>
      <c r="U3" s="176" t="s">
        <v>583</v>
      </c>
      <c r="V3" s="176" t="s">
        <v>621</v>
      </c>
      <c r="W3" s="176" t="s">
        <v>622</v>
      </c>
      <c r="X3" s="176" t="s">
        <v>623</v>
      </c>
      <c r="Y3" s="176" t="s">
        <v>624</v>
      </c>
      <c r="Z3" s="176" t="s">
        <v>583</v>
      </c>
      <c r="AA3" s="176" t="s">
        <v>621</v>
      </c>
      <c r="AB3" s="176" t="s">
        <v>622</v>
      </c>
      <c r="AC3" s="176" t="s">
        <v>623</v>
      </c>
      <c r="AD3" s="176" t="s">
        <v>624</v>
      </c>
      <c r="AE3" s="176" t="s">
        <v>583</v>
      </c>
      <c r="AF3" s="176" t="s">
        <v>621</v>
      </c>
      <c r="AG3" s="176" t="s">
        <v>622</v>
      </c>
      <c r="AH3" s="176" t="s">
        <v>623</v>
      </c>
      <c r="AI3" s="176" t="s">
        <v>624</v>
      </c>
      <c r="AJ3" s="177" t="s">
        <v>583</v>
      </c>
      <c r="AK3" s="178" t="s">
        <v>621</v>
      </c>
      <c r="AL3" s="179" t="s">
        <v>622</v>
      </c>
      <c r="AM3" s="179" t="s">
        <v>623</v>
      </c>
      <c r="AN3" s="179" t="s">
        <v>624</v>
      </c>
      <c r="AO3" s="179" t="s">
        <v>583</v>
      </c>
      <c r="AP3" s="179" t="s">
        <v>621</v>
      </c>
      <c r="AQ3" s="179" t="s">
        <v>622</v>
      </c>
      <c r="AR3" s="179" t="s">
        <v>623</v>
      </c>
      <c r="AS3" s="179" t="s">
        <v>624</v>
      </c>
      <c r="AT3" s="179" t="s">
        <v>583</v>
      </c>
      <c r="AU3" s="179" t="s">
        <v>621</v>
      </c>
      <c r="AV3" s="179" t="s">
        <v>622</v>
      </c>
      <c r="AW3" s="179" t="s">
        <v>623</v>
      </c>
      <c r="AX3" s="179" t="s">
        <v>624</v>
      </c>
      <c r="AY3" s="179" t="s">
        <v>583</v>
      </c>
      <c r="AZ3" s="179" t="s">
        <v>621</v>
      </c>
      <c r="BA3" s="179" t="s">
        <v>622</v>
      </c>
      <c r="BB3" s="179" t="s">
        <v>623</v>
      </c>
      <c r="BC3" s="179" t="s">
        <v>624</v>
      </c>
      <c r="BD3" s="180" t="s">
        <v>583</v>
      </c>
      <c r="BE3" s="173" t="s">
        <v>621</v>
      </c>
      <c r="BF3" s="174" t="s">
        <v>622</v>
      </c>
      <c r="BG3" s="174" t="s">
        <v>623</v>
      </c>
      <c r="BH3" s="174" t="s">
        <v>624</v>
      </c>
      <c r="BI3" s="174" t="s">
        <v>583</v>
      </c>
      <c r="BJ3" s="174" t="s">
        <v>621</v>
      </c>
      <c r="BK3" s="174" t="s">
        <v>622</v>
      </c>
      <c r="BL3" s="174" t="s">
        <v>623</v>
      </c>
      <c r="BM3" s="174" t="s">
        <v>624</v>
      </c>
      <c r="BN3" s="174" t="s">
        <v>583</v>
      </c>
      <c r="BO3" s="174" t="s">
        <v>621</v>
      </c>
      <c r="BP3" s="174" t="s">
        <v>622</v>
      </c>
      <c r="BQ3" s="174" t="s">
        <v>623</v>
      </c>
      <c r="BR3" s="174" t="s">
        <v>624</v>
      </c>
      <c r="BS3" s="181" t="s">
        <v>583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2" s="33" customFormat="1" ht="45.75" customHeight="1" thickBot="1" x14ac:dyDescent="0.3">
      <c r="A4" s="28" t="s">
        <v>111</v>
      </c>
      <c r="B4" s="29" t="s">
        <v>116</v>
      </c>
      <c r="C4" s="30">
        <v>1563</v>
      </c>
      <c r="D4" s="30">
        <v>1563</v>
      </c>
      <c r="E4" s="30">
        <v>0</v>
      </c>
      <c r="F4" s="30">
        <v>1563</v>
      </c>
      <c r="G4" s="31" t="s">
        <v>457</v>
      </c>
      <c r="H4" s="57" t="s">
        <v>364</v>
      </c>
      <c r="I4" s="31">
        <v>950</v>
      </c>
      <c r="J4" s="30">
        <v>61</v>
      </c>
      <c r="K4" s="32">
        <v>64.709999999999994</v>
      </c>
      <c r="L4" s="18" t="s">
        <v>497</v>
      </c>
      <c r="M4" s="18" t="s">
        <v>500</v>
      </c>
      <c r="N4" s="18" t="s">
        <v>499</v>
      </c>
      <c r="O4" s="31" t="s">
        <v>479</v>
      </c>
      <c r="P4" s="31" t="s">
        <v>9</v>
      </c>
      <c r="Q4" s="164">
        <f t="shared" ref="Q4:Q33" si="0">(D4-I4)*60*365/1000000</f>
        <v>13.4247</v>
      </c>
      <c r="R4" s="165">
        <f t="shared" ref="R4:R33" si="1">(D4-I4)*110*365/1000000</f>
        <v>24.61195</v>
      </c>
      <c r="S4" s="165">
        <f t="shared" ref="S4:S33" si="2">(D4-I4)*70*365/1000000</f>
        <v>15.66215</v>
      </c>
      <c r="T4" s="165">
        <f t="shared" ref="T4:T33" si="3">(D4-I4)*10*365/1000000</f>
        <v>2.2374499999999999</v>
      </c>
      <c r="U4" s="165">
        <f t="shared" ref="U4:U33" si="4">(D4-I4)*2*365/1000000</f>
        <v>0.44749</v>
      </c>
      <c r="V4" s="166">
        <f t="shared" ref="V4:V33" si="5">(D4-I4)*13*365/1000000*33%</f>
        <v>0.95986605000000014</v>
      </c>
      <c r="W4" s="166">
        <f t="shared" ref="W4:W33" si="6">(D4-I4)*18*365/1000000*33%</f>
        <v>1.3290453</v>
      </c>
      <c r="X4" s="165">
        <f t="shared" ref="X4:X33" si="7">(D4-I4)*17*365/1000000*33%</f>
        <v>1.2552094500000002</v>
      </c>
      <c r="Y4" s="166">
        <f t="shared" ref="Y4:Y33" si="8">(D4-I4)*2.5*365/1000000*33%</f>
        <v>0.18458962500000001</v>
      </c>
      <c r="Z4" s="166">
        <f t="shared" ref="Z4:Z33" si="9">(D4-I4)*0.5*365/1000000*33%</f>
        <v>3.6917925000000004E-2</v>
      </c>
      <c r="AA4" s="166">
        <f t="shared" ref="AA4:AA33" si="10">(D4-I4)*19*365/1000000*33%</f>
        <v>1.40288115</v>
      </c>
      <c r="AB4" s="166">
        <f t="shared" ref="AB4:AB33" si="11">(D4-I4)*26*365/1000000*33%</f>
        <v>1.9197321000000003</v>
      </c>
      <c r="AC4" s="165">
        <f t="shared" ref="AC4:AC33" si="12">(D4-I4)*18*365/1000000*33%</f>
        <v>1.3290453</v>
      </c>
      <c r="AD4" s="166">
        <f t="shared" ref="AD4:AD33" si="13">(D4-I4)*0*365/1000000*33%</f>
        <v>0</v>
      </c>
      <c r="AE4" s="166">
        <f t="shared" ref="AE4:AE33" si="14">(D4-I4)*0*365/1000000*33%</f>
        <v>0</v>
      </c>
      <c r="AF4" s="166">
        <f t="shared" ref="AF4:AF33" si="15">(Q4-V4-AA4)</f>
        <v>11.061952799999998</v>
      </c>
      <c r="AG4" s="166">
        <f t="shared" ref="AG4:AG33" si="16">(R4-W4-AB4)</f>
        <v>21.363172599999999</v>
      </c>
      <c r="AH4" s="166">
        <f t="shared" ref="AH4:AH33" si="17">(S4-X4-AC4)</f>
        <v>13.077895249999999</v>
      </c>
      <c r="AI4" s="166">
        <f t="shared" ref="AI4:AI33" si="18">(T4-Y4-AD4)</f>
        <v>2.0528603749999998</v>
      </c>
      <c r="AJ4" s="167">
        <f t="shared" ref="AJ4:AJ33" si="19">(U4-Z4-AE4)</f>
        <v>0.41057207499999998</v>
      </c>
      <c r="AK4" s="168">
        <f t="shared" ref="AK4:AK33" si="20">(E4+I4)*60*365/1000000</f>
        <v>20.805</v>
      </c>
      <c r="AL4" s="169">
        <f t="shared" ref="AL4:AL33" si="21">(E4+I4)*110*365/1000000</f>
        <v>38.142499999999998</v>
      </c>
      <c r="AM4" s="169">
        <f t="shared" ref="AM4:AM33" si="22">(E4+I4)*70*365/1000000</f>
        <v>24.272500000000001</v>
      </c>
      <c r="AN4" s="169">
        <f t="shared" ref="AN4:AN33" si="23">(E4+I4)*10*365/1000000</f>
        <v>3.4674999999999998</v>
      </c>
      <c r="AO4" s="169">
        <f t="shared" ref="AO4:AO33" si="24">(E4+I4)*2*365/1000000</f>
        <v>0.69350000000000001</v>
      </c>
      <c r="AP4" s="170">
        <v>0.7</v>
      </c>
      <c r="AQ4" s="170">
        <v>0.75</v>
      </c>
      <c r="AR4" s="170">
        <v>0.9</v>
      </c>
      <c r="AS4" s="170">
        <v>0</v>
      </c>
      <c r="AT4" s="170">
        <v>0</v>
      </c>
      <c r="AU4" s="169">
        <f t="shared" ref="AU4:AU33" si="25">(V4+AK4)*AP4</f>
        <v>15.235406234999997</v>
      </c>
      <c r="AV4" s="169">
        <f t="shared" ref="AV4:AV33" si="26">(W4+AL4)*AQ4</f>
        <v>29.603658974999995</v>
      </c>
      <c r="AW4" s="169">
        <f t="shared" ref="AW4:AW33" si="27">(X4+AM4)*AR4</f>
        <v>22.974938505000001</v>
      </c>
      <c r="AX4" s="169">
        <f t="shared" ref="AX4:AX33" si="28">(Y4+AN4)*AS4</f>
        <v>0</v>
      </c>
      <c r="AY4" s="169">
        <f t="shared" ref="AY4:AY33" si="29">(Z4+AO4)*AT4</f>
        <v>0</v>
      </c>
      <c r="AZ4" s="169">
        <f t="shared" ref="AZ4:AZ33" si="30">V4+AK4-AU4</f>
        <v>6.5294598150000009</v>
      </c>
      <c r="BA4" s="169">
        <f t="shared" ref="BA4:BA33" si="31">W4+AL4-AV4</f>
        <v>9.8678863250000006</v>
      </c>
      <c r="BB4" s="169">
        <f t="shared" ref="BB4:BB33" si="32">X4+AM4-AW4</f>
        <v>2.5527709449999989</v>
      </c>
      <c r="BC4" s="169">
        <f t="shared" ref="BC4:BC33" si="33">Y4+AN4-AX4</f>
        <v>3.6520896249999999</v>
      </c>
      <c r="BD4" s="171">
        <f t="shared" ref="BD4:BD33" si="34">Z4+AO4-AY4</f>
        <v>0.73041792500000002</v>
      </c>
      <c r="BE4" s="172">
        <f t="shared" ref="BE4:BE33" si="35">Q4+AK4</f>
        <v>34.229700000000001</v>
      </c>
      <c r="BF4" s="166">
        <f t="shared" ref="BF4:BF33" si="36">R4+AL4</f>
        <v>62.754449999999999</v>
      </c>
      <c r="BG4" s="166">
        <f t="shared" ref="BG4:BG33" si="37">S4+AM4</f>
        <v>39.934650000000005</v>
      </c>
      <c r="BH4" s="166">
        <f t="shared" ref="BH4:BH33" si="38">T4+AN4</f>
        <v>5.7049500000000002</v>
      </c>
      <c r="BI4" s="166">
        <f t="shared" ref="BI4:BI33" si="39">U4+AO4</f>
        <v>1.1409899999999999</v>
      </c>
      <c r="BJ4" s="166">
        <f t="shared" ref="BJ4:BJ33" si="40">AF4+AZ4</f>
        <v>17.591412614999999</v>
      </c>
      <c r="BK4" s="166">
        <f t="shared" ref="BK4:BK33" si="41">AG4+BA4</f>
        <v>31.231058924999999</v>
      </c>
      <c r="BL4" s="166">
        <f t="shared" ref="BL4:BL33" si="42">AH4+BB4</f>
        <v>15.630666194999998</v>
      </c>
      <c r="BM4" s="166">
        <f t="shared" ref="BM4:BM33" si="43">AI4+BC4</f>
        <v>5.7049500000000002</v>
      </c>
      <c r="BN4" s="166">
        <f t="shared" ref="BN4:BN33" si="44">AJ4+BD4</f>
        <v>1.1409899999999999</v>
      </c>
      <c r="BO4" s="166">
        <f t="shared" ref="BO4:BO33" si="45">AA4+AU4</f>
        <v>16.638287384999998</v>
      </c>
      <c r="BP4" s="166">
        <f t="shared" ref="BP4:BP33" si="46">AB4+AV4</f>
        <v>31.523391074999996</v>
      </c>
      <c r="BQ4" s="166">
        <f t="shared" ref="BQ4:BQ33" si="47">AC4+AW4</f>
        <v>24.303983805000001</v>
      </c>
      <c r="BR4" s="166">
        <f t="shared" ref="BR4:BR33" si="48">AD4+AX4</f>
        <v>0</v>
      </c>
      <c r="BS4" s="167">
        <f t="shared" ref="BS4:BS33" si="49">AE4+AY4</f>
        <v>0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1:112" s="4" customFormat="1" ht="45.75" customHeight="1" thickBot="1" x14ac:dyDescent="0.3">
      <c r="A5" s="26" t="s">
        <v>122</v>
      </c>
      <c r="B5" s="11" t="s">
        <v>121</v>
      </c>
      <c r="C5" s="7">
        <v>293</v>
      </c>
      <c r="D5" s="7">
        <v>293</v>
      </c>
      <c r="E5" s="7">
        <v>50</v>
      </c>
      <c r="F5" s="7">
        <v>343</v>
      </c>
      <c r="G5" s="13" t="s">
        <v>457</v>
      </c>
      <c r="H5" s="13" t="s">
        <v>337</v>
      </c>
      <c r="I5" s="13">
        <v>158</v>
      </c>
      <c r="J5" s="7">
        <v>54</v>
      </c>
      <c r="K5" s="23">
        <v>12.45</v>
      </c>
      <c r="L5" s="13" t="s">
        <v>501</v>
      </c>
      <c r="M5" s="13" t="s">
        <v>500</v>
      </c>
      <c r="N5" s="18" t="s">
        <v>499</v>
      </c>
      <c r="O5" s="13" t="s">
        <v>479</v>
      </c>
      <c r="P5" s="13" t="s">
        <v>267</v>
      </c>
      <c r="Q5" s="164">
        <f t="shared" si="0"/>
        <v>2.9565000000000001</v>
      </c>
      <c r="R5" s="165">
        <f t="shared" si="1"/>
        <v>5.4202500000000002</v>
      </c>
      <c r="S5" s="165">
        <f t="shared" si="2"/>
        <v>3.4492500000000001</v>
      </c>
      <c r="T5" s="165">
        <f t="shared" si="3"/>
        <v>0.49275000000000002</v>
      </c>
      <c r="U5" s="165">
        <f t="shared" si="4"/>
        <v>9.8549999999999999E-2</v>
      </c>
      <c r="V5" s="166">
        <f t="shared" si="5"/>
        <v>0.21138975000000002</v>
      </c>
      <c r="W5" s="166">
        <f t="shared" si="6"/>
        <v>0.2926935</v>
      </c>
      <c r="X5" s="165">
        <f t="shared" si="7"/>
        <v>0.27643275</v>
      </c>
      <c r="Y5" s="166">
        <f t="shared" si="8"/>
        <v>4.0651875000000004E-2</v>
      </c>
      <c r="Z5" s="166">
        <f t="shared" si="9"/>
        <v>8.1303750000000004E-3</v>
      </c>
      <c r="AA5" s="166">
        <f t="shared" si="10"/>
        <v>0.30895424999999999</v>
      </c>
      <c r="AB5" s="166">
        <f t="shared" si="11"/>
        <v>0.42277950000000003</v>
      </c>
      <c r="AC5" s="165">
        <f t="shared" si="12"/>
        <v>0.2926935</v>
      </c>
      <c r="AD5" s="166">
        <f t="shared" si="13"/>
        <v>0</v>
      </c>
      <c r="AE5" s="166">
        <f t="shared" si="14"/>
        <v>0</v>
      </c>
      <c r="AF5" s="166">
        <f t="shared" si="15"/>
        <v>2.4361560000000004</v>
      </c>
      <c r="AG5" s="166">
        <f t="shared" si="16"/>
        <v>4.704777</v>
      </c>
      <c r="AH5" s="166">
        <f t="shared" si="17"/>
        <v>2.8801237500000001</v>
      </c>
      <c r="AI5" s="166">
        <f t="shared" si="18"/>
        <v>0.45209812500000002</v>
      </c>
      <c r="AJ5" s="167">
        <f t="shared" si="19"/>
        <v>9.0419625000000003E-2</v>
      </c>
      <c r="AK5" s="168">
        <f t="shared" si="20"/>
        <v>4.5552000000000001</v>
      </c>
      <c r="AL5" s="169">
        <f t="shared" si="21"/>
        <v>8.3512000000000004</v>
      </c>
      <c r="AM5" s="169">
        <f t="shared" si="22"/>
        <v>5.3144</v>
      </c>
      <c r="AN5" s="169">
        <f t="shared" si="23"/>
        <v>0.75919999999999999</v>
      </c>
      <c r="AO5" s="169">
        <f t="shared" si="24"/>
        <v>0.15184</v>
      </c>
      <c r="AP5" s="170">
        <v>0.7</v>
      </c>
      <c r="AQ5" s="170">
        <v>0.75</v>
      </c>
      <c r="AR5" s="170">
        <v>0.9</v>
      </c>
      <c r="AS5" s="170">
        <v>0</v>
      </c>
      <c r="AT5" s="170">
        <v>0</v>
      </c>
      <c r="AU5" s="169">
        <f t="shared" si="25"/>
        <v>3.336612825</v>
      </c>
      <c r="AV5" s="169">
        <f t="shared" si="26"/>
        <v>6.4829201250000006</v>
      </c>
      <c r="AW5" s="169">
        <f t="shared" si="27"/>
        <v>5.0317494749999998</v>
      </c>
      <c r="AX5" s="169">
        <f t="shared" si="28"/>
        <v>0</v>
      </c>
      <c r="AY5" s="169">
        <f t="shared" si="29"/>
        <v>0</v>
      </c>
      <c r="AZ5" s="169">
        <f t="shared" si="30"/>
        <v>1.4299769250000005</v>
      </c>
      <c r="BA5" s="169">
        <f t="shared" si="31"/>
        <v>2.1609733750000002</v>
      </c>
      <c r="BB5" s="169">
        <f t="shared" si="32"/>
        <v>0.55908327499999988</v>
      </c>
      <c r="BC5" s="169">
        <f t="shared" si="33"/>
        <v>0.79985187499999999</v>
      </c>
      <c r="BD5" s="171">
        <f t="shared" si="34"/>
        <v>0.159970375</v>
      </c>
      <c r="BE5" s="172">
        <f t="shared" si="35"/>
        <v>7.5117000000000003</v>
      </c>
      <c r="BF5" s="166">
        <f t="shared" si="36"/>
        <v>13.771450000000002</v>
      </c>
      <c r="BG5" s="166">
        <f t="shared" si="37"/>
        <v>8.7636500000000002</v>
      </c>
      <c r="BH5" s="166">
        <f t="shared" si="38"/>
        <v>1.2519499999999999</v>
      </c>
      <c r="BI5" s="166">
        <f t="shared" si="39"/>
        <v>0.25039</v>
      </c>
      <c r="BJ5" s="166">
        <f t="shared" si="40"/>
        <v>3.8661329250000009</v>
      </c>
      <c r="BK5" s="166">
        <f t="shared" si="41"/>
        <v>6.8657503750000002</v>
      </c>
      <c r="BL5" s="166">
        <f t="shared" si="42"/>
        <v>3.439207025</v>
      </c>
      <c r="BM5" s="166">
        <f t="shared" si="43"/>
        <v>1.2519499999999999</v>
      </c>
      <c r="BN5" s="166">
        <f t="shared" si="44"/>
        <v>0.25039</v>
      </c>
      <c r="BO5" s="166">
        <f t="shared" si="45"/>
        <v>3.6455670749999998</v>
      </c>
      <c r="BP5" s="166">
        <f t="shared" si="46"/>
        <v>6.9056996250000005</v>
      </c>
      <c r="BQ5" s="166">
        <f t="shared" si="47"/>
        <v>5.3244429750000002</v>
      </c>
      <c r="BR5" s="166">
        <f t="shared" si="48"/>
        <v>0</v>
      </c>
      <c r="BS5" s="167">
        <f t="shared" si="49"/>
        <v>0</v>
      </c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s="1" customFormat="1" ht="58.5" customHeight="1" thickBot="1" x14ac:dyDescent="0.3">
      <c r="A6" s="34" t="s">
        <v>120</v>
      </c>
      <c r="B6" s="21" t="s">
        <v>118</v>
      </c>
      <c r="C6" s="22">
        <v>352</v>
      </c>
      <c r="D6" s="22">
        <v>352</v>
      </c>
      <c r="E6" s="22">
        <v>309</v>
      </c>
      <c r="F6" s="22">
        <v>661</v>
      </c>
      <c r="G6" s="24" t="s">
        <v>457</v>
      </c>
      <c r="H6" s="24" t="s">
        <v>340</v>
      </c>
      <c r="I6" s="24">
        <v>137</v>
      </c>
      <c r="J6" s="22">
        <v>39</v>
      </c>
      <c r="K6" s="20">
        <v>21.47</v>
      </c>
      <c r="L6" s="109" t="s">
        <v>492</v>
      </c>
      <c r="M6" s="113" t="s">
        <v>494</v>
      </c>
      <c r="N6" s="111" t="s">
        <v>493</v>
      </c>
      <c r="O6" s="13" t="s">
        <v>485</v>
      </c>
      <c r="P6" s="24" t="s">
        <v>339</v>
      </c>
      <c r="Q6" s="164">
        <f t="shared" si="0"/>
        <v>4.7084999999999999</v>
      </c>
      <c r="R6" s="165">
        <f t="shared" si="1"/>
        <v>8.6322500000000009</v>
      </c>
      <c r="S6" s="165">
        <f t="shared" si="2"/>
        <v>5.4932499999999997</v>
      </c>
      <c r="T6" s="165">
        <f t="shared" si="3"/>
        <v>0.78474999999999995</v>
      </c>
      <c r="U6" s="165">
        <f t="shared" si="4"/>
        <v>0.15695000000000001</v>
      </c>
      <c r="V6" s="166">
        <f t="shared" si="5"/>
        <v>0.33665775000000003</v>
      </c>
      <c r="W6" s="166">
        <f t="shared" si="6"/>
        <v>0.46614149999999999</v>
      </c>
      <c r="X6" s="165">
        <f t="shared" si="7"/>
        <v>0.44024474999999996</v>
      </c>
      <c r="Y6" s="166">
        <f t="shared" si="8"/>
        <v>6.4741875000000004E-2</v>
      </c>
      <c r="Z6" s="166">
        <f t="shared" si="9"/>
        <v>1.2948375000000002E-2</v>
      </c>
      <c r="AA6" s="166">
        <f t="shared" si="10"/>
        <v>0.49203825000000001</v>
      </c>
      <c r="AB6" s="166">
        <f t="shared" si="11"/>
        <v>0.67331550000000007</v>
      </c>
      <c r="AC6" s="165">
        <f t="shared" si="12"/>
        <v>0.46614149999999999</v>
      </c>
      <c r="AD6" s="166">
        <f t="shared" si="13"/>
        <v>0</v>
      </c>
      <c r="AE6" s="166">
        <f t="shared" si="14"/>
        <v>0</v>
      </c>
      <c r="AF6" s="166">
        <f t="shared" si="15"/>
        <v>3.879804</v>
      </c>
      <c r="AG6" s="166">
        <f t="shared" si="16"/>
        <v>7.4927929999999998</v>
      </c>
      <c r="AH6" s="166">
        <f t="shared" si="17"/>
        <v>4.58686375</v>
      </c>
      <c r="AI6" s="166">
        <f t="shared" si="18"/>
        <v>0.72000812499999989</v>
      </c>
      <c r="AJ6" s="167">
        <f t="shared" si="19"/>
        <v>0.14400162499999999</v>
      </c>
      <c r="AK6" s="168">
        <f t="shared" si="20"/>
        <v>9.7674000000000003</v>
      </c>
      <c r="AL6" s="169">
        <f t="shared" si="21"/>
        <v>17.9069</v>
      </c>
      <c r="AM6" s="169">
        <f t="shared" si="22"/>
        <v>11.395300000000001</v>
      </c>
      <c r="AN6" s="169">
        <f t="shared" si="23"/>
        <v>1.6278999999999999</v>
      </c>
      <c r="AO6" s="169">
        <f t="shared" si="24"/>
        <v>0.32557999999999998</v>
      </c>
      <c r="AP6" s="170">
        <v>0.7</v>
      </c>
      <c r="AQ6" s="170">
        <v>0.75</v>
      </c>
      <c r="AR6" s="170">
        <v>0.9</v>
      </c>
      <c r="AS6" s="170">
        <v>0</v>
      </c>
      <c r="AT6" s="170">
        <v>0</v>
      </c>
      <c r="AU6" s="169">
        <f t="shared" si="25"/>
        <v>7.0728404249999999</v>
      </c>
      <c r="AV6" s="169">
        <f t="shared" si="26"/>
        <v>13.779781125</v>
      </c>
      <c r="AW6" s="169">
        <f t="shared" si="27"/>
        <v>10.651990275000001</v>
      </c>
      <c r="AX6" s="169">
        <f t="shared" si="28"/>
        <v>0</v>
      </c>
      <c r="AY6" s="169">
        <f t="shared" si="29"/>
        <v>0</v>
      </c>
      <c r="AZ6" s="169">
        <f t="shared" si="30"/>
        <v>3.031217325000001</v>
      </c>
      <c r="BA6" s="169">
        <f t="shared" si="31"/>
        <v>4.5932603749999998</v>
      </c>
      <c r="BB6" s="169">
        <f t="shared" si="32"/>
        <v>1.1835544749999993</v>
      </c>
      <c r="BC6" s="169">
        <f t="shared" si="33"/>
        <v>1.6926418749999999</v>
      </c>
      <c r="BD6" s="171">
        <f t="shared" si="34"/>
        <v>0.33852837499999999</v>
      </c>
      <c r="BE6" s="172">
        <f t="shared" si="35"/>
        <v>14.475899999999999</v>
      </c>
      <c r="BF6" s="166">
        <f t="shared" si="36"/>
        <v>26.539149999999999</v>
      </c>
      <c r="BG6" s="166">
        <f t="shared" si="37"/>
        <v>16.888550000000002</v>
      </c>
      <c r="BH6" s="166">
        <f t="shared" si="38"/>
        <v>2.4126499999999997</v>
      </c>
      <c r="BI6" s="166">
        <f t="shared" si="39"/>
        <v>0.48253000000000001</v>
      </c>
      <c r="BJ6" s="166">
        <f t="shared" si="40"/>
        <v>6.911021325000001</v>
      </c>
      <c r="BK6" s="166">
        <f t="shared" si="41"/>
        <v>12.086053374999999</v>
      </c>
      <c r="BL6" s="166">
        <f t="shared" si="42"/>
        <v>5.7704182249999993</v>
      </c>
      <c r="BM6" s="166">
        <f t="shared" si="43"/>
        <v>2.4126499999999997</v>
      </c>
      <c r="BN6" s="166">
        <f t="shared" si="44"/>
        <v>0.48253000000000001</v>
      </c>
      <c r="BO6" s="166">
        <f t="shared" si="45"/>
        <v>7.5648786750000001</v>
      </c>
      <c r="BP6" s="166">
        <f t="shared" si="46"/>
        <v>14.453096624999999</v>
      </c>
      <c r="BQ6" s="166">
        <f t="shared" si="47"/>
        <v>11.118131775000002</v>
      </c>
      <c r="BR6" s="166">
        <f t="shared" si="48"/>
        <v>0</v>
      </c>
      <c r="BS6" s="167">
        <f t="shared" si="49"/>
        <v>0</v>
      </c>
    </row>
    <row r="7" spans="1:112" s="4" customFormat="1" ht="45.75" customHeight="1" thickBot="1" x14ac:dyDescent="0.3">
      <c r="A7" s="26" t="s">
        <v>127</v>
      </c>
      <c r="B7" s="11" t="s">
        <v>126</v>
      </c>
      <c r="C7" s="7">
        <v>456</v>
      </c>
      <c r="D7" s="7">
        <v>456</v>
      </c>
      <c r="E7" s="7">
        <v>0</v>
      </c>
      <c r="F7" s="7">
        <v>456</v>
      </c>
      <c r="G7" s="13" t="s">
        <v>457</v>
      </c>
      <c r="H7" s="54" t="s">
        <v>363</v>
      </c>
      <c r="I7" s="13">
        <v>359</v>
      </c>
      <c r="J7" s="7">
        <v>79</v>
      </c>
      <c r="K7" s="23">
        <v>9.07</v>
      </c>
      <c r="L7" s="110" t="s">
        <v>497</v>
      </c>
      <c r="M7" s="113" t="s">
        <v>494</v>
      </c>
      <c r="N7" s="112" t="s">
        <v>498</v>
      </c>
      <c r="O7" s="13" t="s">
        <v>479</v>
      </c>
      <c r="P7" s="13" t="s">
        <v>9</v>
      </c>
      <c r="Q7" s="164">
        <f t="shared" si="0"/>
        <v>2.1242999999999999</v>
      </c>
      <c r="R7" s="165">
        <f t="shared" si="1"/>
        <v>3.8945500000000002</v>
      </c>
      <c r="S7" s="165">
        <f t="shared" si="2"/>
        <v>2.4783499999999998</v>
      </c>
      <c r="T7" s="165">
        <f t="shared" si="3"/>
        <v>0.35404999999999998</v>
      </c>
      <c r="U7" s="165">
        <f t="shared" si="4"/>
        <v>7.0809999999999998E-2</v>
      </c>
      <c r="V7" s="166">
        <f t="shared" si="5"/>
        <v>0.15188745000000001</v>
      </c>
      <c r="W7" s="166">
        <f t="shared" si="6"/>
        <v>0.21030570000000001</v>
      </c>
      <c r="X7" s="165">
        <f t="shared" si="7"/>
        <v>0.19862205000000002</v>
      </c>
      <c r="Y7" s="166">
        <f t="shared" si="8"/>
        <v>2.9209124999999999E-2</v>
      </c>
      <c r="Z7" s="166">
        <f t="shared" si="9"/>
        <v>5.8418250000000001E-3</v>
      </c>
      <c r="AA7" s="166">
        <f t="shared" si="10"/>
        <v>0.22198935000000003</v>
      </c>
      <c r="AB7" s="166">
        <f t="shared" si="11"/>
        <v>0.30377490000000001</v>
      </c>
      <c r="AC7" s="165">
        <f t="shared" si="12"/>
        <v>0.21030570000000001</v>
      </c>
      <c r="AD7" s="166">
        <f t="shared" si="13"/>
        <v>0</v>
      </c>
      <c r="AE7" s="166">
        <f t="shared" si="14"/>
        <v>0</v>
      </c>
      <c r="AF7" s="166">
        <f t="shared" si="15"/>
        <v>1.7504231999999997</v>
      </c>
      <c r="AG7" s="166">
        <f t="shared" si="16"/>
        <v>3.3804694</v>
      </c>
      <c r="AH7" s="166">
        <f t="shared" si="17"/>
        <v>2.0694222499999997</v>
      </c>
      <c r="AI7" s="166">
        <f t="shared" si="18"/>
        <v>0.32484087499999997</v>
      </c>
      <c r="AJ7" s="167">
        <f t="shared" si="19"/>
        <v>6.4968175000000003E-2</v>
      </c>
      <c r="AK7" s="168">
        <f t="shared" si="20"/>
        <v>7.8620999999999999</v>
      </c>
      <c r="AL7" s="169">
        <f t="shared" si="21"/>
        <v>14.41385</v>
      </c>
      <c r="AM7" s="169">
        <f t="shared" si="22"/>
        <v>9.1724499999999995</v>
      </c>
      <c r="AN7" s="169">
        <f t="shared" si="23"/>
        <v>1.3103499999999999</v>
      </c>
      <c r="AO7" s="169">
        <f t="shared" si="24"/>
        <v>0.26207000000000003</v>
      </c>
      <c r="AP7" s="170">
        <v>0.7</v>
      </c>
      <c r="AQ7" s="170">
        <v>0.75</v>
      </c>
      <c r="AR7" s="170">
        <v>0.9</v>
      </c>
      <c r="AS7" s="170">
        <v>0</v>
      </c>
      <c r="AT7" s="170">
        <v>0</v>
      </c>
      <c r="AU7" s="169">
        <f t="shared" si="25"/>
        <v>5.6097912149999996</v>
      </c>
      <c r="AV7" s="169">
        <f t="shared" si="26"/>
        <v>10.968116774999999</v>
      </c>
      <c r="AW7" s="169">
        <f t="shared" si="27"/>
        <v>8.4339648450000002</v>
      </c>
      <c r="AX7" s="169">
        <f t="shared" si="28"/>
        <v>0</v>
      </c>
      <c r="AY7" s="169">
        <f t="shared" si="29"/>
        <v>0</v>
      </c>
      <c r="AZ7" s="169">
        <f t="shared" si="30"/>
        <v>2.4041962350000006</v>
      </c>
      <c r="BA7" s="169">
        <f t="shared" si="31"/>
        <v>3.6560389250000007</v>
      </c>
      <c r="BB7" s="169">
        <f t="shared" si="32"/>
        <v>0.93710720500000022</v>
      </c>
      <c r="BC7" s="169">
        <f t="shared" si="33"/>
        <v>1.3395591249999999</v>
      </c>
      <c r="BD7" s="171">
        <f t="shared" si="34"/>
        <v>0.26791182500000005</v>
      </c>
      <c r="BE7" s="172">
        <f t="shared" si="35"/>
        <v>9.9863999999999997</v>
      </c>
      <c r="BF7" s="166">
        <f t="shared" si="36"/>
        <v>18.308399999999999</v>
      </c>
      <c r="BG7" s="166">
        <f t="shared" si="37"/>
        <v>11.6508</v>
      </c>
      <c r="BH7" s="166">
        <f t="shared" si="38"/>
        <v>1.6643999999999999</v>
      </c>
      <c r="BI7" s="166">
        <f t="shared" si="39"/>
        <v>0.33288000000000001</v>
      </c>
      <c r="BJ7" s="166">
        <f t="shared" si="40"/>
        <v>4.1546194350000007</v>
      </c>
      <c r="BK7" s="166">
        <f t="shared" si="41"/>
        <v>7.0365083250000007</v>
      </c>
      <c r="BL7" s="166">
        <f t="shared" si="42"/>
        <v>3.0065294549999999</v>
      </c>
      <c r="BM7" s="166">
        <f t="shared" si="43"/>
        <v>1.6643999999999999</v>
      </c>
      <c r="BN7" s="166">
        <f t="shared" si="44"/>
        <v>0.33288000000000006</v>
      </c>
      <c r="BO7" s="166">
        <f t="shared" si="45"/>
        <v>5.8317805649999999</v>
      </c>
      <c r="BP7" s="166">
        <f t="shared" si="46"/>
        <v>11.271891674999999</v>
      </c>
      <c r="BQ7" s="166">
        <f t="shared" si="47"/>
        <v>8.6442705449999995</v>
      </c>
      <c r="BR7" s="166">
        <f t="shared" si="48"/>
        <v>0</v>
      </c>
      <c r="BS7" s="167">
        <f t="shared" si="49"/>
        <v>0</v>
      </c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s="1" customFormat="1" ht="45.75" customHeight="1" thickBot="1" x14ac:dyDescent="0.3">
      <c r="A8" s="34" t="s">
        <v>125</v>
      </c>
      <c r="B8" s="21" t="s">
        <v>123</v>
      </c>
      <c r="C8" s="22">
        <v>282</v>
      </c>
      <c r="D8" s="22">
        <v>270</v>
      </c>
      <c r="E8" s="22">
        <v>0</v>
      </c>
      <c r="F8" s="22">
        <v>270</v>
      </c>
      <c r="G8" s="24" t="s">
        <v>457</v>
      </c>
      <c r="H8" s="24" t="s">
        <v>341</v>
      </c>
      <c r="I8" s="24">
        <v>219</v>
      </c>
      <c r="J8" s="22">
        <v>81</v>
      </c>
      <c r="K8" s="20">
        <v>14.77</v>
      </c>
      <c r="L8" s="24" t="s">
        <v>502</v>
      </c>
      <c r="M8" s="24" t="s">
        <v>503</v>
      </c>
      <c r="N8" s="18" t="s">
        <v>499</v>
      </c>
      <c r="O8" s="24" t="s">
        <v>479</v>
      </c>
      <c r="P8" s="24" t="s">
        <v>265</v>
      </c>
      <c r="Q8" s="164">
        <f t="shared" si="0"/>
        <v>1.1169</v>
      </c>
      <c r="R8" s="165">
        <f t="shared" si="1"/>
        <v>2.04765</v>
      </c>
      <c r="S8" s="165">
        <f t="shared" si="2"/>
        <v>1.30305</v>
      </c>
      <c r="T8" s="165">
        <f t="shared" si="3"/>
        <v>0.18615000000000001</v>
      </c>
      <c r="U8" s="165">
        <f t="shared" si="4"/>
        <v>3.7229999999999999E-2</v>
      </c>
      <c r="V8" s="166">
        <f t="shared" si="5"/>
        <v>7.9858349999999995E-2</v>
      </c>
      <c r="W8" s="166">
        <f t="shared" si="6"/>
        <v>0.11057309999999999</v>
      </c>
      <c r="X8" s="165">
        <f t="shared" si="7"/>
        <v>0.10443015</v>
      </c>
      <c r="Y8" s="166">
        <f t="shared" si="8"/>
        <v>1.5357375000000001E-2</v>
      </c>
      <c r="Z8" s="166">
        <f t="shared" si="9"/>
        <v>3.0714750000000002E-3</v>
      </c>
      <c r="AA8" s="166">
        <f t="shared" si="10"/>
        <v>0.11671605000000002</v>
      </c>
      <c r="AB8" s="166">
        <f t="shared" si="11"/>
        <v>0.15971669999999999</v>
      </c>
      <c r="AC8" s="165">
        <f t="shared" si="12"/>
        <v>0.11057309999999999</v>
      </c>
      <c r="AD8" s="166">
        <f t="shared" si="13"/>
        <v>0</v>
      </c>
      <c r="AE8" s="166">
        <f t="shared" si="14"/>
        <v>0</v>
      </c>
      <c r="AF8" s="166">
        <f t="shared" si="15"/>
        <v>0.92032559999999997</v>
      </c>
      <c r="AG8" s="166">
        <f t="shared" si="16"/>
        <v>1.7773601999999999</v>
      </c>
      <c r="AH8" s="166">
        <f t="shared" si="17"/>
        <v>1.08804675</v>
      </c>
      <c r="AI8" s="166">
        <f t="shared" si="18"/>
        <v>0.170792625</v>
      </c>
      <c r="AJ8" s="167">
        <f t="shared" si="19"/>
        <v>3.4158525000000002E-2</v>
      </c>
      <c r="AK8" s="168">
        <f t="shared" si="20"/>
        <v>4.7961</v>
      </c>
      <c r="AL8" s="169">
        <f t="shared" si="21"/>
        <v>8.7928499999999996</v>
      </c>
      <c r="AM8" s="169">
        <f t="shared" si="22"/>
        <v>5.5954499999999996</v>
      </c>
      <c r="AN8" s="169">
        <f t="shared" si="23"/>
        <v>0.79935</v>
      </c>
      <c r="AO8" s="169">
        <f t="shared" si="24"/>
        <v>0.15987000000000001</v>
      </c>
      <c r="AP8" s="170">
        <v>0.7</v>
      </c>
      <c r="AQ8" s="170">
        <v>0.75</v>
      </c>
      <c r="AR8" s="170">
        <v>0.9</v>
      </c>
      <c r="AS8" s="170">
        <v>0</v>
      </c>
      <c r="AT8" s="170">
        <v>0</v>
      </c>
      <c r="AU8" s="169">
        <f t="shared" si="25"/>
        <v>3.4131708450000002</v>
      </c>
      <c r="AV8" s="169">
        <f t="shared" si="26"/>
        <v>6.6775673250000001</v>
      </c>
      <c r="AW8" s="169">
        <f t="shared" si="27"/>
        <v>5.1298921349999995</v>
      </c>
      <c r="AX8" s="169">
        <f t="shared" si="28"/>
        <v>0</v>
      </c>
      <c r="AY8" s="169">
        <f t="shared" si="29"/>
        <v>0</v>
      </c>
      <c r="AZ8" s="169">
        <f t="shared" si="30"/>
        <v>1.4627875050000001</v>
      </c>
      <c r="BA8" s="169">
        <f t="shared" si="31"/>
        <v>2.2258557749999994</v>
      </c>
      <c r="BB8" s="169">
        <f t="shared" si="32"/>
        <v>0.56998801499999985</v>
      </c>
      <c r="BC8" s="169">
        <f t="shared" si="33"/>
        <v>0.81470737500000001</v>
      </c>
      <c r="BD8" s="171">
        <f t="shared" si="34"/>
        <v>0.162941475</v>
      </c>
      <c r="BE8" s="172">
        <f t="shared" si="35"/>
        <v>5.9130000000000003</v>
      </c>
      <c r="BF8" s="166">
        <f t="shared" si="36"/>
        <v>10.840499999999999</v>
      </c>
      <c r="BG8" s="166">
        <f t="shared" si="37"/>
        <v>6.8984999999999994</v>
      </c>
      <c r="BH8" s="166">
        <f t="shared" si="38"/>
        <v>0.98550000000000004</v>
      </c>
      <c r="BI8" s="166">
        <f t="shared" si="39"/>
        <v>0.1971</v>
      </c>
      <c r="BJ8" s="166">
        <f t="shared" si="40"/>
        <v>2.3831131050000001</v>
      </c>
      <c r="BK8" s="166">
        <f t="shared" si="41"/>
        <v>4.0032159749999998</v>
      </c>
      <c r="BL8" s="166">
        <f t="shared" si="42"/>
        <v>1.6580347649999998</v>
      </c>
      <c r="BM8" s="166">
        <f t="shared" si="43"/>
        <v>0.98550000000000004</v>
      </c>
      <c r="BN8" s="166">
        <f t="shared" si="44"/>
        <v>0.1971</v>
      </c>
      <c r="BO8" s="166">
        <f t="shared" si="45"/>
        <v>3.5298868950000002</v>
      </c>
      <c r="BP8" s="166">
        <f t="shared" si="46"/>
        <v>6.8372840249999998</v>
      </c>
      <c r="BQ8" s="166">
        <f t="shared" si="47"/>
        <v>5.2404652349999994</v>
      </c>
      <c r="BR8" s="166">
        <f t="shared" si="48"/>
        <v>0</v>
      </c>
      <c r="BS8" s="167">
        <f t="shared" si="49"/>
        <v>0</v>
      </c>
    </row>
    <row r="9" spans="1:112" s="4" customFormat="1" ht="45.75" customHeight="1" thickBot="1" x14ac:dyDescent="0.3">
      <c r="A9" s="26" t="s">
        <v>135</v>
      </c>
      <c r="B9" s="11" t="s">
        <v>133</v>
      </c>
      <c r="C9" s="7">
        <v>378</v>
      </c>
      <c r="D9" s="7">
        <v>378</v>
      </c>
      <c r="E9" s="7">
        <v>22</v>
      </c>
      <c r="F9" s="7">
        <v>400</v>
      </c>
      <c r="G9" s="13" t="s">
        <v>457</v>
      </c>
      <c r="H9" s="13" t="s">
        <v>342</v>
      </c>
      <c r="I9" s="13">
        <v>374</v>
      </c>
      <c r="J9" s="7">
        <v>99</v>
      </c>
      <c r="K9" s="23">
        <v>16.72</v>
      </c>
      <c r="L9" s="13" t="s">
        <v>505</v>
      </c>
      <c r="M9" s="24" t="s">
        <v>503</v>
      </c>
      <c r="N9" s="18" t="s">
        <v>499</v>
      </c>
      <c r="O9" s="13" t="s">
        <v>479</v>
      </c>
      <c r="P9" s="13" t="s">
        <v>267</v>
      </c>
      <c r="Q9" s="164">
        <f t="shared" si="0"/>
        <v>8.7599999999999997E-2</v>
      </c>
      <c r="R9" s="165">
        <f t="shared" si="1"/>
        <v>0.16059999999999999</v>
      </c>
      <c r="S9" s="165">
        <f t="shared" si="2"/>
        <v>0.1022</v>
      </c>
      <c r="T9" s="165">
        <f t="shared" si="3"/>
        <v>1.46E-2</v>
      </c>
      <c r="U9" s="165">
        <f t="shared" si="4"/>
        <v>2.9199999999999999E-3</v>
      </c>
      <c r="V9" s="166">
        <f t="shared" si="5"/>
        <v>6.2634000000000006E-3</v>
      </c>
      <c r="W9" s="166">
        <f t="shared" si="6"/>
        <v>8.6724000000000002E-3</v>
      </c>
      <c r="X9" s="165">
        <f t="shared" si="7"/>
        <v>8.1905999999999993E-3</v>
      </c>
      <c r="Y9" s="166">
        <f t="shared" si="8"/>
        <v>1.2045000000000001E-3</v>
      </c>
      <c r="Z9" s="166">
        <f t="shared" si="9"/>
        <v>2.409E-4</v>
      </c>
      <c r="AA9" s="166">
        <f t="shared" si="10"/>
        <v>9.1542000000000012E-3</v>
      </c>
      <c r="AB9" s="166">
        <f t="shared" si="11"/>
        <v>1.2526800000000001E-2</v>
      </c>
      <c r="AC9" s="165">
        <f t="shared" si="12"/>
        <v>8.6724000000000002E-3</v>
      </c>
      <c r="AD9" s="166">
        <f t="shared" si="13"/>
        <v>0</v>
      </c>
      <c r="AE9" s="166">
        <f t="shared" si="14"/>
        <v>0</v>
      </c>
      <c r="AF9" s="166">
        <f t="shared" si="15"/>
        <v>7.2182399999999994E-2</v>
      </c>
      <c r="AG9" s="166">
        <f t="shared" si="16"/>
        <v>0.13940079999999999</v>
      </c>
      <c r="AH9" s="166">
        <f t="shared" si="17"/>
        <v>8.5336999999999996E-2</v>
      </c>
      <c r="AI9" s="166">
        <f t="shared" si="18"/>
        <v>1.3395499999999999E-2</v>
      </c>
      <c r="AJ9" s="167">
        <f t="shared" si="19"/>
        <v>2.6790999999999998E-3</v>
      </c>
      <c r="AK9" s="168">
        <f t="shared" si="20"/>
        <v>8.6723999999999997</v>
      </c>
      <c r="AL9" s="169">
        <f t="shared" si="21"/>
        <v>15.8994</v>
      </c>
      <c r="AM9" s="169">
        <f t="shared" si="22"/>
        <v>10.117800000000001</v>
      </c>
      <c r="AN9" s="169">
        <f t="shared" si="23"/>
        <v>1.4454</v>
      </c>
      <c r="AO9" s="169">
        <f t="shared" si="24"/>
        <v>0.28908</v>
      </c>
      <c r="AP9" s="170">
        <v>0.7</v>
      </c>
      <c r="AQ9" s="170">
        <v>0.75</v>
      </c>
      <c r="AR9" s="170">
        <v>0.9</v>
      </c>
      <c r="AS9" s="170">
        <v>0</v>
      </c>
      <c r="AT9" s="170">
        <v>0</v>
      </c>
      <c r="AU9" s="169">
        <f t="shared" si="25"/>
        <v>6.0750643799999997</v>
      </c>
      <c r="AV9" s="169">
        <f t="shared" si="26"/>
        <v>11.9310543</v>
      </c>
      <c r="AW9" s="169">
        <f t="shared" si="27"/>
        <v>9.1133915400000021</v>
      </c>
      <c r="AX9" s="169">
        <f t="shared" si="28"/>
        <v>0</v>
      </c>
      <c r="AY9" s="169">
        <f t="shared" si="29"/>
        <v>0</v>
      </c>
      <c r="AZ9" s="169">
        <f t="shared" si="30"/>
        <v>2.6035990199999999</v>
      </c>
      <c r="BA9" s="169">
        <f t="shared" si="31"/>
        <v>3.9770181000000004</v>
      </c>
      <c r="BB9" s="169">
        <f t="shared" si="32"/>
        <v>1.0125990599999994</v>
      </c>
      <c r="BC9" s="169">
        <f t="shared" si="33"/>
        <v>1.4466045000000001</v>
      </c>
      <c r="BD9" s="171">
        <f t="shared" si="34"/>
        <v>0.28932089999999999</v>
      </c>
      <c r="BE9" s="172">
        <f t="shared" si="35"/>
        <v>8.76</v>
      </c>
      <c r="BF9" s="166">
        <f t="shared" si="36"/>
        <v>16.059999999999999</v>
      </c>
      <c r="BG9" s="166">
        <f t="shared" si="37"/>
        <v>10.220000000000001</v>
      </c>
      <c r="BH9" s="166">
        <f t="shared" si="38"/>
        <v>1.46</v>
      </c>
      <c r="BI9" s="166">
        <f t="shared" si="39"/>
        <v>0.29199999999999998</v>
      </c>
      <c r="BJ9" s="166">
        <f t="shared" si="40"/>
        <v>2.6757814199999999</v>
      </c>
      <c r="BK9" s="166">
        <f t="shared" si="41"/>
        <v>4.1164189000000002</v>
      </c>
      <c r="BL9" s="166">
        <f t="shared" si="42"/>
        <v>1.0979360599999994</v>
      </c>
      <c r="BM9" s="166">
        <f t="shared" si="43"/>
        <v>1.46</v>
      </c>
      <c r="BN9" s="166">
        <f t="shared" si="44"/>
        <v>0.29199999999999998</v>
      </c>
      <c r="BO9" s="166">
        <f t="shared" si="45"/>
        <v>6.0842185799999999</v>
      </c>
      <c r="BP9" s="166">
        <f t="shared" si="46"/>
        <v>11.943581099999999</v>
      </c>
      <c r="BQ9" s="166">
        <f t="shared" si="47"/>
        <v>9.1220639400000021</v>
      </c>
      <c r="BR9" s="166">
        <f t="shared" si="48"/>
        <v>0</v>
      </c>
      <c r="BS9" s="167">
        <f t="shared" si="49"/>
        <v>0</v>
      </c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s="4" customFormat="1" ht="45.75" customHeight="1" thickBot="1" x14ac:dyDescent="0.3">
      <c r="A10" s="36" t="s">
        <v>150</v>
      </c>
      <c r="B10" s="11" t="s">
        <v>149</v>
      </c>
      <c r="C10" s="7">
        <v>627</v>
      </c>
      <c r="D10" s="7">
        <v>627</v>
      </c>
      <c r="E10" s="7">
        <v>0</v>
      </c>
      <c r="F10" s="7">
        <v>627</v>
      </c>
      <c r="G10" s="13" t="s">
        <v>457</v>
      </c>
      <c r="H10" s="52" t="s">
        <v>362</v>
      </c>
      <c r="I10" s="13">
        <v>324</v>
      </c>
      <c r="J10" s="7">
        <v>52</v>
      </c>
      <c r="K10" s="23">
        <v>20.22</v>
      </c>
      <c r="L10" s="18" t="s">
        <v>495</v>
      </c>
      <c r="M10" s="13" t="s">
        <v>477</v>
      </c>
      <c r="N10" s="18" t="s">
        <v>496</v>
      </c>
      <c r="O10" s="13" t="s">
        <v>479</v>
      </c>
      <c r="P10" s="13" t="s">
        <v>9</v>
      </c>
      <c r="Q10" s="164">
        <f t="shared" si="0"/>
        <v>6.6356999999999999</v>
      </c>
      <c r="R10" s="165">
        <f t="shared" si="1"/>
        <v>12.16545</v>
      </c>
      <c r="S10" s="165">
        <f t="shared" si="2"/>
        <v>7.7416499999999999</v>
      </c>
      <c r="T10" s="165">
        <f t="shared" si="3"/>
        <v>1.10595</v>
      </c>
      <c r="U10" s="165">
        <f t="shared" si="4"/>
        <v>0.22119</v>
      </c>
      <c r="V10" s="166">
        <f t="shared" si="5"/>
        <v>0.47445255000000003</v>
      </c>
      <c r="W10" s="166">
        <f t="shared" si="6"/>
        <v>0.65693429999999997</v>
      </c>
      <c r="X10" s="165">
        <f t="shared" si="7"/>
        <v>0.62043795000000002</v>
      </c>
      <c r="Y10" s="166">
        <f t="shared" si="8"/>
        <v>9.1240874999999999E-2</v>
      </c>
      <c r="Z10" s="166">
        <f t="shared" si="9"/>
        <v>1.8248175000000002E-2</v>
      </c>
      <c r="AA10" s="166">
        <f t="shared" si="10"/>
        <v>0.69343065000000004</v>
      </c>
      <c r="AB10" s="166">
        <f t="shared" si="11"/>
        <v>0.94890510000000006</v>
      </c>
      <c r="AC10" s="165">
        <f t="shared" si="12"/>
        <v>0.65693429999999997</v>
      </c>
      <c r="AD10" s="166">
        <f t="shared" si="13"/>
        <v>0</v>
      </c>
      <c r="AE10" s="166">
        <f t="shared" si="14"/>
        <v>0</v>
      </c>
      <c r="AF10" s="166">
        <f t="shared" si="15"/>
        <v>5.4678168000000005</v>
      </c>
      <c r="AG10" s="166">
        <f t="shared" si="16"/>
        <v>10.559610600000001</v>
      </c>
      <c r="AH10" s="166">
        <f t="shared" si="17"/>
        <v>6.4642777499999999</v>
      </c>
      <c r="AI10" s="166">
        <f t="shared" si="18"/>
        <v>1.014709125</v>
      </c>
      <c r="AJ10" s="167">
        <f t="shared" si="19"/>
        <v>0.20294182499999999</v>
      </c>
      <c r="AK10" s="168">
        <f t="shared" si="20"/>
        <v>7.0956000000000001</v>
      </c>
      <c r="AL10" s="169">
        <f t="shared" si="21"/>
        <v>13.008599999999999</v>
      </c>
      <c r="AM10" s="169">
        <f t="shared" si="22"/>
        <v>8.2782</v>
      </c>
      <c r="AN10" s="169">
        <f t="shared" si="23"/>
        <v>1.1826000000000001</v>
      </c>
      <c r="AO10" s="169">
        <f t="shared" si="24"/>
        <v>0.23652000000000001</v>
      </c>
      <c r="AP10" s="170">
        <v>0.7</v>
      </c>
      <c r="AQ10" s="170">
        <v>0.75</v>
      </c>
      <c r="AR10" s="170">
        <v>0.9</v>
      </c>
      <c r="AS10" s="170">
        <v>0</v>
      </c>
      <c r="AT10" s="170">
        <v>0</v>
      </c>
      <c r="AU10" s="169">
        <f t="shared" si="25"/>
        <v>5.2990367849999993</v>
      </c>
      <c r="AV10" s="169">
        <f t="shared" si="26"/>
        <v>10.249150725</v>
      </c>
      <c r="AW10" s="169">
        <f t="shared" si="27"/>
        <v>8.0087741549999993</v>
      </c>
      <c r="AX10" s="169">
        <f t="shared" si="28"/>
        <v>0</v>
      </c>
      <c r="AY10" s="169">
        <f t="shared" si="29"/>
        <v>0</v>
      </c>
      <c r="AZ10" s="169">
        <f t="shared" si="30"/>
        <v>2.2710157650000005</v>
      </c>
      <c r="BA10" s="169">
        <f t="shared" si="31"/>
        <v>3.4163835749999993</v>
      </c>
      <c r="BB10" s="169">
        <f t="shared" si="32"/>
        <v>0.88986379500000012</v>
      </c>
      <c r="BC10" s="169">
        <f t="shared" si="33"/>
        <v>1.2738408750000001</v>
      </c>
      <c r="BD10" s="171">
        <f t="shared" si="34"/>
        <v>0.25476817499999999</v>
      </c>
      <c r="BE10" s="172">
        <f t="shared" si="35"/>
        <v>13.731300000000001</v>
      </c>
      <c r="BF10" s="166">
        <f t="shared" si="36"/>
        <v>25.174050000000001</v>
      </c>
      <c r="BG10" s="166">
        <f t="shared" si="37"/>
        <v>16.019849999999998</v>
      </c>
      <c r="BH10" s="166">
        <f t="shared" si="38"/>
        <v>2.2885499999999999</v>
      </c>
      <c r="BI10" s="166">
        <f t="shared" si="39"/>
        <v>0.45771000000000001</v>
      </c>
      <c r="BJ10" s="166">
        <f t="shared" si="40"/>
        <v>7.7388325650000009</v>
      </c>
      <c r="BK10" s="166">
        <f t="shared" si="41"/>
        <v>13.975994175</v>
      </c>
      <c r="BL10" s="166">
        <f t="shared" si="42"/>
        <v>7.3541415450000001</v>
      </c>
      <c r="BM10" s="166">
        <f t="shared" si="43"/>
        <v>2.2885499999999999</v>
      </c>
      <c r="BN10" s="166">
        <f t="shared" si="44"/>
        <v>0.45770999999999995</v>
      </c>
      <c r="BO10" s="166">
        <f t="shared" si="45"/>
        <v>5.9924674349999991</v>
      </c>
      <c r="BP10" s="166">
        <f t="shared" si="46"/>
        <v>11.198055824999999</v>
      </c>
      <c r="BQ10" s="166">
        <f t="shared" si="47"/>
        <v>8.665708454999999</v>
      </c>
      <c r="BR10" s="166">
        <f t="shared" si="48"/>
        <v>0</v>
      </c>
      <c r="BS10" s="167">
        <f t="shared" si="49"/>
        <v>0</v>
      </c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s="157" customFormat="1" ht="45.75" customHeight="1" thickBot="1" x14ac:dyDescent="0.3">
      <c r="A11" s="147" t="s">
        <v>135</v>
      </c>
      <c r="B11" s="148" t="s">
        <v>134</v>
      </c>
      <c r="C11" s="149">
        <v>367</v>
      </c>
      <c r="D11" s="149">
        <v>367</v>
      </c>
      <c r="E11" s="149">
        <v>0</v>
      </c>
      <c r="F11" s="149">
        <v>367</v>
      </c>
      <c r="G11" s="159" t="s">
        <v>458</v>
      </c>
      <c r="H11" s="151" t="s">
        <v>344</v>
      </c>
      <c r="I11" s="150">
        <v>0</v>
      </c>
      <c r="J11" s="150">
        <v>0</v>
      </c>
      <c r="K11" s="152">
        <v>0</v>
      </c>
      <c r="L11" s="153" t="s">
        <v>505</v>
      </c>
      <c r="M11" s="154" t="s">
        <v>503</v>
      </c>
      <c r="N11" s="155" t="s">
        <v>499</v>
      </c>
      <c r="O11" s="156" t="s">
        <v>483</v>
      </c>
      <c r="P11" s="150" t="s">
        <v>343</v>
      </c>
      <c r="Q11" s="164">
        <f t="shared" si="0"/>
        <v>8.0373000000000001</v>
      </c>
      <c r="R11" s="165">
        <f t="shared" si="1"/>
        <v>14.735049999999999</v>
      </c>
      <c r="S11" s="165">
        <f t="shared" si="2"/>
        <v>9.3768499999999992</v>
      </c>
      <c r="T11" s="165">
        <f t="shared" si="3"/>
        <v>1.33955</v>
      </c>
      <c r="U11" s="165">
        <f t="shared" si="4"/>
        <v>0.26790999999999998</v>
      </c>
      <c r="V11" s="166">
        <f t="shared" si="5"/>
        <v>0.57466695000000001</v>
      </c>
      <c r="W11" s="166">
        <f t="shared" si="6"/>
        <v>0.79569270000000003</v>
      </c>
      <c r="X11" s="165">
        <f t="shared" si="7"/>
        <v>0.75148755000000012</v>
      </c>
      <c r="Y11" s="166">
        <f t="shared" si="8"/>
        <v>0.11051287500000001</v>
      </c>
      <c r="Z11" s="166">
        <f t="shared" si="9"/>
        <v>2.2102574999999999E-2</v>
      </c>
      <c r="AA11" s="166">
        <f t="shared" si="10"/>
        <v>0.83989785000000006</v>
      </c>
      <c r="AB11" s="166">
        <f t="shared" si="11"/>
        <v>1.1493339</v>
      </c>
      <c r="AC11" s="165">
        <f t="shared" si="12"/>
        <v>0.79569270000000003</v>
      </c>
      <c r="AD11" s="166">
        <f t="shared" si="13"/>
        <v>0</v>
      </c>
      <c r="AE11" s="166">
        <f t="shared" si="14"/>
        <v>0</v>
      </c>
      <c r="AF11" s="166">
        <f t="shared" si="15"/>
        <v>6.6227352000000002</v>
      </c>
      <c r="AG11" s="166">
        <f t="shared" si="16"/>
        <v>12.790023399999999</v>
      </c>
      <c r="AH11" s="166">
        <f t="shared" si="17"/>
        <v>7.829669749999999</v>
      </c>
      <c r="AI11" s="166">
        <f t="shared" si="18"/>
        <v>1.2290371250000001</v>
      </c>
      <c r="AJ11" s="167">
        <f t="shared" si="19"/>
        <v>0.24580742499999997</v>
      </c>
      <c r="AK11" s="168">
        <f t="shared" si="20"/>
        <v>0</v>
      </c>
      <c r="AL11" s="169">
        <f t="shared" si="21"/>
        <v>0</v>
      </c>
      <c r="AM11" s="169">
        <f t="shared" si="22"/>
        <v>0</v>
      </c>
      <c r="AN11" s="169">
        <f t="shared" si="23"/>
        <v>0</v>
      </c>
      <c r="AO11" s="169">
        <f t="shared" si="24"/>
        <v>0</v>
      </c>
      <c r="AP11" s="170">
        <v>0.7</v>
      </c>
      <c r="AQ11" s="170">
        <v>0.75</v>
      </c>
      <c r="AR11" s="170">
        <v>0.9</v>
      </c>
      <c r="AS11" s="170">
        <v>0</v>
      </c>
      <c r="AT11" s="170">
        <v>0</v>
      </c>
      <c r="AU11" s="169">
        <f t="shared" si="25"/>
        <v>0.40226686499999997</v>
      </c>
      <c r="AV11" s="169">
        <f t="shared" si="26"/>
        <v>0.59676952500000002</v>
      </c>
      <c r="AW11" s="169">
        <f t="shared" si="27"/>
        <v>0.67633879500000016</v>
      </c>
      <c r="AX11" s="169">
        <f t="shared" si="28"/>
        <v>0</v>
      </c>
      <c r="AY11" s="169">
        <f t="shared" si="29"/>
        <v>0</v>
      </c>
      <c r="AZ11" s="169">
        <f t="shared" si="30"/>
        <v>0.17240008500000004</v>
      </c>
      <c r="BA11" s="169">
        <f t="shared" si="31"/>
        <v>0.19892317500000001</v>
      </c>
      <c r="BB11" s="169">
        <f t="shared" si="32"/>
        <v>7.5148754999999956E-2</v>
      </c>
      <c r="BC11" s="169">
        <f t="shared" si="33"/>
        <v>0.11051287500000001</v>
      </c>
      <c r="BD11" s="171">
        <f t="shared" si="34"/>
        <v>2.2102574999999999E-2</v>
      </c>
      <c r="BE11" s="172">
        <f t="shared" si="35"/>
        <v>8.0373000000000001</v>
      </c>
      <c r="BF11" s="166">
        <f t="shared" si="36"/>
        <v>14.735049999999999</v>
      </c>
      <c r="BG11" s="166">
        <f t="shared" si="37"/>
        <v>9.3768499999999992</v>
      </c>
      <c r="BH11" s="166">
        <f t="shared" si="38"/>
        <v>1.33955</v>
      </c>
      <c r="BI11" s="166">
        <f t="shared" si="39"/>
        <v>0.26790999999999998</v>
      </c>
      <c r="BJ11" s="166">
        <f t="shared" si="40"/>
        <v>6.7951352850000006</v>
      </c>
      <c r="BK11" s="166">
        <f t="shared" si="41"/>
        <v>12.988946575</v>
      </c>
      <c r="BL11" s="166">
        <f t="shared" si="42"/>
        <v>7.9048185049999988</v>
      </c>
      <c r="BM11" s="166">
        <f t="shared" si="43"/>
        <v>1.33955</v>
      </c>
      <c r="BN11" s="166">
        <f t="shared" si="44"/>
        <v>0.26790999999999998</v>
      </c>
      <c r="BO11" s="166">
        <f t="shared" si="45"/>
        <v>1.2421647149999999</v>
      </c>
      <c r="BP11" s="166">
        <f t="shared" si="46"/>
        <v>1.746103425</v>
      </c>
      <c r="BQ11" s="166">
        <f t="shared" si="47"/>
        <v>1.4720314950000002</v>
      </c>
      <c r="BR11" s="166">
        <f t="shared" si="48"/>
        <v>0</v>
      </c>
      <c r="BS11" s="167">
        <f t="shared" si="49"/>
        <v>0</v>
      </c>
    </row>
    <row r="12" spans="1:112" s="4" customFormat="1" ht="45.75" customHeight="1" thickBot="1" x14ac:dyDescent="0.3">
      <c r="A12" s="26" t="s">
        <v>135</v>
      </c>
      <c r="B12" s="11" t="s">
        <v>132</v>
      </c>
      <c r="C12" s="7">
        <v>330</v>
      </c>
      <c r="D12" s="7">
        <v>330</v>
      </c>
      <c r="E12" s="7">
        <v>0</v>
      </c>
      <c r="F12" s="7">
        <v>330</v>
      </c>
      <c r="G12" s="13" t="s">
        <v>457</v>
      </c>
      <c r="H12" s="13" t="s">
        <v>345</v>
      </c>
      <c r="I12" s="13">
        <v>243</v>
      </c>
      <c r="J12" s="7">
        <v>74</v>
      </c>
      <c r="K12" s="23">
        <v>13.29</v>
      </c>
      <c r="L12" s="110" t="s">
        <v>505</v>
      </c>
      <c r="M12" s="113" t="s">
        <v>503</v>
      </c>
      <c r="N12" s="114" t="s">
        <v>499</v>
      </c>
      <c r="O12" s="52" t="s">
        <v>490</v>
      </c>
      <c r="P12" s="13" t="s">
        <v>291</v>
      </c>
      <c r="Q12" s="164">
        <f t="shared" si="0"/>
        <v>1.9053</v>
      </c>
      <c r="R12" s="165">
        <f t="shared" si="1"/>
        <v>3.4930500000000002</v>
      </c>
      <c r="S12" s="165">
        <f t="shared" si="2"/>
        <v>2.2228500000000002</v>
      </c>
      <c r="T12" s="165">
        <f t="shared" si="3"/>
        <v>0.31755</v>
      </c>
      <c r="U12" s="165">
        <f t="shared" si="4"/>
        <v>6.3509999999999997E-2</v>
      </c>
      <c r="V12" s="166">
        <f t="shared" si="5"/>
        <v>0.13622895000000002</v>
      </c>
      <c r="W12" s="166">
        <f t="shared" si="6"/>
        <v>0.18862470000000003</v>
      </c>
      <c r="X12" s="165">
        <f t="shared" si="7"/>
        <v>0.17814554999999999</v>
      </c>
      <c r="Y12" s="166">
        <f t="shared" si="8"/>
        <v>2.6197875000000002E-2</v>
      </c>
      <c r="Z12" s="166">
        <f t="shared" si="9"/>
        <v>5.2395749999999998E-3</v>
      </c>
      <c r="AA12" s="166">
        <f t="shared" si="10"/>
        <v>0.19910385000000003</v>
      </c>
      <c r="AB12" s="166">
        <f t="shared" si="11"/>
        <v>0.27245790000000003</v>
      </c>
      <c r="AC12" s="165">
        <f t="shared" si="12"/>
        <v>0.18862470000000003</v>
      </c>
      <c r="AD12" s="166">
        <f t="shared" si="13"/>
        <v>0</v>
      </c>
      <c r="AE12" s="166">
        <f t="shared" si="14"/>
        <v>0</v>
      </c>
      <c r="AF12" s="166">
        <f t="shared" si="15"/>
        <v>1.5699672</v>
      </c>
      <c r="AG12" s="166">
        <f t="shared" si="16"/>
        <v>3.0319674000000001</v>
      </c>
      <c r="AH12" s="166">
        <f t="shared" si="17"/>
        <v>1.8560797500000001</v>
      </c>
      <c r="AI12" s="166">
        <f t="shared" si="18"/>
        <v>0.29135212500000002</v>
      </c>
      <c r="AJ12" s="167">
        <f t="shared" si="19"/>
        <v>5.8270425000000001E-2</v>
      </c>
      <c r="AK12" s="168">
        <f t="shared" si="20"/>
        <v>5.3216999999999999</v>
      </c>
      <c r="AL12" s="169">
        <f t="shared" si="21"/>
        <v>9.7564499999999992</v>
      </c>
      <c r="AM12" s="169">
        <f t="shared" si="22"/>
        <v>6.2086499999999996</v>
      </c>
      <c r="AN12" s="169">
        <f t="shared" si="23"/>
        <v>0.88695000000000002</v>
      </c>
      <c r="AO12" s="169">
        <f t="shared" si="24"/>
        <v>0.17738999999999999</v>
      </c>
      <c r="AP12" s="170">
        <v>0.7</v>
      </c>
      <c r="AQ12" s="170">
        <v>0.75</v>
      </c>
      <c r="AR12" s="170">
        <v>0.9</v>
      </c>
      <c r="AS12" s="170">
        <v>0</v>
      </c>
      <c r="AT12" s="170">
        <v>0</v>
      </c>
      <c r="AU12" s="169">
        <f t="shared" si="25"/>
        <v>3.8205502649999992</v>
      </c>
      <c r="AV12" s="169">
        <f t="shared" si="26"/>
        <v>7.4588060249999995</v>
      </c>
      <c r="AW12" s="169">
        <f t="shared" si="27"/>
        <v>5.748115995</v>
      </c>
      <c r="AX12" s="169">
        <f t="shared" si="28"/>
        <v>0</v>
      </c>
      <c r="AY12" s="169">
        <f t="shared" si="29"/>
        <v>0</v>
      </c>
      <c r="AZ12" s="169">
        <f t="shared" si="30"/>
        <v>1.6373786850000003</v>
      </c>
      <c r="BA12" s="169">
        <f t="shared" si="31"/>
        <v>2.4862686749999998</v>
      </c>
      <c r="BB12" s="169">
        <f t="shared" si="32"/>
        <v>0.63867955499999951</v>
      </c>
      <c r="BC12" s="169">
        <f t="shared" si="33"/>
        <v>0.91314787500000005</v>
      </c>
      <c r="BD12" s="171">
        <f t="shared" si="34"/>
        <v>0.18262957499999999</v>
      </c>
      <c r="BE12" s="172">
        <f t="shared" si="35"/>
        <v>7.2270000000000003</v>
      </c>
      <c r="BF12" s="166">
        <f t="shared" si="36"/>
        <v>13.249499999999999</v>
      </c>
      <c r="BG12" s="166">
        <f t="shared" si="37"/>
        <v>8.4314999999999998</v>
      </c>
      <c r="BH12" s="166">
        <f t="shared" si="38"/>
        <v>1.2044999999999999</v>
      </c>
      <c r="BI12" s="166">
        <f t="shared" si="39"/>
        <v>0.2409</v>
      </c>
      <c r="BJ12" s="166">
        <f t="shared" si="40"/>
        <v>3.2073458850000005</v>
      </c>
      <c r="BK12" s="166">
        <f t="shared" si="41"/>
        <v>5.5182360749999999</v>
      </c>
      <c r="BL12" s="166">
        <f t="shared" si="42"/>
        <v>2.4947593049999996</v>
      </c>
      <c r="BM12" s="166">
        <f t="shared" si="43"/>
        <v>1.2045000000000001</v>
      </c>
      <c r="BN12" s="166">
        <f t="shared" si="44"/>
        <v>0.2409</v>
      </c>
      <c r="BO12" s="166">
        <f t="shared" si="45"/>
        <v>4.0196541149999989</v>
      </c>
      <c r="BP12" s="166">
        <f t="shared" si="46"/>
        <v>7.7312639249999995</v>
      </c>
      <c r="BQ12" s="166">
        <f t="shared" si="47"/>
        <v>5.9367406950000001</v>
      </c>
      <c r="BR12" s="166">
        <f t="shared" si="48"/>
        <v>0</v>
      </c>
      <c r="BS12" s="167">
        <f t="shared" si="49"/>
        <v>0</v>
      </c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s="4" customFormat="1" ht="45.75" customHeight="1" thickBot="1" x14ac:dyDescent="0.3">
      <c r="A13" s="26" t="s">
        <v>129</v>
      </c>
      <c r="B13" s="11" t="s">
        <v>128</v>
      </c>
      <c r="C13" s="7">
        <v>307</v>
      </c>
      <c r="D13" s="7">
        <v>307</v>
      </c>
      <c r="E13" s="7">
        <v>89</v>
      </c>
      <c r="F13" s="7">
        <v>396</v>
      </c>
      <c r="G13" s="13" t="s">
        <v>457</v>
      </c>
      <c r="H13" s="48" t="s">
        <v>346</v>
      </c>
      <c r="I13" s="13">
        <v>236</v>
      </c>
      <c r="J13" s="7">
        <v>77</v>
      </c>
      <c r="K13" s="23">
        <v>13.85</v>
      </c>
      <c r="L13" s="13" t="s">
        <v>506</v>
      </c>
      <c r="M13" s="24" t="s">
        <v>503</v>
      </c>
      <c r="N13" s="18" t="s">
        <v>499</v>
      </c>
      <c r="O13" s="13" t="s">
        <v>479</v>
      </c>
      <c r="P13" s="13" t="s">
        <v>293</v>
      </c>
      <c r="Q13" s="164">
        <f t="shared" si="0"/>
        <v>1.5548999999999999</v>
      </c>
      <c r="R13" s="165">
        <f t="shared" si="1"/>
        <v>2.8506499999999999</v>
      </c>
      <c r="S13" s="165">
        <f t="shared" si="2"/>
        <v>1.8140499999999999</v>
      </c>
      <c r="T13" s="165">
        <f t="shared" si="3"/>
        <v>0.25914999999999999</v>
      </c>
      <c r="U13" s="165">
        <f t="shared" si="4"/>
        <v>5.1830000000000001E-2</v>
      </c>
      <c r="V13" s="166">
        <f t="shared" si="5"/>
        <v>0.11117535000000001</v>
      </c>
      <c r="W13" s="166">
        <f t="shared" si="6"/>
        <v>0.15393510000000002</v>
      </c>
      <c r="X13" s="165">
        <f t="shared" si="7"/>
        <v>0.14538314999999999</v>
      </c>
      <c r="Y13" s="166">
        <f t="shared" si="8"/>
        <v>2.1379875E-2</v>
      </c>
      <c r="Z13" s="166">
        <f t="shared" si="9"/>
        <v>4.2759750000000004E-3</v>
      </c>
      <c r="AA13" s="166">
        <f t="shared" si="10"/>
        <v>0.16248705000000002</v>
      </c>
      <c r="AB13" s="166">
        <f t="shared" si="11"/>
        <v>0.22235070000000001</v>
      </c>
      <c r="AC13" s="165">
        <f t="shared" si="12"/>
        <v>0.15393510000000002</v>
      </c>
      <c r="AD13" s="166">
        <f t="shared" si="13"/>
        <v>0</v>
      </c>
      <c r="AE13" s="166">
        <f t="shared" si="14"/>
        <v>0</v>
      </c>
      <c r="AF13" s="166">
        <f t="shared" si="15"/>
        <v>1.2812376000000001</v>
      </c>
      <c r="AG13" s="166">
        <f t="shared" si="16"/>
        <v>2.4743642000000001</v>
      </c>
      <c r="AH13" s="166">
        <f t="shared" si="17"/>
        <v>1.5147317499999999</v>
      </c>
      <c r="AI13" s="166">
        <f t="shared" si="18"/>
        <v>0.237770125</v>
      </c>
      <c r="AJ13" s="167">
        <f t="shared" si="19"/>
        <v>4.7554025E-2</v>
      </c>
      <c r="AK13" s="168">
        <f t="shared" si="20"/>
        <v>7.1174999999999997</v>
      </c>
      <c r="AL13" s="169">
        <f t="shared" si="21"/>
        <v>13.04875</v>
      </c>
      <c r="AM13" s="169">
        <f t="shared" si="22"/>
        <v>8.3037500000000009</v>
      </c>
      <c r="AN13" s="169">
        <f t="shared" si="23"/>
        <v>1.18625</v>
      </c>
      <c r="AO13" s="169">
        <f t="shared" si="24"/>
        <v>0.23724999999999999</v>
      </c>
      <c r="AP13" s="170">
        <v>0.7</v>
      </c>
      <c r="AQ13" s="170">
        <v>0.75</v>
      </c>
      <c r="AR13" s="170">
        <v>0.9</v>
      </c>
      <c r="AS13" s="170">
        <v>0</v>
      </c>
      <c r="AT13" s="170">
        <v>0</v>
      </c>
      <c r="AU13" s="169">
        <f t="shared" si="25"/>
        <v>5.0600727449999994</v>
      </c>
      <c r="AV13" s="169">
        <f t="shared" si="26"/>
        <v>9.9020138250000009</v>
      </c>
      <c r="AW13" s="169">
        <f t="shared" si="27"/>
        <v>7.6042198350000012</v>
      </c>
      <c r="AX13" s="169">
        <f t="shared" si="28"/>
        <v>0</v>
      </c>
      <c r="AY13" s="169">
        <f t="shared" si="29"/>
        <v>0</v>
      </c>
      <c r="AZ13" s="169">
        <f t="shared" si="30"/>
        <v>2.1686026050000002</v>
      </c>
      <c r="BA13" s="169">
        <f t="shared" si="31"/>
        <v>3.3006712749999991</v>
      </c>
      <c r="BB13" s="169">
        <f t="shared" si="32"/>
        <v>0.84491331500000033</v>
      </c>
      <c r="BC13" s="169">
        <f t="shared" si="33"/>
        <v>1.2076298750000001</v>
      </c>
      <c r="BD13" s="171">
        <f t="shared" si="34"/>
        <v>0.24152597499999998</v>
      </c>
      <c r="BE13" s="172">
        <f t="shared" si="35"/>
        <v>8.6723999999999997</v>
      </c>
      <c r="BF13" s="166">
        <f t="shared" si="36"/>
        <v>15.8994</v>
      </c>
      <c r="BG13" s="166">
        <f t="shared" si="37"/>
        <v>10.117800000000001</v>
      </c>
      <c r="BH13" s="166">
        <f t="shared" si="38"/>
        <v>1.4454</v>
      </c>
      <c r="BI13" s="166">
        <f t="shared" si="39"/>
        <v>0.28908</v>
      </c>
      <c r="BJ13" s="166">
        <f t="shared" si="40"/>
        <v>3.4498402050000001</v>
      </c>
      <c r="BK13" s="166">
        <f t="shared" si="41"/>
        <v>5.7750354749999993</v>
      </c>
      <c r="BL13" s="166">
        <f t="shared" si="42"/>
        <v>2.3596450650000005</v>
      </c>
      <c r="BM13" s="166">
        <f t="shared" si="43"/>
        <v>1.4454</v>
      </c>
      <c r="BN13" s="166">
        <f t="shared" si="44"/>
        <v>0.28908</v>
      </c>
      <c r="BO13" s="166">
        <f t="shared" si="45"/>
        <v>5.2225597949999996</v>
      </c>
      <c r="BP13" s="166">
        <f t="shared" si="46"/>
        <v>10.124364525000001</v>
      </c>
      <c r="BQ13" s="166">
        <f t="shared" si="47"/>
        <v>7.7581549350000012</v>
      </c>
      <c r="BR13" s="166">
        <f t="shared" si="48"/>
        <v>0</v>
      </c>
      <c r="BS13" s="167">
        <f t="shared" si="49"/>
        <v>0</v>
      </c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s="3" customFormat="1" ht="45.75" customHeight="1" thickBot="1" x14ac:dyDescent="0.3">
      <c r="A14" s="36" t="s">
        <v>146</v>
      </c>
      <c r="B14" s="16" t="s">
        <v>145</v>
      </c>
      <c r="C14" s="8">
        <v>560</v>
      </c>
      <c r="D14" s="8">
        <v>560</v>
      </c>
      <c r="E14" s="8">
        <v>79</v>
      </c>
      <c r="F14" s="8">
        <v>639</v>
      </c>
      <c r="G14" s="18" t="s">
        <v>457</v>
      </c>
      <c r="H14" s="18" t="s">
        <v>347</v>
      </c>
      <c r="I14" s="18">
        <v>360</v>
      </c>
      <c r="J14" s="8">
        <v>64</v>
      </c>
      <c r="K14" s="25">
        <v>16.829999999999998</v>
      </c>
      <c r="L14" s="113" t="s">
        <v>502</v>
      </c>
      <c r="M14" s="113" t="s">
        <v>503</v>
      </c>
      <c r="N14" s="114" t="s">
        <v>499</v>
      </c>
      <c r="O14" s="13" t="s">
        <v>487</v>
      </c>
      <c r="P14" s="18" t="s">
        <v>272</v>
      </c>
      <c r="Q14" s="164">
        <f t="shared" si="0"/>
        <v>4.38</v>
      </c>
      <c r="R14" s="165">
        <f t="shared" si="1"/>
        <v>8.0299999999999994</v>
      </c>
      <c r="S14" s="165">
        <f t="shared" si="2"/>
        <v>5.1100000000000003</v>
      </c>
      <c r="T14" s="165">
        <f t="shared" si="3"/>
        <v>0.73</v>
      </c>
      <c r="U14" s="165">
        <f t="shared" si="4"/>
        <v>0.14599999999999999</v>
      </c>
      <c r="V14" s="166">
        <f t="shared" si="5"/>
        <v>0.31317</v>
      </c>
      <c r="W14" s="166">
        <f t="shared" si="6"/>
        <v>0.43362000000000006</v>
      </c>
      <c r="X14" s="165">
        <f t="shared" si="7"/>
        <v>0.40953000000000006</v>
      </c>
      <c r="Y14" s="166">
        <f t="shared" si="8"/>
        <v>6.0225000000000001E-2</v>
      </c>
      <c r="Z14" s="166">
        <f t="shared" si="9"/>
        <v>1.2045E-2</v>
      </c>
      <c r="AA14" s="166">
        <f t="shared" si="10"/>
        <v>0.45771000000000001</v>
      </c>
      <c r="AB14" s="166">
        <f t="shared" si="11"/>
        <v>0.62634000000000001</v>
      </c>
      <c r="AC14" s="165">
        <f t="shared" si="12"/>
        <v>0.43362000000000006</v>
      </c>
      <c r="AD14" s="166">
        <f t="shared" si="13"/>
        <v>0</v>
      </c>
      <c r="AE14" s="166">
        <f t="shared" si="14"/>
        <v>0</v>
      </c>
      <c r="AF14" s="166">
        <f t="shared" si="15"/>
        <v>3.6091199999999994</v>
      </c>
      <c r="AG14" s="166">
        <f t="shared" si="16"/>
        <v>6.9700399999999991</v>
      </c>
      <c r="AH14" s="166">
        <f t="shared" si="17"/>
        <v>4.2668499999999998</v>
      </c>
      <c r="AI14" s="166">
        <f t="shared" si="18"/>
        <v>0.66977500000000001</v>
      </c>
      <c r="AJ14" s="167">
        <f t="shared" si="19"/>
        <v>0.13395499999999999</v>
      </c>
      <c r="AK14" s="168">
        <f t="shared" si="20"/>
        <v>9.6141000000000005</v>
      </c>
      <c r="AL14" s="169">
        <f t="shared" si="21"/>
        <v>17.62585</v>
      </c>
      <c r="AM14" s="169">
        <f t="shared" si="22"/>
        <v>11.21645</v>
      </c>
      <c r="AN14" s="169">
        <f t="shared" si="23"/>
        <v>1.6023499999999999</v>
      </c>
      <c r="AO14" s="169">
        <f t="shared" si="24"/>
        <v>0.32046999999999998</v>
      </c>
      <c r="AP14" s="170">
        <v>0.7</v>
      </c>
      <c r="AQ14" s="170">
        <v>0.75</v>
      </c>
      <c r="AR14" s="170">
        <v>0.9</v>
      </c>
      <c r="AS14" s="170">
        <v>0</v>
      </c>
      <c r="AT14" s="170">
        <v>0</v>
      </c>
      <c r="AU14" s="169">
        <f t="shared" si="25"/>
        <v>6.9490889999999998</v>
      </c>
      <c r="AV14" s="169">
        <f t="shared" si="26"/>
        <v>13.5446025</v>
      </c>
      <c r="AW14" s="169">
        <f t="shared" si="27"/>
        <v>10.463382000000001</v>
      </c>
      <c r="AX14" s="169">
        <f t="shared" si="28"/>
        <v>0</v>
      </c>
      <c r="AY14" s="169">
        <f t="shared" si="29"/>
        <v>0</v>
      </c>
      <c r="AZ14" s="169">
        <f t="shared" si="30"/>
        <v>2.9781810000000002</v>
      </c>
      <c r="BA14" s="169">
        <f t="shared" si="31"/>
        <v>4.5148675000000011</v>
      </c>
      <c r="BB14" s="169">
        <f t="shared" si="32"/>
        <v>1.1625979999999991</v>
      </c>
      <c r="BC14" s="169">
        <f t="shared" si="33"/>
        <v>1.6625749999999999</v>
      </c>
      <c r="BD14" s="171">
        <f t="shared" si="34"/>
        <v>0.33251500000000001</v>
      </c>
      <c r="BE14" s="172">
        <f t="shared" si="35"/>
        <v>13.9941</v>
      </c>
      <c r="BF14" s="166">
        <f t="shared" si="36"/>
        <v>25.655850000000001</v>
      </c>
      <c r="BG14" s="166">
        <f t="shared" si="37"/>
        <v>16.326450000000001</v>
      </c>
      <c r="BH14" s="166">
        <f t="shared" si="38"/>
        <v>2.3323499999999999</v>
      </c>
      <c r="BI14" s="166">
        <f t="shared" si="39"/>
        <v>0.46646999999999994</v>
      </c>
      <c r="BJ14" s="166">
        <f t="shared" si="40"/>
        <v>6.5873010000000001</v>
      </c>
      <c r="BK14" s="166">
        <f t="shared" si="41"/>
        <v>11.4849075</v>
      </c>
      <c r="BL14" s="166">
        <f t="shared" si="42"/>
        <v>5.4294479999999989</v>
      </c>
      <c r="BM14" s="166">
        <f t="shared" si="43"/>
        <v>2.3323499999999999</v>
      </c>
      <c r="BN14" s="166">
        <f t="shared" si="44"/>
        <v>0.46647</v>
      </c>
      <c r="BO14" s="166">
        <f t="shared" si="45"/>
        <v>7.4067989999999995</v>
      </c>
      <c r="BP14" s="166">
        <f t="shared" si="46"/>
        <v>14.170942500000001</v>
      </c>
      <c r="BQ14" s="166">
        <f t="shared" si="47"/>
        <v>10.897002000000001</v>
      </c>
      <c r="BR14" s="166">
        <f t="shared" si="48"/>
        <v>0</v>
      </c>
      <c r="BS14" s="167">
        <f t="shared" si="49"/>
        <v>0</v>
      </c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s="3" customFormat="1" ht="45.75" customHeight="1" thickBot="1" x14ac:dyDescent="0.3">
      <c r="A15" s="27" t="s">
        <v>111</v>
      </c>
      <c r="B15" s="16" t="s">
        <v>117</v>
      </c>
      <c r="C15" s="8">
        <v>314</v>
      </c>
      <c r="D15" s="8">
        <v>314</v>
      </c>
      <c r="E15" s="8">
        <v>48</v>
      </c>
      <c r="F15" s="8">
        <v>362</v>
      </c>
      <c r="G15" s="18" t="s">
        <v>457</v>
      </c>
      <c r="H15" s="18" t="s">
        <v>348</v>
      </c>
      <c r="I15" s="18">
        <v>264</v>
      </c>
      <c r="J15" s="8">
        <v>84</v>
      </c>
      <c r="K15" s="25">
        <v>17.739999999999998</v>
      </c>
      <c r="L15" s="18" t="s">
        <v>497</v>
      </c>
      <c r="M15" s="18" t="s">
        <v>500</v>
      </c>
      <c r="N15" s="18" t="s">
        <v>499</v>
      </c>
      <c r="O15" s="18" t="s">
        <v>479</v>
      </c>
      <c r="P15" s="18" t="s">
        <v>272</v>
      </c>
      <c r="Q15" s="164">
        <f t="shared" si="0"/>
        <v>1.095</v>
      </c>
      <c r="R15" s="165">
        <f t="shared" si="1"/>
        <v>2.0074999999999998</v>
      </c>
      <c r="S15" s="165">
        <f t="shared" si="2"/>
        <v>1.2775000000000001</v>
      </c>
      <c r="T15" s="165">
        <f t="shared" si="3"/>
        <v>0.1825</v>
      </c>
      <c r="U15" s="165">
        <f t="shared" si="4"/>
        <v>3.6499999999999998E-2</v>
      </c>
      <c r="V15" s="166">
        <f t="shared" si="5"/>
        <v>7.8292500000000001E-2</v>
      </c>
      <c r="W15" s="166">
        <f t="shared" si="6"/>
        <v>0.10840500000000002</v>
      </c>
      <c r="X15" s="165">
        <f t="shared" si="7"/>
        <v>0.10238250000000002</v>
      </c>
      <c r="Y15" s="166">
        <f t="shared" si="8"/>
        <v>1.505625E-2</v>
      </c>
      <c r="Z15" s="166">
        <f t="shared" si="9"/>
        <v>3.01125E-3</v>
      </c>
      <c r="AA15" s="166">
        <f t="shared" si="10"/>
        <v>0.1144275</v>
      </c>
      <c r="AB15" s="166">
        <f t="shared" si="11"/>
        <v>0.156585</v>
      </c>
      <c r="AC15" s="165">
        <f t="shared" si="12"/>
        <v>0.10840500000000002</v>
      </c>
      <c r="AD15" s="166">
        <f t="shared" si="13"/>
        <v>0</v>
      </c>
      <c r="AE15" s="166">
        <f t="shared" si="14"/>
        <v>0</v>
      </c>
      <c r="AF15" s="166">
        <f t="shared" si="15"/>
        <v>0.90227999999999986</v>
      </c>
      <c r="AG15" s="166">
        <f t="shared" si="16"/>
        <v>1.7425099999999998</v>
      </c>
      <c r="AH15" s="166">
        <f t="shared" si="17"/>
        <v>1.0667125</v>
      </c>
      <c r="AI15" s="166">
        <f t="shared" si="18"/>
        <v>0.16744375</v>
      </c>
      <c r="AJ15" s="167">
        <f t="shared" si="19"/>
        <v>3.3488749999999998E-2</v>
      </c>
      <c r="AK15" s="168">
        <f t="shared" si="20"/>
        <v>6.8327999999999998</v>
      </c>
      <c r="AL15" s="169">
        <f t="shared" si="21"/>
        <v>12.5268</v>
      </c>
      <c r="AM15" s="169">
        <f t="shared" si="22"/>
        <v>7.9715999999999996</v>
      </c>
      <c r="AN15" s="169">
        <f t="shared" si="23"/>
        <v>1.1388</v>
      </c>
      <c r="AO15" s="169">
        <f t="shared" si="24"/>
        <v>0.22775999999999999</v>
      </c>
      <c r="AP15" s="170">
        <v>0.7</v>
      </c>
      <c r="AQ15" s="170">
        <v>0.75</v>
      </c>
      <c r="AR15" s="170">
        <v>0.9</v>
      </c>
      <c r="AS15" s="170">
        <v>0</v>
      </c>
      <c r="AT15" s="170">
        <v>0</v>
      </c>
      <c r="AU15" s="169">
        <f t="shared" si="25"/>
        <v>4.8377647499999998</v>
      </c>
      <c r="AV15" s="169">
        <f t="shared" si="26"/>
        <v>9.4764037499999993</v>
      </c>
      <c r="AW15" s="169">
        <f t="shared" si="27"/>
        <v>7.2665842500000002</v>
      </c>
      <c r="AX15" s="169">
        <f t="shared" si="28"/>
        <v>0</v>
      </c>
      <c r="AY15" s="169">
        <f t="shared" si="29"/>
        <v>0</v>
      </c>
      <c r="AZ15" s="169">
        <f t="shared" si="30"/>
        <v>2.0733277499999998</v>
      </c>
      <c r="BA15" s="169">
        <f t="shared" si="31"/>
        <v>3.1588012499999998</v>
      </c>
      <c r="BB15" s="169">
        <f t="shared" si="32"/>
        <v>0.80739824999999943</v>
      </c>
      <c r="BC15" s="169">
        <f t="shared" si="33"/>
        <v>1.15385625</v>
      </c>
      <c r="BD15" s="171">
        <f t="shared" si="34"/>
        <v>0.23077124999999998</v>
      </c>
      <c r="BE15" s="172">
        <f t="shared" si="35"/>
        <v>7.9277999999999995</v>
      </c>
      <c r="BF15" s="166">
        <f t="shared" si="36"/>
        <v>14.5343</v>
      </c>
      <c r="BG15" s="166">
        <f t="shared" si="37"/>
        <v>9.2491000000000003</v>
      </c>
      <c r="BH15" s="166">
        <f t="shared" si="38"/>
        <v>1.3212999999999999</v>
      </c>
      <c r="BI15" s="166">
        <f t="shared" si="39"/>
        <v>0.26425999999999999</v>
      </c>
      <c r="BJ15" s="166">
        <f t="shared" si="40"/>
        <v>2.9756077499999996</v>
      </c>
      <c r="BK15" s="166">
        <f t="shared" si="41"/>
        <v>4.9013112499999991</v>
      </c>
      <c r="BL15" s="166">
        <f t="shared" si="42"/>
        <v>1.8741107499999994</v>
      </c>
      <c r="BM15" s="166">
        <f t="shared" si="43"/>
        <v>1.3212999999999999</v>
      </c>
      <c r="BN15" s="166">
        <f t="shared" si="44"/>
        <v>0.26425999999999999</v>
      </c>
      <c r="BO15" s="166">
        <f t="shared" si="45"/>
        <v>4.9521922499999995</v>
      </c>
      <c r="BP15" s="166">
        <f t="shared" si="46"/>
        <v>9.6329887499999991</v>
      </c>
      <c r="BQ15" s="166">
        <f t="shared" si="47"/>
        <v>7.3749892500000005</v>
      </c>
      <c r="BR15" s="166">
        <f t="shared" si="48"/>
        <v>0</v>
      </c>
      <c r="BS15" s="167">
        <f t="shared" si="49"/>
        <v>0</v>
      </c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s="3" customFormat="1" ht="45.75" customHeight="1" thickBot="1" x14ac:dyDescent="0.3">
      <c r="A16" s="16" t="s">
        <v>135</v>
      </c>
      <c r="B16" s="16" t="s">
        <v>131</v>
      </c>
      <c r="C16" s="8">
        <v>211</v>
      </c>
      <c r="D16" s="8">
        <v>211</v>
      </c>
      <c r="E16" s="8">
        <v>19</v>
      </c>
      <c r="F16" s="8">
        <v>230</v>
      </c>
      <c r="G16" s="18" t="s">
        <v>457</v>
      </c>
      <c r="H16" s="18" t="s">
        <v>349</v>
      </c>
      <c r="I16" s="18">
        <v>132</v>
      </c>
      <c r="J16" s="8">
        <v>62</v>
      </c>
      <c r="K16" s="25">
        <v>8.32</v>
      </c>
      <c r="L16" s="13" t="s">
        <v>505</v>
      </c>
      <c r="M16" s="24" t="s">
        <v>503</v>
      </c>
      <c r="N16" s="18" t="s">
        <v>499</v>
      </c>
      <c r="O16" s="18" t="s">
        <v>479</v>
      </c>
      <c r="P16" s="18" t="s">
        <v>291</v>
      </c>
      <c r="Q16" s="164">
        <f t="shared" si="0"/>
        <v>1.7301</v>
      </c>
      <c r="R16" s="165">
        <f t="shared" si="1"/>
        <v>3.1718500000000001</v>
      </c>
      <c r="S16" s="165">
        <f t="shared" si="2"/>
        <v>2.0184500000000001</v>
      </c>
      <c r="T16" s="165">
        <f t="shared" si="3"/>
        <v>0.28835</v>
      </c>
      <c r="U16" s="165">
        <f t="shared" si="4"/>
        <v>5.7669999999999999E-2</v>
      </c>
      <c r="V16" s="166">
        <f t="shared" si="5"/>
        <v>0.12370215000000001</v>
      </c>
      <c r="W16" s="166">
        <f t="shared" si="6"/>
        <v>0.17127990000000001</v>
      </c>
      <c r="X16" s="165">
        <f t="shared" si="7"/>
        <v>0.16176435</v>
      </c>
      <c r="Y16" s="166">
        <f t="shared" si="8"/>
        <v>2.3788875000000001E-2</v>
      </c>
      <c r="Z16" s="166">
        <f t="shared" si="9"/>
        <v>4.7577750000000005E-3</v>
      </c>
      <c r="AA16" s="166">
        <f t="shared" si="10"/>
        <v>0.18079545000000002</v>
      </c>
      <c r="AB16" s="166">
        <f t="shared" si="11"/>
        <v>0.24740430000000002</v>
      </c>
      <c r="AC16" s="165">
        <f t="shared" si="12"/>
        <v>0.17127990000000001</v>
      </c>
      <c r="AD16" s="166">
        <f t="shared" si="13"/>
        <v>0</v>
      </c>
      <c r="AE16" s="166">
        <f t="shared" si="14"/>
        <v>0</v>
      </c>
      <c r="AF16" s="166">
        <f t="shared" si="15"/>
        <v>1.4256024</v>
      </c>
      <c r="AG16" s="166">
        <f t="shared" si="16"/>
        <v>2.7531658000000001</v>
      </c>
      <c r="AH16" s="166">
        <f t="shared" si="17"/>
        <v>1.6854057500000001</v>
      </c>
      <c r="AI16" s="166">
        <f t="shared" si="18"/>
        <v>0.26456112500000001</v>
      </c>
      <c r="AJ16" s="167">
        <f t="shared" si="19"/>
        <v>5.2912225E-2</v>
      </c>
      <c r="AK16" s="168">
        <f t="shared" si="20"/>
        <v>3.3069000000000002</v>
      </c>
      <c r="AL16" s="169">
        <f t="shared" si="21"/>
        <v>6.0626499999999997</v>
      </c>
      <c r="AM16" s="169">
        <f t="shared" si="22"/>
        <v>3.85805</v>
      </c>
      <c r="AN16" s="169">
        <f t="shared" si="23"/>
        <v>0.55115000000000003</v>
      </c>
      <c r="AO16" s="169">
        <f t="shared" si="24"/>
        <v>0.11022999999999999</v>
      </c>
      <c r="AP16" s="170">
        <v>0.7</v>
      </c>
      <c r="AQ16" s="170">
        <v>0.75</v>
      </c>
      <c r="AR16" s="170">
        <v>0.9</v>
      </c>
      <c r="AS16" s="170">
        <v>0</v>
      </c>
      <c r="AT16" s="170">
        <v>0</v>
      </c>
      <c r="AU16" s="169">
        <f t="shared" si="25"/>
        <v>2.4014215050000001</v>
      </c>
      <c r="AV16" s="169">
        <f t="shared" si="26"/>
        <v>4.6754474249999998</v>
      </c>
      <c r="AW16" s="169">
        <f t="shared" si="27"/>
        <v>3.6178329150000001</v>
      </c>
      <c r="AX16" s="169">
        <f t="shared" si="28"/>
        <v>0</v>
      </c>
      <c r="AY16" s="169">
        <f t="shared" si="29"/>
        <v>0</v>
      </c>
      <c r="AZ16" s="169">
        <f t="shared" si="30"/>
        <v>1.0291806450000003</v>
      </c>
      <c r="BA16" s="169">
        <f t="shared" si="31"/>
        <v>1.5584824749999999</v>
      </c>
      <c r="BB16" s="169">
        <f t="shared" si="32"/>
        <v>0.40198143499999972</v>
      </c>
      <c r="BC16" s="169">
        <f t="shared" si="33"/>
        <v>0.57493887500000007</v>
      </c>
      <c r="BD16" s="171">
        <f t="shared" si="34"/>
        <v>0.114987775</v>
      </c>
      <c r="BE16" s="172">
        <f t="shared" si="35"/>
        <v>5.0369999999999999</v>
      </c>
      <c r="BF16" s="166">
        <f t="shared" si="36"/>
        <v>9.2345000000000006</v>
      </c>
      <c r="BG16" s="166">
        <f t="shared" si="37"/>
        <v>5.8765000000000001</v>
      </c>
      <c r="BH16" s="166">
        <f t="shared" si="38"/>
        <v>0.83950000000000002</v>
      </c>
      <c r="BI16" s="166">
        <f t="shared" si="39"/>
        <v>0.16789999999999999</v>
      </c>
      <c r="BJ16" s="166">
        <f t="shared" si="40"/>
        <v>2.4547830450000001</v>
      </c>
      <c r="BK16" s="166">
        <f t="shared" si="41"/>
        <v>4.3116482749999996</v>
      </c>
      <c r="BL16" s="166">
        <f t="shared" si="42"/>
        <v>2.0873871849999999</v>
      </c>
      <c r="BM16" s="166">
        <f t="shared" si="43"/>
        <v>0.83950000000000014</v>
      </c>
      <c r="BN16" s="166">
        <f t="shared" si="44"/>
        <v>0.16789999999999999</v>
      </c>
      <c r="BO16" s="166">
        <f t="shared" si="45"/>
        <v>2.5822169550000003</v>
      </c>
      <c r="BP16" s="166">
        <f t="shared" si="46"/>
        <v>4.9228517250000001</v>
      </c>
      <c r="BQ16" s="166">
        <f t="shared" si="47"/>
        <v>3.7891128150000002</v>
      </c>
      <c r="BR16" s="166">
        <f t="shared" si="48"/>
        <v>0</v>
      </c>
      <c r="BS16" s="167">
        <f t="shared" si="49"/>
        <v>0</v>
      </c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3" customFormat="1" ht="45.75" customHeight="1" thickBot="1" x14ac:dyDescent="0.3">
      <c r="A17" s="36" t="s">
        <v>146</v>
      </c>
      <c r="B17" s="16" t="s">
        <v>143</v>
      </c>
      <c r="C17" s="8">
        <v>305</v>
      </c>
      <c r="D17" s="8">
        <v>305</v>
      </c>
      <c r="E17" s="8">
        <v>56</v>
      </c>
      <c r="F17" s="8">
        <v>361</v>
      </c>
      <c r="G17" s="18" t="s">
        <v>457</v>
      </c>
      <c r="H17" s="47" t="s">
        <v>338</v>
      </c>
      <c r="I17" s="18">
        <v>220</v>
      </c>
      <c r="J17" s="8">
        <v>72</v>
      </c>
      <c r="K17" s="25">
        <v>12.1</v>
      </c>
      <c r="L17" s="109" t="s">
        <v>502</v>
      </c>
      <c r="M17" s="113" t="s">
        <v>503</v>
      </c>
      <c r="N17" s="114" t="s">
        <v>499</v>
      </c>
      <c r="O17" s="18" t="s">
        <v>479</v>
      </c>
      <c r="P17" s="18" t="s">
        <v>469</v>
      </c>
      <c r="Q17" s="164">
        <f t="shared" si="0"/>
        <v>1.8614999999999999</v>
      </c>
      <c r="R17" s="165">
        <f t="shared" si="1"/>
        <v>3.41275</v>
      </c>
      <c r="S17" s="165">
        <f t="shared" si="2"/>
        <v>2.1717499999999998</v>
      </c>
      <c r="T17" s="165">
        <f t="shared" si="3"/>
        <v>0.31025000000000003</v>
      </c>
      <c r="U17" s="165">
        <f t="shared" si="4"/>
        <v>6.2050000000000001E-2</v>
      </c>
      <c r="V17" s="166">
        <f t="shared" si="5"/>
        <v>0.13309725</v>
      </c>
      <c r="W17" s="166">
        <f t="shared" si="6"/>
        <v>0.18428850000000002</v>
      </c>
      <c r="X17" s="165">
        <f t="shared" si="7"/>
        <v>0.17405025000000002</v>
      </c>
      <c r="Y17" s="166">
        <f t="shared" si="8"/>
        <v>2.5595625000000004E-2</v>
      </c>
      <c r="Z17" s="166">
        <f t="shared" si="9"/>
        <v>5.1191250000000004E-3</v>
      </c>
      <c r="AA17" s="166">
        <f t="shared" si="10"/>
        <v>0.19452675</v>
      </c>
      <c r="AB17" s="166">
        <f t="shared" si="11"/>
        <v>0.2661945</v>
      </c>
      <c r="AC17" s="165">
        <f t="shared" si="12"/>
        <v>0.18428850000000002</v>
      </c>
      <c r="AD17" s="166">
        <f t="shared" si="13"/>
        <v>0</v>
      </c>
      <c r="AE17" s="166">
        <f t="shared" si="14"/>
        <v>0</v>
      </c>
      <c r="AF17" s="166">
        <f t="shared" si="15"/>
        <v>1.5338759999999998</v>
      </c>
      <c r="AG17" s="166">
        <f t="shared" si="16"/>
        <v>2.9622669999999998</v>
      </c>
      <c r="AH17" s="166">
        <f t="shared" si="17"/>
        <v>1.8134112499999997</v>
      </c>
      <c r="AI17" s="166">
        <f t="shared" si="18"/>
        <v>0.28465437500000002</v>
      </c>
      <c r="AJ17" s="167">
        <f t="shared" si="19"/>
        <v>5.6930874999999999E-2</v>
      </c>
      <c r="AK17" s="168">
        <f t="shared" si="20"/>
        <v>6.0444000000000004</v>
      </c>
      <c r="AL17" s="169">
        <f t="shared" si="21"/>
        <v>11.0814</v>
      </c>
      <c r="AM17" s="169">
        <f t="shared" si="22"/>
        <v>7.0518000000000001</v>
      </c>
      <c r="AN17" s="169">
        <f t="shared" si="23"/>
        <v>1.0074000000000001</v>
      </c>
      <c r="AO17" s="169">
        <f t="shared" si="24"/>
        <v>0.20147999999999999</v>
      </c>
      <c r="AP17" s="170">
        <v>0.7</v>
      </c>
      <c r="AQ17" s="170">
        <v>0.75</v>
      </c>
      <c r="AR17" s="170">
        <v>0.9</v>
      </c>
      <c r="AS17" s="170">
        <v>0</v>
      </c>
      <c r="AT17" s="170">
        <v>0</v>
      </c>
      <c r="AU17" s="169">
        <f t="shared" si="25"/>
        <v>4.3242480749999999</v>
      </c>
      <c r="AV17" s="169">
        <f t="shared" si="26"/>
        <v>8.4492663750000006</v>
      </c>
      <c r="AW17" s="169">
        <f t="shared" si="27"/>
        <v>6.5032652249999998</v>
      </c>
      <c r="AX17" s="169">
        <f t="shared" si="28"/>
        <v>0</v>
      </c>
      <c r="AY17" s="169">
        <f t="shared" si="29"/>
        <v>0</v>
      </c>
      <c r="AZ17" s="169">
        <f t="shared" si="30"/>
        <v>1.8532491750000002</v>
      </c>
      <c r="BA17" s="169">
        <f t="shared" si="31"/>
        <v>2.816422124999999</v>
      </c>
      <c r="BB17" s="169">
        <f t="shared" si="32"/>
        <v>0.72258502499999988</v>
      </c>
      <c r="BC17" s="169">
        <f t="shared" si="33"/>
        <v>1.0329956250000001</v>
      </c>
      <c r="BD17" s="171">
        <f t="shared" si="34"/>
        <v>0.20659912499999999</v>
      </c>
      <c r="BE17" s="172">
        <f t="shared" si="35"/>
        <v>7.9059000000000008</v>
      </c>
      <c r="BF17" s="166">
        <f t="shared" si="36"/>
        <v>14.494150000000001</v>
      </c>
      <c r="BG17" s="166">
        <f t="shared" si="37"/>
        <v>9.2235499999999995</v>
      </c>
      <c r="BH17" s="166">
        <f t="shared" si="38"/>
        <v>1.31765</v>
      </c>
      <c r="BI17" s="166">
        <f t="shared" si="39"/>
        <v>0.26352999999999999</v>
      </c>
      <c r="BJ17" s="166">
        <f t="shared" si="40"/>
        <v>3.387125175</v>
      </c>
      <c r="BK17" s="166">
        <f t="shared" si="41"/>
        <v>5.7786891249999988</v>
      </c>
      <c r="BL17" s="166">
        <f t="shared" si="42"/>
        <v>2.5359962749999996</v>
      </c>
      <c r="BM17" s="166">
        <f t="shared" si="43"/>
        <v>1.31765</v>
      </c>
      <c r="BN17" s="166">
        <f t="shared" si="44"/>
        <v>0.26352999999999999</v>
      </c>
      <c r="BO17" s="166">
        <f t="shared" si="45"/>
        <v>4.5187748249999995</v>
      </c>
      <c r="BP17" s="166">
        <f t="shared" si="46"/>
        <v>8.7154608749999998</v>
      </c>
      <c r="BQ17" s="166">
        <f t="shared" si="47"/>
        <v>6.6875537249999999</v>
      </c>
      <c r="BR17" s="166">
        <f t="shared" si="48"/>
        <v>0</v>
      </c>
      <c r="BS17" s="167">
        <f t="shared" si="49"/>
        <v>0</v>
      </c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4" customFormat="1" ht="45.75" customHeight="1" thickBot="1" x14ac:dyDescent="0.3">
      <c r="A18" s="26" t="s">
        <v>135</v>
      </c>
      <c r="B18" s="11" t="s">
        <v>130</v>
      </c>
      <c r="C18" s="7">
        <v>676</v>
      </c>
      <c r="D18" s="7">
        <v>670</v>
      </c>
      <c r="E18" s="7">
        <v>50</v>
      </c>
      <c r="F18" s="7">
        <v>720</v>
      </c>
      <c r="G18" s="13" t="s">
        <v>457</v>
      </c>
      <c r="H18" s="48" t="s">
        <v>344</v>
      </c>
      <c r="I18" s="13">
        <v>589</v>
      </c>
      <c r="J18" s="7">
        <v>88</v>
      </c>
      <c r="K18" s="23">
        <v>29.52</v>
      </c>
      <c r="L18" s="13" t="s">
        <v>505</v>
      </c>
      <c r="M18" s="24" t="s">
        <v>503</v>
      </c>
      <c r="N18" s="18" t="s">
        <v>499</v>
      </c>
      <c r="O18" s="13" t="s">
        <v>491</v>
      </c>
      <c r="P18" s="13" t="s">
        <v>267</v>
      </c>
      <c r="Q18" s="164">
        <f t="shared" si="0"/>
        <v>1.7739</v>
      </c>
      <c r="R18" s="165">
        <f t="shared" si="1"/>
        <v>3.2521499999999999</v>
      </c>
      <c r="S18" s="165">
        <f t="shared" si="2"/>
        <v>2.06955</v>
      </c>
      <c r="T18" s="165">
        <f t="shared" si="3"/>
        <v>0.29565000000000002</v>
      </c>
      <c r="U18" s="165">
        <f t="shared" si="4"/>
        <v>5.9130000000000002E-2</v>
      </c>
      <c r="V18" s="166">
        <f t="shared" si="5"/>
        <v>0.12683385</v>
      </c>
      <c r="W18" s="166">
        <f t="shared" si="6"/>
        <v>0.17561610000000002</v>
      </c>
      <c r="X18" s="165">
        <f t="shared" si="7"/>
        <v>0.16585965</v>
      </c>
      <c r="Y18" s="166">
        <f t="shared" si="8"/>
        <v>2.4391125000000003E-2</v>
      </c>
      <c r="Z18" s="166">
        <f t="shared" si="9"/>
        <v>4.8782250000000008E-3</v>
      </c>
      <c r="AA18" s="166">
        <f t="shared" si="10"/>
        <v>0.18537255</v>
      </c>
      <c r="AB18" s="166">
        <f t="shared" si="11"/>
        <v>0.2536677</v>
      </c>
      <c r="AC18" s="165">
        <f t="shared" si="12"/>
        <v>0.17561610000000002</v>
      </c>
      <c r="AD18" s="166">
        <f t="shared" si="13"/>
        <v>0</v>
      </c>
      <c r="AE18" s="166">
        <f t="shared" si="14"/>
        <v>0</v>
      </c>
      <c r="AF18" s="166">
        <f t="shared" si="15"/>
        <v>1.4616936</v>
      </c>
      <c r="AG18" s="166">
        <f t="shared" si="16"/>
        <v>2.8228662</v>
      </c>
      <c r="AH18" s="166">
        <f t="shared" si="17"/>
        <v>1.7280742499999999</v>
      </c>
      <c r="AI18" s="166">
        <f t="shared" si="18"/>
        <v>0.27125887500000001</v>
      </c>
      <c r="AJ18" s="167">
        <f t="shared" si="19"/>
        <v>5.4251775000000002E-2</v>
      </c>
      <c r="AK18" s="168">
        <f t="shared" si="20"/>
        <v>13.9941</v>
      </c>
      <c r="AL18" s="169">
        <f t="shared" si="21"/>
        <v>25.655850000000001</v>
      </c>
      <c r="AM18" s="169">
        <f t="shared" si="22"/>
        <v>16.326450000000001</v>
      </c>
      <c r="AN18" s="169">
        <f t="shared" si="23"/>
        <v>2.3323499999999999</v>
      </c>
      <c r="AO18" s="169">
        <f t="shared" si="24"/>
        <v>0.46647</v>
      </c>
      <c r="AP18" s="170">
        <v>0.7</v>
      </c>
      <c r="AQ18" s="170">
        <v>0.75</v>
      </c>
      <c r="AR18" s="170">
        <v>0.9</v>
      </c>
      <c r="AS18" s="170">
        <v>0</v>
      </c>
      <c r="AT18" s="170">
        <v>0</v>
      </c>
      <c r="AU18" s="169">
        <f t="shared" si="25"/>
        <v>9.884653694999999</v>
      </c>
      <c r="AV18" s="169">
        <f t="shared" si="26"/>
        <v>19.373599575</v>
      </c>
      <c r="AW18" s="169">
        <f t="shared" si="27"/>
        <v>14.843078685000004</v>
      </c>
      <c r="AX18" s="169">
        <f t="shared" si="28"/>
        <v>0</v>
      </c>
      <c r="AY18" s="169">
        <f t="shared" si="29"/>
        <v>0</v>
      </c>
      <c r="AZ18" s="169">
        <f t="shared" si="30"/>
        <v>4.2362801550000011</v>
      </c>
      <c r="BA18" s="169">
        <f t="shared" si="31"/>
        <v>6.457866525</v>
      </c>
      <c r="BB18" s="169">
        <f t="shared" si="32"/>
        <v>1.6492309649999992</v>
      </c>
      <c r="BC18" s="169">
        <f t="shared" si="33"/>
        <v>2.3567411250000001</v>
      </c>
      <c r="BD18" s="171">
        <f t="shared" si="34"/>
        <v>0.47134822500000001</v>
      </c>
      <c r="BE18" s="172">
        <f t="shared" si="35"/>
        <v>15.767999999999999</v>
      </c>
      <c r="BF18" s="166">
        <f t="shared" si="36"/>
        <v>28.908000000000001</v>
      </c>
      <c r="BG18" s="166">
        <f t="shared" si="37"/>
        <v>18.396000000000001</v>
      </c>
      <c r="BH18" s="166">
        <f t="shared" si="38"/>
        <v>2.6280000000000001</v>
      </c>
      <c r="BI18" s="166">
        <f t="shared" si="39"/>
        <v>0.52559999999999996</v>
      </c>
      <c r="BJ18" s="166">
        <f t="shared" si="40"/>
        <v>5.6979737550000014</v>
      </c>
      <c r="BK18" s="166">
        <f t="shared" si="41"/>
        <v>9.280732725</v>
      </c>
      <c r="BL18" s="166">
        <f t="shared" si="42"/>
        <v>3.3773052149999989</v>
      </c>
      <c r="BM18" s="166">
        <f t="shared" si="43"/>
        <v>2.6280000000000001</v>
      </c>
      <c r="BN18" s="166">
        <f t="shared" si="44"/>
        <v>0.52560000000000007</v>
      </c>
      <c r="BO18" s="166">
        <f t="shared" si="45"/>
        <v>10.070026244999999</v>
      </c>
      <c r="BP18" s="166">
        <f t="shared" si="46"/>
        <v>19.627267275000001</v>
      </c>
      <c r="BQ18" s="166">
        <f t="shared" si="47"/>
        <v>15.018694785000003</v>
      </c>
      <c r="BR18" s="166">
        <f t="shared" si="48"/>
        <v>0</v>
      </c>
      <c r="BS18" s="167">
        <f t="shared" si="49"/>
        <v>0</v>
      </c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s="4" customFormat="1" ht="78" customHeight="1" thickBot="1" x14ac:dyDescent="0.3">
      <c r="A19" s="26" t="s">
        <v>109</v>
      </c>
      <c r="B19" s="11" t="s">
        <v>108</v>
      </c>
      <c r="C19" s="7">
        <v>216</v>
      </c>
      <c r="D19" s="7">
        <v>216</v>
      </c>
      <c r="E19" s="7">
        <v>0</v>
      </c>
      <c r="F19" s="7">
        <v>216</v>
      </c>
      <c r="G19" s="91" t="s">
        <v>458</v>
      </c>
      <c r="H19" s="52" t="s">
        <v>361</v>
      </c>
      <c r="I19" s="7">
        <v>53</v>
      </c>
      <c r="J19" s="7">
        <v>25</v>
      </c>
      <c r="K19" s="23">
        <v>0.82</v>
      </c>
      <c r="L19" s="13" t="s">
        <v>476</v>
      </c>
      <c r="M19" s="13" t="s">
        <v>477</v>
      </c>
      <c r="N19" s="108" t="s">
        <v>478</v>
      </c>
      <c r="O19" s="13" t="s">
        <v>479</v>
      </c>
      <c r="P19" s="7" t="s">
        <v>9</v>
      </c>
      <c r="Q19" s="164">
        <f t="shared" si="0"/>
        <v>3.5697000000000001</v>
      </c>
      <c r="R19" s="165">
        <f t="shared" si="1"/>
        <v>6.5444500000000003</v>
      </c>
      <c r="S19" s="165">
        <f t="shared" si="2"/>
        <v>4.16465</v>
      </c>
      <c r="T19" s="165">
        <f t="shared" si="3"/>
        <v>0.59494999999999998</v>
      </c>
      <c r="U19" s="165">
        <f t="shared" si="4"/>
        <v>0.11899</v>
      </c>
      <c r="V19" s="166">
        <f t="shared" si="5"/>
        <v>0.25523355000000003</v>
      </c>
      <c r="W19" s="166">
        <f t="shared" si="6"/>
        <v>0.3534003</v>
      </c>
      <c r="X19" s="165">
        <f t="shared" si="7"/>
        <v>0.33376695000000001</v>
      </c>
      <c r="Y19" s="166">
        <f t="shared" si="8"/>
        <v>4.9083374999999999E-2</v>
      </c>
      <c r="Z19" s="166">
        <f t="shared" si="9"/>
        <v>9.8166750000000004E-3</v>
      </c>
      <c r="AA19" s="166">
        <f t="shared" si="10"/>
        <v>0.37303365000000005</v>
      </c>
      <c r="AB19" s="166">
        <f t="shared" si="11"/>
        <v>0.51046710000000006</v>
      </c>
      <c r="AC19" s="165">
        <f t="shared" si="12"/>
        <v>0.3534003</v>
      </c>
      <c r="AD19" s="166">
        <f t="shared" si="13"/>
        <v>0</v>
      </c>
      <c r="AE19" s="166">
        <f t="shared" si="14"/>
        <v>0</v>
      </c>
      <c r="AF19" s="166">
        <f t="shared" si="15"/>
        <v>2.9414328000000003</v>
      </c>
      <c r="AG19" s="166">
        <f t="shared" si="16"/>
        <v>5.680582600000001</v>
      </c>
      <c r="AH19" s="166">
        <f t="shared" si="17"/>
        <v>3.4774827499999996</v>
      </c>
      <c r="AI19" s="166">
        <f t="shared" si="18"/>
        <v>0.54586662499999994</v>
      </c>
      <c r="AJ19" s="167">
        <f t="shared" si="19"/>
        <v>0.109173325</v>
      </c>
      <c r="AK19" s="168">
        <f t="shared" si="20"/>
        <v>1.1607000000000001</v>
      </c>
      <c r="AL19" s="169">
        <f t="shared" si="21"/>
        <v>2.1279499999999998</v>
      </c>
      <c r="AM19" s="169">
        <f t="shared" si="22"/>
        <v>1.35415</v>
      </c>
      <c r="AN19" s="169">
        <f t="shared" si="23"/>
        <v>0.19345000000000001</v>
      </c>
      <c r="AO19" s="169">
        <f t="shared" si="24"/>
        <v>3.8690000000000002E-2</v>
      </c>
      <c r="AP19" s="170">
        <v>0.7</v>
      </c>
      <c r="AQ19" s="170">
        <v>0.75</v>
      </c>
      <c r="AR19" s="170">
        <v>0.9</v>
      </c>
      <c r="AS19" s="170">
        <v>0</v>
      </c>
      <c r="AT19" s="170">
        <v>0</v>
      </c>
      <c r="AU19" s="169">
        <f t="shared" si="25"/>
        <v>0.991153485</v>
      </c>
      <c r="AV19" s="169">
        <f t="shared" si="26"/>
        <v>1.8610127249999999</v>
      </c>
      <c r="AW19" s="169">
        <f t="shared" si="27"/>
        <v>1.5191252550000001</v>
      </c>
      <c r="AX19" s="169">
        <f t="shared" si="28"/>
        <v>0</v>
      </c>
      <c r="AY19" s="169">
        <f t="shared" si="29"/>
        <v>0</v>
      </c>
      <c r="AZ19" s="169">
        <f t="shared" si="30"/>
        <v>0.4247800650000001</v>
      </c>
      <c r="BA19" s="169">
        <f t="shared" si="31"/>
        <v>0.62033757499999997</v>
      </c>
      <c r="BB19" s="169">
        <f t="shared" si="32"/>
        <v>0.16879169499999991</v>
      </c>
      <c r="BC19" s="169">
        <f t="shared" si="33"/>
        <v>0.242533375</v>
      </c>
      <c r="BD19" s="171">
        <f t="shared" si="34"/>
        <v>4.8506674999999999E-2</v>
      </c>
      <c r="BE19" s="172">
        <f t="shared" si="35"/>
        <v>4.7304000000000004</v>
      </c>
      <c r="BF19" s="166">
        <f t="shared" si="36"/>
        <v>8.6723999999999997</v>
      </c>
      <c r="BG19" s="166">
        <f t="shared" si="37"/>
        <v>5.5187999999999997</v>
      </c>
      <c r="BH19" s="166">
        <f t="shared" si="38"/>
        <v>0.78839999999999999</v>
      </c>
      <c r="BI19" s="166">
        <f t="shared" si="39"/>
        <v>0.15767999999999999</v>
      </c>
      <c r="BJ19" s="166">
        <f t="shared" si="40"/>
        <v>3.3662128650000005</v>
      </c>
      <c r="BK19" s="166">
        <f t="shared" si="41"/>
        <v>6.3009201750000008</v>
      </c>
      <c r="BL19" s="166">
        <f t="shared" si="42"/>
        <v>3.6462744449999995</v>
      </c>
      <c r="BM19" s="166">
        <f t="shared" si="43"/>
        <v>0.78839999999999999</v>
      </c>
      <c r="BN19" s="166">
        <f t="shared" si="44"/>
        <v>0.15767999999999999</v>
      </c>
      <c r="BO19" s="166">
        <f t="shared" si="45"/>
        <v>1.3641871350000001</v>
      </c>
      <c r="BP19" s="166">
        <f t="shared" si="46"/>
        <v>2.3714798249999998</v>
      </c>
      <c r="BQ19" s="166">
        <f t="shared" si="47"/>
        <v>1.8725255550000002</v>
      </c>
      <c r="BR19" s="166">
        <f t="shared" si="48"/>
        <v>0</v>
      </c>
      <c r="BS19" s="167">
        <f t="shared" si="49"/>
        <v>0</v>
      </c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s="3" customFormat="1" ht="45.75" customHeight="1" thickBot="1" x14ac:dyDescent="0.3">
      <c r="A20" s="36" t="s">
        <v>150</v>
      </c>
      <c r="B20" s="16" t="s">
        <v>148</v>
      </c>
      <c r="C20" s="8">
        <v>420</v>
      </c>
      <c r="D20" s="8">
        <v>420</v>
      </c>
      <c r="E20" s="8">
        <v>63</v>
      </c>
      <c r="F20" s="8">
        <v>483</v>
      </c>
      <c r="G20" s="18" t="s">
        <v>457</v>
      </c>
      <c r="H20" s="47" t="s">
        <v>350</v>
      </c>
      <c r="I20" s="8">
        <v>360</v>
      </c>
      <c r="J20" s="8">
        <v>86</v>
      </c>
      <c r="K20" s="25">
        <v>17.010000000000002</v>
      </c>
      <c r="L20" s="18" t="s">
        <v>495</v>
      </c>
      <c r="M20" s="13" t="s">
        <v>477</v>
      </c>
      <c r="N20" s="18" t="s">
        <v>496</v>
      </c>
      <c r="O20" s="18" t="s">
        <v>479</v>
      </c>
      <c r="P20" s="18" t="s">
        <v>291</v>
      </c>
      <c r="Q20" s="164">
        <f t="shared" si="0"/>
        <v>1.3140000000000001</v>
      </c>
      <c r="R20" s="165">
        <f t="shared" si="1"/>
        <v>2.4089999999999998</v>
      </c>
      <c r="S20" s="165">
        <f t="shared" si="2"/>
        <v>1.5329999999999999</v>
      </c>
      <c r="T20" s="165">
        <f t="shared" si="3"/>
        <v>0.219</v>
      </c>
      <c r="U20" s="165">
        <f t="shared" si="4"/>
        <v>4.3799999999999999E-2</v>
      </c>
      <c r="V20" s="166">
        <f t="shared" si="5"/>
        <v>9.3951000000000007E-2</v>
      </c>
      <c r="W20" s="166">
        <f t="shared" si="6"/>
        <v>0.13008600000000001</v>
      </c>
      <c r="X20" s="165">
        <f t="shared" si="7"/>
        <v>0.12285900000000001</v>
      </c>
      <c r="Y20" s="166">
        <f t="shared" si="8"/>
        <v>1.80675E-2</v>
      </c>
      <c r="Z20" s="166">
        <f t="shared" si="9"/>
        <v>3.6135E-3</v>
      </c>
      <c r="AA20" s="166">
        <f t="shared" si="10"/>
        <v>0.13731300000000002</v>
      </c>
      <c r="AB20" s="166">
        <f t="shared" si="11"/>
        <v>0.18790200000000001</v>
      </c>
      <c r="AC20" s="165">
        <f t="shared" si="12"/>
        <v>0.13008600000000001</v>
      </c>
      <c r="AD20" s="166">
        <f t="shared" si="13"/>
        <v>0</v>
      </c>
      <c r="AE20" s="166">
        <f t="shared" si="14"/>
        <v>0</v>
      </c>
      <c r="AF20" s="166">
        <f t="shared" si="15"/>
        <v>1.0827359999999999</v>
      </c>
      <c r="AG20" s="166">
        <f t="shared" si="16"/>
        <v>2.0910120000000001</v>
      </c>
      <c r="AH20" s="166">
        <f t="shared" si="17"/>
        <v>1.2800549999999999</v>
      </c>
      <c r="AI20" s="166">
        <f t="shared" si="18"/>
        <v>0.20093250000000001</v>
      </c>
      <c r="AJ20" s="167">
        <f t="shared" si="19"/>
        <v>4.01865E-2</v>
      </c>
      <c r="AK20" s="168">
        <f t="shared" si="20"/>
        <v>9.2637</v>
      </c>
      <c r="AL20" s="169">
        <f t="shared" si="21"/>
        <v>16.983450000000001</v>
      </c>
      <c r="AM20" s="169">
        <f t="shared" si="22"/>
        <v>10.807650000000001</v>
      </c>
      <c r="AN20" s="169">
        <f t="shared" si="23"/>
        <v>1.5439499999999999</v>
      </c>
      <c r="AO20" s="169">
        <f t="shared" si="24"/>
        <v>0.30879000000000001</v>
      </c>
      <c r="AP20" s="170">
        <v>0.7</v>
      </c>
      <c r="AQ20" s="170">
        <v>0.75</v>
      </c>
      <c r="AR20" s="170">
        <v>0.9</v>
      </c>
      <c r="AS20" s="170">
        <v>0</v>
      </c>
      <c r="AT20" s="170">
        <v>0</v>
      </c>
      <c r="AU20" s="169">
        <f t="shared" si="25"/>
        <v>6.5503556999999999</v>
      </c>
      <c r="AV20" s="169">
        <f t="shared" si="26"/>
        <v>12.835152000000001</v>
      </c>
      <c r="AW20" s="169">
        <f t="shared" si="27"/>
        <v>9.837458100000001</v>
      </c>
      <c r="AX20" s="169">
        <f t="shared" si="28"/>
        <v>0</v>
      </c>
      <c r="AY20" s="169">
        <f t="shared" si="29"/>
        <v>0</v>
      </c>
      <c r="AZ20" s="169">
        <f t="shared" si="30"/>
        <v>2.8072953000000007</v>
      </c>
      <c r="BA20" s="169">
        <f t="shared" si="31"/>
        <v>4.2783839999999991</v>
      </c>
      <c r="BB20" s="169">
        <f t="shared" si="32"/>
        <v>1.0930508999999997</v>
      </c>
      <c r="BC20" s="169">
        <f t="shared" si="33"/>
        <v>1.5620174999999998</v>
      </c>
      <c r="BD20" s="171">
        <f t="shared" si="34"/>
        <v>0.3124035</v>
      </c>
      <c r="BE20" s="172">
        <f t="shared" si="35"/>
        <v>10.5777</v>
      </c>
      <c r="BF20" s="166">
        <f t="shared" si="36"/>
        <v>19.39245</v>
      </c>
      <c r="BG20" s="166">
        <f t="shared" si="37"/>
        <v>12.34065</v>
      </c>
      <c r="BH20" s="166">
        <f t="shared" si="38"/>
        <v>1.76295</v>
      </c>
      <c r="BI20" s="166">
        <f t="shared" si="39"/>
        <v>0.35259000000000001</v>
      </c>
      <c r="BJ20" s="166">
        <f t="shared" si="40"/>
        <v>3.8900313000000004</v>
      </c>
      <c r="BK20" s="166">
        <f t="shared" si="41"/>
        <v>6.3693959999999992</v>
      </c>
      <c r="BL20" s="166">
        <f t="shared" si="42"/>
        <v>2.3731058999999997</v>
      </c>
      <c r="BM20" s="166">
        <f t="shared" si="43"/>
        <v>1.7629499999999998</v>
      </c>
      <c r="BN20" s="166">
        <f t="shared" si="44"/>
        <v>0.35259000000000001</v>
      </c>
      <c r="BO20" s="166">
        <f t="shared" si="45"/>
        <v>6.6876686999999997</v>
      </c>
      <c r="BP20" s="166">
        <f t="shared" si="46"/>
        <v>13.023054</v>
      </c>
      <c r="BQ20" s="166">
        <f t="shared" si="47"/>
        <v>9.9675441000000014</v>
      </c>
      <c r="BR20" s="166">
        <f t="shared" si="48"/>
        <v>0</v>
      </c>
      <c r="BS20" s="167">
        <f t="shared" si="49"/>
        <v>0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s="3" customFormat="1" ht="45.75" customHeight="1" thickBot="1" x14ac:dyDescent="0.3">
      <c r="A21" s="27" t="s">
        <v>125</v>
      </c>
      <c r="B21" s="16" t="s">
        <v>147</v>
      </c>
      <c r="C21" s="8">
        <v>578</v>
      </c>
      <c r="D21" s="8">
        <v>578</v>
      </c>
      <c r="E21" s="8">
        <v>94</v>
      </c>
      <c r="F21" s="8">
        <v>672</v>
      </c>
      <c r="G21" s="18" t="s">
        <v>457</v>
      </c>
      <c r="H21" s="18" t="s">
        <v>351</v>
      </c>
      <c r="I21" s="8">
        <v>329</v>
      </c>
      <c r="J21" s="8">
        <v>57</v>
      </c>
      <c r="K21" s="25">
        <v>13.77</v>
      </c>
      <c r="L21" s="113" t="s">
        <v>502</v>
      </c>
      <c r="M21" s="113" t="s">
        <v>503</v>
      </c>
      <c r="N21" s="114" t="s">
        <v>499</v>
      </c>
      <c r="O21" s="18" t="s">
        <v>479</v>
      </c>
      <c r="P21" s="18" t="s">
        <v>291</v>
      </c>
      <c r="Q21" s="164">
        <f t="shared" si="0"/>
        <v>5.4531000000000001</v>
      </c>
      <c r="R21" s="165">
        <f t="shared" si="1"/>
        <v>9.9973500000000008</v>
      </c>
      <c r="S21" s="165">
        <f t="shared" si="2"/>
        <v>6.3619500000000002</v>
      </c>
      <c r="T21" s="165">
        <f t="shared" si="3"/>
        <v>0.90885000000000005</v>
      </c>
      <c r="U21" s="165">
        <f t="shared" si="4"/>
        <v>0.18176999999999999</v>
      </c>
      <c r="V21" s="166">
        <f t="shared" si="5"/>
        <v>0.38989665000000001</v>
      </c>
      <c r="W21" s="166">
        <f t="shared" si="6"/>
        <v>0.53985690000000008</v>
      </c>
      <c r="X21" s="165">
        <f t="shared" si="7"/>
        <v>0.50986485000000004</v>
      </c>
      <c r="Y21" s="166">
        <f t="shared" si="8"/>
        <v>7.4980125000000009E-2</v>
      </c>
      <c r="Z21" s="166">
        <f t="shared" si="9"/>
        <v>1.4996025E-2</v>
      </c>
      <c r="AA21" s="166">
        <f t="shared" si="10"/>
        <v>0.56984895000000002</v>
      </c>
      <c r="AB21" s="166">
        <f t="shared" si="11"/>
        <v>0.77979330000000002</v>
      </c>
      <c r="AC21" s="165">
        <f t="shared" si="12"/>
        <v>0.53985690000000008</v>
      </c>
      <c r="AD21" s="166">
        <f t="shared" si="13"/>
        <v>0</v>
      </c>
      <c r="AE21" s="166">
        <f t="shared" si="14"/>
        <v>0</v>
      </c>
      <c r="AF21" s="166">
        <f t="shared" si="15"/>
        <v>4.4933544000000003</v>
      </c>
      <c r="AG21" s="166">
        <f t="shared" si="16"/>
        <v>8.677699800000001</v>
      </c>
      <c r="AH21" s="166">
        <f t="shared" si="17"/>
        <v>5.3122282500000004</v>
      </c>
      <c r="AI21" s="166">
        <f t="shared" si="18"/>
        <v>0.83386987499999998</v>
      </c>
      <c r="AJ21" s="167">
        <f t="shared" si="19"/>
        <v>0.16677397499999999</v>
      </c>
      <c r="AK21" s="168">
        <f t="shared" si="20"/>
        <v>9.2637</v>
      </c>
      <c r="AL21" s="169">
        <f t="shared" si="21"/>
        <v>16.983450000000001</v>
      </c>
      <c r="AM21" s="169">
        <f t="shared" si="22"/>
        <v>10.807650000000001</v>
      </c>
      <c r="AN21" s="169">
        <f t="shared" si="23"/>
        <v>1.5439499999999999</v>
      </c>
      <c r="AO21" s="169">
        <f t="shared" si="24"/>
        <v>0.30879000000000001</v>
      </c>
      <c r="AP21" s="170">
        <v>0.7</v>
      </c>
      <c r="AQ21" s="170">
        <v>0.75</v>
      </c>
      <c r="AR21" s="170">
        <v>0.9</v>
      </c>
      <c r="AS21" s="170">
        <v>0</v>
      </c>
      <c r="AT21" s="170">
        <v>0</v>
      </c>
      <c r="AU21" s="169">
        <f t="shared" si="25"/>
        <v>6.757517655</v>
      </c>
      <c r="AV21" s="169">
        <f t="shared" si="26"/>
        <v>13.142480175000001</v>
      </c>
      <c r="AW21" s="169">
        <f t="shared" si="27"/>
        <v>10.185763365</v>
      </c>
      <c r="AX21" s="169">
        <f t="shared" si="28"/>
        <v>0</v>
      </c>
      <c r="AY21" s="169">
        <f t="shared" si="29"/>
        <v>0</v>
      </c>
      <c r="AZ21" s="169">
        <f t="shared" si="30"/>
        <v>2.8960789950000008</v>
      </c>
      <c r="BA21" s="169">
        <f t="shared" si="31"/>
        <v>4.3808267250000004</v>
      </c>
      <c r="BB21" s="169">
        <f t="shared" si="32"/>
        <v>1.1317514850000006</v>
      </c>
      <c r="BC21" s="169">
        <f t="shared" si="33"/>
        <v>1.6189301249999999</v>
      </c>
      <c r="BD21" s="171">
        <f t="shared" si="34"/>
        <v>0.32378602500000003</v>
      </c>
      <c r="BE21" s="172">
        <f t="shared" si="35"/>
        <v>14.716799999999999</v>
      </c>
      <c r="BF21" s="166">
        <f t="shared" si="36"/>
        <v>26.980800000000002</v>
      </c>
      <c r="BG21" s="166">
        <f t="shared" si="37"/>
        <v>17.169600000000003</v>
      </c>
      <c r="BH21" s="166">
        <f t="shared" si="38"/>
        <v>2.4527999999999999</v>
      </c>
      <c r="BI21" s="166">
        <f t="shared" si="39"/>
        <v>0.49056</v>
      </c>
      <c r="BJ21" s="166">
        <f t="shared" si="40"/>
        <v>7.3894333950000011</v>
      </c>
      <c r="BK21" s="166">
        <f t="shared" si="41"/>
        <v>13.058526525000001</v>
      </c>
      <c r="BL21" s="166">
        <f t="shared" si="42"/>
        <v>6.443979735000001</v>
      </c>
      <c r="BM21" s="166">
        <f t="shared" si="43"/>
        <v>2.4527999999999999</v>
      </c>
      <c r="BN21" s="166">
        <f t="shared" si="44"/>
        <v>0.49056</v>
      </c>
      <c r="BO21" s="166">
        <f t="shared" si="45"/>
        <v>7.3273666049999999</v>
      </c>
      <c r="BP21" s="166">
        <f t="shared" si="46"/>
        <v>13.922273475000001</v>
      </c>
      <c r="BQ21" s="166">
        <f t="shared" si="47"/>
        <v>10.725620265</v>
      </c>
      <c r="BR21" s="166">
        <f t="shared" si="48"/>
        <v>0</v>
      </c>
      <c r="BS21" s="167">
        <f t="shared" si="49"/>
        <v>0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3" customFormat="1" ht="45.75" customHeight="1" thickBot="1" x14ac:dyDescent="0.3">
      <c r="A22" s="27" t="s">
        <v>141</v>
      </c>
      <c r="B22" s="16" t="s">
        <v>139</v>
      </c>
      <c r="C22" s="8">
        <v>270</v>
      </c>
      <c r="D22" s="8">
        <v>270</v>
      </c>
      <c r="E22" s="8">
        <v>41</v>
      </c>
      <c r="F22" s="8">
        <v>311</v>
      </c>
      <c r="G22" s="18" t="s">
        <v>457</v>
      </c>
      <c r="H22" s="18" t="s">
        <v>352</v>
      </c>
      <c r="I22" s="8">
        <v>189</v>
      </c>
      <c r="J22" s="8">
        <v>70</v>
      </c>
      <c r="K22" s="25">
        <v>11.02</v>
      </c>
      <c r="L22" s="18" t="s">
        <v>495</v>
      </c>
      <c r="M22" s="18" t="s">
        <v>504</v>
      </c>
      <c r="N22" s="13" t="s">
        <v>499</v>
      </c>
      <c r="O22" s="13" t="s">
        <v>489</v>
      </c>
      <c r="P22" s="18" t="s">
        <v>267</v>
      </c>
      <c r="Q22" s="164">
        <f t="shared" si="0"/>
        <v>1.7739</v>
      </c>
      <c r="R22" s="165">
        <f t="shared" si="1"/>
        <v>3.2521499999999999</v>
      </c>
      <c r="S22" s="165">
        <f t="shared" si="2"/>
        <v>2.06955</v>
      </c>
      <c r="T22" s="165">
        <f t="shared" si="3"/>
        <v>0.29565000000000002</v>
      </c>
      <c r="U22" s="165">
        <f t="shared" si="4"/>
        <v>5.9130000000000002E-2</v>
      </c>
      <c r="V22" s="166">
        <f t="shared" si="5"/>
        <v>0.12683385</v>
      </c>
      <c r="W22" s="166">
        <f t="shared" si="6"/>
        <v>0.17561610000000002</v>
      </c>
      <c r="X22" s="165">
        <f t="shared" si="7"/>
        <v>0.16585965</v>
      </c>
      <c r="Y22" s="166">
        <f t="shared" si="8"/>
        <v>2.4391125000000003E-2</v>
      </c>
      <c r="Z22" s="166">
        <f t="shared" si="9"/>
        <v>4.8782250000000008E-3</v>
      </c>
      <c r="AA22" s="166">
        <f t="shared" si="10"/>
        <v>0.18537255</v>
      </c>
      <c r="AB22" s="166">
        <f t="shared" si="11"/>
        <v>0.2536677</v>
      </c>
      <c r="AC22" s="165">
        <f t="shared" si="12"/>
        <v>0.17561610000000002</v>
      </c>
      <c r="AD22" s="166">
        <f t="shared" si="13"/>
        <v>0</v>
      </c>
      <c r="AE22" s="166">
        <f t="shared" si="14"/>
        <v>0</v>
      </c>
      <c r="AF22" s="166">
        <f t="shared" si="15"/>
        <v>1.4616936</v>
      </c>
      <c r="AG22" s="166">
        <f t="shared" si="16"/>
        <v>2.8228662</v>
      </c>
      <c r="AH22" s="166">
        <f t="shared" si="17"/>
        <v>1.7280742499999999</v>
      </c>
      <c r="AI22" s="166">
        <f t="shared" si="18"/>
        <v>0.27125887500000001</v>
      </c>
      <c r="AJ22" s="167">
        <f t="shared" si="19"/>
        <v>5.4251775000000002E-2</v>
      </c>
      <c r="AK22" s="168">
        <f t="shared" si="20"/>
        <v>5.0369999999999999</v>
      </c>
      <c r="AL22" s="169">
        <f t="shared" si="21"/>
        <v>9.2345000000000006</v>
      </c>
      <c r="AM22" s="169">
        <f t="shared" si="22"/>
        <v>5.8765000000000001</v>
      </c>
      <c r="AN22" s="169">
        <f t="shared" si="23"/>
        <v>0.83950000000000002</v>
      </c>
      <c r="AO22" s="169">
        <f t="shared" si="24"/>
        <v>0.16789999999999999</v>
      </c>
      <c r="AP22" s="170">
        <v>0.7</v>
      </c>
      <c r="AQ22" s="170">
        <v>0.75</v>
      </c>
      <c r="AR22" s="170">
        <v>0.9</v>
      </c>
      <c r="AS22" s="170">
        <v>0</v>
      </c>
      <c r="AT22" s="170">
        <v>0</v>
      </c>
      <c r="AU22" s="169">
        <f t="shared" si="25"/>
        <v>3.6146836949999996</v>
      </c>
      <c r="AV22" s="169">
        <f t="shared" si="26"/>
        <v>7.0575870749999998</v>
      </c>
      <c r="AW22" s="169">
        <f t="shared" si="27"/>
        <v>5.4381236849999999</v>
      </c>
      <c r="AX22" s="169">
        <f t="shared" si="28"/>
        <v>0</v>
      </c>
      <c r="AY22" s="169">
        <f t="shared" si="29"/>
        <v>0</v>
      </c>
      <c r="AZ22" s="169">
        <f t="shared" si="30"/>
        <v>1.549150155</v>
      </c>
      <c r="BA22" s="169">
        <f t="shared" si="31"/>
        <v>2.3525290249999999</v>
      </c>
      <c r="BB22" s="169">
        <f t="shared" si="32"/>
        <v>0.60423596499999999</v>
      </c>
      <c r="BC22" s="169">
        <f t="shared" si="33"/>
        <v>0.86389112499999998</v>
      </c>
      <c r="BD22" s="171">
        <f t="shared" si="34"/>
        <v>0.17277822500000001</v>
      </c>
      <c r="BE22" s="172">
        <f t="shared" si="35"/>
        <v>6.8109000000000002</v>
      </c>
      <c r="BF22" s="166">
        <f t="shared" si="36"/>
        <v>12.486650000000001</v>
      </c>
      <c r="BG22" s="166">
        <f t="shared" si="37"/>
        <v>7.9460499999999996</v>
      </c>
      <c r="BH22" s="166">
        <f t="shared" si="38"/>
        <v>1.1351500000000001</v>
      </c>
      <c r="BI22" s="166">
        <f t="shared" si="39"/>
        <v>0.22703000000000001</v>
      </c>
      <c r="BJ22" s="166">
        <f t="shared" si="40"/>
        <v>3.0108437549999998</v>
      </c>
      <c r="BK22" s="166">
        <f t="shared" si="41"/>
        <v>5.1753952249999999</v>
      </c>
      <c r="BL22" s="166">
        <f t="shared" si="42"/>
        <v>2.3323102149999997</v>
      </c>
      <c r="BM22" s="166">
        <f t="shared" si="43"/>
        <v>1.1351499999999999</v>
      </c>
      <c r="BN22" s="166">
        <f t="shared" si="44"/>
        <v>0.22703000000000001</v>
      </c>
      <c r="BO22" s="166">
        <f t="shared" si="45"/>
        <v>3.8000562449999995</v>
      </c>
      <c r="BP22" s="166">
        <f t="shared" si="46"/>
        <v>7.3112547750000001</v>
      </c>
      <c r="BQ22" s="166">
        <f t="shared" si="47"/>
        <v>5.6137397849999999</v>
      </c>
      <c r="BR22" s="166">
        <f t="shared" si="48"/>
        <v>0</v>
      </c>
      <c r="BS22" s="167">
        <f t="shared" si="49"/>
        <v>0</v>
      </c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4" customFormat="1" ht="45.75" customHeight="1" thickBot="1" x14ac:dyDescent="0.3">
      <c r="A23" s="11" t="s">
        <v>115</v>
      </c>
      <c r="B23" s="11" t="s">
        <v>110</v>
      </c>
      <c r="C23" s="7">
        <v>400</v>
      </c>
      <c r="D23" s="7">
        <v>400</v>
      </c>
      <c r="E23" s="7">
        <v>81</v>
      </c>
      <c r="F23" s="7">
        <v>481</v>
      </c>
      <c r="G23" s="91" t="s">
        <v>458</v>
      </c>
      <c r="H23" s="48" t="s">
        <v>353</v>
      </c>
      <c r="I23" s="7">
        <v>232</v>
      </c>
      <c r="J23" s="7">
        <v>58</v>
      </c>
      <c r="K23" s="23">
        <v>16.89</v>
      </c>
      <c r="L23" s="7" t="s">
        <v>480</v>
      </c>
      <c r="M23" s="7" t="s">
        <v>481</v>
      </c>
      <c r="N23" s="13" t="s">
        <v>499</v>
      </c>
      <c r="O23" s="13" t="s">
        <v>479</v>
      </c>
      <c r="P23" s="13" t="s">
        <v>293</v>
      </c>
      <c r="Q23" s="164">
        <f t="shared" si="0"/>
        <v>3.6791999999999998</v>
      </c>
      <c r="R23" s="165">
        <f t="shared" si="1"/>
        <v>6.7451999999999996</v>
      </c>
      <c r="S23" s="165">
        <f t="shared" si="2"/>
        <v>4.2923999999999998</v>
      </c>
      <c r="T23" s="165">
        <f t="shared" si="3"/>
        <v>0.61319999999999997</v>
      </c>
      <c r="U23" s="165">
        <f t="shared" si="4"/>
        <v>0.12264</v>
      </c>
      <c r="V23" s="166">
        <f t="shared" si="5"/>
        <v>0.26306279999999999</v>
      </c>
      <c r="W23" s="166">
        <f t="shared" si="6"/>
        <v>0.36424080000000003</v>
      </c>
      <c r="X23" s="165">
        <f t="shared" si="7"/>
        <v>0.34400520000000001</v>
      </c>
      <c r="Y23" s="166">
        <f t="shared" si="8"/>
        <v>5.0589000000000002E-2</v>
      </c>
      <c r="Z23" s="166">
        <f t="shared" si="9"/>
        <v>1.01178E-2</v>
      </c>
      <c r="AA23" s="166">
        <f t="shared" si="10"/>
        <v>0.3844764</v>
      </c>
      <c r="AB23" s="166">
        <f t="shared" si="11"/>
        <v>0.52612559999999997</v>
      </c>
      <c r="AC23" s="165">
        <f t="shared" si="12"/>
        <v>0.36424080000000003</v>
      </c>
      <c r="AD23" s="166">
        <f t="shared" si="13"/>
        <v>0</v>
      </c>
      <c r="AE23" s="166">
        <f t="shared" si="14"/>
        <v>0</v>
      </c>
      <c r="AF23" s="166">
        <f t="shared" si="15"/>
        <v>3.0316607999999996</v>
      </c>
      <c r="AG23" s="166">
        <f t="shared" si="16"/>
        <v>5.8548335999999992</v>
      </c>
      <c r="AH23" s="166">
        <f t="shared" si="17"/>
        <v>3.5841539999999998</v>
      </c>
      <c r="AI23" s="166">
        <f t="shared" si="18"/>
        <v>0.56261099999999997</v>
      </c>
      <c r="AJ23" s="167">
        <f t="shared" si="19"/>
        <v>0.1125222</v>
      </c>
      <c r="AK23" s="168">
        <f t="shared" si="20"/>
        <v>6.8547000000000002</v>
      </c>
      <c r="AL23" s="169">
        <f t="shared" si="21"/>
        <v>12.56695</v>
      </c>
      <c r="AM23" s="169">
        <f t="shared" si="22"/>
        <v>7.9971500000000004</v>
      </c>
      <c r="AN23" s="169">
        <f t="shared" si="23"/>
        <v>1.14245</v>
      </c>
      <c r="AO23" s="169">
        <f t="shared" si="24"/>
        <v>0.22849</v>
      </c>
      <c r="AP23" s="170">
        <v>0.7</v>
      </c>
      <c r="AQ23" s="170">
        <v>0.75</v>
      </c>
      <c r="AR23" s="170">
        <v>0.9</v>
      </c>
      <c r="AS23" s="170">
        <v>0</v>
      </c>
      <c r="AT23" s="170">
        <v>0</v>
      </c>
      <c r="AU23" s="169">
        <f t="shared" si="25"/>
        <v>4.9824339599999998</v>
      </c>
      <c r="AV23" s="169">
        <f t="shared" si="26"/>
        <v>9.6983931000000005</v>
      </c>
      <c r="AW23" s="169">
        <f t="shared" si="27"/>
        <v>7.507039680000001</v>
      </c>
      <c r="AX23" s="169">
        <f t="shared" si="28"/>
        <v>0</v>
      </c>
      <c r="AY23" s="169">
        <f t="shared" si="29"/>
        <v>0</v>
      </c>
      <c r="AZ23" s="169">
        <f t="shared" si="30"/>
        <v>2.1353288400000006</v>
      </c>
      <c r="BA23" s="169">
        <f t="shared" si="31"/>
        <v>3.232797699999999</v>
      </c>
      <c r="BB23" s="169">
        <f t="shared" si="32"/>
        <v>0.83411552000000011</v>
      </c>
      <c r="BC23" s="169">
        <f t="shared" si="33"/>
        <v>1.193039</v>
      </c>
      <c r="BD23" s="171">
        <f t="shared" si="34"/>
        <v>0.23860780000000001</v>
      </c>
      <c r="BE23" s="172">
        <f t="shared" si="35"/>
        <v>10.533899999999999</v>
      </c>
      <c r="BF23" s="166">
        <f t="shared" si="36"/>
        <v>19.312149999999999</v>
      </c>
      <c r="BG23" s="166">
        <f t="shared" si="37"/>
        <v>12.28955</v>
      </c>
      <c r="BH23" s="166">
        <f t="shared" si="38"/>
        <v>1.7556499999999999</v>
      </c>
      <c r="BI23" s="166">
        <f t="shared" si="39"/>
        <v>0.35113</v>
      </c>
      <c r="BJ23" s="166">
        <f t="shared" si="40"/>
        <v>5.1669896400000006</v>
      </c>
      <c r="BK23" s="166">
        <f t="shared" si="41"/>
        <v>9.0876312999999982</v>
      </c>
      <c r="BL23" s="166">
        <f t="shared" si="42"/>
        <v>4.41826952</v>
      </c>
      <c r="BM23" s="166">
        <f t="shared" si="43"/>
        <v>1.7556499999999999</v>
      </c>
      <c r="BN23" s="166">
        <f t="shared" si="44"/>
        <v>0.35113</v>
      </c>
      <c r="BO23" s="166">
        <f t="shared" si="45"/>
        <v>5.3669103599999994</v>
      </c>
      <c r="BP23" s="166">
        <f t="shared" si="46"/>
        <v>10.224518700000001</v>
      </c>
      <c r="BQ23" s="166">
        <f t="shared" si="47"/>
        <v>7.8712804800000011</v>
      </c>
      <c r="BR23" s="166">
        <f t="shared" si="48"/>
        <v>0</v>
      </c>
      <c r="BS23" s="167">
        <f t="shared" si="49"/>
        <v>0</v>
      </c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4" customFormat="1" ht="45.75" customHeight="1" thickBot="1" x14ac:dyDescent="0.3">
      <c r="A24" s="11" t="s">
        <v>137</v>
      </c>
      <c r="B24" s="11" t="s">
        <v>136</v>
      </c>
      <c r="C24" s="7">
        <v>334</v>
      </c>
      <c r="D24" s="7">
        <v>334</v>
      </c>
      <c r="E24" s="7">
        <v>0</v>
      </c>
      <c r="F24" s="7">
        <v>334</v>
      </c>
      <c r="G24" s="13" t="s">
        <v>457</v>
      </c>
      <c r="H24" s="48" t="s">
        <v>354</v>
      </c>
      <c r="I24" s="7">
        <v>302</v>
      </c>
      <c r="J24" s="7">
        <v>90</v>
      </c>
      <c r="K24" s="23">
        <v>12.46</v>
      </c>
      <c r="L24" s="18" t="s">
        <v>495</v>
      </c>
      <c r="M24" s="7" t="s">
        <v>481</v>
      </c>
      <c r="N24" s="13" t="s">
        <v>499</v>
      </c>
      <c r="O24" s="18" t="s">
        <v>479</v>
      </c>
      <c r="P24" s="18" t="s">
        <v>291</v>
      </c>
      <c r="Q24" s="164">
        <f t="shared" si="0"/>
        <v>0.70079999999999998</v>
      </c>
      <c r="R24" s="165">
        <f t="shared" si="1"/>
        <v>1.2847999999999999</v>
      </c>
      <c r="S24" s="165">
        <f t="shared" si="2"/>
        <v>0.81759999999999999</v>
      </c>
      <c r="T24" s="165">
        <f t="shared" si="3"/>
        <v>0.1168</v>
      </c>
      <c r="U24" s="165">
        <f t="shared" si="4"/>
        <v>2.3359999999999999E-2</v>
      </c>
      <c r="V24" s="166">
        <f t="shared" si="5"/>
        <v>5.0107200000000005E-2</v>
      </c>
      <c r="W24" s="166">
        <f t="shared" si="6"/>
        <v>6.9379200000000002E-2</v>
      </c>
      <c r="X24" s="165">
        <f t="shared" si="7"/>
        <v>6.5524799999999994E-2</v>
      </c>
      <c r="Y24" s="166">
        <f t="shared" si="8"/>
        <v>9.6360000000000005E-3</v>
      </c>
      <c r="Z24" s="166">
        <f t="shared" si="9"/>
        <v>1.9272E-3</v>
      </c>
      <c r="AA24" s="166">
        <f t="shared" si="10"/>
        <v>7.323360000000001E-2</v>
      </c>
      <c r="AB24" s="166">
        <f t="shared" si="11"/>
        <v>0.10021440000000001</v>
      </c>
      <c r="AC24" s="165">
        <f t="shared" si="12"/>
        <v>6.9379200000000002E-2</v>
      </c>
      <c r="AD24" s="166">
        <f t="shared" si="13"/>
        <v>0</v>
      </c>
      <c r="AE24" s="166">
        <f t="shared" si="14"/>
        <v>0</v>
      </c>
      <c r="AF24" s="166">
        <f t="shared" si="15"/>
        <v>0.57745919999999995</v>
      </c>
      <c r="AG24" s="166">
        <f t="shared" si="16"/>
        <v>1.1152063999999999</v>
      </c>
      <c r="AH24" s="166">
        <f t="shared" si="17"/>
        <v>0.68269599999999997</v>
      </c>
      <c r="AI24" s="166">
        <f t="shared" si="18"/>
        <v>0.107164</v>
      </c>
      <c r="AJ24" s="167">
        <f t="shared" si="19"/>
        <v>2.1432799999999998E-2</v>
      </c>
      <c r="AK24" s="168">
        <f t="shared" si="20"/>
        <v>6.6138000000000003</v>
      </c>
      <c r="AL24" s="169">
        <f t="shared" si="21"/>
        <v>12.125299999999999</v>
      </c>
      <c r="AM24" s="169">
        <f t="shared" si="22"/>
        <v>7.7161</v>
      </c>
      <c r="AN24" s="169">
        <f t="shared" si="23"/>
        <v>1.1023000000000001</v>
      </c>
      <c r="AO24" s="169">
        <f t="shared" si="24"/>
        <v>0.22045999999999999</v>
      </c>
      <c r="AP24" s="170">
        <v>0.7</v>
      </c>
      <c r="AQ24" s="170">
        <v>0.75</v>
      </c>
      <c r="AR24" s="170">
        <v>0.9</v>
      </c>
      <c r="AS24" s="170">
        <v>0</v>
      </c>
      <c r="AT24" s="170">
        <v>0</v>
      </c>
      <c r="AU24" s="169">
        <f t="shared" si="25"/>
        <v>4.6647350400000001</v>
      </c>
      <c r="AV24" s="169">
        <f t="shared" si="26"/>
        <v>9.1460094000000005</v>
      </c>
      <c r="AW24" s="169">
        <f t="shared" si="27"/>
        <v>7.0034623200000006</v>
      </c>
      <c r="AX24" s="169">
        <f t="shared" si="28"/>
        <v>0</v>
      </c>
      <c r="AY24" s="169">
        <f t="shared" si="29"/>
        <v>0</v>
      </c>
      <c r="AZ24" s="169">
        <f t="shared" si="30"/>
        <v>1.9991721600000005</v>
      </c>
      <c r="BA24" s="169">
        <f t="shared" si="31"/>
        <v>3.048669799999999</v>
      </c>
      <c r="BB24" s="169">
        <f t="shared" si="32"/>
        <v>0.77816247999999977</v>
      </c>
      <c r="BC24" s="169">
        <f t="shared" si="33"/>
        <v>1.111936</v>
      </c>
      <c r="BD24" s="171">
        <f t="shared" si="34"/>
        <v>0.22238719999999998</v>
      </c>
      <c r="BE24" s="172">
        <f t="shared" si="35"/>
        <v>7.3146000000000004</v>
      </c>
      <c r="BF24" s="166">
        <f t="shared" si="36"/>
        <v>13.4101</v>
      </c>
      <c r="BG24" s="166">
        <f t="shared" si="37"/>
        <v>8.5336999999999996</v>
      </c>
      <c r="BH24" s="166">
        <f t="shared" si="38"/>
        <v>1.2191000000000001</v>
      </c>
      <c r="BI24" s="166">
        <f t="shared" si="39"/>
        <v>0.24381999999999998</v>
      </c>
      <c r="BJ24" s="166">
        <f t="shared" si="40"/>
        <v>2.5766313600000004</v>
      </c>
      <c r="BK24" s="166">
        <f t="shared" si="41"/>
        <v>4.1638761999999989</v>
      </c>
      <c r="BL24" s="166">
        <f t="shared" si="42"/>
        <v>1.4608584799999997</v>
      </c>
      <c r="BM24" s="166">
        <f t="shared" si="43"/>
        <v>1.2191000000000001</v>
      </c>
      <c r="BN24" s="166">
        <f t="shared" si="44"/>
        <v>0.24381999999999998</v>
      </c>
      <c r="BO24" s="166">
        <f t="shared" si="45"/>
        <v>4.7379686400000001</v>
      </c>
      <c r="BP24" s="166">
        <f t="shared" si="46"/>
        <v>9.246223800000001</v>
      </c>
      <c r="BQ24" s="166">
        <f t="shared" si="47"/>
        <v>7.0728415200000008</v>
      </c>
      <c r="BR24" s="166">
        <f t="shared" si="48"/>
        <v>0</v>
      </c>
      <c r="BS24" s="167">
        <f t="shared" si="49"/>
        <v>0</v>
      </c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s="125" customFormat="1" ht="45.75" customHeight="1" thickBot="1" x14ac:dyDescent="0.3">
      <c r="A25" s="19" t="s">
        <v>146</v>
      </c>
      <c r="B25" s="71" t="s">
        <v>144</v>
      </c>
      <c r="C25" s="156">
        <v>469</v>
      </c>
      <c r="D25" s="156">
        <v>469</v>
      </c>
      <c r="E25" s="156">
        <v>0</v>
      </c>
      <c r="F25" s="156">
        <v>469</v>
      </c>
      <c r="G25" s="91" t="s">
        <v>458</v>
      </c>
      <c r="H25" s="54" t="s">
        <v>338</v>
      </c>
      <c r="I25" s="156">
        <v>0</v>
      </c>
      <c r="J25" s="156">
        <v>0</v>
      </c>
      <c r="K25" s="158">
        <v>0</v>
      </c>
      <c r="L25" s="150" t="s">
        <v>502</v>
      </c>
      <c r="M25" s="150" t="s">
        <v>503</v>
      </c>
      <c r="N25" s="51" t="s">
        <v>499</v>
      </c>
      <c r="O25" s="156" t="s">
        <v>483</v>
      </c>
      <c r="P25" s="52" t="s">
        <v>411</v>
      </c>
      <c r="Q25" s="164">
        <f t="shared" si="0"/>
        <v>10.271100000000001</v>
      </c>
      <c r="R25" s="165">
        <f t="shared" si="1"/>
        <v>18.830349999999999</v>
      </c>
      <c r="S25" s="165">
        <f t="shared" si="2"/>
        <v>11.982950000000001</v>
      </c>
      <c r="T25" s="165">
        <f t="shared" si="3"/>
        <v>1.7118500000000001</v>
      </c>
      <c r="U25" s="165">
        <f t="shared" si="4"/>
        <v>0.34237000000000001</v>
      </c>
      <c r="V25" s="166">
        <f t="shared" si="5"/>
        <v>0.73438364999999994</v>
      </c>
      <c r="W25" s="166">
        <f t="shared" si="6"/>
        <v>1.0168389</v>
      </c>
      <c r="X25" s="165">
        <f t="shared" si="7"/>
        <v>0.96034785</v>
      </c>
      <c r="Y25" s="166">
        <f t="shared" si="8"/>
        <v>0.14122762500000002</v>
      </c>
      <c r="Z25" s="166">
        <f t="shared" si="9"/>
        <v>2.8245525E-2</v>
      </c>
      <c r="AA25" s="166">
        <f t="shared" si="10"/>
        <v>1.07332995</v>
      </c>
      <c r="AB25" s="166">
        <f t="shared" si="11"/>
        <v>1.4687672999999999</v>
      </c>
      <c r="AC25" s="165">
        <f t="shared" si="12"/>
        <v>1.0168389</v>
      </c>
      <c r="AD25" s="166">
        <f t="shared" si="13"/>
        <v>0</v>
      </c>
      <c r="AE25" s="166">
        <f t="shared" si="14"/>
        <v>0</v>
      </c>
      <c r="AF25" s="166">
        <f t="shared" si="15"/>
        <v>8.463386400000001</v>
      </c>
      <c r="AG25" s="166">
        <f t="shared" si="16"/>
        <v>16.3447438</v>
      </c>
      <c r="AH25" s="166">
        <f t="shared" si="17"/>
        <v>10.005763250000001</v>
      </c>
      <c r="AI25" s="166">
        <f t="shared" si="18"/>
        <v>1.5706223750000001</v>
      </c>
      <c r="AJ25" s="167">
        <f t="shared" si="19"/>
        <v>0.31412447500000001</v>
      </c>
      <c r="AK25" s="168">
        <f t="shared" si="20"/>
        <v>0</v>
      </c>
      <c r="AL25" s="169">
        <f t="shared" si="21"/>
        <v>0</v>
      </c>
      <c r="AM25" s="169">
        <f t="shared" si="22"/>
        <v>0</v>
      </c>
      <c r="AN25" s="169">
        <f t="shared" si="23"/>
        <v>0</v>
      </c>
      <c r="AO25" s="169">
        <f t="shared" si="24"/>
        <v>0</v>
      </c>
      <c r="AP25" s="170">
        <v>0.7</v>
      </c>
      <c r="AQ25" s="170">
        <v>0.75</v>
      </c>
      <c r="AR25" s="170">
        <v>0.9</v>
      </c>
      <c r="AS25" s="170">
        <v>0</v>
      </c>
      <c r="AT25" s="170">
        <v>0</v>
      </c>
      <c r="AU25" s="169">
        <f t="shared" si="25"/>
        <v>0.51406855499999993</v>
      </c>
      <c r="AV25" s="169">
        <f t="shared" si="26"/>
        <v>0.76262917500000005</v>
      </c>
      <c r="AW25" s="169">
        <f t="shared" si="27"/>
        <v>0.86431306500000005</v>
      </c>
      <c r="AX25" s="169">
        <f t="shared" si="28"/>
        <v>0</v>
      </c>
      <c r="AY25" s="169">
        <f t="shared" si="29"/>
        <v>0</v>
      </c>
      <c r="AZ25" s="169">
        <f t="shared" si="30"/>
        <v>0.22031509500000002</v>
      </c>
      <c r="BA25" s="169">
        <f t="shared" si="31"/>
        <v>0.25420972499999994</v>
      </c>
      <c r="BB25" s="169">
        <f t="shared" si="32"/>
        <v>9.6034784999999956E-2</v>
      </c>
      <c r="BC25" s="169">
        <f t="shared" si="33"/>
        <v>0.14122762500000002</v>
      </c>
      <c r="BD25" s="171">
        <f t="shared" si="34"/>
        <v>2.8245525E-2</v>
      </c>
      <c r="BE25" s="172">
        <f t="shared" si="35"/>
        <v>10.271100000000001</v>
      </c>
      <c r="BF25" s="166">
        <f t="shared" si="36"/>
        <v>18.830349999999999</v>
      </c>
      <c r="BG25" s="166">
        <f t="shared" si="37"/>
        <v>11.982950000000001</v>
      </c>
      <c r="BH25" s="166">
        <f t="shared" si="38"/>
        <v>1.7118500000000001</v>
      </c>
      <c r="BI25" s="166">
        <f t="shared" si="39"/>
        <v>0.34237000000000001</v>
      </c>
      <c r="BJ25" s="166">
        <f t="shared" si="40"/>
        <v>8.6837014950000011</v>
      </c>
      <c r="BK25" s="166">
        <f t="shared" si="41"/>
        <v>16.598953524999999</v>
      </c>
      <c r="BL25" s="166">
        <f t="shared" si="42"/>
        <v>10.101798035000002</v>
      </c>
      <c r="BM25" s="166">
        <f t="shared" si="43"/>
        <v>1.7118500000000001</v>
      </c>
      <c r="BN25" s="166">
        <f t="shared" si="44"/>
        <v>0.34237000000000001</v>
      </c>
      <c r="BO25" s="166">
        <f t="shared" si="45"/>
        <v>1.5873985049999999</v>
      </c>
      <c r="BP25" s="166">
        <f t="shared" si="46"/>
        <v>2.2313964749999999</v>
      </c>
      <c r="BQ25" s="166">
        <f t="shared" si="47"/>
        <v>1.8811519649999999</v>
      </c>
      <c r="BR25" s="166">
        <f t="shared" si="48"/>
        <v>0</v>
      </c>
      <c r="BS25" s="167">
        <f t="shared" si="49"/>
        <v>0</v>
      </c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4" customFormat="1" ht="45.75" customHeight="1" thickBot="1" x14ac:dyDescent="0.3">
      <c r="A26" s="11" t="s">
        <v>115</v>
      </c>
      <c r="B26" s="11" t="s">
        <v>113</v>
      </c>
      <c r="C26" s="7">
        <v>350</v>
      </c>
      <c r="D26" s="7">
        <v>350</v>
      </c>
      <c r="E26" s="7">
        <v>282</v>
      </c>
      <c r="F26" s="7">
        <v>632</v>
      </c>
      <c r="G26" s="91" t="s">
        <v>458</v>
      </c>
      <c r="H26" s="52" t="s">
        <v>360</v>
      </c>
      <c r="I26" s="7">
        <v>280</v>
      </c>
      <c r="J26" s="7">
        <v>80</v>
      </c>
      <c r="K26" s="23">
        <v>22.7</v>
      </c>
      <c r="L26" s="7" t="s">
        <v>480</v>
      </c>
      <c r="M26" s="7" t="s">
        <v>481</v>
      </c>
      <c r="N26" s="13" t="s">
        <v>499</v>
      </c>
      <c r="O26" s="7" t="s">
        <v>483</v>
      </c>
      <c r="P26" s="13" t="s">
        <v>9</v>
      </c>
      <c r="Q26" s="164">
        <f t="shared" si="0"/>
        <v>1.5329999999999999</v>
      </c>
      <c r="R26" s="165">
        <f t="shared" si="1"/>
        <v>2.8105000000000002</v>
      </c>
      <c r="S26" s="165">
        <f t="shared" si="2"/>
        <v>1.7885</v>
      </c>
      <c r="T26" s="165">
        <f t="shared" si="3"/>
        <v>0.2555</v>
      </c>
      <c r="U26" s="165">
        <f t="shared" si="4"/>
        <v>5.11E-2</v>
      </c>
      <c r="V26" s="166">
        <f t="shared" si="5"/>
        <v>0.1096095</v>
      </c>
      <c r="W26" s="166">
        <f t="shared" si="6"/>
        <v>0.15176699999999999</v>
      </c>
      <c r="X26" s="165">
        <f t="shared" si="7"/>
        <v>0.1433355</v>
      </c>
      <c r="Y26" s="166">
        <f t="shared" si="8"/>
        <v>2.107875E-2</v>
      </c>
      <c r="Z26" s="166">
        <f t="shared" si="9"/>
        <v>4.2157499999999999E-3</v>
      </c>
      <c r="AA26" s="166">
        <f t="shared" si="10"/>
        <v>0.16019849999999999</v>
      </c>
      <c r="AB26" s="166">
        <f t="shared" si="11"/>
        <v>0.219219</v>
      </c>
      <c r="AC26" s="165">
        <f t="shared" si="12"/>
        <v>0.15176699999999999</v>
      </c>
      <c r="AD26" s="166">
        <f t="shared" si="13"/>
        <v>0</v>
      </c>
      <c r="AE26" s="166">
        <f t="shared" si="14"/>
        <v>0</v>
      </c>
      <c r="AF26" s="166">
        <f t="shared" si="15"/>
        <v>1.2631920000000001</v>
      </c>
      <c r="AG26" s="166">
        <f t="shared" si="16"/>
        <v>2.4395140000000004</v>
      </c>
      <c r="AH26" s="166">
        <f t="shared" si="17"/>
        <v>1.4933974999999999</v>
      </c>
      <c r="AI26" s="166">
        <f t="shared" si="18"/>
        <v>0.23442125</v>
      </c>
      <c r="AJ26" s="167">
        <f t="shared" si="19"/>
        <v>4.6884250000000002E-2</v>
      </c>
      <c r="AK26" s="168">
        <f t="shared" si="20"/>
        <v>12.3078</v>
      </c>
      <c r="AL26" s="169">
        <f t="shared" si="21"/>
        <v>22.564299999999999</v>
      </c>
      <c r="AM26" s="169">
        <f t="shared" si="22"/>
        <v>14.3591</v>
      </c>
      <c r="AN26" s="169">
        <f t="shared" si="23"/>
        <v>2.0512999999999999</v>
      </c>
      <c r="AO26" s="169">
        <f t="shared" si="24"/>
        <v>0.41026000000000001</v>
      </c>
      <c r="AP26" s="170">
        <v>0.7</v>
      </c>
      <c r="AQ26" s="170">
        <v>0.75</v>
      </c>
      <c r="AR26" s="170">
        <v>0.9</v>
      </c>
      <c r="AS26" s="170">
        <v>0</v>
      </c>
      <c r="AT26" s="170">
        <v>0</v>
      </c>
      <c r="AU26" s="169">
        <f t="shared" si="25"/>
        <v>8.69218665</v>
      </c>
      <c r="AV26" s="169">
        <f t="shared" si="26"/>
        <v>17.03705025</v>
      </c>
      <c r="AW26" s="169">
        <f t="shared" si="27"/>
        <v>13.052191949999999</v>
      </c>
      <c r="AX26" s="169">
        <f t="shared" si="28"/>
        <v>0</v>
      </c>
      <c r="AY26" s="169">
        <f t="shared" si="29"/>
        <v>0</v>
      </c>
      <c r="AZ26" s="169">
        <f t="shared" si="30"/>
        <v>3.7252228499999998</v>
      </c>
      <c r="BA26" s="169">
        <f t="shared" si="31"/>
        <v>5.6790167499999988</v>
      </c>
      <c r="BB26" s="169">
        <f t="shared" si="32"/>
        <v>1.4502435499999997</v>
      </c>
      <c r="BC26" s="169">
        <f t="shared" si="33"/>
        <v>2.0723787499999999</v>
      </c>
      <c r="BD26" s="171">
        <f t="shared" si="34"/>
        <v>0.41447575000000003</v>
      </c>
      <c r="BE26" s="172">
        <f t="shared" si="35"/>
        <v>13.8408</v>
      </c>
      <c r="BF26" s="166">
        <f t="shared" si="36"/>
        <v>25.3748</v>
      </c>
      <c r="BG26" s="166">
        <f t="shared" si="37"/>
        <v>16.147600000000001</v>
      </c>
      <c r="BH26" s="166">
        <f t="shared" si="38"/>
        <v>2.3068</v>
      </c>
      <c r="BI26" s="166">
        <f t="shared" si="39"/>
        <v>0.46135999999999999</v>
      </c>
      <c r="BJ26" s="166">
        <f t="shared" si="40"/>
        <v>4.9884148499999998</v>
      </c>
      <c r="BK26" s="166">
        <f t="shared" si="41"/>
        <v>8.1185307499999997</v>
      </c>
      <c r="BL26" s="166">
        <f t="shared" si="42"/>
        <v>2.9436410499999996</v>
      </c>
      <c r="BM26" s="166">
        <f t="shared" si="43"/>
        <v>2.3068</v>
      </c>
      <c r="BN26" s="166">
        <f t="shared" si="44"/>
        <v>0.46136000000000005</v>
      </c>
      <c r="BO26" s="166">
        <f t="shared" si="45"/>
        <v>8.8523851499999999</v>
      </c>
      <c r="BP26" s="166">
        <f t="shared" si="46"/>
        <v>17.256269249999999</v>
      </c>
      <c r="BQ26" s="166">
        <f t="shared" si="47"/>
        <v>13.203958949999999</v>
      </c>
      <c r="BR26" s="166">
        <f t="shared" si="48"/>
        <v>0</v>
      </c>
      <c r="BS26" s="167">
        <f t="shared" si="49"/>
        <v>0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s="4" customFormat="1" ht="45.75" customHeight="1" thickBot="1" x14ac:dyDescent="0.3">
      <c r="A27" s="11" t="s">
        <v>115</v>
      </c>
      <c r="B27" s="11" t="s">
        <v>114</v>
      </c>
      <c r="C27" s="7">
        <v>567</v>
      </c>
      <c r="D27" s="7">
        <v>567</v>
      </c>
      <c r="E27" s="7">
        <v>177</v>
      </c>
      <c r="F27" s="7">
        <v>744</v>
      </c>
      <c r="G27" s="91" t="s">
        <v>458</v>
      </c>
      <c r="H27" s="54" t="s">
        <v>353</v>
      </c>
      <c r="I27" s="7">
        <v>460</v>
      </c>
      <c r="J27" s="7">
        <v>81</v>
      </c>
      <c r="K27" s="23">
        <v>14.47</v>
      </c>
      <c r="L27" s="7" t="s">
        <v>480</v>
      </c>
      <c r="M27" s="7" t="s">
        <v>481</v>
      </c>
      <c r="N27" s="13" t="s">
        <v>499</v>
      </c>
      <c r="O27" s="7" t="s">
        <v>483</v>
      </c>
      <c r="P27" s="13" t="s">
        <v>9</v>
      </c>
      <c r="Q27" s="164">
        <f t="shared" si="0"/>
        <v>2.3433000000000002</v>
      </c>
      <c r="R27" s="165">
        <f t="shared" si="1"/>
        <v>4.2960500000000001</v>
      </c>
      <c r="S27" s="165">
        <f t="shared" si="2"/>
        <v>2.7338499999999999</v>
      </c>
      <c r="T27" s="165">
        <f t="shared" si="3"/>
        <v>0.39055000000000001</v>
      </c>
      <c r="U27" s="165">
        <f t="shared" si="4"/>
        <v>7.8109999999999999E-2</v>
      </c>
      <c r="V27" s="166">
        <f t="shared" si="5"/>
        <v>0.16754595000000003</v>
      </c>
      <c r="W27" s="166">
        <f t="shared" si="6"/>
        <v>0.23198670000000002</v>
      </c>
      <c r="X27" s="165">
        <f t="shared" si="7"/>
        <v>0.21909855000000003</v>
      </c>
      <c r="Y27" s="166">
        <f t="shared" si="8"/>
        <v>3.2220375000000002E-2</v>
      </c>
      <c r="Z27" s="166">
        <f t="shared" si="9"/>
        <v>6.4440750000000005E-3</v>
      </c>
      <c r="AA27" s="166">
        <f t="shared" si="10"/>
        <v>0.24487485000000001</v>
      </c>
      <c r="AB27" s="166">
        <f t="shared" si="11"/>
        <v>0.33509190000000005</v>
      </c>
      <c r="AC27" s="165">
        <f t="shared" si="12"/>
        <v>0.23198670000000002</v>
      </c>
      <c r="AD27" s="166">
        <f t="shared" si="13"/>
        <v>0</v>
      </c>
      <c r="AE27" s="166">
        <f t="shared" si="14"/>
        <v>0</v>
      </c>
      <c r="AF27" s="166">
        <f t="shared" si="15"/>
        <v>1.9308792000000001</v>
      </c>
      <c r="AG27" s="166">
        <f t="shared" si="16"/>
        <v>3.7289713999999998</v>
      </c>
      <c r="AH27" s="166">
        <f t="shared" si="17"/>
        <v>2.2827647499999997</v>
      </c>
      <c r="AI27" s="166">
        <f t="shared" si="18"/>
        <v>0.35832962499999998</v>
      </c>
      <c r="AJ27" s="167">
        <f t="shared" si="19"/>
        <v>7.1665924999999991E-2</v>
      </c>
      <c r="AK27" s="168">
        <f t="shared" si="20"/>
        <v>13.9503</v>
      </c>
      <c r="AL27" s="169">
        <f t="shared" si="21"/>
        <v>25.57555</v>
      </c>
      <c r="AM27" s="169">
        <f t="shared" si="22"/>
        <v>16.27535</v>
      </c>
      <c r="AN27" s="169">
        <f t="shared" si="23"/>
        <v>2.3250500000000001</v>
      </c>
      <c r="AO27" s="169">
        <f t="shared" si="24"/>
        <v>0.46500999999999998</v>
      </c>
      <c r="AP27" s="170">
        <v>0.7</v>
      </c>
      <c r="AQ27" s="170">
        <v>0.75</v>
      </c>
      <c r="AR27" s="170">
        <v>0.9</v>
      </c>
      <c r="AS27" s="170">
        <v>0</v>
      </c>
      <c r="AT27" s="170">
        <v>0</v>
      </c>
      <c r="AU27" s="169">
        <f t="shared" si="25"/>
        <v>9.8824921649999986</v>
      </c>
      <c r="AV27" s="169">
        <f t="shared" si="26"/>
        <v>19.355652525</v>
      </c>
      <c r="AW27" s="169">
        <f t="shared" si="27"/>
        <v>14.845003695000001</v>
      </c>
      <c r="AX27" s="169">
        <f t="shared" si="28"/>
        <v>0</v>
      </c>
      <c r="AY27" s="169">
        <f t="shared" si="29"/>
        <v>0</v>
      </c>
      <c r="AZ27" s="169">
        <f t="shared" si="30"/>
        <v>4.2353537850000009</v>
      </c>
      <c r="BA27" s="169">
        <f t="shared" si="31"/>
        <v>6.451884175</v>
      </c>
      <c r="BB27" s="169">
        <f t="shared" si="32"/>
        <v>1.6494448550000005</v>
      </c>
      <c r="BC27" s="169">
        <f t="shared" si="33"/>
        <v>2.3572703750000001</v>
      </c>
      <c r="BD27" s="171">
        <f t="shared" si="34"/>
        <v>0.47145407499999997</v>
      </c>
      <c r="BE27" s="172">
        <f t="shared" si="35"/>
        <v>16.293600000000001</v>
      </c>
      <c r="BF27" s="166">
        <f t="shared" si="36"/>
        <v>29.871600000000001</v>
      </c>
      <c r="BG27" s="166">
        <f t="shared" si="37"/>
        <v>19.0092</v>
      </c>
      <c r="BH27" s="166">
        <f t="shared" si="38"/>
        <v>2.7156000000000002</v>
      </c>
      <c r="BI27" s="166">
        <f t="shared" si="39"/>
        <v>0.54311999999999994</v>
      </c>
      <c r="BJ27" s="166">
        <f t="shared" si="40"/>
        <v>6.1662329850000006</v>
      </c>
      <c r="BK27" s="166">
        <f t="shared" si="41"/>
        <v>10.180855574999999</v>
      </c>
      <c r="BL27" s="166">
        <f t="shared" si="42"/>
        <v>3.9322096050000002</v>
      </c>
      <c r="BM27" s="166">
        <f t="shared" si="43"/>
        <v>2.7156000000000002</v>
      </c>
      <c r="BN27" s="166">
        <f t="shared" si="44"/>
        <v>0.54311999999999994</v>
      </c>
      <c r="BO27" s="166">
        <f t="shared" si="45"/>
        <v>10.127367014999999</v>
      </c>
      <c r="BP27" s="166">
        <f t="shared" si="46"/>
        <v>19.690744424999998</v>
      </c>
      <c r="BQ27" s="166">
        <f t="shared" si="47"/>
        <v>15.076990395000001</v>
      </c>
      <c r="BR27" s="166">
        <f t="shared" si="48"/>
        <v>0</v>
      </c>
      <c r="BS27" s="167">
        <f t="shared" si="49"/>
        <v>0</v>
      </c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s="4" customFormat="1" ht="45.75" customHeight="1" thickBot="1" x14ac:dyDescent="0.3">
      <c r="A28" s="11" t="s">
        <v>141</v>
      </c>
      <c r="B28" s="11" t="s">
        <v>138</v>
      </c>
      <c r="C28" s="7">
        <v>427</v>
      </c>
      <c r="D28" s="7">
        <v>427</v>
      </c>
      <c r="E28" s="7">
        <v>0</v>
      </c>
      <c r="F28" s="7">
        <v>427</v>
      </c>
      <c r="G28" s="91" t="s">
        <v>458</v>
      </c>
      <c r="H28" s="48" t="s">
        <v>355</v>
      </c>
      <c r="I28" s="7">
        <v>361</v>
      </c>
      <c r="J28" s="7">
        <v>85</v>
      </c>
      <c r="K28" s="23">
        <v>10.66</v>
      </c>
      <c r="L28" s="18" t="s">
        <v>495</v>
      </c>
      <c r="M28" s="18" t="s">
        <v>504</v>
      </c>
      <c r="N28" s="13" t="s">
        <v>499</v>
      </c>
      <c r="O28" s="13" t="s">
        <v>488</v>
      </c>
      <c r="P28" s="18" t="s">
        <v>291</v>
      </c>
      <c r="Q28" s="164">
        <f t="shared" si="0"/>
        <v>1.4454</v>
      </c>
      <c r="R28" s="165">
        <f t="shared" si="1"/>
        <v>2.6499000000000001</v>
      </c>
      <c r="S28" s="165">
        <f t="shared" si="2"/>
        <v>1.6862999999999999</v>
      </c>
      <c r="T28" s="165">
        <f t="shared" si="3"/>
        <v>0.2409</v>
      </c>
      <c r="U28" s="165">
        <f t="shared" si="4"/>
        <v>4.8180000000000001E-2</v>
      </c>
      <c r="V28" s="166">
        <f t="shared" si="5"/>
        <v>0.10334610000000001</v>
      </c>
      <c r="W28" s="166">
        <f t="shared" si="6"/>
        <v>0.14309460000000002</v>
      </c>
      <c r="X28" s="165">
        <f t="shared" si="7"/>
        <v>0.13514490000000001</v>
      </c>
      <c r="Y28" s="166">
        <f t="shared" si="8"/>
        <v>1.987425E-2</v>
      </c>
      <c r="Z28" s="166">
        <f t="shared" si="9"/>
        <v>3.9748500000000003E-3</v>
      </c>
      <c r="AA28" s="166">
        <f t="shared" si="10"/>
        <v>0.15104430000000002</v>
      </c>
      <c r="AB28" s="166">
        <f t="shared" si="11"/>
        <v>0.20669220000000002</v>
      </c>
      <c r="AC28" s="165">
        <f t="shared" si="12"/>
        <v>0.14309460000000002</v>
      </c>
      <c r="AD28" s="166">
        <f t="shared" si="13"/>
        <v>0</v>
      </c>
      <c r="AE28" s="166">
        <f t="shared" si="14"/>
        <v>0</v>
      </c>
      <c r="AF28" s="166">
        <f t="shared" si="15"/>
        <v>1.1910096000000001</v>
      </c>
      <c r="AG28" s="166">
        <f t="shared" si="16"/>
        <v>2.3001132000000002</v>
      </c>
      <c r="AH28" s="166">
        <f t="shared" si="17"/>
        <v>1.4080604999999999</v>
      </c>
      <c r="AI28" s="166">
        <f t="shared" si="18"/>
        <v>0.22102574999999999</v>
      </c>
      <c r="AJ28" s="167">
        <f t="shared" si="19"/>
        <v>4.4205149999999999E-2</v>
      </c>
      <c r="AK28" s="168">
        <f t="shared" si="20"/>
        <v>7.9058999999999999</v>
      </c>
      <c r="AL28" s="169">
        <f t="shared" si="21"/>
        <v>14.494149999999999</v>
      </c>
      <c r="AM28" s="169">
        <f t="shared" si="22"/>
        <v>9.2235499999999995</v>
      </c>
      <c r="AN28" s="169">
        <f t="shared" si="23"/>
        <v>1.31765</v>
      </c>
      <c r="AO28" s="169">
        <f t="shared" si="24"/>
        <v>0.26352999999999999</v>
      </c>
      <c r="AP28" s="170">
        <v>0.7</v>
      </c>
      <c r="AQ28" s="170">
        <v>0.75</v>
      </c>
      <c r="AR28" s="170">
        <v>0.9</v>
      </c>
      <c r="AS28" s="170">
        <v>0</v>
      </c>
      <c r="AT28" s="170">
        <v>0</v>
      </c>
      <c r="AU28" s="169">
        <f t="shared" si="25"/>
        <v>5.6064722700000003</v>
      </c>
      <c r="AV28" s="169">
        <f t="shared" si="26"/>
        <v>10.977933449999998</v>
      </c>
      <c r="AW28" s="169">
        <f t="shared" si="27"/>
        <v>8.4228254099999997</v>
      </c>
      <c r="AX28" s="169">
        <f t="shared" si="28"/>
        <v>0</v>
      </c>
      <c r="AY28" s="169">
        <f t="shared" si="29"/>
        <v>0</v>
      </c>
      <c r="AZ28" s="169">
        <f t="shared" si="30"/>
        <v>2.4027738300000001</v>
      </c>
      <c r="BA28" s="169">
        <f t="shared" si="31"/>
        <v>3.6593111500000006</v>
      </c>
      <c r="BB28" s="169">
        <f t="shared" si="32"/>
        <v>0.93586948999999997</v>
      </c>
      <c r="BC28" s="169">
        <f t="shared" si="33"/>
        <v>1.33752425</v>
      </c>
      <c r="BD28" s="171">
        <f t="shared" si="34"/>
        <v>0.26750484999999996</v>
      </c>
      <c r="BE28" s="172">
        <f t="shared" si="35"/>
        <v>9.3513000000000002</v>
      </c>
      <c r="BF28" s="166">
        <f t="shared" si="36"/>
        <v>17.14405</v>
      </c>
      <c r="BG28" s="166">
        <f t="shared" si="37"/>
        <v>10.909849999999999</v>
      </c>
      <c r="BH28" s="166">
        <f t="shared" si="38"/>
        <v>1.5585499999999999</v>
      </c>
      <c r="BI28" s="166">
        <f t="shared" si="39"/>
        <v>0.31170999999999999</v>
      </c>
      <c r="BJ28" s="166">
        <f t="shared" si="40"/>
        <v>3.5937834300000002</v>
      </c>
      <c r="BK28" s="166">
        <f t="shared" si="41"/>
        <v>5.9594243500000008</v>
      </c>
      <c r="BL28" s="166">
        <f t="shared" si="42"/>
        <v>2.3439299899999999</v>
      </c>
      <c r="BM28" s="166">
        <f t="shared" si="43"/>
        <v>1.5585499999999999</v>
      </c>
      <c r="BN28" s="166">
        <f t="shared" si="44"/>
        <v>0.31170999999999993</v>
      </c>
      <c r="BO28" s="166">
        <f t="shared" si="45"/>
        <v>5.7575165699999999</v>
      </c>
      <c r="BP28" s="166">
        <f t="shared" si="46"/>
        <v>11.184625649999999</v>
      </c>
      <c r="BQ28" s="166">
        <f t="shared" si="47"/>
        <v>8.5659200099999993</v>
      </c>
      <c r="BR28" s="166">
        <f t="shared" si="48"/>
        <v>0</v>
      </c>
      <c r="BS28" s="167">
        <f t="shared" si="49"/>
        <v>0</v>
      </c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s="4" customFormat="1" ht="72" customHeight="1" thickBot="1" x14ac:dyDescent="0.3">
      <c r="A29" s="11" t="s">
        <v>120</v>
      </c>
      <c r="B29" s="11" t="s">
        <v>119</v>
      </c>
      <c r="C29" s="7">
        <v>334</v>
      </c>
      <c r="D29" s="7">
        <v>334</v>
      </c>
      <c r="E29" s="7">
        <v>1237</v>
      </c>
      <c r="F29" s="7">
        <v>1571</v>
      </c>
      <c r="G29" s="13" t="s">
        <v>457</v>
      </c>
      <c r="H29" s="13" t="s">
        <v>356</v>
      </c>
      <c r="I29" s="7">
        <v>291</v>
      </c>
      <c r="J29" s="7">
        <v>87</v>
      </c>
      <c r="K29" s="23">
        <v>37.909999999999997</v>
      </c>
      <c r="L29" s="24" t="s">
        <v>492</v>
      </c>
      <c r="M29" s="24" t="s">
        <v>494</v>
      </c>
      <c r="N29" s="24" t="s">
        <v>493</v>
      </c>
      <c r="O29" s="13" t="s">
        <v>484</v>
      </c>
      <c r="P29" s="13" t="s">
        <v>293</v>
      </c>
      <c r="Q29" s="164">
        <f t="shared" si="0"/>
        <v>0.94169999999999998</v>
      </c>
      <c r="R29" s="165">
        <f t="shared" si="1"/>
        <v>1.72645</v>
      </c>
      <c r="S29" s="165">
        <f t="shared" si="2"/>
        <v>1.0986499999999999</v>
      </c>
      <c r="T29" s="165">
        <f t="shared" si="3"/>
        <v>0.15695000000000001</v>
      </c>
      <c r="U29" s="165">
        <f t="shared" si="4"/>
        <v>3.1390000000000001E-2</v>
      </c>
      <c r="V29" s="166">
        <f t="shared" si="5"/>
        <v>6.7331550000000004E-2</v>
      </c>
      <c r="W29" s="166">
        <f t="shared" si="6"/>
        <v>9.32283E-2</v>
      </c>
      <c r="X29" s="165">
        <f t="shared" si="7"/>
        <v>8.8048950000000015E-2</v>
      </c>
      <c r="Y29" s="166">
        <f t="shared" si="8"/>
        <v>1.2948375000000002E-2</v>
      </c>
      <c r="Z29" s="166">
        <f t="shared" si="9"/>
        <v>2.589675E-3</v>
      </c>
      <c r="AA29" s="166">
        <f t="shared" si="10"/>
        <v>9.8407649999999999E-2</v>
      </c>
      <c r="AB29" s="166">
        <f t="shared" si="11"/>
        <v>0.13466310000000001</v>
      </c>
      <c r="AC29" s="165">
        <f t="shared" si="12"/>
        <v>9.32283E-2</v>
      </c>
      <c r="AD29" s="166">
        <f t="shared" si="13"/>
        <v>0</v>
      </c>
      <c r="AE29" s="166">
        <f t="shared" si="14"/>
        <v>0</v>
      </c>
      <c r="AF29" s="166">
        <f t="shared" si="15"/>
        <v>0.77596080000000001</v>
      </c>
      <c r="AG29" s="166">
        <f t="shared" si="16"/>
        <v>1.4985586</v>
      </c>
      <c r="AH29" s="166">
        <f t="shared" si="17"/>
        <v>0.91737274999999996</v>
      </c>
      <c r="AI29" s="166">
        <f t="shared" si="18"/>
        <v>0.14400162499999999</v>
      </c>
      <c r="AJ29" s="167">
        <f t="shared" si="19"/>
        <v>2.8800325000000002E-2</v>
      </c>
      <c r="AK29" s="168">
        <f t="shared" si="20"/>
        <v>33.463200000000001</v>
      </c>
      <c r="AL29" s="169">
        <f t="shared" si="21"/>
        <v>61.349200000000003</v>
      </c>
      <c r="AM29" s="169">
        <f t="shared" si="22"/>
        <v>39.040399999999998</v>
      </c>
      <c r="AN29" s="169">
        <f t="shared" si="23"/>
        <v>5.5772000000000004</v>
      </c>
      <c r="AO29" s="169">
        <f t="shared" si="24"/>
        <v>1.11544</v>
      </c>
      <c r="AP29" s="170">
        <v>0.7</v>
      </c>
      <c r="AQ29" s="170">
        <v>0.75</v>
      </c>
      <c r="AR29" s="170">
        <v>0.9</v>
      </c>
      <c r="AS29" s="170">
        <v>0</v>
      </c>
      <c r="AT29" s="170">
        <v>0</v>
      </c>
      <c r="AU29" s="169">
        <f t="shared" si="25"/>
        <v>23.471372084999999</v>
      </c>
      <c r="AV29" s="169">
        <f t="shared" si="26"/>
        <v>46.081821224999999</v>
      </c>
      <c r="AW29" s="169">
        <f t="shared" si="27"/>
        <v>35.215604055</v>
      </c>
      <c r="AX29" s="169">
        <f t="shared" si="28"/>
        <v>0</v>
      </c>
      <c r="AY29" s="169">
        <f t="shared" si="29"/>
        <v>0</v>
      </c>
      <c r="AZ29" s="169">
        <f t="shared" si="30"/>
        <v>10.059159465</v>
      </c>
      <c r="BA29" s="169">
        <f t="shared" si="31"/>
        <v>15.360607075000004</v>
      </c>
      <c r="BB29" s="169">
        <f t="shared" si="32"/>
        <v>3.9128448949999992</v>
      </c>
      <c r="BC29" s="169">
        <f t="shared" si="33"/>
        <v>5.5901483750000001</v>
      </c>
      <c r="BD29" s="171">
        <f t="shared" si="34"/>
        <v>1.1180296750000001</v>
      </c>
      <c r="BE29" s="172">
        <f t="shared" si="35"/>
        <v>34.404899999999998</v>
      </c>
      <c r="BF29" s="166">
        <f t="shared" si="36"/>
        <v>63.075650000000003</v>
      </c>
      <c r="BG29" s="166">
        <f t="shared" si="37"/>
        <v>40.139049999999997</v>
      </c>
      <c r="BH29" s="166">
        <f t="shared" si="38"/>
        <v>5.7341500000000005</v>
      </c>
      <c r="BI29" s="166">
        <f t="shared" si="39"/>
        <v>1.14683</v>
      </c>
      <c r="BJ29" s="166">
        <f t="shared" si="40"/>
        <v>10.835120265</v>
      </c>
      <c r="BK29" s="166">
        <f t="shared" si="41"/>
        <v>16.859165675000003</v>
      </c>
      <c r="BL29" s="166">
        <f t="shared" si="42"/>
        <v>4.8302176449999994</v>
      </c>
      <c r="BM29" s="166">
        <f t="shared" si="43"/>
        <v>5.7341499999999996</v>
      </c>
      <c r="BN29" s="166">
        <f t="shared" si="44"/>
        <v>1.14683</v>
      </c>
      <c r="BO29" s="166">
        <f t="shared" si="45"/>
        <v>23.569779734999997</v>
      </c>
      <c r="BP29" s="166">
        <f t="shared" si="46"/>
        <v>46.216484324999996</v>
      </c>
      <c r="BQ29" s="166">
        <f t="shared" si="47"/>
        <v>35.308832355</v>
      </c>
      <c r="BR29" s="166">
        <f t="shared" si="48"/>
        <v>0</v>
      </c>
      <c r="BS29" s="167">
        <f t="shared" si="49"/>
        <v>0</v>
      </c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s="4" customFormat="1" ht="63.75" customHeight="1" thickBot="1" x14ac:dyDescent="0.3">
      <c r="A30" s="11" t="s">
        <v>115</v>
      </c>
      <c r="B30" s="11" t="s">
        <v>112</v>
      </c>
      <c r="C30" s="7">
        <v>525</v>
      </c>
      <c r="D30" s="7">
        <v>525</v>
      </c>
      <c r="E30" s="7">
        <v>0</v>
      </c>
      <c r="F30" s="7">
        <v>525</v>
      </c>
      <c r="G30" s="13" t="s">
        <v>457</v>
      </c>
      <c r="H30" s="52" t="s">
        <v>357</v>
      </c>
      <c r="I30" s="7">
        <v>510</v>
      </c>
      <c r="J30" s="7">
        <v>97</v>
      </c>
      <c r="K30" s="23">
        <v>42.34</v>
      </c>
      <c r="L30" s="7" t="s">
        <v>480</v>
      </c>
      <c r="M30" s="7" t="s">
        <v>481</v>
      </c>
      <c r="N30" s="13" t="s">
        <v>499</v>
      </c>
      <c r="O30" s="7" t="s">
        <v>482</v>
      </c>
      <c r="P30" s="13" t="s">
        <v>358</v>
      </c>
      <c r="Q30" s="164">
        <f t="shared" si="0"/>
        <v>0.32850000000000001</v>
      </c>
      <c r="R30" s="165">
        <f t="shared" si="1"/>
        <v>0.60224999999999995</v>
      </c>
      <c r="S30" s="165">
        <f t="shared" si="2"/>
        <v>0.38324999999999998</v>
      </c>
      <c r="T30" s="165">
        <f t="shared" si="3"/>
        <v>5.475E-2</v>
      </c>
      <c r="U30" s="165">
        <f t="shared" si="4"/>
        <v>1.095E-2</v>
      </c>
      <c r="V30" s="166">
        <f t="shared" si="5"/>
        <v>2.3487750000000002E-2</v>
      </c>
      <c r="W30" s="166">
        <f t="shared" si="6"/>
        <v>3.2521500000000002E-2</v>
      </c>
      <c r="X30" s="165">
        <f t="shared" si="7"/>
        <v>3.0714750000000002E-2</v>
      </c>
      <c r="Y30" s="166">
        <f t="shared" si="8"/>
        <v>4.5168750000000001E-3</v>
      </c>
      <c r="Z30" s="166">
        <f t="shared" si="9"/>
        <v>9.0337499999999999E-4</v>
      </c>
      <c r="AA30" s="166">
        <f t="shared" si="10"/>
        <v>3.4328250000000005E-2</v>
      </c>
      <c r="AB30" s="166">
        <f t="shared" si="11"/>
        <v>4.6975500000000003E-2</v>
      </c>
      <c r="AC30" s="165">
        <f t="shared" si="12"/>
        <v>3.2521500000000002E-2</v>
      </c>
      <c r="AD30" s="166">
        <f t="shared" si="13"/>
        <v>0</v>
      </c>
      <c r="AE30" s="166">
        <f t="shared" si="14"/>
        <v>0</v>
      </c>
      <c r="AF30" s="166">
        <f t="shared" si="15"/>
        <v>0.27068399999999998</v>
      </c>
      <c r="AG30" s="166">
        <f t="shared" si="16"/>
        <v>0.52275300000000002</v>
      </c>
      <c r="AH30" s="166">
        <f t="shared" si="17"/>
        <v>0.32001374999999999</v>
      </c>
      <c r="AI30" s="166">
        <f t="shared" si="18"/>
        <v>5.0233125000000003E-2</v>
      </c>
      <c r="AJ30" s="167">
        <f t="shared" si="19"/>
        <v>1.0046625E-2</v>
      </c>
      <c r="AK30" s="168">
        <f t="shared" si="20"/>
        <v>11.169</v>
      </c>
      <c r="AL30" s="169">
        <f t="shared" si="21"/>
        <v>20.476500000000001</v>
      </c>
      <c r="AM30" s="169">
        <f t="shared" si="22"/>
        <v>13.0305</v>
      </c>
      <c r="AN30" s="169">
        <f t="shared" si="23"/>
        <v>1.8614999999999999</v>
      </c>
      <c r="AO30" s="169">
        <f t="shared" si="24"/>
        <v>0.37230000000000002</v>
      </c>
      <c r="AP30" s="170">
        <v>0.7</v>
      </c>
      <c r="AQ30" s="170">
        <v>0.75</v>
      </c>
      <c r="AR30" s="170">
        <v>0.9</v>
      </c>
      <c r="AS30" s="170">
        <v>0</v>
      </c>
      <c r="AT30" s="170">
        <v>0</v>
      </c>
      <c r="AU30" s="169">
        <f t="shared" si="25"/>
        <v>7.8347414249999989</v>
      </c>
      <c r="AV30" s="169">
        <f t="shared" si="26"/>
        <v>15.381766125000002</v>
      </c>
      <c r="AW30" s="169">
        <f t="shared" si="27"/>
        <v>11.755093275</v>
      </c>
      <c r="AX30" s="169">
        <f t="shared" si="28"/>
        <v>0</v>
      </c>
      <c r="AY30" s="169">
        <f t="shared" si="29"/>
        <v>0</v>
      </c>
      <c r="AZ30" s="169">
        <f t="shared" si="30"/>
        <v>3.3577463250000008</v>
      </c>
      <c r="BA30" s="169">
        <f t="shared" si="31"/>
        <v>5.1272553750000007</v>
      </c>
      <c r="BB30" s="169">
        <f t="shared" si="32"/>
        <v>1.3061214749999994</v>
      </c>
      <c r="BC30" s="169">
        <f t="shared" si="33"/>
        <v>1.8660168749999999</v>
      </c>
      <c r="BD30" s="171">
        <f t="shared" si="34"/>
        <v>0.373203375</v>
      </c>
      <c r="BE30" s="172">
        <f t="shared" si="35"/>
        <v>11.4975</v>
      </c>
      <c r="BF30" s="166">
        <f t="shared" si="36"/>
        <v>21.078750000000003</v>
      </c>
      <c r="BG30" s="166">
        <f t="shared" si="37"/>
        <v>13.41375</v>
      </c>
      <c r="BH30" s="166">
        <f t="shared" si="38"/>
        <v>1.91625</v>
      </c>
      <c r="BI30" s="166">
        <f t="shared" si="39"/>
        <v>0.38325000000000004</v>
      </c>
      <c r="BJ30" s="166">
        <f t="shared" si="40"/>
        <v>3.628430325000001</v>
      </c>
      <c r="BK30" s="166">
        <f t="shared" si="41"/>
        <v>5.6500083750000005</v>
      </c>
      <c r="BL30" s="166">
        <f t="shared" si="42"/>
        <v>1.6261352249999994</v>
      </c>
      <c r="BM30" s="166">
        <f t="shared" si="43"/>
        <v>1.91625</v>
      </c>
      <c r="BN30" s="166">
        <f t="shared" si="44"/>
        <v>0.38324999999999998</v>
      </c>
      <c r="BO30" s="166">
        <f t="shared" si="45"/>
        <v>7.8690696749999987</v>
      </c>
      <c r="BP30" s="166">
        <f t="shared" si="46"/>
        <v>15.428741625000002</v>
      </c>
      <c r="BQ30" s="166">
        <f t="shared" si="47"/>
        <v>11.787614775</v>
      </c>
      <c r="BR30" s="166">
        <f t="shared" si="48"/>
        <v>0</v>
      </c>
      <c r="BS30" s="167">
        <f t="shared" si="49"/>
        <v>0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s="4" customFormat="1" ht="45.75" customHeight="1" thickBot="1" x14ac:dyDescent="0.3">
      <c r="A31" s="11" t="s">
        <v>125</v>
      </c>
      <c r="B31" s="11" t="s">
        <v>124</v>
      </c>
      <c r="C31" s="7">
        <v>468</v>
      </c>
      <c r="D31" s="7">
        <v>468</v>
      </c>
      <c r="E31" s="8">
        <v>43</v>
      </c>
      <c r="F31" s="8">
        <v>511</v>
      </c>
      <c r="G31" s="96" t="s">
        <v>458</v>
      </c>
      <c r="H31" s="18" t="s">
        <v>351</v>
      </c>
      <c r="I31" s="7">
        <v>393</v>
      </c>
      <c r="J31" s="7">
        <v>84</v>
      </c>
      <c r="K31" s="23">
        <v>21.96</v>
      </c>
      <c r="L31" s="113" t="s">
        <v>502</v>
      </c>
      <c r="M31" s="113" t="s">
        <v>503</v>
      </c>
      <c r="N31" s="114" t="s">
        <v>499</v>
      </c>
      <c r="O31" s="18" t="s">
        <v>479</v>
      </c>
      <c r="P31" s="18" t="s">
        <v>291</v>
      </c>
      <c r="Q31" s="164">
        <f t="shared" si="0"/>
        <v>1.6425000000000001</v>
      </c>
      <c r="R31" s="165">
        <f t="shared" si="1"/>
        <v>3.01125</v>
      </c>
      <c r="S31" s="165">
        <f t="shared" si="2"/>
        <v>1.91625</v>
      </c>
      <c r="T31" s="165">
        <f t="shared" si="3"/>
        <v>0.27374999999999999</v>
      </c>
      <c r="U31" s="165">
        <f t="shared" si="4"/>
        <v>5.475E-2</v>
      </c>
      <c r="V31" s="166">
        <f t="shared" si="5"/>
        <v>0.11743875000000001</v>
      </c>
      <c r="W31" s="166">
        <f t="shared" si="6"/>
        <v>0.16260750000000002</v>
      </c>
      <c r="X31" s="165">
        <f t="shared" si="7"/>
        <v>0.15357375000000001</v>
      </c>
      <c r="Y31" s="166">
        <f t="shared" si="8"/>
        <v>2.2584375E-2</v>
      </c>
      <c r="Z31" s="166">
        <f t="shared" si="9"/>
        <v>4.5168750000000001E-3</v>
      </c>
      <c r="AA31" s="166">
        <f t="shared" si="10"/>
        <v>0.17164125</v>
      </c>
      <c r="AB31" s="166">
        <f t="shared" si="11"/>
        <v>0.23487750000000002</v>
      </c>
      <c r="AC31" s="165">
        <f t="shared" si="12"/>
        <v>0.16260750000000002</v>
      </c>
      <c r="AD31" s="166">
        <f t="shared" si="13"/>
        <v>0</v>
      </c>
      <c r="AE31" s="166">
        <f t="shared" si="14"/>
        <v>0</v>
      </c>
      <c r="AF31" s="166">
        <f t="shared" si="15"/>
        <v>1.3534200000000001</v>
      </c>
      <c r="AG31" s="166">
        <f t="shared" si="16"/>
        <v>2.6137649999999999</v>
      </c>
      <c r="AH31" s="166">
        <f t="shared" si="17"/>
        <v>1.6000687499999999</v>
      </c>
      <c r="AI31" s="166">
        <f t="shared" si="18"/>
        <v>0.251165625</v>
      </c>
      <c r="AJ31" s="167">
        <f t="shared" si="19"/>
        <v>5.0233125000000003E-2</v>
      </c>
      <c r="AK31" s="168">
        <f t="shared" si="20"/>
        <v>9.5484000000000009</v>
      </c>
      <c r="AL31" s="169">
        <f t="shared" si="21"/>
        <v>17.505400000000002</v>
      </c>
      <c r="AM31" s="169">
        <f t="shared" si="22"/>
        <v>11.139799999999999</v>
      </c>
      <c r="AN31" s="169">
        <f t="shared" si="23"/>
        <v>1.5913999999999999</v>
      </c>
      <c r="AO31" s="169">
        <f t="shared" si="24"/>
        <v>0.31828000000000001</v>
      </c>
      <c r="AP31" s="170">
        <v>0.7</v>
      </c>
      <c r="AQ31" s="170">
        <v>0.75</v>
      </c>
      <c r="AR31" s="170">
        <v>0.9</v>
      </c>
      <c r="AS31" s="170">
        <v>0</v>
      </c>
      <c r="AT31" s="170">
        <v>0</v>
      </c>
      <c r="AU31" s="169">
        <f t="shared" si="25"/>
        <v>6.7660871250000003</v>
      </c>
      <c r="AV31" s="169">
        <f t="shared" si="26"/>
        <v>13.251005625000001</v>
      </c>
      <c r="AW31" s="169">
        <f t="shared" si="27"/>
        <v>10.164036374999998</v>
      </c>
      <c r="AX31" s="169">
        <f t="shared" si="28"/>
        <v>0</v>
      </c>
      <c r="AY31" s="169">
        <f t="shared" si="29"/>
        <v>0</v>
      </c>
      <c r="AZ31" s="169">
        <f t="shared" si="30"/>
        <v>2.8997516250000004</v>
      </c>
      <c r="BA31" s="169">
        <f t="shared" si="31"/>
        <v>4.4170018750000004</v>
      </c>
      <c r="BB31" s="169">
        <f t="shared" si="32"/>
        <v>1.1293373750000004</v>
      </c>
      <c r="BC31" s="169">
        <f t="shared" si="33"/>
        <v>1.613984375</v>
      </c>
      <c r="BD31" s="171">
        <f t="shared" si="34"/>
        <v>0.32279687499999998</v>
      </c>
      <c r="BE31" s="172">
        <f t="shared" si="35"/>
        <v>11.190900000000001</v>
      </c>
      <c r="BF31" s="166">
        <f t="shared" si="36"/>
        <v>20.516650000000002</v>
      </c>
      <c r="BG31" s="166">
        <f t="shared" si="37"/>
        <v>13.056049999999999</v>
      </c>
      <c r="BH31" s="166">
        <f t="shared" si="38"/>
        <v>1.8651499999999999</v>
      </c>
      <c r="BI31" s="166">
        <f t="shared" si="39"/>
        <v>0.37303000000000003</v>
      </c>
      <c r="BJ31" s="166">
        <f t="shared" si="40"/>
        <v>4.2531716250000002</v>
      </c>
      <c r="BK31" s="166">
        <f t="shared" si="41"/>
        <v>7.0307668750000003</v>
      </c>
      <c r="BL31" s="166">
        <f t="shared" si="42"/>
        <v>2.7294061250000006</v>
      </c>
      <c r="BM31" s="166">
        <f t="shared" si="43"/>
        <v>1.8651500000000001</v>
      </c>
      <c r="BN31" s="166">
        <f t="shared" si="44"/>
        <v>0.37302999999999997</v>
      </c>
      <c r="BO31" s="166">
        <f t="shared" si="45"/>
        <v>6.9377283750000007</v>
      </c>
      <c r="BP31" s="166">
        <f t="shared" si="46"/>
        <v>13.485883125000001</v>
      </c>
      <c r="BQ31" s="166">
        <f t="shared" si="47"/>
        <v>10.326643874999998</v>
      </c>
      <c r="BR31" s="166">
        <f t="shared" si="48"/>
        <v>0</v>
      </c>
      <c r="BS31" s="167">
        <f t="shared" si="49"/>
        <v>0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4" customFormat="1" ht="45.75" customHeight="1" x14ac:dyDescent="0.25">
      <c r="A32" s="36" t="s">
        <v>146</v>
      </c>
      <c r="B32" s="11" t="s">
        <v>142</v>
      </c>
      <c r="C32" s="7">
        <v>500</v>
      </c>
      <c r="D32" s="7">
        <v>510</v>
      </c>
      <c r="E32" s="7">
        <v>0</v>
      </c>
      <c r="F32" s="7">
        <v>510</v>
      </c>
      <c r="G32" s="13" t="s">
        <v>457</v>
      </c>
      <c r="H32" s="48" t="s">
        <v>338</v>
      </c>
      <c r="I32" s="7">
        <v>469</v>
      </c>
      <c r="J32" s="7">
        <v>92</v>
      </c>
      <c r="K32" s="23">
        <v>19.350000000000001</v>
      </c>
      <c r="L32" s="113" t="s">
        <v>502</v>
      </c>
      <c r="M32" s="111" t="s">
        <v>503</v>
      </c>
      <c r="N32" s="18" t="s">
        <v>499</v>
      </c>
      <c r="O32" s="13" t="s">
        <v>486</v>
      </c>
      <c r="P32" s="13" t="s">
        <v>284</v>
      </c>
      <c r="Q32" s="186">
        <f t="shared" si="0"/>
        <v>0.89790000000000003</v>
      </c>
      <c r="R32" s="187">
        <f t="shared" si="1"/>
        <v>1.64615</v>
      </c>
      <c r="S32" s="187">
        <f t="shared" si="2"/>
        <v>1.04755</v>
      </c>
      <c r="T32" s="187">
        <f t="shared" si="3"/>
        <v>0.14965000000000001</v>
      </c>
      <c r="U32" s="187">
        <f t="shared" si="4"/>
        <v>2.9929999999999998E-2</v>
      </c>
      <c r="V32" s="188">
        <f t="shared" si="5"/>
        <v>6.4199850000000003E-2</v>
      </c>
      <c r="W32" s="188">
        <f t="shared" si="6"/>
        <v>8.8892100000000002E-2</v>
      </c>
      <c r="X32" s="187">
        <f t="shared" si="7"/>
        <v>8.3953650000000005E-2</v>
      </c>
      <c r="Y32" s="188">
        <f t="shared" si="8"/>
        <v>1.2346125000000001E-2</v>
      </c>
      <c r="Z32" s="188">
        <f t="shared" si="9"/>
        <v>2.4692249999999998E-3</v>
      </c>
      <c r="AA32" s="188">
        <f t="shared" si="10"/>
        <v>9.3830550000000013E-2</v>
      </c>
      <c r="AB32" s="188">
        <f t="shared" si="11"/>
        <v>0.12839970000000001</v>
      </c>
      <c r="AC32" s="187">
        <f t="shared" si="12"/>
        <v>8.8892100000000002E-2</v>
      </c>
      <c r="AD32" s="188">
        <f t="shared" si="13"/>
        <v>0</v>
      </c>
      <c r="AE32" s="188">
        <f t="shared" si="14"/>
        <v>0</v>
      </c>
      <c r="AF32" s="188">
        <f t="shared" si="15"/>
        <v>0.73986960000000002</v>
      </c>
      <c r="AG32" s="188">
        <f t="shared" si="16"/>
        <v>1.4288582000000001</v>
      </c>
      <c r="AH32" s="188">
        <f t="shared" si="17"/>
        <v>0.87470424999999996</v>
      </c>
      <c r="AI32" s="188">
        <f t="shared" si="18"/>
        <v>0.13730387499999999</v>
      </c>
      <c r="AJ32" s="189">
        <f t="shared" si="19"/>
        <v>2.7460775E-2</v>
      </c>
      <c r="AK32" s="190">
        <f t="shared" si="20"/>
        <v>10.271100000000001</v>
      </c>
      <c r="AL32" s="191">
        <f t="shared" si="21"/>
        <v>18.830349999999999</v>
      </c>
      <c r="AM32" s="191">
        <f t="shared" si="22"/>
        <v>11.982950000000001</v>
      </c>
      <c r="AN32" s="191">
        <f t="shared" si="23"/>
        <v>1.7118500000000001</v>
      </c>
      <c r="AO32" s="191">
        <f t="shared" si="24"/>
        <v>0.34237000000000001</v>
      </c>
      <c r="AP32" s="192">
        <v>0.7</v>
      </c>
      <c r="AQ32" s="192">
        <v>0.75</v>
      </c>
      <c r="AR32" s="192">
        <v>0.9</v>
      </c>
      <c r="AS32" s="192">
        <v>0</v>
      </c>
      <c r="AT32" s="192">
        <v>0</v>
      </c>
      <c r="AU32" s="191">
        <f t="shared" si="25"/>
        <v>7.2347098949999999</v>
      </c>
      <c r="AV32" s="191">
        <f t="shared" si="26"/>
        <v>14.189431574999999</v>
      </c>
      <c r="AW32" s="191">
        <f t="shared" si="27"/>
        <v>10.860213285</v>
      </c>
      <c r="AX32" s="191">
        <f t="shared" si="28"/>
        <v>0</v>
      </c>
      <c r="AY32" s="191">
        <f t="shared" si="29"/>
        <v>0</v>
      </c>
      <c r="AZ32" s="191">
        <f t="shared" si="30"/>
        <v>3.1005899550000002</v>
      </c>
      <c r="BA32" s="191">
        <f t="shared" si="31"/>
        <v>4.7298105249999995</v>
      </c>
      <c r="BB32" s="191">
        <f t="shared" si="32"/>
        <v>1.206690365</v>
      </c>
      <c r="BC32" s="191">
        <f t="shared" si="33"/>
        <v>1.7241961250000002</v>
      </c>
      <c r="BD32" s="193">
        <f t="shared" si="34"/>
        <v>0.34483922500000003</v>
      </c>
      <c r="BE32" s="194">
        <f t="shared" si="35"/>
        <v>11.169</v>
      </c>
      <c r="BF32" s="188">
        <f t="shared" si="36"/>
        <v>20.476499999999998</v>
      </c>
      <c r="BG32" s="188">
        <f t="shared" si="37"/>
        <v>13.0305</v>
      </c>
      <c r="BH32" s="188">
        <f t="shared" si="38"/>
        <v>1.8615000000000002</v>
      </c>
      <c r="BI32" s="188">
        <f t="shared" si="39"/>
        <v>0.37230000000000002</v>
      </c>
      <c r="BJ32" s="188">
        <f t="shared" si="40"/>
        <v>3.8404595550000002</v>
      </c>
      <c r="BK32" s="188">
        <f t="shared" si="41"/>
        <v>6.1586687250000001</v>
      </c>
      <c r="BL32" s="188">
        <f t="shared" si="42"/>
        <v>2.0813946149999998</v>
      </c>
      <c r="BM32" s="188">
        <f t="shared" si="43"/>
        <v>1.8615000000000002</v>
      </c>
      <c r="BN32" s="188">
        <f t="shared" si="44"/>
        <v>0.37230000000000002</v>
      </c>
      <c r="BO32" s="188">
        <f t="shared" si="45"/>
        <v>7.3285404449999998</v>
      </c>
      <c r="BP32" s="188">
        <f t="shared" si="46"/>
        <v>14.317831274999998</v>
      </c>
      <c r="BQ32" s="188">
        <f t="shared" si="47"/>
        <v>10.949105385000001</v>
      </c>
      <c r="BR32" s="188">
        <f t="shared" si="48"/>
        <v>0</v>
      </c>
      <c r="BS32" s="189">
        <f t="shared" si="49"/>
        <v>0</v>
      </c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s="4" customFormat="1" ht="45.75" customHeight="1" thickBot="1" x14ac:dyDescent="0.3">
      <c r="A33" s="29" t="s">
        <v>141</v>
      </c>
      <c r="B33" s="29" t="s">
        <v>140</v>
      </c>
      <c r="C33" s="30">
        <v>550</v>
      </c>
      <c r="D33" s="30">
        <v>550</v>
      </c>
      <c r="E33" s="30">
        <v>0</v>
      </c>
      <c r="F33" s="30">
        <v>550</v>
      </c>
      <c r="G33" s="31" t="s">
        <v>457</v>
      </c>
      <c r="H33" s="57" t="s">
        <v>359</v>
      </c>
      <c r="I33" s="30">
        <v>290</v>
      </c>
      <c r="J33" s="30">
        <v>53</v>
      </c>
      <c r="K33" s="32">
        <v>15.71</v>
      </c>
      <c r="L33" s="24" t="s">
        <v>495</v>
      </c>
      <c r="M33" s="24" t="s">
        <v>504</v>
      </c>
      <c r="N33" s="31" t="s">
        <v>499</v>
      </c>
      <c r="O33" s="31" t="s">
        <v>479</v>
      </c>
      <c r="P33" s="31" t="s">
        <v>9</v>
      </c>
      <c r="Q33" s="241">
        <f t="shared" si="0"/>
        <v>5.694</v>
      </c>
      <c r="R33" s="242">
        <f t="shared" si="1"/>
        <v>10.439</v>
      </c>
      <c r="S33" s="242">
        <f t="shared" si="2"/>
        <v>6.6429999999999998</v>
      </c>
      <c r="T33" s="242">
        <f t="shared" si="3"/>
        <v>0.94899999999999995</v>
      </c>
      <c r="U33" s="242">
        <f t="shared" si="4"/>
        <v>0.1898</v>
      </c>
      <c r="V33" s="191">
        <f t="shared" si="5"/>
        <v>0.40712100000000001</v>
      </c>
      <c r="W33" s="191">
        <f t="shared" si="6"/>
        <v>0.56370600000000004</v>
      </c>
      <c r="X33" s="242">
        <f t="shared" si="7"/>
        <v>0.532389</v>
      </c>
      <c r="Y33" s="191">
        <f t="shared" si="8"/>
        <v>7.8292500000000001E-2</v>
      </c>
      <c r="Z33" s="191">
        <f t="shared" si="9"/>
        <v>1.5658499999999999E-2</v>
      </c>
      <c r="AA33" s="191">
        <f t="shared" si="10"/>
        <v>0.59502299999999997</v>
      </c>
      <c r="AB33" s="191">
        <f t="shared" si="11"/>
        <v>0.81424200000000002</v>
      </c>
      <c r="AC33" s="242">
        <f t="shared" si="12"/>
        <v>0.56370600000000004</v>
      </c>
      <c r="AD33" s="191">
        <f t="shared" si="13"/>
        <v>0</v>
      </c>
      <c r="AE33" s="191">
        <f t="shared" si="14"/>
        <v>0</v>
      </c>
      <c r="AF33" s="191">
        <f t="shared" si="15"/>
        <v>4.6918559999999996</v>
      </c>
      <c r="AG33" s="191">
        <f t="shared" si="16"/>
        <v>9.0610520000000001</v>
      </c>
      <c r="AH33" s="191">
        <f t="shared" si="17"/>
        <v>5.5469049999999998</v>
      </c>
      <c r="AI33" s="191">
        <f t="shared" si="18"/>
        <v>0.87070749999999997</v>
      </c>
      <c r="AJ33" s="243">
        <f t="shared" si="19"/>
        <v>0.1741415</v>
      </c>
      <c r="AK33" s="190">
        <f t="shared" si="20"/>
        <v>6.351</v>
      </c>
      <c r="AL33" s="191">
        <f t="shared" si="21"/>
        <v>11.6435</v>
      </c>
      <c r="AM33" s="191">
        <f t="shared" si="22"/>
        <v>7.4095000000000004</v>
      </c>
      <c r="AN33" s="191">
        <f t="shared" si="23"/>
        <v>1.0585</v>
      </c>
      <c r="AO33" s="191">
        <f t="shared" si="24"/>
        <v>0.2117</v>
      </c>
      <c r="AP33" s="192">
        <v>0.7</v>
      </c>
      <c r="AQ33" s="192">
        <v>0.75</v>
      </c>
      <c r="AR33" s="192">
        <v>0.9</v>
      </c>
      <c r="AS33" s="192">
        <v>0</v>
      </c>
      <c r="AT33" s="192">
        <v>0</v>
      </c>
      <c r="AU33" s="191">
        <f t="shared" si="25"/>
        <v>4.7306846999999994</v>
      </c>
      <c r="AV33" s="191">
        <f t="shared" si="26"/>
        <v>9.1554044999999995</v>
      </c>
      <c r="AW33" s="191">
        <f t="shared" si="27"/>
        <v>7.1477001000000007</v>
      </c>
      <c r="AX33" s="191">
        <f t="shared" si="28"/>
        <v>0</v>
      </c>
      <c r="AY33" s="191">
        <f t="shared" si="29"/>
        <v>0</v>
      </c>
      <c r="AZ33" s="191">
        <f t="shared" si="30"/>
        <v>2.0274363000000006</v>
      </c>
      <c r="BA33" s="191">
        <f t="shared" si="31"/>
        <v>3.0518014999999998</v>
      </c>
      <c r="BB33" s="191">
        <f t="shared" si="32"/>
        <v>0.79418889999999998</v>
      </c>
      <c r="BC33" s="191">
        <f t="shared" si="33"/>
        <v>1.1367925000000001</v>
      </c>
      <c r="BD33" s="193">
        <f t="shared" si="34"/>
        <v>0.22735849999999999</v>
      </c>
      <c r="BE33" s="244">
        <f t="shared" si="35"/>
        <v>12.045</v>
      </c>
      <c r="BF33" s="191">
        <f t="shared" si="36"/>
        <v>22.0825</v>
      </c>
      <c r="BG33" s="191">
        <f t="shared" si="37"/>
        <v>14.0525</v>
      </c>
      <c r="BH33" s="191">
        <f t="shared" si="38"/>
        <v>2.0074999999999998</v>
      </c>
      <c r="BI33" s="191">
        <f t="shared" si="39"/>
        <v>0.40149999999999997</v>
      </c>
      <c r="BJ33" s="191">
        <f t="shared" si="40"/>
        <v>6.7192923000000002</v>
      </c>
      <c r="BK33" s="191">
        <f t="shared" si="41"/>
        <v>12.1128535</v>
      </c>
      <c r="BL33" s="191">
        <f t="shared" si="42"/>
        <v>6.3410938999999997</v>
      </c>
      <c r="BM33" s="191">
        <f t="shared" si="43"/>
        <v>2.0075000000000003</v>
      </c>
      <c r="BN33" s="191">
        <f t="shared" si="44"/>
        <v>0.40149999999999997</v>
      </c>
      <c r="BO33" s="191">
        <f t="shared" si="45"/>
        <v>5.3257076999999997</v>
      </c>
      <c r="BP33" s="191">
        <f t="shared" si="46"/>
        <v>9.9696464999999996</v>
      </c>
      <c r="BQ33" s="191">
        <f t="shared" si="47"/>
        <v>7.7114061000000005</v>
      </c>
      <c r="BR33" s="191">
        <f t="shared" si="48"/>
        <v>0</v>
      </c>
      <c r="BS33" s="243">
        <f t="shared" si="49"/>
        <v>0</v>
      </c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15.75" thickBot="1" x14ac:dyDescent="0.3">
      <c r="A34" s="260" t="s">
        <v>625</v>
      </c>
      <c r="B34" s="261"/>
      <c r="C34" s="237">
        <f>SUM(C4:C33)</f>
        <v>13429</v>
      </c>
      <c r="D34" s="237">
        <f t="shared" ref="D34:F34" si="50">SUM(D4:D33)</f>
        <v>13421</v>
      </c>
      <c r="E34" s="237">
        <f t="shared" si="50"/>
        <v>2740</v>
      </c>
      <c r="F34" s="237">
        <f t="shared" si="50"/>
        <v>16161</v>
      </c>
      <c r="G34" s="237"/>
      <c r="H34" s="237"/>
      <c r="I34" s="237">
        <f>SUM(I4:I33)</f>
        <v>9084</v>
      </c>
      <c r="J34" s="238">
        <f>I34/D34</f>
        <v>0.67684971313612996</v>
      </c>
      <c r="K34" s="237">
        <f t="shared" ref="K34" si="51">SUM(K4:K33)</f>
        <v>528.13</v>
      </c>
      <c r="L34" s="237"/>
      <c r="M34" s="237"/>
      <c r="N34" s="237"/>
      <c r="O34" s="237"/>
      <c r="P34" s="237"/>
      <c r="Q34" s="245"/>
      <c r="R34" s="245"/>
      <c r="S34" s="245"/>
      <c r="T34" s="245"/>
      <c r="U34" s="245"/>
      <c r="V34" s="202"/>
      <c r="W34" s="202"/>
      <c r="X34" s="245"/>
      <c r="Y34" s="202"/>
      <c r="Z34" s="202"/>
      <c r="AA34" s="202"/>
      <c r="AB34" s="202"/>
      <c r="AC34" s="245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46"/>
      <c r="AQ34" s="246"/>
      <c r="AR34" s="246"/>
      <c r="AS34" s="246"/>
      <c r="AT34" s="246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47">
        <f>SUM(BE4:BE33)</f>
        <v>353.92590000000001</v>
      </c>
      <c r="BF34" s="247">
        <f t="shared" ref="BF34:BR34" si="52">SUM(BF4:BF33)</f>
        <v>648.86415</v>
      </c>
      <c r="BG34" s="247">
        <f t="shared" si="52"/>
        <v>412.91355000000004</v>
      </c>
      <c r="BH34" s="247">
        <f t="shared" si="52"/>
        <v>58.987650000000002</v>
      </c>
      <c r="BI34" s="247">
        <f t="shared" si="52"/>
        <v>11.797530000000002</v>
      </c>
      <c r="BJ34" s="247">
        <f t="shared" si="52"/>
        <v>157.98477463500001</v>
      </c>
      <c r="BK34" s="247">
        <f t="shared" si="52"/>
        <v>272.17947982500004</v>
      </c>
      <c r="BL34" s="247">
        <f t="shared" si="52"/>
        <v>123.62502805499999</v>
      </c>
      <c r="BM34" s="247">
        <f t="shared" si="52"/>
        <v>58.987650000000002</v>
      </c>
      <c r="BN34" s="247">
        <f t="shared" si="52"/>
        <v>11.797530000000002</v>
      </c>
      <c r="BO34" s="247">
        <f t="shared" si="52"/>
        <v>195.94112536499998</v>
      </c>
      <c r="BP34" s="247">
        <f t="shared" si="52"/>
        <v>376.68467017499995</v>
      </c>
      <c r="BQ34" s="247">
        <f t="shared" si="52"/>
        <v>289.28852194499996</v>
      </c>
      <c r="BR34" s="247">
        <f t="shared" si="52"/>
        <v>0</v>
      </c>
      <c r="BS34" s="248">
        <f>SUM(BS4:BS33)</f>
        <v>0</v>
      </c>
    </row>
    <row r="35" spans="1:112" s="1" customFormat="1" x14ac:dyDescent="0.25">
      <c r="Q35" s="152"/>
      <c r="R35" s="152"/>
      <c r="S35" s="152"/>
      <c r="T35" s="152"/>
      <c r="U35" s="152"/>
      <c r="V35" s="195"/>
      <c r="W35" s="195"/>
      <c r="X35" s="152"/>
      <c r="Y35" s="195"/>
      <c r="Z35" s="195"/>
      <c r="AA35" s="195"/>
      <c r="AB35" s="195"/>
      <c r="AC35" s="152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6"/>
      <c r="AQ35" s="196"/>
      <c r="AR35" s="196"/>
      <c r="AS35" s="196"/>
      <c r="AT35" s="196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</row>
    <row r="36" spans="1:112" x14ac:dyDescent="0.25">
      <c r="A36" s="146"/>
      <c r="B36" s="1"/>
      <c r="C36" s="1"/>
      <c r="D36" s="1"/>
      <c r="E36" s="1"/>
      <c r="F36" s="1"/>
      <c r="G36" s="204"/>
      <c r="H36" s="1"/>
      <c r="I36" s="1"/>
      <c r="J36" s="1"/>
      <c r="K36" s="1"/>
      <c r="L36" s="1"/>
      <c r="M36" s="1"/>
      <c r="N36" s="1"/>
      <c r="O36" s="1"/>
      <c r="P36" s="1"/>
      <c r="Q36" s="152"/>
      <c r="R36" s="152"/>
      <c r="S36" s="152"/>
      <c r="T36" s="152"/>
      <c r="U36" s="152"/>
      <c r="V36" s="195"/>
      <c r="W36" s="195"/>
      <c r="X36" s="152"/>
      <c r="Y36" s="195"/>
      <c r="Z36" s="195"/>
      <c r="AA36" s="195"/>
      <c r="AB36" s="195"/>
      <c r="AC36" s="152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6"/>
      <c r="AQ36" s="196"/>
      <c r="AR36" s="196"/>
      <c r="AS36" s="196"/>
      <c r="AT36" s="196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</row>
    <row r="37" spans="1:112" x14ac:dyDescent="0.25">
      <c r="A37" s="14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2"/>
      <c r="R37" s="152"/>
      <c r="S37" s="152"/>
      <c r="T37" s="152"/>
      <c r="U37" s="152"/>
      <c r="V37" s="195"/>
      <c r="W37" s="195"/>
      <c r="X37" s="152"/>
      <c r="Y37" s="195"/>
      <c r="Z37" s="195"/>
      <c r="AA37" s="195"/>
      <c r="AB37" s="195"/>
      <c r="AC37" s="152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6"/>
      <c r="AQ37" s="196"/>
      <c r="AR37" s="196"/>
      <c r="AS37" s="196"/>
      <c r="AT37" s="196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</row>
    <row r="38" spans="1:112" x14ac:dyDescent="0.25">
      <c r="A38" s="14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52"/>
      <c r="R38" s="152"/>
      <c r="S38" s="152"/>
      <c r="T38" s="152"/>
      <c r="U38" s="152"/>
      <c r="V38" s="195"/>
      <c r="W38" s="195"/>
      <c r="X38" s="152"/>
      <c r="Y38" s="195"/>
      <c r="Z38" s="195"/>
      <c r="AA38" s="195"/>
      <c r="AB38" s="195"/>
      <c r="AC38" s="152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6"/>
      <c r="AQ38" s="196"/>
      <c r="AR38" s="196"/>
      <c r="AS38" s="196"/>
      <c r="AT38" s="196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</row>
    <row r="39" spans="1:112" x14ac:dyDescent="0.25">
      <c r="A39" s="1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52"/>
      <c r="R39" s="152"/>
      <c r="S39" s="152"/>
      <c r="T39" s="152"/>
      <c r="U39" s="152"/>
      <c r="V39" s="195"/>
      <c r="W39" s="195"/>
      <c r="X39" s="152"/>
      <c r="Y39" s="195"/>
      <c r="Z39" s="195"/>
      <c r="AA39" s="195"/>
      <c r="AB39" s="195"/>
      <c r="AC39" s="152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6"/>
      <c r="AQ39" s="196"/>
      <c r="AR39" s="196"/>
      <c r="AS39" s="196"/>
      <c r="AT39" s="196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</row>
    <row r="40" spans="1:112" x14ac:dyDescent="0.25">
      <c r="A40" s="14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52"/>
      <c r="R40" s="152"/>
      <c r="S40" s="152"/>
      <c r="T40" s="152"/>
      <c r="U40" s="152"/>
      <c r="V40" s="195"/>
      <c r="W40" s="195"/>
      <c r="X40" s="152"/>
      <c r="Y40" s="195"/>
      <c r="Z40" s="195"/>
      <c r="AA40" s="195"/>
      <c r="AB40" s="195"/>
      <c r="AC40" s="152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6"/>
      <c r="AQ40" s="196"/>
      <c r="AR40" s="196"/>
      <c r="AS40" s="196"/>
      <c r="AT40" s="196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</row>
    <row r="41" spans="1:112" x14ac:dyDescent="0.25">
      <c r="A41" s="1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52"/>
      <c r="R41" s="152"/>
      <c r="S41" s="152"/>
      <c r="T41" s="152"/>
      <c r="U41" s="152"/>
      <c r="V41" s="195"/>
      <c r="W41" s="195"/>
      <c r="X41" s="152"/>
      <c r="Y41" s="195"/>
      <c r="Z41" s="195"/>
      <c r="AA41" s="195"/>
      <c r="AB41" s="195"/>
      <c r="AC41" s="152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6"/>
      <c r="AQ41" s="196"/>
      <c r="AR41" s="196"/>
      <c r="AS41" s="196"/>
      <c r="AT41" s="196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</row>
    <row r="42" spans="1:112" x14ac:dyDescent="0.25">
      <c r="A42" s="14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52"/>
      <c r="R42" s="152"/>
      <c r="S42" s="152"/>
      <c r="T42" s="152"/>
      <c r="U42" s="152"/>
      <c r="V42" s="195"/>
      <c r="W42" s="195"/>
      <c r="X42" s="152"/>
      <c r="Y42" s="195"/>
      <c r="Z42" s="195"/>
      <c r="AA42" s="195"/>
      <c r="AB42" s="195"/>
      <c r="AC42" s="152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6"/>
      <c r="AQ42" s="196"/>
      <c r="AR42" s="196"/>
      <c r="AS42" s="196"/>
      <c r="AT42" s="196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</row>
    <row r="43" spans="1:112" x14ac:dyDescent="0.25">
      <c r="A43" s="14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52"/>
      <c r="R43" s="152"/>
      <c r="S43" s="152"/>
      <c r="T43" s="152"/>
      <c r="U43" s="152"/>
      <c r="V43" s="195"/>
      <c r="W43" s="195"/>
      <c r="X43" s="152"/>
      <c r="Y43" s="195"/>
      <c r="Z43" s="195"/>
      <c r="AA43" s="195"/>
      <c r="AB43" s="195"/>
      <c r="AC43" s="152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6"/>
      <c r="AQ43" s="196"/>
      <c r="AR43" s="196"/>
      <c r="AS43" s="196"/>
      <c r="AT43" s="196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</row>
    <row r="44" spans="1:112" x14ac:dyDescent="0.25">
      <c r="A44" s="14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52"/>
      <c r="R44" s="152"/>
      <c r="S44" s="152"/>
      <c r="T44" s="152"/>
      <c r="U44" s="152"/>
      <c r="V44" s="195"/>
      <c r="W44" s="195"/>
      <c r="X44" s="152"/>
      <c r="Y44" s="195"/>
      <c r="Z44" s="195"/>
      <c r="AA44" s="195"/>
      <c r="AB44" s="195"/>
      <c r="AC44" s="152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6"/>
      <c r="AQ44" s="196"/>
      <c r="AR44" s="196"/>
      <c r="AS44" s="196"/>
      <c r="AT44" s="196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</row>
    <row r="45" spans="1:112" x14ac:dyDescent="0.25">
      <c r="A45" s="14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52"/>
      <c r="R45" s="152"/>
      <c r="S45" s="152"/>
      <c r="T45" s="152"/>
      <c r="U45" s="152"/>
      <c r="V45" s="195"/>
      <c r="W45" s="195"/>
      <c r="X45" s="152"/>
      <c r="Y45" s="195"/>
      <c r="Z45" s="195"/>
      <c r="AA45" s="195"/>
      <c r="AB45" s="195"/>
      <c r="AC45" s="152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6"/>
      <c r="AQ45" s="196"/>
      <c r="AR45" s="196"/>
      <c r="AS45" s="196"/>
      <c r="AT45" s="196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</row>
    <row r="46" spans="1:112" x14ac:dyDescent="0.25">
      <c r="A46" s="1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52"/>
      <c r="R46" s="152"/>
      <c r="S46" s="152"/>
      <c r="T46" s="152"/>
      <c r="U46" s="152"/>
      <c r="V46" s="195"/>
      <c r="W46" s="195"/>
      <c r="X46" s="152"/>
      <c r="Y46" s="195"/>
      <c r="Z46" s="195"/>
      <c r="AA46" s="195"/>
      <c r="AB46" s="195"/>
      <c r="AC46" s="152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6"/>
      <c r="AQ46" s="196"/>
      <c r="AR46" s="196"/>
      <c r="AS46" s="196"/>
      <c r="AT46" s="196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</row>
    <row r="47" spans="1:112" x14ac:dyDescent="0.25">
      <c r="A47" s="14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112" x14ac:dyDescent="0.25">
      <c r="A48" s="14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4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4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4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4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4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4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4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4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4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4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4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4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4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4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4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4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4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4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4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4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4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4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4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4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4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4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4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4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4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4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4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4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4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4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4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4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4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4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4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4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4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4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4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4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4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4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4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4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4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4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4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4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4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4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4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4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4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4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4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4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4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4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4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4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4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4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4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4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4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4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4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4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4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4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4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4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4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4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4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4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4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4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4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4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4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4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4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4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4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4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4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4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4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4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4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4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4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4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4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4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4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4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4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4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4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4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4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4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4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4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4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4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4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4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4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4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4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4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4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4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4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4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4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4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4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4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4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4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4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4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4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4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4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4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4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4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4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4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4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4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4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4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4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4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4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4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4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4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4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4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4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4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4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4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4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4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4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4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4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4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4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4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4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4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4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4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4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4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4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4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4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4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4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4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4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4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4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4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4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4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4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4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4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4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4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4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4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4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4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4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4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4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4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4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4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4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4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4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4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4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4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4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4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4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4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4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4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4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4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4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4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4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4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4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4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4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4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4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4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4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4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4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4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4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4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4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4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4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4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4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4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4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4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4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4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4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4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4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4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4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4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4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4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4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4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4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4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4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4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4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4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4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4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4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4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4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4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4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4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4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4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4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4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4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4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4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4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4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4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4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4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4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4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4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4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4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4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4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4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4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4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4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4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4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4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4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4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4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4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4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4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4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4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4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4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4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4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4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4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4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4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4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4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4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4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4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4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4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4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4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4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4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4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4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4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4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4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4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4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4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4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4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4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4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4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4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4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4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4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4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4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4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4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4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4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4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4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4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4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4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4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4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4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4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4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4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4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4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4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4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4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4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4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4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4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4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4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4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4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4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4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4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4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4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4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4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4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4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4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4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4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4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4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4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4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4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4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4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4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4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4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4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4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4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4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4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4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4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4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4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4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4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4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4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4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4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4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4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4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4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4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4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4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4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4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</sheetData>
  <mergeCells count="30">
    <mergeCell ref="P1:P3"/>
    <mergeCell ref="A1:A3"/>
    <mergeCell ref="B1:B3"/>
    <mergeCell ref="C1:C3"/>
    <mergeCell ref="D1:D3"/>
    <mergeCell ref="H1:H3"/>
    <mergeCell ref="I1:I3"/>
    <mergeCell ref="E1:E3"/>
    <mergeCell ref="F1:F3"/>
    <mergeCell ref="G1:G3"/>
    <mergeCell ref="L1:L3"/>
    <mergeCell ref="M1:M3"/>
    <mergeCell ref="N1:N3"/>
    <mergeCell ref="O1:O3"/>
    <mergeCell ref="A34:B34"/>
    <mergeCell ref="Q1:AJ1"/>
    <mergeCell ref="AK1:BD1"/>
    <mergeCell ref="BE1:BS1"/>
    <mergeCell ref="Q2:U2"/>
    <mergeCell ref="V2:Z2"/>
    <mergeCell ref="AA2:AE2"/>
    <mergeCell ref="AF2:AJ2"/>
    <mergeCell ref="AK2:AO2"/>
    <mergeCell ref="AP2:AT2"/>
    <mergeCell ref="AU2:AY2"/>
    <mergeCell ref="AZ2:BD2"/>
    <mergeCell ref="BJ2:BN2"/>
    <mergeCell ref="BO2:BS2"/>
    <mergeCell ref="J1:J3"/>
    <mergeCell ref="K1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73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D18" sqref="D18"/>
    </sheetView>
  </sheetViews>
  <sheetFormatPr defaultRowHeight="15" x14ac:dyDescent="0.25"/>
  <cols>
    <col min="1" max="1" width="10.7109375" style="2" customWidth="1"/>
    <col min="2" max="2" width="14.140625" customWidth="1"/>
    <col min="3" max="3" width="12.7109375" style="2" customWidth="1"/>
    <col min="4" max="4" width="13.42578125" customWidth="1"/>
    <col min="5" max="6" width="13.42578125" style="97" customWidth="1"/>
    <col min="7" max="7" width="13.42578125" customWidth="1"/>
    <col min="8" max="8" width="27" style="2" customWidth="1"/>
    <col min="9" max="9" width="15.7109375" customWidth="1"/>
    <col min="10" max="10" width="14.140625" style="2" customWidth="1"/>
    <col min="11" max="11" width="14.42578125" customWidth="1"/>
    <col min="12" max="12" width="24.42578125" style="107" customWidth="1"/>
    <col min="13" max="13" width="14.42578125" style="107" customWidth="1"/>
    <col min="14" max="14" width="16.7109375" customWidth="1"/>
    <col min="15" max="15" width="9.140625" style="107" customWidth="1"/>
    <col min="16" max="16" width="15.28515625" style="2" customWidth="1"/>
    <col min="17" max="71" width="5.7109375" customWidth="1"/>
  </cols>
  <sheetData>
    <row r="1" spans="1:105" ht="15" customHeight="1" thickBot="1" x14ac:dyDescent="0.35">
      <c r="A1" s="279" t="s">
        <v>0</v>
      </c>
      <c r="B1" s="272" t="s">
        <v>567</v>
      </c>
      <c r="C1" s="272" t="s">
        <v>1</v>
      </c>
      <c r="D1" s="288" t="s">
        <v>2</v>
      </c>
      <c r="E1" s="272" t="s">
        <v>425</v>
      </c>
      <c r="F1" s="272" t="s">
        <v>426</v>
      </c>
      <c r="G1" s="272" t="s">
        <v>459</v>
      </c>
      <c r="H1" s="272" t="s">
        <v>3</v>
      </c>
      <c r="I1" s="288" t="s">
        <v>8</v>
      </c>
      <c r="J1" s="272" t="s">
        <v>6</v>
      </c>
      <c r="K1" s="288" t="s">
        <v>424</v>
      </c>
      <c r="L1" s="272" t="s">
        <v>472</v>
      </c>
      <c r="M1" s="272" t="s">
        <v>473</v>
      </c>
      <c r="N1" s="272" t="s">
        <v>474</v>
      </c>
      <c r="O1" s="272" t="s">
        <v>475</v>
      </c>
      <c r="P1" s="272" t="s">
        <v>7</v>
      </c>
      <c r="Q1" s="282" t="s">
        <v>608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4"/>
      <c r="AK1" s="262" t="s">
        <v>609</v>
      </c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4"/>
      <c r="BE1" s="265" t="s">
        <v>610</v>
      </c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31.5" customHeight="1" x14ac:dyDescent="0.25">
      <c r="A2" s="275"/>
      <c r="B2" s="273"/>
      <c r="C2" s="273"/>
      <c r="D2" s="289"/>
      <c r="E2" s="273"/>
      <c r="F2" s="273"/>
      <c r="G2" s="273"/>
      <c r="H2" s="273"/>
      <c r="I2" s="289"/>
      <c r="J2" s="273"/>
      <c r="K2" s="289"/>
      <c r="L2" s="273"/>
      <c r="M2" s="273"/>
      <c r="N2" s="273"/>
      <c r="O2" s="273"/>
      <c r="P2" s="273"/>
      <c r="Q2" s="285" t="s">
        <v>611</v>
      </c>
      <c r="R2" s="286"/>
      <c r="S2" s="286"/>
      <c r="T2" s="286"/>
      <c r="U2" s="286"/>
      <c r="V2" s="286" t="s">
        <v>612</v>
      </c>
      <c r="W2" s="286"/>
      <c r="X2" s="286"/>
      <c r="Y2" s="286"/>
      <c r="Z2" s="286"/>
      <c r="AA2" s="286" t="s">
        <v>613</v>
      </c>
      <c r="AB2" s="286"/>
      <c r="AC2" s="286"/>
      <c r="AD2" s="286"/>
      <c r="AE2" s="286"/>
      <c r="AF2" s="286" t="s">
        <v>614</v>
      </c>
      <c r="AG2" s="286"/>
      <c r="AH2" s="286"/>
      <c r="AI2" s="286"/>
      <c r="AJ2" s="287"/>
      <c r="AK2" s="257" t="s">
        <v>611</v>
      </c>
      <c r="AL2" s="258"/>
      <c r="AM2" s="258"/>
      <c r="AN2" s="258"/>
      <c r="AO2" s="258"/>
      <c r="AP2" s="258" t="s">
        <v>615</v>
      </c>
      <c r="AQ2" s="258"/>
      <c r="AR2" s="258"/>
      <c r="AS2" s="258"/>
      <c r="AT2" s="258"/>
      <c r="AU2" s="258" t="s">
        <v>616</v>
      </c>
      <c r="AV2" s="258"/>
      <c r="AW2" s="258"/>
      <c r="AX2" s="258"/>
      <c r="AY2" s="258"/>
      <c r="AZ2" s="258" t="s">
        <v>617</v>
      </c>
      <c r="BA2" s="258"/>
      <c r="BB2" s="258"/>
      <c r="BC2" s="258"/>
      <c r="BD2" s="268"/>
      <c r="BE2" s="162" t="s">
        <v>618</v>
      </c>
      <c r="BF2" s="174"/>
      <c r="BG2" s="174"/>
      <c r="BH2" s="163"/>
      <c r="BI2" s="163"/>
      <c r="BJ2" s="259" t="s">
        <v>619</v>
      </c>
      <c r="BK2" s="259"/>
      <c r="BL2" s="259"/>
      <c r="BM2" s="259"/>
      <c r="BN2" s="259"/>
      <c r="BO2" s="259" t="s">
        <v>620</v>
      </c>
      <c r="BP2" s="259"/>
      <c r="BQ2" s="259"/>
      <c r="BR2" s="259"/>
      <c r="BS2" s="277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25.5" customHeight="1" thickBot="1" x14ac:dyDescent="0.3">
      <c r="A3" s="276"/>
      <c r="B3" s="274"/>
      <c r="C3" s="274"/>
      <c r="D3" s="290"/>
      <c r="E3" s="274"/>
      <c r="F3" s="274"/>
      <c r="G3" s="274"/>
      <c r="H3" s="274"/>
      <c r="I3" s="290"/>
      <c r="J3" s="274"/>
      <c r="K3" s="290"/>
      <c r="L3" s="274"/>
      <c r="M3" s="274"/>
      <c r="N3" s="274"/>
      <c r="O3" s="274"/>
      <c r="P3" s="274"/>
      <c r="Q3" s="175" t="s">
        <v>621</v>
      </c>
      <c r="R3" s="176" t="s">
        <v>622</v>
      </c>
      <c r="S3" s="176" t="s">
        <v>623</v>
      </c>
      <c r="T3" s="176" t="s">
        <v>624</v>
      </c>
      <c r="U3" s="176" t="s">
        <v>583</v>
      </c>
      <c r="V3" s="176" t="s">
        <v>621</v>
      </c>
      <c r="W3" s="176" t="s">
        <v>622</v>
      </c>
      <c r="X3" s="176" t="s">
        <v>623</v>
      </c>
      <c r="Y3" s="176" t="s">
        <v>624</v>
      </c>
      <c r="Z3" s="176" t="s">
        <v>583</v>
      </c>
      <c r="AA3" s="176" t="s">
        <v>621</v>
      </c>
      <c r="AB3" s="176" t="s">
        <v>622</v>
      </c>
      <c r="AC3" s="176" t="s">
        <v>623</v>
      </c>
      <c r="AD3" s="176" t="s">
        <v>624</v>
      </c>
      <c r="AE3" s="176" t="s">
        <v>583</v>
      </c>
      <c r="AF3" s="176" t="s">
        <v>621</v>
      </c>
      <c r="AG3" s="176" t="s">
        <v>622</v>
      </c>
      <c r="AH3" s="176" t="s">
        <v>623</v>
      </c>
      <c r="AI3" s="176" t="s">
        <v>624</v>
      </c>
      <c r="AJ3" s="177" t="s">
        <v>583</v>
      </c>
      <c r="AK3" s="178" t="s">
        <v>621</v>
      </c>
      <c r="AL3" s="179" t="s">
        <v>622</v>
      </c>
      <c r="AM3" s="179" t="s">
        <v>623</v>
      </c>
      <c r="AN3" s="179" t="s">
        <v>624</v>
      </c>
      <c r="AO3" s="179" t="s">
        <v>583</v>
      </c>
      <c r="AP3" s="179" t="s">
        <v>621</v>
      </c>
      <c r="AQ3" s="179" t="s">
        <v>622</v>
      </c>
      <c r="AR3" s="179" t="s">
        <v>623</v>
      </c>
      <c r="AS3" s="179" t="s">
        <v>624</v>
      </c>
      <c r="AT3" s="179" t="s">
        <v>583</v>
      </c>
      <c r="AU3" s="179" t="s">
        <v>621</v>
      </c>
      <c r="AV3" s="179" t="s">
        <v>622</v>
      </c>
      <c r="AW3" s="179" t="s">
        <v>623</v>
      </c>
      <c r="AX3" s="179" t="s">
        <v>624</v>
      </c>
      <c r="AY3" s="179" t="s">
        <v>583</v>
      </c>
      <c r="AZ3" s="179" t="s">
        <v>621</v>
      </c>
      <c r="BA3" s="179" t="s">
        <v>622</v>
      </c>
      <c r="BB3" s="179" t="s">
        <v>623</v>
      </c>
      <c r="BC3" s="179" t="s">
        <v>624</v>
      </c>
      <c r="BD3" s="180" t="s">
        <v>583</v>
      </c>
      <c r="BE3" s="173" t="s">
        <v>621</v>
      </c>
      <c r="BF3" s="174" t="s">
        <v>622</v>
      </c>
      <c r="BG3" s="174" t="s">
        <v>623</v>
      </c>
      <c r="BH3" s="174" t="s">
        <v>624</v>
      </c>
      <c r="BI3" s="174" t="s">
        <v>583</v>
      </c>
      <c r="BJ3" s="174" t="s">
        <v>621</v>
      </c>
      <c r="BK3" s="174" t="s">
        <v>622</v>
      </c>
      <c r="BL3" s="174" t="s">
        <v>623</v>
      </c>
      <c r="BM3" s="174" t="s">
        <v>624</v>
      </c>
      <c r="BN3" s="174" t="s">
        <v>583</v>
      </c>
      <c r="BO3" s="174" t="s">
        <v>621</v>
      </c>
      <c r="BP3" s="174" t="s">
        <v>622</v>
      </c>
      <c r="BQ3" s="174" t="s">
        <v>623</v>
      </c>
      <c r="BR3" s="174" t="s">
        <v>624</v>
      </c>
      <c r="BS3" s="181" t="s">
        <v>583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63.75" customHeight="1" thickBot="1" x14ac:dyDescent="0.3">
      <c r="A4" s="2" t="s">
        <v>168</v>
      </c>
      <c r="B4" s="41" t="s">
        <v>169</v>
      </c>
      <c r="C4" s="22">
        <v>942</v>
      </c>
      <c r="D4" s="25">
        <v>940</v>
      </c>
      <c r="E4" s="8">
        <v>241</v>
      </c>
      <c r="F4" s="8">
        <v>1181</v>
      </c>
      <c r="G4" s="65" t="s">
        <v>457</v>
      </c>
      <c r="H4" s="58" t="s">
        <v>366</v>
      </c>
      <c r="I4" s="25">
        <v>376</v>
      </c>
      <c r="J4" s="22">
        <v>40</v>
      </c>
      <c r="K4" s="25">
        <v>30.95</v>
      </c>
      <c r="L4" s="24" t="s">
        <v>507</v>
      </c>
      <c r="M4" s="24" t="s">
        <v>494</v>
      </c>
      <c r="N4" s="118" t="s">
        <v>508</v>
      </c>
      <c r="O4" s="24" t="s">
        <v>479</v>
      </c>
      <c r="P4" s="24" t="s">
        <v>365</v>
      </c>
      <c r="Q4" s="164">
        <f t="shared" ref="Q4:Q17" si="0">(D4-I4)*60*365/1000000</f>
        <v>12.351599999999999</v>
      </c>
      <c r="R4" s="165">
        <f t="shared" ref="R4:R17" si="1">(D4-I4)*110*365/1000000</f>
        <v>22.644600000000001</v>
      </c>
      <c r="S4" s="165">
        <f t="shared" ref="S4:S17" si="2">(D4-I4)*70*365/1000000</f>
        <v>14.4102</v>
      </c>
      <c r="T4" s="165">
        <f t="shared" ref="T4:T17" si="3">(D4-I4)*10*365/1000000</f>
        <v>2.0586000000000002</v>
      </c>
      <c r="U4" s="165">
        <f t="shared" ref="U4:U17" si="4">(D4-I4)*2*365/1000000</f>
        <v>0.41171999999999997</v>
      </c>
      <c r="V4" s="166">
        <f t="shared" ref="V4:V17" si="5">(D4-I4)*13*365/1000000*33%</f>
        <v>0.88313940000000002</v>
      </c>
      <c r="W4" s="166">
        <f t="shared" ref="W4:W17" si="6">(D4-I4)*18*365/1000000*33%</f>
        <v>1.2228084000000001</v>
      </c>
      <c r="X4" s="165">
        <f t="shared" ref="X4:X17" si="7">(D4-I4)*17*365/1000000*33%</f>
        <v>1.1548746000000001</v>
      </c>
      <c r="Y4" s="166">
        <f t="shared" ref="Y4:Y17" si="8">(D4-I4)*2.5*365/1000000*33%</f>
        <v>0.16983450000000003</v>
      </c>
      <c r="Z4" s="166">
        <f t="shared" ref="Z4:Z17" si="9">(D4-I4)*0.5*365/1000000*33%</f>
        <v>3.3966900000000001E-2</v>
      </c>
      <c r="AA4" s="166">
        <f t="shared" ref="AA4:AA17" si="10">(D4-I4)*19*365/1000000*33%</f>
        <v>1.2907422000000002</v>
      </c>
      <c r="AB4" s="166">
        <f t="shared" ref="AB4:AB17" si="11">(D4-I4)*26*365/1000000*33%</f>
        <v>1.7662788</v>
      </c>
      <c r="AC4" s="165">
        <f t="shared" ref="AC4:AC17" si="12">(D4-I4)*18*365/1000000*33%</f>
        <v>1.2228084000000001</v>
      </c>
      <c r="AD4" s="166">
        <f t="shared" ref="AD4:AD17" si="13">(D4-I4)*0*365/1000000*33%</f>
        <v>0</v>
      </c>
      <c r="AE4" s="166">
        <f t="shared" ref="AE4:AE17" si="14">(D4-I4)*0*365/1000000*33%</f>
        <v>0</v>
      </c>
      <c r="AF4" s="166">
        <f t="shared" ref="AF4:AF17" si="15">(Q4-V4-AA4)</f>
        <v>10.1777184</v>
      </c>
      <c r="AG4" s="166">
        <f t="shared" ref="AG4:AG17" si="16">(R4-W4-AB4)</f>
        <v>19.6555128</v>
      </c>
      <c r="AH4" s="166">
        <f t="shared" ref="AH4:AH17" si="17">(S4-X4-AC4)</f>
        <v>12.032517</v>
      </c>
      <c r="AI4" s="166">
        <f t="shared" ref="AI4:AI17" si="18">(T4-Y4-AD4)</f>
        <v>1.8887655000000001</v>
      </c>
      <c r="AJ4" s="167">
        <f t="shared" ref="AJ4:AJ17" si="19">(U4-Z4-AE4)</f>
        <v>0.37775309999999995</v>
      </c>
      <c r="AK4" s="168">
        <f t="shared" ref="AK4:AK17" si="20">(E4+I4)*60*365/1000000</f>
        <v>13.5123</v>
      </c>
      <c r="AL4" s="169">
        <f t="shared" ref="AL4:AL17" si="21">(E4+I4)*110*365/1000000</f>
        <v>24.772549999999999</v>
      </c>
      <c r="AM4" s="169">
        <f t="shared" ref="AM4:AM17" si="22">(E4+I4)*70*365/1000000</f>
        <v>15.76435</v>
      </c>
      <c r="AN4" s="169">
        <f t="shared" ref="AN4:AN17" si="23">(E4+I4)*10*365/1000000</f>
        <v>2.2520500000000001</v>
      </c>
      <c r="AO4" s="169">
        <f t="shared" ref="AO4:AO17" si="24">(E4+I4)*2*365/1000000</f>
        <v>0.45040999999999998</v>
      </c>
      <c r="AP4" s="170">
        <v>0.7</v>
      </c>
      <c r="AQ4" s="170">
        <v>0.75</v>
      </c>
      <c r="AR4" s="170">
        <v>0.9</v>
      </c>
      <c r="AS4" s="170">
        <v>0</v>
      </c>
      <c r="AT4" s="170">
        <v>0</v>
      </c>
      <c r="AU4" s="169">
        <f t="shared" ref="AU4:AU17" si="25">(V4+AK4)*AP4</f>
        <v>10.076807579999999</v>
      </c>
      <c r="AV4" s="169">
        <f t="shared" ref="AV4:AV17" si="26">(W4+AL4)*AQ4</f>
        <v>19.4965188</v>
      </c>
      <c r="AW4" s="169">
        <f t="shared" ref="AW4:AW17" si="27">(X4+AM4)*AR4</f>
        <v>15.227302140000001</v>
      </c>
      <c r="AX4" s="169">
        <f t="shared" ref="AX4:AX17" si="28">(Y4+AN4)*AS4</f>
        <v>0</v>
      </c>
      <c r="AY4" s="169">
        <f t="shared" ref="AY4:AY17" si="29">(Z4+AO4)*AT4</f>
        <v>0</v>
      </c>
      <c r="AZ4" s="169">
        <f t="shared" ref="AZ4:AZ17" si="30">V4+AK4-AU4</f>
        <v>4.3186318200000002</v>
      </c>
      <c r="BA4" s="169">
        <f t="shared" ref="BA4:BA17" si="31">W4+AL4-AV4</f>
        <v>6.4988396000000002</v>
      </c>
      <c r="BB4" s="169">
        <f t="shared" ref="BB4:BB17" si="32">X4+AM4-AW4</f>
        <v>1.6919224599999989</v>
      </c>
      <c r="BC4" s="169">
        <f t="shared" ref="BC4:BC17" si="33">Y4+AN4-AX4</f>
        <v>2.4218845</v>
      </c>
      <c r="BD4" s="171">
        <f t="shared" ref="BD4:BD17" si="34">Z4+AO4-AY4</f>
        <v>0.4843769</v>
      </c>
      <c r="BE4" s="172">
        <f t="shared" ref="BE4:BE17" si="35">Q4+AK4</f>
        <v>25.863900000000001</v>
      </c>
      <c r="BF4" s="166">
        <f t="shared" ref="BF4:BF17" si="36">R4+AL4</f>
        <v>47.417149999999999</v>
      </c>
      <c r="BG4" s="166">
        <f t="shared" ref="BG4:BG17" si="37">S4+AM4</f>
        <v>30.17455</v>
      </c>
      <c r="BH4" s="166">
        <f t="shared" ref="BH4:BH17" si="38">T4+AN4</f>
        <v>4.3106500000000008</v>
      </c>
      <c r="BI4" s="166">
        <f t="shared" ref="BI4:BI17" si="39">U4+AO4</f>
        <v>0.86212999999999995</v>
      </c>
      <c r="BJ4" s="166">
        <f t="shared" ref="BJ4:BJ17" si="40">AF4+AZ4</f>
        <v>14.49635022</v>
      </c>
      <c r="BK4" s="166">
        <f t="shared" ref="BK4:BK17" si="41">AG4+BA4</f>
        <v>26.154352400000001</v>
      </c>
      <c r="BL4" s="166">
        <f t="shared" ref="BL4:BL17" si="42">AH4+BB4</f>
        <v>13.724439459999999</v>
      </c>
      <c r="BM4" s="166">
        <f t="shared" ref="BM4:BM17" si="43">AI4+BC4</f>
        <v>4.3106499999999999</v>
      </c>
      <c r="BN4" s="166">
        <f t="shared" ref="BN4:BN17" si="44">AJ4+BD4</f>
        <v>0.86212999999999995</v>
      </c>
      <c r="BO4" s="166">
        <f t="shared" ref="BO4:BO17" si="45">AA4+AU4</f>
        <v>11.367549779999999</v>
      </c>
      <c r="BP4" s="166">
        <f t="shared" ref="BP4:BP17" si="46">AB4+AV4</f>
        <v>21.262797599999999</v>
      </c>
      <c r="BQ4" s="166">
        <f t="shared" ref="BQ4:BQ17" si="47">AC4+AW4</f>
        <v>16.450110540000001</v>
      </c>
      <c r="BR4" s="166">
        <f t="shared" ref="BR4:BR17" si="48">AD4+AX4</f>
        <v>0</v>
      </c>
      <c r="BS4" s="167">
        <f t="shared" ref="BS4:BS17" si="49">AE4+AY4</f>
        <v>0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s="4" customFormat="1" ht="45.75" customHeight="1" thickBot="1" x14ac:dyDescent="0.3">
      <c r="A5" s="15" t="s">
        <v>171</v>
      </c>
      <c r="B5" s="4" t="s">
        <v>158</v>
      </c>
      <c r="C5" s="11">
        <v>237</v>
      </c>
      <c r="D5" s="59">
        <v>237</v>
      </c>
      <c r="E5" s="11">
        <v>0</v>
      </c>
      <c r="F5" s="11">
        <v>237</v>
      </c>
      <c r="G5" s="100" t="s">
        <v>458</v>
      </c>
      <c r="H5" s="15" t="s">
        <v>154</v>
      </c>
      <c r="I5" s="59">
        <v>0</v>
      </c>
      <c r="J5" s="11">
        <v>0</v>
      </c>
      <c r="K5" s="59">
        <v>0</v>
      </c>
      <c r="L5" s="13" t="s">
        <v>551</v>
      </c>
      <c r="M5" s="13" t="s">
        <v>494</v>
      </c>
      <c r="N5" s="18" t="s">
        <v>531</v>
      </c>
      <c r="O5" s="11" t="s">
        <v>479</v>
      </c>
      <c r="P5" s="15" t="s">
        <v>9</v>
      </c>
      <c r="Q5" s="164">
        <f t="shared" si="0"/>
        <v>5.1902999999999997</v>
      </c>
      <c r="R5" s="165">
        <f t="shared" si="1"/>
        <v>9.5155499999999993</v>
      </c>
      <c r="S5" s="165">
        <f t="shared" si="2"/>
        <v>6.0553499999999998</v>
      </c>
      <c r="T5" s="165">
        <f t="shared" si="3"/>
        <v>0.86504999999999999</v>
      </c>
      <c r="U5" s="165">
        <f t="shared" si="4"/>
        <v>0.17301</v>
      </c>
      <c r="V5" s="166">
        <f t="shared" si="5"/>
        <v>0.37110645000000003</v>
      </c>
      <c r="W5" s="166">
        <f t="shared" si="6"/>
        <v>0.51383970000000001</v>
      </c>
      <c r="X5" s="165">
        <f t="shared" si="7"/>
        <v>0.48529305000000006</v>
      </c>
      <c r="Y5" s="166">
        <f t="shared" si="8"/>
        <v>7.1366625000000003E-2</v>
      </c>
      <c r="Z5" s="166">
        <f t="shared" si="9"/>
        <v>1.4273325E-2</v>
      </c>
      <c r="AA5" s="166">
        <f t="shared" si="10"/>
        <v>0.54238635000000002</v>
      </c>
      <c r="AB5" s="166">
        <f t="shared" si="11"/>
        <v>0.74221290000000006</v>
      </c>
      <c r="AC5" s="165">
        <f t="shared" si="12"/>
        <v>0.51383970000000001</v>
      </c>
      <c r="AD5" s="166">
        <f t="shared" si="13"/>
        <v>0</v>
      </c>
      <c r="AE5" s="166">
        <f t="shared" si="14"/>
        <v>0</v>
      </c>
      <c r="AF5" s="166">
        <f t="shared" si="15"/>
        <v>4.2768071999999995</v>
      </c>
      <c r="AG5" s="166">
        <f t="shared" si="16"/>
        <v>8.259497399999999</v>
      </c>
      <c r="AH5" s="166">
        <f t="shared" si="17"/>
        <v>5.0562172499999996</v>
      </c>
      <c r="AI5" s="166">
        <f t="shared" si="18"/>
        <v>0.79368337499999997</v>
      </c>
      <c r="AJ5" s="167">
        <f t="shared" si="19"/>
        <v>0.15873667499999999</v>
      </c>
      <c r="AK5" s="168">
        <f t="shared" si="20"/>
        <v>0</v>
      </c>
      <c r="AL5" s="169">
        <f t="shared" si="21"/>
        <v>0</v>
      </c>
      <c r="AM5" s="169">
        <f t="shared" si="22"/>
        <v>0</v>
      </c>
      <c r="AN5" s="169">
        <f t="shared" si="23"/>
        <v>0</v>
      </c>
      <c r="AO5" s="169">
        <f t="shared" si="24"/>
        <v>0</v>
      </c>
      <c r="AP5" s="170">
        <v>0.7</v>
      </c>
      <c r="AQ5" s="170">
        <v>0.75</v>
      </c>
      <c r="AR5" s="170">
        <v>0.9</v>
      </c>
      <c r="AS5" s="170">
        <v>0</v>
      </c>
      <c r="AT5" s="170">
        <v>0</v>
      </c>
      <c r="AU5" s="169">
        <f t="shared" si="25"/>
        <v>0.25977451499999998</v>
      </c>
      <c r="AV5" s="169">
        <f t="shared" si="26"/>
        <v>0.38537977499999998</v>
      </c>
      <c r="AW5" s="169">
        <f t="shared" si="27"/>
        <v>0.43676374500000004</v>
      </c>
      <c r="AX5" s="169">
        <f t="shared" si="28"/>
        <v>0</v>
      </c>
      <c r="AY5" s="169">
        <f t="shared" si="29"/>
        <v>0</v>
      </c>
      <c r="AZ5" s="169">
        <f t="shared" si="30"/>
        <v>0.11133193500000005</v>
      </c>
      <c r="BA5" s="169">
        <f t="shared" si="31"/>
        <v>0.12845992500000003</v>
      </c>
      <c r="BB5" s="169">
        <f t="shared" si="32"/>
        <v>4.8529305000000023E-2</v>
      </c>
      <c r="BC5" s="169">
        <f t="shared" si="33"/>
        <v>7.1366625000000003E-2</v>
      </c>
      <c r="BD5" s="171">
        <f t="shared" si="34"/>
        <v>1.4273325E-2</v>
      </c>
      <c r="BE5" s="172">
        <f t="shared" si="35"/>
        <v>5.1902999999999997</v>
      </c>
      <c r="BF5" s="166">
        <f t="shared" si="36"/>
        <v>9.5155499999999993</v>
      </c>
      <c r="BG5" s="166">
        <f t="shared" si="37"/>
        <v>6.0553499999999998</v>
      </c>
      <c r="BH5" s="166">
        <f t="shared" si="38"/>
        <v>0.86504999999999999</v>
      </c>
      <c r="BI5" s="166">
        <f t="shared" si="39"/>
        <v>0.17301</v>
      </c>
      <c r="BJ5" s="166">
        <f t="shared" si="40"/>
        <v>4.3881391349999994</v>
      </c>
      <c r="BK5" s="166">
        <f t="shared" si="41"/>
        <v>8.3879573249999986</v>
      </c>
      <c r="BL5" s="166">
        <f t="shared" si="42"/>
        <v>5.1047465549999993</v>
      </c>
      <c r="BM5" s="166">
        <f t="shared" si="43"/>
        <v>0.86504999999999999</v>
      </c>
      <c r="BN5" s="166">
        <f t="shared" si="44"/>
        <v>0.17301</v>
      </c>
      <c r="BO5" s="166">
        <f t="shared" si="45"/>
        <v>0.80216086500000006</v>
      </c>
      <c r="BP5" s="166">
        <f t="shared" si="46"/>
        <v>1.127592675</v>
      </c>
      <c r="BQ5" s="166">
        <f t="shared" si="47"/>
        <v>0.95060344500000005</v>
      </c>
      <c r="BR5" s="166">
        <f t="shared" si="48"/>
        <v>0</v>
      </c>
      <c r="BS5" s="167">
        <f t="shared" si="49"/>
        <v>0</v>
      </c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s="4" customFormat="1" ht="45.75" customHeight="1" thickBot="1" x14ac:dyDescent="0.3">
      <c r="A6" s="15" t="s">
        <v>170</v>
      </c>
      <c r="B6" s="4" t="s">
        <v>164</v>
      </c>
      <c r="C6" s="11">
        <v>504</v>
      </c>
      <c r="D6" s="59">
        <v>504</v>
      </c>
      <c r="E6" s="11">
        <v>0</v>
      </c>
      <c r="F6" s="11">
        <v>504</v>
      </c>
      <c r="G6" s="100" t="s">
        <v>458</v>
      </c>
      <c r="H6" s="15" t="s">
        <v>154</v>
      </c>
      <c r="I6" s="59">
        <v>0</v>
      </c>
      <c r="J6" s="11">
        <v>0</v>
      </c>
      <c r="K6" s="59">
        <v>0</v>
      </c>
      <c r="L6" s="13" t="s">
        <v>552</v>
      </c>
      <c r="M6" s="13" t="s">
        <v>494</v>
      </c>
      <c r="N6" s="18" t="s">
        <v>531</v>
      </c>
      <c r="O6" s="11" t="s">
        <v>479</v>
      </c>
      <c r="P6" s="15" t="s">
        <v>9</v>
      </c>
      <c r="Q6" s="164">
        <f t="shared" si="0"/>
        <v>11.037599999999999</v>
      </c>
      <c r="R6" s="165">
        <f t="shared" si="1"/>
        <v>20.235600000000002</v>
      </c>
      <c r="S6" s="165">
        <f t="shared" si="2"/>
        <v>12.8772</v>
      </c>
      <c r="T6" s="165">
        <f t="shared" si="3"/>
        <v>1.8395999999999999</v>
      </c>
      <c r="U6" s="165">
        <f t="shared" si="4"/>
        <v>0.36792000000000002</v>
      </c>
      <c r="V6" s="166">
        <f t="shared" si="5"/>
        <v>0.78918840000000001</v>
      </c>
      <c r="W6" s="166">
        <f t="shared" si="6"/>
        <v>1.0927224</v>
      </c>
      <c r="X6" s="165">
        <f t="shared" si="7"/>
        <v>1.0320156</v>
      </c>
      <c r="Y6" s="166">
        <f t="shared" si="8"/>
        <v>0.15176699999999999</v>
      </c>
      <c r="Z6" s="166">
        <f t="shared" si="9"/>
        <v>3.0353400000000003E-2</v>
      </c>
      <c r="AA6" s="166">
        <f t="shared" si="10"/>
        <v>1.1534291999999999</v>
      </c>
      <c r="AB6" s="166">
        <f t="shared" si="11"/>
        <v>1.5783768</v>
      </c>
      <c r="AC6" s="165">
        <f t="shared" si="12"/>
        <v>1.0927224</v>
      </c>
      <c r="AD6" s="166">
        <f t="shared" si="13"/>
        <v>0</v>
      </c>
      <c r="AE6" s="166">
        <f t="shared" si="14"/>
        <v>0</v>
      </c>
      <c r="AF6" s="166">
        <f t="shared" si="15"/>
        <v>9.0949823999999992</v>
      </c>
      <c r="AG6" s="166">
        <f t="shared" si="16"/>
        <v>17.564500800000001</v>
      </c>
      <c r="AH6" s="166">
        <f t="shared" si="17"/>
        <v>10.752462000000001</v>
      </c>
      <c r="AI6" s="166">
        <f t="shared" si="18"/>
        <v>1.6878329999999999</v>
      </c>
      <c r="AJ6" s="167">
        <f t="shared" si="19"/>
        <v>0.33756660000000005</v>
      </c>
      <c r="AK6" s="168">
        <f t="shared" si="20"/>
        <v>0</v>
      </c>
      <c r="AL6" s="169">
        <f t="shared" si="21"/>
        <v>0</v>
      </c>
      <c r="AM6" s="169">
        <f t="shared" si="22"/>
        <v>0</v>
      </c>
      <c r="AN6" s="169">
        <f t="shared" si="23"/>
        <v>0</v>
      </c>
      <c r="AO6" s="169">
        <f t="shared" si="24"/>
        <v>0</v>
      </c>
      <c r="AP6" s="170">
        <v>0.7</v>
      </c>
      <c r="AQ6" s="170">
        <v>0.75</v>
      </c>
      <c r="AR6" s="170">
        <v>0.9</v>
      </c>
      <c r="AS6" s="170">
        <v>0</v>
      </c>
      <c r="AT6" s="170">
        <v>0</v>
      </c>
      <c r="AU6" s="169">
        <f t="shared" si="25"/>
        <v>0.55243187999999999</v>
      </c>
      <c r="AV6" s="169">
        <f t="shared" si="26"/>
        <v>0.81954179999999999</v>
      </c>
      <c r="AW6" s="169">
        <f t="shared" si="27"/>
        <v>0.92881404000000001</v>
      </c>
      <c r="AX6" s="169">
        <f t="shared" si="28"/>
        <v>0</v>
      </c>
      <c r="AY6" s="169">
        <f t="shared" si="29"/>
        <v>0</v>
      </c>
      <c r="AZ6" s="169">
        <f t="shared" si="30"/>
        <v>0.23675652000000003</v>
      </c>
      <c r="BA6" s="169">
        <f t="shared" si="31"/>
        <v>0.2731806</v>
      </c>
      <c r="BB6" s="169">
        <f t="shared" si="32"/>
        <v>0.10320156000000003</v>
      </c>
      <c r="BC6" s="169">
        <f t="shared" si="33"/>
        <v>0.15176699999999999</v>
      </c>
      <c r="BD6" s="171">
        <f t="shared" si="34"/>
        <v>3.0353400000000003E-2</v>
      </c>
      <c r="BE6" s="172">
        <f t="shared" si="35"/>
        <v>11.037599999999999</v>
      </c>
      <c r="BF6" s="166">
        <f t="shared" si="36"/>
        <v>20.235600000000002</v>
      </c>
      <c r="BG6" s="166">
        <f t="shared" si="37"/>
        <v>12.8772</v>
      </c>
      <c r="BH6" s="166">
        <f t="shared" si="38"/>
        <v>1.8395999999999999</v>
      </c>
      <c r="BI6" s="166">
        <f t="shared" si="39"/>
        <v>0.36792000000000002</v>
      </c>
      <c r="BJ6" s="166">
        <f t="shared" si="40"/>
        <v>9.3317389199999994</v>
      </c>
      <c r="BK6" s="166">
        <f t="shared" si="41"/>
        <v>17.837681400000001</v>
      </c>
      <c r="BL6" s="166">
        <f t="shared" si="42"/>
        <v>10.855663560000002</v>
      </c>
      <c r="BM6" s="166">
        <f t="shared" si="43"/>
        <v>1.8395999999999999</v>
      </c>
      <c r="BN6" s="166">
        <f t="shared" si="44"/>
        <v>0.36792000000000002</v>
      </c>
      <c r="BO6" s="166">
        <f t="shared" si="45"/>
        <v>1.70586108</v>
      </c>
      <c r="BP6" s="166">
        <f t="shared" si="46"/>
        <v>2.3979186000000001</v>
      </c>
      <c r="BQ6" s="166">
        <f t="shared" si="47"/>
        <v>2.0215364400000002</v>
      </c>
      <c r="BR6" s="166">
        <f t="shared" si="48"/>
        <v>0</v>
      </c>
      <c r="BS6" s="167">
        <f t="shared" si="49"/>
        <v>0</v>
      </c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s="4" customFormat="1" ht="45.75" customHeight="1" thickBot="1" x14ac:dyDescent="0.3">
      <c r="A7" s="15" t="s">
        <v>171</v>
      </c>
      <c r="B7" s="4" t="s">
        <v>159</v>
      </c>
      <c r="C7" s="11">
        <v>1375</v>
      </c>
      <c r="D7" s="59">
        <v>1375</v>
      </c>
      <c r="E7" s="11">
        <v>3981</v>
      </c>
      <c r="F7" s="11">
        <v>5356</v>
      </c>
      <c r="G7" s="100" t="s">
        <v>458</v>
      </c>
      <c r="H7" s="40" t="s">
        <v>367</v>
      </c>
      <c r="I7" s="59">
        <v>693</v>
      </c>
      <c r="J7" s="11">
        <v>50</v>
      </c>
      <c r="K7" s="59">
        <v>31.61</v>
      </c>
      <c r="L7" s="13" t="s">
        <v>551</v>
      </c>
      <c r="M7" s="13" t="s">
        <v>494</v>
      </c>
      <c r="N7" s="18" t="s">
        <v>531</v>
      </c>
      <c r="O7" s="11" t="s">
        <v>479</v>
      </c>
      <c r="P7" s="40" t="s">
        <v>370</v>
      </c>
      <c r="Q7" s="164">
        <f t="shared" si="0"/>
        <v>14.9358</v>
      </c>
      <c r="R7" s="165">
        <f t="shared" si="1"/>
        <v>27.382300000000001</v>
      </c>
      <c r="S7" s="165">
        <f t="shared" si="2"/>
        <v>17.4251</v>
      </c>
      <c r="T7" s="165">
        <f t="shared" si="3"/>
        <v>2.4893000000000001</v>
      </c>
      <c r="U7" s="165">
        <f t="shared" si="4"/>
        <v>0.49786000000000002</v>
      </c>
      <c r="V7" s="166">
        <f t="shared" si="5"/>
        <v>1.0679097</v>
      </c>
      <c r="W7" s="166">
        <f t="shared" si="6"/>
        <v>1.4786442</v>
      </c>
      <c r="X7" s="165">
        <f t="shared" si="7"/>
        <v>1.3964973000000001</v>
      </c>
      <c r="Y7" s="166">
        <f t="shared" si="8"/>
        <v>0.20536725000000003</v>
      </c>
      <c r="Z7" s="166">
        <f t="shared" si="9"/>
        <v>4.1073450000000004E-2</v>
      </c>
      <c r="AA7" s="166">
        <f t="shared" si="10"/>
        <v>1.5607910999999999</v>
      </c>
      <c r="AB7" s="166">
        <f t="shared" si="11"/>
        <v>2.1358193999999999</v>
      </c>
      <c r="AC7" s="165">
        <f t="shared" si="12"/>
        <v>1.4786442</v>
      </c>
      <c r="AD7" s="166">
        <f t="shared" si="13"/>
        <v>0</v>
      </c>
      <c r="AE7" s="166">
        <f t="shared" si="14"/>
        <v>0</v>
      </c>
      <c r="AF7" s="166">
        <f t="shared" si="15"/>
        <v>12.307099200000001</v>
      </c>
      <c r="AG7" s="166">
        <f t="shared" si="16"/>
        <v>23.7678364</v>
      </c>
      <c r="AH7" s="166">
        <f t="shared" si="17"/>
        <v>14.549958500000001</v>
      </c>
      <c r="AI7" s="166">
        <f t="shared" si="18"/>
        <v>2.28393275</v>
      </c>
      <c r="AJ7" s="167">
        <f t="shared" si="19"/>
        <v>0.45678655000000001</v>
      </c>
      <c r="AK7" s="205">
        <f t="shared" si="20"/>
        <v>102.36060000000001</v>
      </c>
      <c r="AL7" s="206">
        <f t="shared" si="21"/>
        <v>187.6611</v>
      </c>
      <c r="AM7" s="206">
        <f t="shared" si="22"/>
        <v>119.4207</v>
      </c>
      <c r="AN7" s="169">
        <f t="shared" si="23"/>
        <v>17.060099999999998</v>
      </c>
      <c r="AO7" s="169">
        <f t="shared" si="24"/>
        <v>3.4120200000000001</v>
      </c>
      <c r="AP7" s="170">
        <v>0.7</v>
      </c>
      <c r="AQ7" s="170">
        <v>0.75</v>
      </c>
      <c r="AR7" s="170">
        <v>0.9</v>
      </c>
      <c r="AS7" s="170">
        <v>0</v>
      </c>
      <c r="AT7" s="170">
        <v>0</v>
      </c>
      <c r="AU7" s="169">
        <f t="shared" si="25"/>
        <v>72.399956790000005</v>
      </c>
      <c r="AV7" s="206">
        <f t="shared" si="26"/>
        <v>141.85480815</v>
      </c>
      <c r="AW7" s="206">
        <f t="shared" si="27"/>
        <v>108.73547757</v>
      </c>
      <c r="AX7" s="169">
        <f t="shared" si="28"/>
        <v>0</v>
      </c>
      <c r="AY7" s="169">
        <f t="shared" si="29"/>
        <v>0</v>
      </c>
      <c r="AZ7" s="169">
        <f t="shared" si="30"/>
        <v>31.028552910000002</v>
      </c>
      <c r="BA7" s="169">
        <f t="shared" si="31"/>
        <v>47.284936049999999</v>
      </c>
      <c r="BB7" s="169">
        <f t="shared" si="32"/>
        <v>12.081719730000003</v>
      </c>
      <c r="BC7" s="169">
        <f t="shared" si="33"/>
        <v>17.265467249999997</v>
      </c>
      <c r="BD7" s="171">
        <f t="shared" si="34"/>
        <v>3.4530934499999999</v>
      </c>
      <c r="BE7" s="207">
        <f t="shared" si="35"/>
        <v>117.29640000000001</v>
      </c>
      <c r="BF7" s="208">
        <f t="shared" si="36"/>
        <v>215.04340000000002</v>
      </c>
      <c r="BG7" s="208">
        <f t="shared" si="37"/>
        <v>136.8458</v>
      </c>
      <c r="BH7" s="166">
        <f t="shared" si="38"/>
        <v>19.549399999999999</v>
      </c>
      <c r="BI7" s="166">
        <f t="shared" si="39"/>
        <v>3.9098800000000002</v>
      </c>
      <c r="BJ7" s="166">
        <f t="shared" si="40"/>
        <v>43.335652110000005</v>
      </c>
      <c r="BK7" s="166">
        <f t="shared" si="41"/>
        <v>71.052772449999992</v>
      </c>
      <c r="BL7" s="166">
        <f t="shared" si="42"/>
        <v>26.631678230000006</v>
      </c>
      <c r="BM7" s="166">
        <f t="shared" si="43"/>
        <v>19.549399999999999</v>
      </c>
      <c r="BN7" s="166">
        <f t="shared" si="44"/>
        <v>3.9098799999999998</v>
      </c>
      <c r="BO7" s="166">
        <f t="shared" si="45"/>
        <v>73.960747890000007</v>
      </c>
      <c r="BP7" s="208">
        <f t="shared" si="46"/>
        <v>143.99062755</v>
      </c>
      <c r="BQ7" s="208">
        <f t="shared" si="47"/>
        <v>110.21412177000001</v>
      </c>
      <c r="BR7" s="166">
        <f t="shared" si="48"/>
        <v>0</v>
      </c>
      <c r="BS7" s="167">
        <f t="shared" si="49"/>
        <v>0</v>
      </c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s="4" customFormat="1" ht="62.25" customHeight="1" thickBot="1" x14ac:dyDescent="0.3">
      <c r="A8" s="40" t="s">
        <v>152</v>
      </c>
      <c r="B8" s="4" t="s">
        <v>151</v>
      </c>
      <c r="C8" s="11">
        <v>712</v>
      </c>
      <c r="D8" s="59">
        <v>712</v>
      </c>
      <c r="E8" s="11">
        <v>0</v>
      </c>
      <c r="F8" s="11">
        <v>712</v>
      </c>
      <c r="G8" s="100" t="s">
        <v>458</v>
      </c>
      <c r="H8" s="15" t="s">
        <v>154</v>
      </c>
      <c r="I8" s="59">
        <v>0</v>
      </c>
      <c r="J8" s="11">
        <v>0</v>
      </c>
      <c r="K8" s="59">
        <v>0</v>
      </c>
      <c r="L8" s="24" t="s">
        <v>507</v>
      </c>
      <c r="M8" s="24" t="s">
        <v>477</v>
      </c>
      <c r="N8" s="13" t="s">
        <v>508</v>
      </c>
      <c r="O8" s="24" t="s">
        <v>479</v>
      </c>
      <c r="P8" s="15" t="s">
        <v>9</v>
      </c>
      <c r="Q8" s="164">
        <f t="shared" si="0"/>
        <v>15.5928</v>
      </c>
      <c r="R8" s="165">
        <f t="shared" si="1"/>
        <v>28.5868</v>
      </c>
      <c r="S8" s="165">
        <f t="shared" si="2"/>
        <v>18.191600000000001</v>
      </c>
      <c r="T8" s="165">
        <f t="shared" si="3"/>
        <v>2.5988000000000002</v>
      </c>
      <c r="U8" s="165">
        <f t="shared" si="4"/>
        <v>0.51976</v>
      </c>
      <c r="V8" s="166">
        <f t="shared" si="5"/>
        <v>1.1148852</v>
      </c>
      <c r="W8" s="166">
        <f t="shared" si="6"/>
        <v>1.5436871999999999</v>
      </c>
      <c r="X8" s="165">
        <f t="shared" si="7"/>
        <v>1.4579268000000001</v>
      </c>
      <c r="Y8" s="166">
        <f t="shared" si="8"/>
        <v>0.21440100000000004</v>
      </c>
      <c r="Z8" s="166">
        <f t="shared" si="9"/>
        <v>4.28802E-2</v>
      </c>
      <c r="AA8" s="166">
        <f t="shared" si="10"/>
        <v>1.6294476</v>
      </c>
      <c r="AB8" s="166">
        <f t="shared" si="11"/>
        <v>2.2297704</v>
      </c>
      <c r="AC8" s="165">
        <f t="shared" si="12"/>
        <v>1.5436871999999999</v>
      </c>
      <c r="AD8" s="166">
        <f t="shared" si="13"/>
        <v>0</v>
      </c>
      <c r="AE8" s="166">
        <f t="shared" si="14"/>
        <v>0</v>
      </c>
      <c r="AF8" s="166">
        <f t="shared" si="15"/>
        <v>12.8484672</v>
      </c>
      <c r="AG8" s="166">
        <f t="shared" si="16"/>
        <v>24.8133424</v>
      </c>
      <c r="AH8" s="166">
        <f t="shared" si="17"/>
        <v>15.189986000000001</v>
      </c>
      <c r="AI8" s="166">
        <f t="shared" si="18"/>
        <v>2.3843990000000002</v>
      </c>
      <c r="AJ8" s="167">
        <f t="shared" si="19"/>
        <v>0.47687980000000002</v>
      </c>
      <c r="AK8" s="168">
        <f t="shared" si="20"/>
        <v>0</v>
      </c>
      <c r="AL8" s="169">
        <f t="shared" si="21"/>
        <v>0</v>
      </c>
      <c r="AM8" s="169">
        <f t="shared" si="22"/>
        <v>0</v>
      </c>
      <c r="AN8" s="169">
        <f t="shared" si="23"/>
        <v>0</v>
      </c>
      <c r="AO8" s="169">
        <f t="shared" si="24"/>
        <v>0</v>
      </c>
      <c r="AP8" s="170">
        <v>0.7</v>
      </c>
      <c r="AQ8" s="170">
        <v>0.75</v>
      </c>
      <c r="AR8" s="170">
        <v>0.9</v>
      </c>
      <c r="AS8" s="170">
        <v>0</v>
      </c>
      <c r="AT8" s="170">
        <v>0</v>
      </c>
      <c r="AU8" s="169">
        <f t="shared" si="25"/>
        <v>0.78041963999999997</v>
      </c>
      <c r="AV8" s="169">
        <f t="shared" si="26"/>
        <v>1.1577653999999999</v>
      </c>
      <c r="AW8" s="169">
        <f t="shared" si="27"/>
        <v>1.3121341200000001</v>
      </c>
      <c r="AX8" s="169">
        <f t="shared" si="28"/>
        <v>0</v>
      </c>
      <c r="AY8" s="169">
        <f t="shared" si="29"/>
        <v>0</v>
      </c>
      <c r="AZ8" s="169">
        <f t="shared" si="30"/>
        <v>0.33446556000000005</v>
      </c>
      <c r="BA8" s="169">
        <f t="shared" si="31"/>
        <v>0.38592179999999998</v>
      </c>
      <c r="BB8" s="169">
        <f t="shared" si="32"/>
        <v>0.14579268000000001</v>
      </c>
      <c r="BC8" s="169">
        <f t="shared" si="33"/>
        <v>0.21440100000000004</v>
      </c>
      <c r="BD8" s="171">
        <f t="shared" si="34"/>
        <v>4.28802E-2</v>
      </c>
      <c r="BE8" s="172">
        <f t="shared" si="35"/>
        <v>15.5928</v>
      </c>
      <c r="BF8" s="166">
        <f t="shared" si="36"/>
        <v>28.5868</v>
      </c>
      <c r="BG8" s="166">
        <f t="shared" si="37"/>
        <v>18.191600000000001</v>
      </c>
      <c r="BH8" s="166">
        <f t="shared" si="38"/>
        <v>2.5988000000000002</v>
      </c>
      <c r="BI8" s="166">
        <f t="shared" si="39"/>
        <v>0.51976</v>
      </c>
      <c r="BJ8" s="166">
        <f t="shared" si="40"/>
        <v>13.18293276</v>
      </c>
      <c r="BK8" s="166">
        <f t="shared" si="41"/>
        <v>25.199264199999998</v>
      </c>
      <c r="BL8" s="166">
        <f t="shared" si="42"/>
        <v>15.335778680000001</v>
      </c>
      <c r="BM8" s="166">
        <f t="shared" si="43"/>
        <v>2.5988000000000002</v>
      </c>
      <c r="BN8" s="166">
        <f t="shared" si="44"/>
        <v>0.51976</v>
      </c>
      <c r="BO8" s="166">
        <f t="shared" si="45"/>
        <v>2.4098672400000001</v>
      </c>
      <c r="BP8" s="166">
        <f t="shared" si="46"/>
        <v>3.3875358000000002</v>
      </c>
      <c r="BQ8" s="166">
        <f t="shared" si="47"/>
        <v>2.85582132</v>
      </c>
      <c r="BR8" s="166">
        <f t="shared" si="48"/>
        <v>0</v>
      </c>
      <c r="BS8" s="167">
        <f t="shared" si="49"/>
        <v>0</v>
      </c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s="4" customFormat="1" ht="45.75" customHeight="1" thickBot="1" x14ac:dyDescent="0.3">
      <c r="A9" s="15" t="s">
        <v>171</v>
      </c>
      <c r="B9" s="4" t="s">
        <v>157</v>
      </c>
      <c r="C9" s="11">
        <v>400</v>
      </c>
      <c r="D9" s="59">
        <v>400</v>
      </c>
      <c r="E9" s="11">
        <v>0</v>
      </c>
      <c r="F9" s="11">
        <v>400</v>
      </c>
      <c r="G9" s="100" t="s">
        <v>458</v>
      </c>
      <c r="H9" s="15" t="s">
        <v>154</v>
      </c>
      <c r="I9" s="59">
        <v>0</v>
      </c>
      <c r="J9" s="11">
        <v>0</v>
      </c>
      <c r="K9" s="59">
        <v>0</v>
      </c>
      <c r="L9" s="13" t="s">
        <v>551</v>
      </c>
      <c r="M9" s="13" t="s">
        <v>494</v>
      </c>
      <c r="N9" s="18" t="s">
        <v>531</v>
      </c>
      <c r="O9" s="11" t="s">
        <v>479</v>
      </c>
      <c r="P9" s="15" t="s">
        <v>9</v>
      </c>
      <c r="Q9" s="164">
        <f t="shared" si="0"/>
        <v>8.76</v>
      </c>
      <c r="R9" s="165">
        <f t="shared" si="1"/>
        <v>16.059999999999999</v>
      </c>
      <c r="S9" s="165">
        <f t="shared" si="2"/>
        <v>10.220000000000001</v>
      </c>
      <c r="T9" s="165">
        <f t="shared" si="3"/>
        <v>1.46</v>
      </c>
      <c r="U9" s="165">
        <f t="shared" si="4"/>
        <v>0.29199999999999998</v>
      </c>
      <c r="V9" s="166">
        <f t="shared" si="5"/>
        <v>0.62634000000000001</v>
      </c>
      <c r="W9" s="166">
        <f t="shared" si="6"/>
        <v>0.86724000000000012</v>
      </c>
      <c r="X9" s="165">
        <f t="shared" si="7"/>
        <v>0.81906000000000012</v>
      </c>
      <c r="Y9" s="166">
        <f t="shared" si="8"/>
        <v>0.12045</v>
      </c>
      <c r="Z9" s="166">
        <f t="shared" si="9"/>
        <v>2.409E-2</v>
      </c>
      <c r="AA9" s="166">
        <f t="shared" si="10"/>
        <v>0.91542000000000001</v>
      </c>
      <c r="AB9" s="166">
        <f t="shared" si="11"/>
        <v>1.25268</v>
      </c>
      <c r="AC9" s="165">
        <f t="shared" si="12"/>
        <v>0.86724000000000012</v>
      </c>
      <c r="AD9" s="166">
        <f t="shared" si="13"/>
        <v>0</v>
      </c>
      <c r="AE9" s="166">
        <f t="shared" si="14"/>
        <v>0</v>
      </c>
      <c r="AF9" s="166">
        <f t="shared" si="15"/>
        <v>7.2182399999999989</v>
      </c>
      <c r="AG9" s="166">
        <f t="shared" si="16"/>
        <v>13.940079999999998</v>
      </c>
      <c r="AH9" s="166">
        <f t="shared" si="17"/>
        <v>8.5336999999999996</v>
      </c>
      <c r="AI9" s="166">
        <f t="shared" si="18"/>
        <v>1.33955</v>
      </c>
      <c r="AJ9" s="167">
        <f t="shared" si="19"/>
        <v>0.26790999999999998</v>
      </c>
      <c r="AK9" s="168">
        <f t="shared" si="20"/>
        <v>0</v>
      </c>
      <c r="AL9" s="169">
        <f t="shared" si="21"/>
        <v>0</v>
      </c>
      <c r="AM9" s="169">
        <f t="shared" si="22"/>
        <v>0</v>
      </c>
      <c r="AN9" s="169">
        <f t="shared" si="23"/>
        <v>0</v>
      </c>
      <c r="AO9" s="169">
        <f t="shared" si="24"/>
        <v>0</v>
      </c>
      <c r="AP9" s="170">
        <v>0.7</v>
      </c>
      <c r="AQ9" s="170">
        <v>0.75</v>
      </c>
      <c r="AR9" s="170">
        <v>0.9</v>
      </c>
      <c r="AS9" s="170">
        <v>0</v>
      </c>
      <c r="AT9" s="170">
        <v>0</v>
      </c>
      <c r="AU9" s="169">
        <f t="shared" si="25"/>
        <v>0.43843799999999999</v>
      </c>
      <c r="AV9" s="169">
        <f t="shared" si="26"/>
        <v>0.65043000000000006</v>
      </c>
      <c r="AW9" s="169">
        <f t="shared" si="27"/>
        <v>0.73715400000000009</v>
      </c>
      <c r="AX9" s="169">
        <f t="shared" si="28"/>
        <v>0</v>
      </c>
      <c r="AY9" s="169">
        <f t="shared" si="29"/>
        <v>0</v>
      </c>
      <c r="AZ9" s="169">
        <f t="shared" si="30"/>
        <v>0.18790200000000001</v>
      </c>
      <c r="BA9" s="169">
        <f t="shared" si="31"/>
        <v>0.21681000000000006</v>
      </c>
      <c r="BB9" s="169">
        <f t="shared" si="32"/>
        <v>8.1906000000000034E-2</v>
      </c>
      <c r="BC9" s="169">
        <f t="shared" si="33"/>
        <v>0.12045</v>
      </c>
      <c r="BD9" s="171">
        <f t="shared" si="34"/>
        <v>2.409E-2</v>
      </c>
      <c r="BE9" s="172">
        <f t="shared" si="35"/>
        <v>8.76</v>
      </c>
      <c r="BF9" s="166">
        <f t="shared" si="36"/>
        <v>16.059999999999999</v>
      </c>
      <c r="BG9" s="166">
        <f t="shared" si="37"/>
        <v>10.220000000000001</v>
      </c>
      <c r="BH9" s="166">
        <f t="shared" si="38"/>
        <v>1.46</v>
      </c>
      <c r="BI9" s="166">
        <f t="shared" si="39"/>
        <v>0.29199999999999998</v>
      </c>
      <c r="BJ9" s="166">
        <f t="shared" si="40"/>
        <v>7.4061419999999991</v>
      </c>
      <c r="BK9" s="166">
        <f t="shared" si="41"/>
        <v>14.156889999999999</v>
      </c>
      <c r="BL9" s="166">
        <f t="shared" si="42"/>
        <v>8.6156059999999997</v>
      </c>
      <c r="BM9" s="166">
        <f t="shared" si="43"/>
        <v>1.46</v>
      </c>
      <c r="BN9" s="166">
        <f t="shared" si="44"/>
        <v>0.29199999999999998</v>
      </c>
      <c r="BO9" s="166">
        <f t="shared" si="45"/>
        <v>1.353858</v>
      </c>
      <c r="BP9" s="166">
        <f t="shared" si="46"/>
        <v>1.9031100000000001</v>
      </c>
      <c r="BQ9" s="166">
        <f t="shared" si="47"/>
        <v>1.6043940000000001</v>
      </c>
      <c r="BR9" s="166">
        <f t="shared" si="48"/>
        <v>0</v>
      </c>
      <c r="BS9" s="167">
        <f t="shared" si="49"/>
        <v>0</v>
      </c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s="4" customFormat="1" ht="45.75" customHeight="1" thickBot="1" x14ac:dyDescent="0.3">
      <c r="A10" s="15" t="s">
        <v>167</v>
      </c>
      <c r="B10" s="4" t="s">
        <v>155</v>
      </c>
      <c r="C10" s="11">
        <v>877</v>
      </c>
      <c r="D10" s="59">
        <v>878</v>
      </c>
      <c r="E10" s="11">
        <v>616</v>
      </c>
      <c r="F10" s="11">
        <v>1494</v>
      </c>
      <c r="G10" s="59" t="s">
        <v>457</v>
      </c>
      <c r="H10" s="60" t="s">
        <v>368</v>
      </c>
      <c r="I10" s="59">
        <v>448</v>
      </c>
      <c r="J10" s="11">
        <v>51</v>
      </c>
      <c r="K10" s="59">
        <v>17.100000000000001</v>
      </c>
      <c r="L10" s="13" t="s">
        <v>551</v>
      </c>
      <c r="M10" s="13" t="s">
        <v>477</v>
      </c>
      <c r="N10" s="18" t="s">
        <v>531</v>
      </c>
      <c r="O10" s="11" t="s">
        <v>479</v>
      </c>
      <c r="P10" s="40" t="s">
        <v>303</v>
      </c>
      <c r="Q10" s="164">
        <f t="shared" si="0"/>
        <v>9.4169999999999998</v>
      </c>
      <c r="R10" s="165">
        <f t="shared" si="1"/>
        <v>17.264500000000002</v>
      </c>
      <c r="S10" s="165">
        <f t="shared" si="2"/>
        <v>10.986499999999999</v>
      </c>
      <c r="T10" s="165">
        <f t="shared" si="3"/>
        <v>1.5694999999999999</v>
      </c>
      <c r="U10" s="165">
        <f t="shared" si="4"/>
        <v>0.31390000000000001</v>
      </c>
      <c r="V10" s="166">
        <f t="shared" si="5"/>
        <v>0.67331550000000007</v>
      </c>
      <c r="W10" s="166">
        <f t="shared" si="6"/>
        <v>0.93228299999999997</v>
      </c>
      <c r="X10" s="165">
        <f t="shared" si="7"/>
        <v>0.88048949999999992</v>
      </c>
      <c r="Y10" s="166">
        <f t="shared" si="8"/>
        <v>0.12948375000000001</v>
      </c>
      <c r="Z10" s="166">
        <f t="shared" si="9"/>
        <v>2.5896750000000003E-2</v>
      </c>
      <c r="AA10" s="166">
        <f t="shared" si="10"/>
        <v>0.98407650000000002</v>
      </c>
      <c r="AB10" s="166">
        <f t="shared" si="11"/>
        <v>1.3466310000000001</v>
      </c>
      <c r="AC10" s="165">
        <f t="shared" si="12"/>
        <v>0.93228299999999997</v>
      </c>
      <c r="AD10" s="166">
        <f t="shared" si="13"/>
        <v>0</v>
      </c>
      <c r="AE10" s="166">
        <f t="shared" si="14"/>
        <v>0</v>
      </c>
      <c r="AF10" s="166">
        <f t="shared" si="15"/>
        <v>7.7596080000000001</v>
      </c>
      <c r="AG10" s="166">
        <f t="shared" si="16"/>
        <v>14.985586</v>
      </c>
      <c r="AH10" s="166">
        <f t="shared" si="17"/>
        <v>9.1737275</v>
      </c>
      <c r="AI10" s="166">
        <f t="shared" si="18"/>
        <v>1.4400162499999998</v>
      </c>
      <c r="AJ10" s="167">
        <f t="shared" si="19"/>
        <v>0.28800324999999999</v>
      </c>
      <c r="AK10" s="168">
        <f t="shared" si="20"/>
        <v>23.301600000000001</v>
      </c>
      <c r="AL10" s="169">
        <f t="shared" si="21"/>
        <v>42.7196</v>
      </c>
      <c r="AM10" s="169">
        <f t="shared" si="22"/>
        <v>27.185199999999998</v>
      </c>
      <c r="AN10" s="169">
        <f t="shared" si="23"/>
        <v>3.8835999999999999</v>
      </c>
      <c r="AO10" s="169">
        <f t="shared" si="24"/>
        <v>0.77671999999999997</v>
      </c>
      <c r="AP10" s="170">
        <v>0.7</v>
      </c>
      <c r="AQ10" s="170">
        <v>0.75</v>
      </c>
      <c r="AR10" s="170">
        <v>0.9</v>
      </c>
      <c r="AS10" s="170">
        <v>0</v>
      </c>
      <c r="AT10" s="170">
        <v>0</v>
      </c>
      <c r="AU10" s="169">
        <f t="shared" si="25"/>
        <v>16.78244085</v>
      </c>
      <c r="AV10" s="169">
        <f t="shared" si="26"/>
        <v>32.738912249999998</v>
      </c>
      <c r="AW10" s="169">
        <f t="shared" si="27"/>
        <v>25.259120549999999</v>
      </c>
      <c r="AX10" s="169">
        <f t="shared" si="28"/>
        <v>0</v>
      </c>
      <c r="AY10" s="169">
        <f t="shared" si="29"/>
        <v>0</v>
      </c>
      <c r="AZ10" s="169">
        <f t="shared" si="30"/>
        <v>7.1924746500000012</v>
      </c>
      <c r="BA10" s="169">
        <f t="shared" si="31"/>
        <v>10.912970749999999</v>
      </c>
      <c r="BB10" s="169">
        <f t="shared" si="32"/>
        <v>2.8065689499999991</v>
      </c>
      <c r="BC10" s="169">
        <f t="shared" si="33"/>
        <v>4.0130837499999998</v>
      </c>
      <c r="BD10" s="171">
        <f t="shared" si="34"/>
        <v>0.80261674999999999</v>
      </c>
      <c r="BE10" s="172">
        <f t="shared" si="35"/>
        <v>32.718600000000002</v>
      </c>
      <c r="BF10" s="166">
        <f t="shared" si="36"/>
        <v>59.984099999999998</v>
      </c>
      <c r="BG10" s="166">
        <f t="shared" si="37"/>
        <v>38.171700000000001</v>
      </c>
      <c r="BH10" s="166">
        <f t="shared" si="38"/>
        <v>5.4531000000000001</v>
      </c>
      <c r="BI10" s="166">
        <f t="shared" si="39"/>
        <v>1.0906199999999999</v>
      </c>
      <c r="BJ10" s="166">
        <f t="shared" si="40"/>
        <v>14.952082650000001</v>
      </c>
      <c r="BK10" s="166">
        <f t="shared" si="41"/>
        <v>25.898556749999997</v>
      </c>
      <c r="BL10" s="166">
        <f t="shared" si="42"/>
        <v>11.980296449999999</v>
      </c>
      <c r="BM10" s="166">
        <f t="shared" si="43"/>
        <v>5.4530999999999992</v>
      </c>
      <c r="BN10" s="166">
        <f t="shared" si="44"/>
        <v>1.0906199999999999</v>
      </c>
      <c r="BO10" s="166">
        <f t="shared" si="45"/>
        <v>17.766517350000001</v>
      </c>
      <c r="BP10" s="166">
        <f t="shared" si="46"/>
        <v>34.085543250000001</v>
      </c>
      <c r="BQ10" s="166">
        <f t="shared" si="47"/>
        <v>26.191403549999997</v>
      </c>
      <c r="BR10" s="166">
        <f t="shared" si="48"/>
        <v>0</v>
      </c>
      <c r="BS10" s="167">
        <f t="shared" si="49"/>
        <v>0</v>
      </c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s="4" customFormat="1" ht="45.75" customHeight="1" thickBot="1" x14ac:dyDescent="0.3">
      <c r="A11" s="15" t="s">
        <v>170</v>
      </c>
      <c r="B11" s="4" t="s">
        <v>160</v>
      </c>
      <c r="C11" s="11">
        <v>227</v>
      </c>
      <c r="D11" s="59">
        <v>227</v>
      </c>
      <c r="E11" s="11">
        <v>85</v>
      </c>
      <c r="F11" s="11">
        <v>312</v>
      </c>
      <c r="G11" s="100" t="s">
        <v>458</v>
      </c>
      <c r="H11" s="60" t="s">
        <v>368</v>
      </c>
      <c r="I11" s="59">
        <v>81</v>
      </c>
      <c r="J11" s="11">
        <v>35</v>
      </c>
      <c r="K11" s="59">
        <v>24.82</v>
      </c>
      <c r="L11" s="13" t="s">
        <v>552</v>
      </c>
      <c r="M11" s="13" t="s">
        <v>494</v>
      </c>
      <c r="N11" s="18" t="s">
        <v>531</v>
      </c>
      <c r="O11" s="11" t="s">
        <v>479</v>
      </c>
      <c r="P11" s="15" t="s">
        <v>369</v>
      </c>
      <c r="Q11" s="164">
        <f t="shared" si="0"/>
        <v>3.1974</v>
      </c>
      <c r="R11" s="165">
        <f t="shared" si="1"/>
        <v>5.8619000000000003</v>
      </c>
      <c r="S11" s="165">
        <f t="shared" si="2"/>
        <v>3.7303000000000002</v>
      </c>
      <c r="T11" s="165">
        <f t="shared" si="3"/>
        <v>0.53290000000000004</v>
      </c>
      <c r="U11" s="165">
        <f t="shared" si="4"/>
        <v>0.10657999999999999</v>
      </c>
      <c r="V11" s="166">
        <f t="shared" si="5"/>
        <v>0.22861410000000001</v>
      </c>
      <c r="W11" s="166">
        <f t="shared" si="6"/>
        <v>0.31654260000000001</v>
      </c>
      <c r="X11" s="165">
        <f t="shared" si="7"/>
        <v>0.29895690000000003</v>
      </c>
      <c r="Y11" s="166">
        <f t="shared" si="8"/>
        <v>4.3964250000000003E-2</v>
      </c>
      <c r="Z11" s="166">
        <f t="shared" si="9"/>
        <v>8.7928499999999996E-3</v>
      </c>
      <c r="AA11" s="166">
        <f t="shared" si="10"/>
        <v>0.33412830000000004</v>
      </c>
      <c r="AB11" s="166">
        <f t="shared" si="11"/>
        <v>0.45722820000000003</v>
      </c>
      <c r="AC11" s="165">
        <f t="shared" si="12"/>
        <v>0.31654260000000001</v>
      </c>
      <c r="AD11" s="166">
        <f t="shared" si="13"/>
        <v>0</v>
      </c>
      <c r="AE11" s="166">
        <f t="shared" si="14"/>
        <v>0</v>
      </c>
      <c r="AF11" s="166">
        <f t="shared" si="15"/>
        <v>2.6346575999999997</v>
      </c>
      <c r="AG11" s="166">
        <f t="shared" si="16"/>
        <v>5.0881292</v>
      </c>
      <c r="AH11" s="166">
        <f t="shared" si="17"/>
        <v>3.1148005000000003</v>
      </c>
      <c r="AI11" s="166">
        <f t="shared" si="18"/>
        <v>0.48893575000000006</v>
      </c>
      <c r="AJ11" s="167">
        <f t="shared" si="19"/>
        <v>9.7787149999999989E-2</v>
      </c>
      <c r="AK11" s="168">
        <f t="shared" si="20"/>
        <v>3.6354000000000002</v>
      </c>
      <c r="AL11" s="169">
        <f t="shared" si="21"/>
        <v>6.6649000000000003</v>
      </c>
      <c r="AM11" s="169">
        <f t="shared" si="22"/>
        <v>4.2412999999999998</v>
      </c>
      <c r="AN11" s="169">
        <f t="shared" si="23"/>
        <v>0.60589999999999999</v>
      </c>
      <c r="AO11" s="169">
        <f t="shared" si="24"/>
        <v>0.12118</v>
      </c>
      <c r="AP11" s="170">
        <v>0.7</v>
      </c>
      <c r="AQ11" s="170">
        <v>0.75</v>
      </c>
      <c r="AR11" s="170">
        <v>0.9</v>
      </c>
      <c r="AS11" s="170">
        <v>0</v>
      </c>
      <c r="AT11" s="170">
        <v>0</v>
      </c>
      <c r="AU11" s="169">
        <f t="shared" si="25"/>
        <v>2.7048098700000001</v>
      </c>
      <c r="AV11" s="169">
        <f t="shared" si="26"/>
        <v>5.23608195</v>
      </c>
      <c r="AW11" s="169">
        <f t="shared" si="27"/>
        <v>4.0862312100000002</v>
      </c>
      <c r="AX11" s="169">
        <f t="shared" si="28"/>
        <v>0</v>
      </c>
      <c r="AY11" s="169">
        <f t="shared" si="29"/>
        <v>0</v>
      </c>
      <c r="AZ11" s="169">
        <f t="shared" si="30"/>
        <v>1.1592042300000003</v>
      </c>
      <c r="BA11" s="169">
        <f t="shared" si="31"/>
        <v>1.7453606500000003</v>
      </c>
      <c r="BB11" s="169">
        <f t="shared" si="32"/>
        <v>0.45402568999999993</v>
      </c>
      <c r="BC11" s="169">
        <f t="shared" si="33"/>
        <v>0.64986425000000003</v>
      </c>
      <c r="BD11" s="171">
        <f t="shared" si="34"/>
        <v>0.12997285</v>
      </c>
      <c r="BE11" s="172">
        <f t="shared" si="35"/>
        <v>6.8328000000000007</v>
      </c>
      <c r="BF11" s="166">
        <f t="shared" si="36"/>
        <v>12.526800000000001</v>
      </c>
      <c r="BG11" s="166">
        <f t="shared" si="37"/>
        <v>7.9716000000000005</v>
      </c>
      <c r="BH11" s="166">
        <f t="shared" si="38"/>
        <v>1.1388</v>
      </c>
      <c r="BI11" s="166">
        <f t="shared" si="39"/>
        <v>0.22775999999999999</v>
      </c>
      <c r="BJ11" s="166">
        <f t="shared" si="40"/>
        <v>3.79386183</v>
      </c>
      <c r="BK11" s="166">
        <f t="shared" si="41"/>
        <v>6.8334898500000003</v>
      </c>
      <c r="BL11" s="166">
        <f t="shared" si="42"/>
        <v>3.5688261900000002</v>
      </c>
      <c r="BM11" s="166">
        <f t="shared" si="43"/>
        <v>1.1388</v>
      </c>
      <c r="BN11" s="166">
        <f t="shared" si="44"/>
        <v>0.22775999999999999</v>
      </c>
      <c r="BO11" s="166">
        <f t="shared" si="45"/>
        <v>3.0389381700000002</v>
      </c>
      <c r="BP11" s="166">
        <f t="shared" si="46"/>
        <v>5.6933101500000003</v>
      </c>
      <c r="BQ11" s="166">
        <f t="shared" si="47"/>
        <v>4.4027738100000002</v>
      </c>
      <c r="BR11" s="166">
        <f t="shared" si="48"/>
        <v>0</v>
      </c>
      <c r="BS11" s="167">
        <f t="shared" si="49"/>
        <v>0</v>
      </c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s="4" customFormat="1" ht="45.75" customHeight="1" thickBot="1" x14ac:dyDescent="0.3">
      <c r="A12" s="15" t="s">
        <v>170</v>
      </c>
      <c r="B12" s="4" t="s">
        <v>163</v>
      </c>
      <c r="C12" s="11">
        <v>1210</v>
      </c>
      <c r="D12" s="59">
        <v>1210</v>
      </c>
      <c r="E12" s="11">
        <v>330</v>
      </c>
      <c r="F12" s="11">
        <v>1540</v>
      </c>
      <c r="G12" s="59" t="s">
        <v>457</v>
      </c>
      <c r="H12" s="40" t="s">
        <v>371</v>
      </c>
      <c r="I12" s="59">
        <v>800</v>
      </c>
      <c r="J12" s="11">
        <v>67</v>
      </c>
      <c r="K12" s="59">
        <v>34.49</v>
      </c>
      <c r="L12" s="13" t="s">
        <v>552</v>
      </c>
      <c r="M12" s="13" t="s">
        <v>494</v>
      </c>
      <c r="N12" s="18" t="s">
        <v>531</v>
      </c>
      <c r="O12" s="11" t="s">
        <v>479</v>
      </c>
      <c r="P12" s="40" t="s">
        <v>370</v>
      </c>
      <c r="Q12" s="164">
        <f t="shared" si="0"/>
        <v>8.9789999999999992</v>
      </c>
      <c r="R12" s="165">
        <f t="shared" si="1"/>
        <v>16.461500000000001</v>
      </c>
      <c r="S12" s="165">
        <f t="shared" si="2"/>
        <v>10.4755</v>
      </c>
      <c r="T12" s="165">
        <f t="shared" si="3"/>
        <v>1.4964999999999999</v>
      </c>
      <c r="U12" s="165">
        <f t="shared" si="4"/>
        <v>0.29930000000000001</v>
      </c>
      <c r="V12" s="166">
        <f t="shared" si="5"/>
        <v>0.64199850000000003</v>
      </c>
      <c r="W12" s="166">
        <f t="shared" si="6"/>
        <v>0.88892100000000007</v>
      </c>
      <c r="X12" s="165">
        <f t="shared" si="7"/>
        <v>0.83953650000000002</v>
      </c>
      <c r="Y12" s="166">
        <f t="shared" si="8"/>
        <v>0.12346124999999999</v>
      </c>
      <c r="Z12" s="166">
        <f t="shared" si="9"/>
        <v>2.4692250000000002E-2</v>
      </c>
      <c r="AA12" s="166">
        <f t="shared" si="10"/>
        <v>0.93830550000000001</v>
      </c>
      <c r="AB12" s="166">
        <f t="shared" si="11"/>
        <v>1.2839970000000001</v>
      </c>
      <c r="AC12" s="165">
        <f t="shared" si="12"/>
        <v>0.88892100000000007</v>
      </c>
      <c r="AD12" s="166">
        <f t="shared" si="13"/>
        <v>0</v>
      </c>
      <c r="AE12" s="166">
        <f t="shared" si="14"/>
        <v>0</v>
      </c>
      <c r="AF12" s="166">
        <f t="shared" si="15"/>
        <v>7.3986959999999993</v>
      </c>
      <c r="AG12" s="166">
        <f t="shared" si="16"/>
        <v>14.288582000000002</v>
      </c>
      <c r="AH12" s="166">
        <f t="shared" si="17"/>
        <v>8.7470425000000009</v>
      </c>
      <c r="AI12" s="166">
        <f t="shared" si="18"/>
        <v>1.3730387499999999</v>
      </c>
      <c r="AJ12" s="167">
        <f t="shared" si="19"/>
        <v>0.27460774999999998</v>
      </c>
      <c r="AK12" s="168">
        <f t="shared" si="20"/>
        <v>24.747</v>
      </c>
      <c r="AL12" s="169">
        <f t="shared" si="21"/>
        <v>45.369500000000002</v>
      </c>
      <c r="AM12" s="169">
        <f t="shared" si="22"/>
        <v>28.871500000000001</v>
      </c>
      <c r="AN12" s="169">
        <f t="shared" si="23"/>
        <v>4.1245000000000003</v>
      </c>
      <c r="AO12" s="169">
        <f t="shared" si="24"/>
        <v>0.82489999999999997</v>
      </c>
      <c r="AP12" s="170">
        <v>0.7</v>
      </c>
      <c r="AQ12" s="170">
        <v>0.75</v>
      </c>
      <c r="AR12" s="170">
        <v>0.9</v>
      </c>
      <c r="AS12" s="170">
        <v>0</v>
      </c>
      <c r="AT12" s="170">
        <v>0</v>
      </c>
      <c r="AU12" s="169">
        <f t="shared" si="25"/>
        <v>17.77229895</v>
      </c>
      <c r="AV12" s="169">
        <f t="shared" si="26"/>
        <v>34.693815750000006</v>
      </c>
      <c r="AW12" s="169">
        <f t="shared" si="27"/>
        <v>26.739932850000002</v>
      </c>
      <c r="AX12" s="169">
        <f t="shared" si="28"/>
        <v>0</v>
      </c>
      <c r="AY12" s="169">
        <f t="shared" si="29"/>
        <v>0</v>
      </c>
      <c r="AZ12" s="169">
        <f t="shared" si="30"/>
        <v>7.6166995499999999</v>
      </c>
      <c r="BA12" s="169">
        <f t="shared" si="31"/>
        <v>11.56460525</v>
      </c>
      <c r="BB12" s="169">
        <f t="shared" si="32"/>
        <v>2.9711036499999999</v>
      </c>
      <c r="BC12" s="169">
        <f t="shared" si="33"/>
        <v>4.2479612500000004</v>
      </c>
      <c r="BD12" s="171">
        <f t="shared" si="34"/>
        <v>0.84959224999999994</v>
      </c>
      <c r="BE12" s="172">
        <f t="shared" si="35"/>
        <v>33.725999999999999</v>
      </c>
      <c r="BF12" s="166">
        <f t="shared" si="36"/>
        <v>61.831000000000003</v>
      </c>
      <c r="BG12" s="166">
        <f t="shared" si="37"/>
        <v>39.347000000000001</v>
      </c>
      <c r="BH12" s="166">
        <f t="shared" si="38"/>
        <v>5.6210000000000004</v>
      </c>
      <c r="BI12" s="166">
        <f t="shared" si="39"/>
        <v>1.1242000000000001</v>
      </c>
      <c r="BJ12" s="166">
        <f t="shared" si="40"/>
        <v>15.015395549999999</v>
      </c>
      <c r="BK12" s="166">
        <f t="shared" si="41"/>
        <v>25.853187250000001</v>
      </c>
      <c r="BL12" s="166">
        <f t="shared" si="42"/>
        <v>11.718146150000001</v>
      </c>
      <c r="BM12" s="166">
        <f t="shared" si="43"/>
        <v>5.6210000000000004</v>
      </c>
      <c r="BN12" s="166">
        <f t="shared" si="44"/>
        <v>1.1241999999999999</v>
      </c>
      <c r="BO12" s="166">
        <f t="shared" si="45"/>
        <v>18.710604449999998</v>
      </c>
      <c r="BP12" s="166">
        <f t="shared" si="46"/>
        <v>35.977812750000005</v>
      </c>
      <c r="BQ12" s="166">
        <f t="shared" si="47"/>
        <v>27.628853850000002</v>
      </c>
      <c r="BR12" s="166">
        <f t="shared" si="48"/>
        <v>0</v>
      </c>
      <c r="BS12" s="167">
        <f t="shared" si="49"/>
        <v>0</v>
      </c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s="4" customFormat="1" ht="45.75" customHeight="1" thickBot="1" x14ac:dyDescent="0.3">
      <c r="A13" s="15" t="s">
        <v>171</v>
      </c>
      <c r="B13" s="4" t="s">
        <v>156</v>
      </c>
      <c r="C13" s="6">
        <v>1633</v>
      </c>
      <c r="D13" s="61">
        <v>1633</v>
      </c>
      <c r="E13" s="6">
        <v>1939</v>
      </c>
      <c r="F13" s="6">
        <v>3572</v>
      </c>
      <c r="G13" s="59" t="s">
        <v>457</v>
      </c>
      <c r="H13" s="60" t="s">
        <v>372</v>
      </c>
      <c r="I13" s="59">
        <v>673</v>
      </c>
      <c r="J13" s="11">
        <v>41</v>
      </c>
      <c r="K13" s="59">
        <v>45.4</v>
      </c>
      <c r="L13" s="13" t="s">
        <v>551</v>
      </c>
      <c r="M13" s="13" t="s">
        <v>494</v>
      </c>
      <c r="N13" s="18" t="s">
        <v>531</v>
      </c>
      <c r="O13" s="11" t="s">
        <v>479</v>
      </c>
      <c r="P13" s="15" t="s">
        <v>281</v>
      </c>
      <c r="Q13" s="164">
        <f t="shared" si="0"/>
        <v>21.024000000000001</v>
      </c>
      <c r="R13" s="165">
        <f t="shared" si="1"/>
        <v>38.543999999999997</v>
      </c>
      <c r="S13" s="165">
        <f t="shared" si="2"/>
        <v>24.527999999999999</v>
      </c>
      <c r="T13" s="165">
        <f t="shared" si="3"/>
        <v>3.504</v>
      </c>
      <c r="U13" s="165">
        <f t="shared" si="4"/>
        <v>0.70079999999999998</v>
      </c>
      <c r="V13" s="166">
        <f t="shared" si="5"/>
        <v>1.5032160000000001</v>
      </c>
      <c r="W13" s="166">
        <f t="shared" si="6"/>
        <v>2.0813760000000001</v>
      </c>
      <c r="X13" s="165">
        <f t="shared" si="7"/>
        <v>1.9657440000000002</v>
      </c>
      <c r="Y13" s="166">
        <f t="shared" si="8"/>
        <v>0.28908</v>
      </c>
      <c r="Z13" s="166">
        <f t="shared" si="9"/>
        <v>5.7815999999999999E-2</v>
      </c>
      <c r="AA13" s="166">
        <f t="shared" si="10"/>
        <v>2.1970080000000003</v>
      </c>
      <c r="AB13" s="166">
        <f t="shared" si="11"/>
        <v>3.0064320000000002</v>
      </c>
      <c r="AC13" s="165">
        <f t="shared" si="12"/>
        <v>2.0813760000000001</v>
      </c>
      <c r="AD13" s="166">
        <f t="shared" si="13"/>
        <v>0</v>
      </c>
      <c r="AE13" s="166">
        <f t="shared" si="14"/>
        <v>0</v>
      </c>
      <c r="AF13" s="166">
        <f t="shared" si="15"/>
        <v>17.323775999999999</v>
      </c>
      <c r="AG13" s="166">
        <f t="shared" si="16"/>
        <v>33.456192000000001</v>
      </c>
      <c r="AH13" s="166">
        <f t="shared" si="17"/>
        <v>20.480879999999999</v>
      </c>
      <c r="AI13" s="166">
        <f t="shared" si="18"/>
        <v>3.2149200000000002</v>
      </c>
      <c r="AJ13" s="167">
        <f t="shared" si="19"/>
        <v>0.642984</v>
      </c>
      <c r="AK13" s="168">
        <f t="shared" si="20"/>
        <v>57.202800000000003</v>
      </c>
      <c r="AL13" s="206">
        <f t="shared" si="21"/>
        <v>104.87179999999999</v>
      </c>
      <c r="AM13" s="169">
        <f t="shared" si="22"/>
        <v>66.736599999999996</v>
      </c>
      <c r="AN13" s="169">
        <f t="shared" si="23"/>
        <v>9.5337999999999994</v>
      </c>
      <c r="AO13" s="169">
        <f t="shared" si="24"/>
        <v>1.90676</v>
      </c>
      <c r="AP13" s="170">
        <v>0.7</v>
      </c>
      <c r="AQ13" s="170">
        <v>0.75</v>
      </c>
      <c r="AR13" s="170">
        <v>0.9</v>
      </c>
      <c r="AS13" s="170">
        <v>0</v>
      </c>
      <c r="AT13" s="170">
        <v>0</v>
      </c>
      <c r="AU13" s="169">
        <f t="shared" si="25"/>
        <v>41.094211200000004</v>
      </c>
      <c r="AV13" s="169">
        <f t="shared" si="26"/>
        <v>80.214882000000003</v>
      </c>
      <c r="AW13" s="169">
        <f t="shared" si="27"/>
        <v>61.832109599999995</v>
      </c>
      <c r="AX13" s="169">
        <f t="shared" si="28"/>
        <v>0</v>
      </c>
      <c r="AY13" s="169">
        <f t="shared" si="29"/>
        <v>0</v>
      </c>
      <c r="AZ13" s="169">
        <f t="shared" si="30"/>
        <v>17.611804800000002</v>
      </c>
      <c r="BA13" s="169">
        <f t="shared" si="31"/>
        <v>26.738293999999996</v>
      </c>
      <c r="BB13" s="169">
        <f t="shared" si="32"/>
        <v>6.8702344000000011</v>
      </c>
      <c r="BC13" s="169">
        <f t="shared" si="33"/>
        <v>9.8228799999999996</v>
      </c>
      <c r="BD13" s="171">
        <f t="shared" si="34"/>
        <v>1.9645760000000001</v>
      </c>
      <c r="BE13" s="172">
        <f t="shared" si="35"/>
        <v>78.226799999999997</v>
      </c>
      <c r="BF13" s="208">
        <f t="shared" si="36"/>
        <v>143.41579999999999</v>
      </c>
      <c r="BG13" s="166">
        <f t="shared" si="37"/>
        <v>91.264600000000002</v>
      </c>
      <c r="BH13" s="166">
        <f t="shared" si="38"/>
        <v>13.037799999999999</v>
      </c>
      <c r="BI13" s="166">
        <f t="shared" si="39"/>
        <v>2.6075599999999999</v>
      </c>
      <c r="BJ13" s="166">
        <f t="shared" si="40"/>
        <v>34.935580799999997</v>
      </c>
      <c r="BK13" s="166">
        <f t="shared" si="41"/>
        <v>60.194485999999998</v>
      </c>
      <c r="BL13" s="166">
        <f t="shared" si="42"/>
        <v>27.3511144</v>
      </c>
      <c r="BM13" s="166">
        <f t="shared" si="43"/>
        <v>13.037800000000001</v>
      </c>
      <c r="BN13" s="166">
        <f t="shared" si="44"/>
        <v>2.6075600000000003</v>
      </c>
      <c r="BO13" s="166">
        <f t="shared" si="45"/>
        <v>43.2912192</v>
      </c>
      <c r="BP13" s="166">
        <f t="shared" si="46"/>
        <v>83.221314000000007</v>
      </c>
      <c r="BQ13" s="166">
        <f t="shared" si="47"/>
        <v>63.913485599999994</v>
      </c>
      <c r="BR13" s="166">
        <f t="shared" si="48"/>
        <v>0</v>
      </c>
      <c r="BS13" s="167">
        <f t="shared" si="49"/>
        <v>0</v>
      </c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4" customFormat="1" ht="45.75" customHeight="1" thickBot="1" x14ac:dyDescent="0.3">
      <c r="A14" s="15" t="s">
        <v>170</v>
      </c>
      <c r="B14" s="4" t="s">
        <v>161</v>
      </c>
      <c r="C14" s="11">
        <v>693</v>
      </c>
      <c r="D14" s="59">
        <v>693</v>
      </c>
      <c r="E14" s="11">
        <v>0</v>
      </c>
      <c r="F14" s="11">
        <v>693</v>
      </c>
      <c r="G14" s="100" t="s">
        <v>458</v>
      </c>
      <c r="H14" s="15" t="s">
        <v>154</v>
      </c>
      <c r="I14" s="59">
        <v>0</v>
      </c>
      <c r="J14" s="11">
        <v>0</v>
      </c>
      <c r="K14" s="59">
        <v>0</v>
      </c>
      <c r="L14" s="13" t="s">
        <v>552</v>
      </c>
      <c r="M14" s="13" t="s">
        <v>494</v>
      </c>
      <c r="N14" s="18" t="s">
        <v>531</v>
      </c>
      <c r="O14" s="11" t="s">
        <v>479</v>
      </c>
      <c r="P14" s="15" t="s">
        <v>9</v>
      </c>
      <c r="Q14" s="164">
        <f t="shared" si="0"/>
        <v>15.1767</v>
      </c>
      <c r="R14" s="165">
        <f t="shared" si="1"/>
        <v>27.82395</v>
      </c>
      <c r="S14" s="165">
        <f t="shared" si="2"/>
        <v>17.706150000000001</v>
      </c>
      <c r="T14" s="165">
        <f t="shared" si="3"/>
        <v>2.5294500000000002</v>
      </c>
      <c r="U14" s="165">
        <f t="shared" si="4"/>
        <v>0.50588999999999995</v>
      </c>
      <c r="V14" s="166">
        <f t="shared" si="5"/>
        <v>1.0851340500000002</v>
      </c>
      <c r="W14" s="166">
        <f t="shared" si="6"/>
        <v>1.5024933</v>
      </c>
      <c r="X14" s="165">
        <f t="shared" si="7"/>
        <v>1.41902145</v>
      </c>
      <c r="Y14" s="166">
        <f t="shared" si="8"/>
        <v>0.20867962500000004</v>
      </c>
      <c r="Z14" s="166">
        <f t="shared" si="9"/>
        <v>4.1735925E-2</v>
      </c>
      <c r="AA14" s="166">
        <f t="shared" si="10"/>
        <v>1.58596515</v>
      </c>
      <c r="AB14" s="166">
        <f t="shared" si="11"/>
        <v>2.1702681000000004</v>
      </c>
      <c r="AC14" s="165">
        <f t="shared" si="12"/>
        <v>1.5024933</v>
      </c>
      <c r="AD14" s="166">
        <f t="shared" si="13"/>
        <v>0</v>
      </c>
      <c r="AE14" s="166">
        <f t="shared" si="14"/>
        <v>0</v>
      </c>
      <c r="AF14" s="166">
        <f t="shared" si="15"/>
        <v>12.5056008</v>
      </c>
      <c r="AG14" s="166">
        <f t="shared" si="16"/>
        <v>24.151188599999998</v>
      </c>
      <c r="AH14" s="166">
        <f t="shared" si="17"/>
        <v>14.784635250000003</v>
      </c>
      <c r="AI14" s="166">
        <f t="shared" si="18"/>
        <v>2.3207703750000004</v>
      </c>
      <c r="AJ14" s="167">
        <f t="shared" si="19"/>
        <v>0.46415407499999994</v>
      </c>
      <c r="AK14" s="168">
        <f t="shared" si="20"/>
        <v>0</v>
      </c>
      <c r="AL14" s="169">
        <f t="shared" si="21"/>
        <v>0</v>
      </c>
      <c r="AM14" s="169">
        <f t="shared" si="22"/>
        <v>0</v>
      </c>
      <c r="AN14" s="169">
        <f t="shared" si="23"/>
        <v>0</v>
      </c>
      <c r="AO14" s="169">
        <f t="shared" si="24"/>
        <v>0</v>
      </c>
      <c r="AP14" s="170">
        <v>0.7</v>
      </c>
      <c r="AQ14" s="170">
        <v>0.75</v>
      </c>
      <c r="AR14" s="170">
        <v>0.9</v>
      </c>
      <c r="AS14" s="170">
        <v>0</v>
      </c>
      <c r="AT14" s="170">
        <v>0</v>
      </c>
      <c r="AU14" s="169">
        <f t="shared" si="25"/>
        <v>0.75959383500000011</v>
      </c>
      <c r="AV14" s="169">
        <f t="shared" si="26"/>
        <v>1.126869975</v>
      </c>
      <c r="AW14" s="169">
        <f t="shared" si="27"/>
        <v>1.277119305</v>
      </c>
      <c r="AX14" s="169">
        <f t="shared" si="28"/>
        <v>0</v>
      </c>
      <c r="AY14" s="169">
        <f t="shared" si="29"/>
        <v>0</v>
      </c>
      <c r="AZ14" s="169">
        <f t="shared" si="30"/>
        <v>0.32554021500000008</v>
      </c>
      <c r="BA14" s="169">
        <f t="shared" si="31"/>
        <v>0.37562332500000006</v>
      </c>
      <c r="BB14" s="169">
        <f t="shared" si="32"/>
        <v>0.14190214499999998</v>
      </c>
      <c r="BC14" s="169">
        <f t="shared" si="33"/>
        <v>0.20867962500000004</v>
      </c>
      <c r="BD14" s="171">
        <f t="shared" si="34"/>
        <v>4.1735925E-2</v>
      </c>
      <c r="BE14" s="172">
        <f t="shared" si="35"/>
        <v>15.1767</v>
      </c>
      <c r="BF14" s="166">
        <f t="shared" si="36"/>
        <v>27.82395</v>
      </c>
      <c r="BG14" s="166">
        <f t="shared" si="37"/>
        <v>17.706150000000001</v>
      </c>
      <c r="BH14" s="166">
        <f t="shared" si="38"/>
        <v>2.5294500000000002</v>
      </c>
      <c r="BI14" s="166">
        <f t="shared" si="39"/>
        <v>0.50588999999999995</v>
      </c>
      <c r="BJ14" s="166">
        <f t="shared" si="40"/>
        <v>12.831141015</v>
      </c>
      <c r="BK14" s="166">
        <f t="shared" si="41"/>
        <v>24.526811924999997</v>
      </c>
      <c r="BL14" s="166">
        <f t="shared" si="42"/>
        <v>14.926537395000002</v>
      </c>
      <c r="BM14" s="166">
        <f t="shared" si="43"/>
        <v>2.5294500000000006</v>
      </c>
      <c r="BN14" s="166">
        <f t="shared" si="44"/>
        <v>0.50588999999999995</v>
      </c>
      <c r="BO14" s="166">
        <f t="shared" si="45"/>
        <v>2.3455589850000003</v>
      </c>
      <c r="BP14" s="166">
        <f t="shared" si="46"/>
        <v>3.2971380750000003</v>
      </c>
      <c r="BQ14" s="166">
        <f t="shared" si="47"/>
        <v>2.7796126050000001</v>
      </c>
      <c r="BR14" s="166">
        <f t="shared" si="48"/>
        <v>0</v>
      </c>
      <c r="BS14" s="167">
        <f t="shared" si="49"/>
        <v>0</v>
      </c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4" customFormat="1" ht="45.75" customHeight="1" thickBot="1" x14ac:dyDescent="0.3">
      <c r="A15" s="15" t="s">
        <v>166</v>
      </c>
      <c r="B15" s="4" t="s">
        <v>153</v>
      </c>
      <c r="C15" s="11">
        <v>1135</v>
      </c>
      <c r="D15" s="59">
        <v>1135</v>
      </c>
      <c r="E15" s="11">
        <v>41</v>
      </c>
      <c r="F15" s="11">
        <v>1176</v>
      </c>
      <c r="G15" s="59" t="s">
        <v>457</v>
      </c>
      <c r="H15" s="40" t="s">
        <v>374</v>
      </c>
      <c r="I15" s="59">
        <v>898</v>
      </c>
      <c r="J15" s="11">
        <v>79</v>
      </c>
      <c r="K15" s="59">
        <v>20.32</v>
      </c>
      <c r="L15" s="13" t="s">
        <v>551</v>
      </c>
      <c r="M15" s="13" t="s">
        <v>477</v>
      </c>
      <c r="N15" s="18" t="s">
        <v>531</v>
      </c>
      <c r="O15" s="11" t="s">
        <v>479</v>
      </c>
      <c r="P15" s="40" t="s">
        <v>373</v>
      </c>
      <c r="Q15" s="164">
        <f t="shared" si="0"/>
        <v>5.1902999999999997</v>
      </c>
      <c r="R15" s="165">
        <f t="shared" si="1"/>
        <v>9.5155499999999993</v>
      </c>
      <c r="S15" s="165">
        <f t="shared" si="2"/>
        <v>6.0553499999999998</v>
      </c>
      <c r="T15" s="165">
        <f t="shared" si="3"/>
        <v>0.86504999999999999</v>
      </c>
      <c r="U15" s="165">
        <f t="shared" si="4"/>
        <v>0.17301</v>
      </c>
      <c r="V15" s="166">
        <f t="shared" si="5"/>
        <v>0.37110645000000003</v>
      </c>
      <c r="W15" s="166">
        <f t="shared" si="6"/>
        <v>0.51383970000000001</v>
      </c>
      <c r="X15" s="165">
        <f t="shared" si="7"/>
        <v>0.48529305000000006</v>
      </c>
      <c r="Y15" s="166">
        <f t="shared" si="8"/>
        <v>7.1366625000000003E-2</v>
      </c>
      <c r="Z15" s="166">
        <f t="shared" si="9"/>
        <v>1.4273325E-2</v>
      </c>
      <c r="AA15" s="166">
        <f t="shared" si="10"/>
        <v>0.54238635000000002</v>
      </c>
      <c r="AB15" s="166">
        <f t="shared" si="11"/>
        <v>0.74221290000000006</v>
      </c>
      <c r="AC15" s="165">
        <f t="shared" si="12"/>
        <v>0.51383970000000001</v>
      </c>
      <c r="AD15" s="166">
        <f t="shared" si="13"/>
        <v>0</v>
      </c>
      <c r="AE15" s="166">
        <f t="shared" si="14"/>
        <v>0</v>
      </c>
      <c r="AF15" s="166">
        <f t="shared" si="15"/>
        <v>4.2768071999999995</v>
      </c>
      <c r="AG15" s="166">
        <f t="shared" si="16"/>
        <v>8.259497399999999</v>
      </c>
      <c r="AH15" s="166">
        <f t="shared" si="17"/>
        <v>5.0562172499999996</v>
      </c>
      <c r="AI15" s="166">
        <f t="shared" si="18"/>
        <v>0.79368337499999997</v>
      </c>
      <c r="AJ15" s="167">
        <f t="shared" si="19"/>
        <v>0.15873667499999999</v>
      </c>
      <c r="AK15" s="168">
        <f t="shared" si="20"/>
        <v>20.5641</v>
      </c>
      <c r="AL15" s="169">
        <f t="shared" si="21"/>
        <v>37.700850000000003</v>
      </c>
      <c r="AM15" s="169">
        <f t="shared" si="22"/>
        <v>23.99145</v>
      </c>
      <c r="AN15" s="169">
        <f t="shared" si="23"/>
        <v>3.4273500000000001</v>
      </c>
      <c r="AO15" s="169">
        <f t="shared" si="24"/>
        <v>0.68547000000000002</v>
      </c>
      <c r="AP15" s="170">
        <v>0.7</v>
      </c>
      <c r="AQ15" s="170">
        <v>0.75</v>
      </c>
      <c r="AR15" s="170">
        <v>0.9</v>
      </c>
      <c r="AS15" s="170">
        <v>0</v>
      </c>
      <c r="AT15" s="170">
        <v>0</v>
      </c>
      <c r="AU15" s="169">
        <f t="shared" si="25"/>
        <v>14.654644514999998</v>
      </c>
      <c r="AV15" s="169">
        <f t="shared" si="26"/>
        <v>28.661017274999999</v>
      </c>
      <c r="AW15" s="169">
        <f t="shared" si="27"/>
        <v>22.029068745</v>
      </c>
      <c r="AX15" s="169">
        <f t="shared" si="28"/>
        <v>0</v>
      </c>
      <c r="AY15" s="169">
        <f t="shared" si="29"/>
        <v>0</v>
      </c>
      <c r="AZ15" s="169">
        <f t="shared" si="30"/>
        <v>6.2805619350000015</v>
      </c>
      <c r="BA15" s="169">
        <f t="shared" si="31"/>
        <v>9.553672425000002</v>
      </c>
      <c r="BB15" s="169">
        <f t="shared" si="32"/>
        <v>2.4476743049999996</v>
      </c>
      <c r="BC15" s="169">
        <f t="shared" si="33"/>
        <v>3.4987166250000001</v>
      </c>
      <c r="BD15" s="171">
        <f t="shared" si="34"/>
        <v>0.69974332500000003</v>
      </c>
      <c r="BE15" s="172">
        <f t="shared" si="35"/>
        <v>25.7544</v>
      </c>
      <c r="BF15" s="166">
        <f t="shared" si="36"/>
        <v>47.2164</v>
      </c>
      <c r="BG15" s="166">
        <f t="shared" si="37"/>
        <v>30.046800000000001</v>
      </c>
      <c r="BH15" s="166">
        <f t="shared" si="38"/>
        <v>4.2923999999999998</v>
      </c>
      <c r="BI15" s="166">
        <f t="shared" si="39"/>
        <v>0.85848000000000002</v>
      </c>
      <c r="BJ15" s="166">
        <f t="shared" si="40"/>
        <v>10.557369135000002</v>
      </c>
      <c r="BK15" s="166">
        <f t="shared" si="41"/>
        <v>17.813169825000003</v>
      </c>
      <c r="BL15" s="166">
        <f t="shared" si="42"/>
        <v>7.5038915549999992</v>
      </c>
      <c r="BM15" s="166">
        <f t="shared" si="43"/>
        <v>4.2923999999999998</v>
      </c>
      <c r="BN15" s="166">
        <f t="shared" si="44"/>
        <v>0.85848000000000002</v>
      </c>
      <c r="BO15" s="166">
        <f t="shared" si="45"/>
        <v>15.197030864999997</v>
      </c>
      <c r="BP15" s="166">
        <f t="shared" si="46"/>
        <v>29.403230174999997</v>
      </c>
      <c r="BQ15" s="166">
        <f t="shared" si="47"/>
        <v>22.542908444999998</v>
      </c>
      <c r="BR15" s="166">
        <f t="shared" si="48"/>
        <v>0</v>
      </c>
      <c r="BS15" s="167">
        <f t="shared" si="49"/>
        <v>0</v>
      </c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s="4" customFormat="1" ht="45.75" customHeight="1" thickBot="1" x14ac:dyDescent="0.3">
      <c r="A16" s="15" t="s">
        <v>170</v>
      </c>
      <c r="B16" s="4" t="s">
        <v>162</v>
      </c>
      <c r="C16" s="11">
        <v>240</v>
      </c>
      <c r="D16" s="59">
        <v>240</v>
      </c>
      <c r="E16" s="11">
        <v>0</v>
      </c>
      <c r="F16" s="11">
        <v>240</v>
      </c>
      <c r="G16" s="100" t="s">
        <v>458</v>
      </c>
      <c r="H16" s="15" t="s">
        <v>154</v>
      </c>
      <c r="I16" s="59">
        <v>0</v>
      </c>
      <c r="J16" s="11">
        <v>0</v>
      </c>
      <c r="K16" s="59">
        <v>0</v>
      </c>
      <c r="L16" s="13" t="s">
        <v>552</v>
      </c>
      <c r="M16" s="13" t="s">
        <v>494</v>
      </c>
      <c r="N16" s="18" t="s">
        <v>531</v>
      </c>
      <c r="O16" s="11" t="s">
        <v>479</v>
      </c>
      <c r="P16" s="15" t="s">
        <v>9</v>
      </c>
      <c r="Q16" s="164">
        <f t="shared" si="0"/>
        <v>5.2560000000000002</v>
      </c>
      <c r="R16" s="165">
        <f t="shared" si="1"/>
        <v>9.6359999999999992</v>
      </c>
      <c r="S16" s="165">
        <f t="shared" si="2"/>
        <v>6.1319999999999997</v>
      </c>
      <c r="T16" s="165">
        <f t="shared" si="3"/>
        <v>0.876</v>
      </c>
      <c r="U16" s="165">
        <f t="shared" si="4"/>
        <v>0.17519999999999999</v>
      </c>
      <c r="V16" s="166">
        <f t="shared" si="5"/>
        <v>0.37580400000000003</v>
      </c>
      <c r="W16" s="166">
        <f t="shared" si="6"/>
        <v>0.52034400000000003</v>
      </c>
      <c r="X16" s="165">
        <f t="shared" si="7"/>
        <v>0.49143600000000004</v>
      </c>
      <c r="Y16" s="166">
        <f t="shared" si="8"/>
        <v>7.2270000000000001E-2</v>
      </c>
      <c r="Z16" s="166">
        <f t="shared" si="9"/>
        <v>1.4454E-2</v>
      </c>
      <c r="AA16" s="166">
        <f t="shared" si="10"/>
        <v>0.54925200000000007</v>
      </c>
      <c r="AB16" s="166">
        <f t="shared" si="11"/>
        <v>0.75160800000000005</v>
      </c>
      <c r="AC16" s="165">
        <f t="shared" si="12"/>
        <v>0.52034400000000003</v>
      </c>
      <c r="AD16" s="166">
        <f t="shared" si="13"/>
        <v>0</v>
      </c>
      <c r="AE16" s="166">
        <f t="shared" si="14"/>
        <v>0</v>
      </c>
      <c r="AF16" s="166">
        <f t="shared" si="15"/>
        <v>4.3309439999999997</v>
      </c>
      <c r="AG16" s="166">
        <f t="shared" si="16"/>
        <v>8.3640480000000004</v>
      </c>
      <c r="AH16" s="166">
        <f t="shared" si="17"/>
        <v>5.1202199999999998</v>
      </c>
      <c r="AI16" s="166">
        <f t="shared" si="18"/>
        <v>0.80373000000000006</v>
      </c>
      <c r="AJ16" s="167">
        <f t="shared" si="19"/>
        <v>0.160746</v>
      </c>
      <c r="AK16" s="168">
        <f t="shared" si="20"/>
        <v>0</v>
      </c>
      <c r="AL16" s="169">
        <f t="shared" si="21"/>
        <v>0</v>
      </c>
      <c r="AM16" s="169">
        <f t="shared" si="22"/>
        <v>0</v>
      </c>
      <c r="AN16" s="169">
        <f t="shared" si="23"/>
        <v>0</v>
      </c>
      <c r="AO16" s="169">
        <f t="shared" si="24"/>
        <v>0</v>
      </c>
      <c r="AP16" s="170">
        <v>0.7</v>
      </c>
      <c r="AQ16" s="170">
        <v>0.75</v>
      </c>
      <c r="AR16" s="170">
        <v>0.9</v>
      </c>
      <c r="AS16" s="170">
        <v>0</v>
      </c>
      <c r="AT16" s="170">
        <v>0</v>
      </c>
      <c r="AU16" s="169">
        <f t="shared" si="25"/>
        <v>0.26306279999999999</v>
      </c>
      <c r="AV16" s="169">
        <f t="shared" si="26"/>
        <v>0.39025799999999999</v>
      </c>
      <c r="AW16" s="169">
        <f t="shared" si="27"/>
        <v>0.44229240000000003</v>
      </c>
      <c r="AX16" s="169">
        <f t="shared" si="28"/>
        <v>0</v>
      </c>
      <c r="AY16" s="169">
        <f t="shared" si="29"/>
        <v>0</v>
      </c>
      <c r="AZ16" s="169">
        <f t="shared" si="30"/>
        <v>0.11274120000000004</v>
      </c>
      <c r="BA16" s="169">
        <f t="shared" si="31"/>
        <v>0.13008600000000003</v>
      </c>
      <c r="BB16" s="169">
        <f t="shared" si="32"/>
        <v>4.9143600000000009E-2</v>
      </c>
      <c r="BC16" s="169">
        <f t="shared" si="33"/>
        <v>7.2270000000000001E-2</v>
      </c>
      <c r="BD16" s="171">
        <f t="shared" si="34"/>
        <v>1.4454E-2</v>
      </c>
      <c r="BE16" s="172">
        <f t="shared" si="35"/>
        <v>5.2560000000000002</v>
      </c>
      <c r="BF16" s="166">
        <f t="shared" si="36"/>
        <v>9.6359999999999992</v>
      </c>
      <c r="BG16" s="166">
        <f t="shared" si="37"/>
        <v>6.1319999999999997</v>
      </c>
      <c r="BH16" s="166">
        <f t="shared" si="38"/>
        <v>0.876</v>
      </c>
      <c r="BI16" s="166">
        <f t="shared" si="39"/>
        <v>0.17519999999999999</v>
      </c>
      <c r="BJ16" s="166">
        <f t="shared" si="40"/>
        <v>4.4436852</v>
      </c>
      <c r="BK16" s="166">
        <f t="shared" si="41"/>
        <v>8.4941340000000007</v>
      </c>
      <c r="BL16" s="166">
        <f t="shared" si="42"/>
        <v>5.1693635999999996</v>
      </c>
      <c r="BM16" s="166">
        <f t="shared" si="43"/>
        <v>0.87600000000000011</v>
      </c>
      <c r="BN16" s="166">
        <f t="shared" si="44"/>
        <v>0.17519999999999999</v>
      </c>
      <c r="BO16" s="166">
        <f t="shared" si="45"/>
        <v>0.8123148</v>
      </c>
      <c r="BP16" s="166">
        <f t="shared" si="46"/>
        <v>1.141866</v>
      </c>
      <c r="BQ16" s="166">
        <f t="shared" si="47"/>
        <v>0.96263640000000006</v>
      </c>
      <c r="BR16" s="166">
        <f t="shared" si="48"/>
        <v>0</v>
      </c>
      <c r="BS16" s="167">
        <f t="shared" si="49"/>
        <v>0</v>
      </c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s="4" customFormat="1" ht="45.75" customHeight="1" thickBot="1" x14ac:dyDescent="0.3">
      <c r="A17" s="160" t="s">
        <v>168</v>
      </c>
      <c r="B17" s="33" t="s">
        <v>165</v>
      </c>
      <c r="C17" s="29">
        <v>329</v>
      </c>
      <c r="D17" s="236">
        <v>329</v>
      </c>
      <c r="E17" s="29">
        <v>140</v>
      </c>
      <c r="F17" s="29">
        <v>469</v>
      </c>
      <c r="G17" s="236" t="s">
        <v>457</v>
      </c>
      <c r="H17" s="239" t="s">
        <v>375</v>
      </c>
      <c r="I17" s="236">
        <v>168</v>
      </c>
      <c r="J17" s="29">
        <v>51</v>
      </c>
      <c r="K17" s="236">
        <v>7.3</v>
      </c>
      <c r="L17" s="31" t="s">
        <v>507</v>
      </c>
      <c r="M17" s="31" t="s">
        <v>494</v>
      </c>
      <c r="N17" s="240" t="s">
        <v>508</v>
      </c>
      <c r="O17" s="29" t="s">
        <v>479</v>
      </c>
      <c r="P17" s="239" t="s">
        <v>303</v>
      </c>
      <c r="Q17" s="186">
        <f t="shared" si="0"/>
        <v>3.5259</v>
      </c>
      <c r="R17" s="187">
        <f t="shared" si="1"/>
        <v>6.4641500000000001</v>
      </c>
      <c r="S17" s="187">
        <f t="shared" si="2"/>
        <v>4.11355</v>
      </c>
      <c r="T17" s="187">
        <f t="shared" si="3"/>
        <v>0.58765000000000001</v>
      </c>
      <c r="U17" s="187">
        <f t="shared" si="4"/>
        <v>0.11753</v>
      </c>
      <c r="V17" s="188">
        <f t="shared" si="5"/>
        <v>0.25210185000000002</v>
      </c>
      <c r="W17" s="188">
        <f t="shared" si="6"/>
        <v>0.34906410000000004</v>
      </c>
      <c r="X17" s="187">
        <f t="shared" si="7"/>
        <v>0.32967165000000004</v>
      </c>
      <c r="Y17" s="188">
        <f t="shared" si="8"/>
        <v>4.8481125E-2</v>
      </c>
      <c r="Z17" s="188">
        <f t="shared" si="9"/>
        <v>9.6962249999999993E-3</v>
      </c>
      <c r="AA17" s="188">
        <f t="shared" si="10"/>
        <v>0.36845655000000005</v>
      </c>
      <c r="AB17" s="188">
        <f t="shared" si="11"/>
        <v>0.50420370000000003</v>
      </c>
      <c r="AC17" s="187">
        <f t="shared" si="12"/>
        <v>0.34906410000000004</v>
      </c>
      <c r="AD17" s="188">
        <f t="shared" si="13"/>
        <v>0</v>
      </c>
      <c r="AE17" s="188">
        <f t="shared" si="14"/>
        <v>0</v>
      </c>
      <c r="AF17" s="188">
        <f t="shared" si="15"/>
        <v>2.9053416000000003</v>
      </c>
      <c r="AG17" s="188">
        <f t="shared" si="16"/>
        <v>5.6108822000000007</v>
      </c>
      <c r="AH17" s="188">
        <f t="shared" si="17"/>
        <v>3.4348142500000001</v>
      </c>
      <c r="AI17" s="188">
        <f t="shared" si="18"/>
        <v>0.53916887499999999</v>
      </c>
      <c r="AJ17" s="189">
        <f t="shared" si="19"/>
        <v>0.10783377499999999</v>
      </c>
      <c r="AK17" s="190">
        <f t="shared" si="20"/>
        <v>6.7451999999999996</v>
      </c>
      <c r="AL17" s="191">
        <f t="shared" si="21"/>
        <v>12.366199999999999</v>
      </c>
      <c r="AM17" s="191">
        <f t="shared" si="22"/>
        <v>7.8693999999999997</v>
      </c>
      <c r="AN17" s="191">
        <f t="shared" si="23"/>
        <v>1.1242000000000001</v>
      </c>
      <c r="AO17" s="191">
        <f t="shared" si="24"/>
        <v>0.22484000000000001</v>
      </c>
      <c r="AP17" s="192">
        <v>0.7</v>
      </c>
      <c r="AQ17" s="192">
        <v>0.75</v>
      </c>
      <c r="AR17" s="192">
        <v>0.9</v>
      </c>
      <c r="AS17" s="192">
        <v>0</v>
      </c>
      <c r="AT17" s="192">
        <v>0</v>
      </c>
      <c r="AU17" s="191">
        <f t="shared" si="25"/>
        <v>4.8981112949999996</v>
      </c>
      <c r="AV17" s="191">
        <f t="shared" si="26"/>
        <v>9.5364480749999991</v>
      </c>
      <c r="AW17" s="191">
        <f t="shared" si="27"/>
        <v>7.3791644850000004</v>
      </c>
      <c r="AX17" s="191">
        <f t="shared" si="28"/>
        <v>0</v>
      </c>
      <c r="AY17" s="191">
        <f t="shared" si="29"/>
        <v>0</v>
      </c>
      <c r="AZ17" s="191">
        <f t="shared" si="30"/>
        <v>2.0991905549999998</v>
      </c>
      <c r="BA17" s="191">
        <f t="shared" si="31"/>
        <v>3.1788160249999997</v>
      </c>
      <c r="BB17" s="191">
        <f t="shared" si="32"/>
        <v>0.81990716500000005</v>
      </c>
      <c r="BC17" s="191">
        <f t="shared" si="33"/>
        <v>1.172681125</v>
      </c>
      <c r="BD17" s="193">
        <f t="shared" si="34"/>
        <v>0.23453622500000001</v>
      </c>
      <c r="BE17" s="194">
        <f t="shared" si="35"/>
        <v>10.271100000000001</v>
      </c>
      <c r="BF17" s="188">
        <f t="shared" si="36"/>
        <v>18.830349999999999</v>
      </c>
      <c r="BG17" s="188">
        <f t="shared" si="37"/>
        <v>11.982949999999999</v>
      </c>
      <c r="BH17" s="188">
        <f t="shared" si="38"/>
        <v>1.7118500000000001</v>
      </c>
      <c r="BI17" s="188">
        <f t="shared" si="39"/>
        <v>0.34237000000000001</v>
      </c>
      <c r="BJ17" s="188">
        <f t="shared" si="40"/>
        <v>5.0045321549999997</v>
      </c>
      <c r="BK17" s="188">
        <f t="shared" si="41"/>
        <v>8.7896982250000004</v>
      </c>
      <c r="BL17" s="188">
        <f t="shared" si="42"/>
        <v>4.2547214150000006</v>
      </c>
      <c r="BM17" s="188">
        <f t="shared" si="43"/>
        <v>1.7118500000000001</v>
      </c>
      <c r="BN17" s="188">
        <f t="shared" si="44"/>
        <v>0.34237000000000001</v>
      </c>
      <c r="BO17" s="188">
        <f t="shared" si="45"/>
        <v>5.266567845</v>
      </c>
      <c r="BP17" s="188">
        <f t="shared" si="46"/>
        <v>10.040651774999999</v>
      </c>
      <c r="BQ17" s="188">
        <f t="shared" si="47"/>
        <v>7.7282285850000001</v>
      </c>
      <c r="BR17" s="188">
        <f t="shared" si="48"/>
        <v>0</v>
      </c>
      <c r="BS17" s="189">
        <f t="shared" si="49"/>
        <v>0</v>
      </c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s="210" customFormat="1" ht="15.75" thickBot="1" x14ac:dyDescent="0.3">
      <c r="A18" s="291" t="s">
        <v>625</v>
      </c>
      <c r="B18" s="292"/>
      <c r="C18" s="215">
        <f>SUM(C4:C17)</f>
        <v>10514</v>
      </c>
      <c r="D18" s="215">
        <f t="shared" ref="D18:F18" si="50">SUM(D4:D17)</f>
        <v>10513</v>
      </c>
      <c r="E18" s="215">
        <f t="shared" si="50"/>
        <v>7373</v>
      </c>
      <c r="F18" s="215">
        <f t="shared" si="50"/>
        <v>17886</v>
      </c>
      <c r="G18" s="215"/>
      <c r="H18" s="215"/>
      <c r="I18" s="215">
        <f>SUM(I4:I17)</f>
        <v>4137</v>
      </c>
      <c r="J18" s="216">
        <f>I18/D18</f>
        <v>0.39351279368401026</v>
      </c>
      <c r="K18" s="215">
        <f t="shared" ref="K18" si="51">SUM(K4:K17)</f>
        <v>211.99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7">
        <f>SUM(BE4:BE17)</f>
        <v>391.70340000000004</v>
      </c>
      <c r="BF18" s="217">
        <f t="shared" ref="BF18:BN18" si="52">SUM(BF4:BF17)</f>
        <v>718.12289999999985</v>
      </c>
      <c r="BG18" s="217">
        <f t="shared" si="52"/>
        <v>456.98730000000006</v>
      </c>
      <c r="BH18" s="217">
        <f t="shared" si="52"/>
        <v>65.283900000000003</v>
      </c>
      <c r="BI18" s="217">
        <f t="shared" si="52"/>
        <v>13.056780000000002</v>
      </c>
      <c r="BJ18" s="217">
        <f t="shared" si="52"/>
        <v>193.67460347999997</v>
      </c>
      <c r="BK18" s="217">
        <f t="shared" si="52"/>
        <v>341.19245159999991</v>
      </c>
      <c r="BL18" s="217">
        <f t="shared" si="52"/>
        <v>166.74080963999998</v>
      </c>
      <c r="BM18" s="217">
        <f t="shared" si="52"/>
        <v>65.283900000000003</v>
      </c>
      <c r="BN18" s="217">
        <f t="shared" si="52"/>
        <v>13.056780000000002</v>
      </c>
      <c r="BO18" s="217">
        <f>SUM(BO4:BO17)</f>
        <v>198.02879651999999</v>
      </c>
      <c r="BP18" s="217">
        <f t="shared" ref="BP18" si="53">SUM(BP4:BP17)</f>
        <v>376.93044839999999</v>
      </c>
      <c r="BQ18" s="217">
        <f t="shared" ref="BQ18" si="54">SUM(BQ4:BQ17)</f>
        <v>290.24649036000005</v>
      </c>
      <c r="BR18" s="217">
        <f t="shared" ref="BR18" si="55">SUM(BR4:BR17)</f>
        <v>0</v>
      </c>
      <c r="BS18" s="218">
        <f t="shared" ref="BS18" si="56">SUM(BS4:BS17)</f>
        <v>0</v>
      </c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</row>
    <row r="19" spans="1:105" s="1" customFormat="1" x14ac:dyDescent="0.25"/>
    <row r="20" spans="1:105" s="1" customFormat="1" x14ac:dyDescent="0.25">
      <c r="G20" s="204"/>
    </row>
    <row r="21" spans="1:105" s="1" customFormat="1" x14ac:dyDescent="0.25"/>
    <row r="22" spans="1:105" s="1" customFormat="1" x14ac:dyDescent="0.25"/>
    <row r="23" spans="1:105" s="1" customFormat="1" x14ac:dyDescent="0.25"/>
    <row r="24" spans="1:105" s="1" customFormat="1" x14ac:dyDescent="0.25"/>
    <row r="25" spans="1:105" s="1" customFormat="1" x14ac:dyDescent="0.25"/>
    <row r="26" spans="1:105" s="1" customFormat="1" x14ac:dyDescent="0.25"/>
    <row r="27" spans="1:105" s="1" customFormat="1" x14ac:dyDescent="0.25"/>
    <row r="28" spans="1:105" s="1" customFormat="1" x14ac:dyDescent="0.25"/>
    <row r="29" spans="1:105" s="1" customFormat="1" x14ac:dyDescent="0.25"/>
    <row r="30" spans="1:105" s="1" customFormat="1" x14ac:dyDescent="0.25"/>
    <row r="31" spans="1:105" s="1" customFormat="1" x14ac:dyDescent="0.25"/>
    <row r="32" spans="1:10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</sheetData>
  <mergeCells count="30">
    <mergeCell ref="P1:P3"/>
    <mergeCell ref="A1:A3"/>
    <mergeCell ref="B1:B3"/>
    <mergeCell ref="C1:C3"/>
    <mergeCell ref="D1:D3"/>
    <mergeCell ref="H1:H3"/>
    <mergeCell ref="I1:I3"/>
    <mergeCell ref="E1:E3"/>
    <mergeCell ref="F1:F3"/>
    <mergeCell ref="G1:G3"/>
    <mergeCell ref="L1:L3"/>
    <mergeCell ref="M1:M3"/>
    <mergeCell ref="N1:N3"/>
    <mergeCell ref="O1:O3"/>
    <mergeCell ref="A18:B18"/>
    <mergeCell ref="Q1:AJ1"/>
    <mergeCell ref="AK1:BD1"/>
    <mergeCell ref="BE1:BS1"/>
    <mergeCell ref="Q2:U2"/>
    <mergeCell ref="V2:Z2"/>
    <mergeCell ref="AA2:AE2"/>
    <mergeCell ref="AF2:AJ2"/>
    <mergeCell ref="AK2:AO2"/>
    <mergeCell ref="AP2:AT2"/>
    <mergeCell ref="AU2:AY2"/>
    <mergeCell ref="AZ2:BD2"/>
    <mergeCell ref="BJ2:BN2"/>
    <mergeCell ref="BO2:BS2"/>
    <mergeCell ref="J1:J3"/>
    <mergeCell ref="K1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74"/>
  <sheetViews>
    <sheetView zoomScale="90" zoomScaleNormal="9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D30" sqref="D30"/>
    </sheetView>
  </sheetViews>
  <sheetFormatPr defaultRowHeight="15" x14ac:dyDescent="0.25"/>
  <cols>
    <col min="1" max="1" width="10.5703125" customWidth="1"/>
    <col min="2" max="2" width="14.28515625" style="2" customWidth="1"/>
    <col min="3" max="3" width="12.7109375" customWidth="1"/>
    <col min="4" max="4" width="13.42578125" style="2" customWidth="1"/>
    <col min="5" max="7" width="13.42578125" style="97" customWidth="1"/>
    <col min="8" max="8" width="21" customWidth="1"/>
    <col min="9" max="9" width="15.7109375" style="2" customWidth="1"/>
    <col min="10" max="10" width="14.140625" customWidth="1"/>
    <col min="11" max="11" width="14.42578125" style="2" customWidth="1"/>
    <col min="12" max="12" width="25.85546875" style="115" customWidth="1"/>
    <col min="13" max="13" width="14.42578125" style="115" customWidth="1"/>
    <col min="14" max="14" width="12.5703125" style="115" customWidth="1"/>
    <col min="15" max="15" width="12.28515625" style="115" customWidth="1"/>
    <col min="16" max="16" width="18.28515625" style="2" customWidth="1"/>
    <col min="17" max="17" width="5.7109375" style="1" customWidth="1"/>
    <col min="18" max="56" width="5.7109375" customWidth="1"/>
    <col min="57" max="57" width="6.7109375" customWidth="1"/>
    <col min="58" max="71" width="5.7109375" customWidth="1"/>
  </cols>
  <sheetData>
    <row r="1" spans="1:151" ht="19.5" thickBot="1" x14ac:dyDescent="0.35">
      <c r="A1" s="269" t="s">
        <v>0</v>
      </c>
      <c r="B1" s="272" t="s">
        <v>567</v>
      </c>
      <c r="C1" s="288" t="s">
        <v>1</v>
      </c>
      <c r="D1" s="272" t="s">
        <v>2</v>
      </c>
      <c r="E1" s="272" t="s">
        <v>425</v>
      </c>
      <c r="F1" s="272" t="s">
        <v>426</v>
      </c>
      <c r="G1" s="272" t="s">
        <v>459</v>
      </c>
      <c r="H1" s="288" t="s">
        <v>3</v>
      </c>
      <c r="I1" s="272" t="s">
        <v>8</v>
      </c>
      <c r="J1" s="288" t="s">
        <v>6</v>
      </c>
      <c r="K1" s="272" t="s">
        <v>424</v>
      </c>
      <c r="L1" s="272" t="s">
        <v>472</v>
      </c>
      <c r="M1" s="272" t="s">
        <v>473</v>
      </c>
      <c r="N1" s="272" t="s">
        <v>474</v>
      </c>
      <c r="O1" s="272" t="s">
        <v>475</v>
      </c>
      <c r="P1" s="272" t="s">
        <v>7</v>
      </c>
      <c r="Q1" s="282" t="s">
        <v>608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4"/>
      <c r="AK1" s="262" t="s">
        <v>609</v>
      </c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4"/>
      <c r="BE1" s="265" t="s">
        <v>610</v>
      </c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</row>
    <row r="2" spans="1:151" ht="30" customHeight="1" thickBot="1" x14ac:dyDescent="0.3">
      <c r="A2" s="293"/>
      <c r="B2" s="273"/>
      <c r="C2" s="289"/>
      <c r="D2" s="273"/>
      <c r="E2" s="273"/>
      <c r="F2" s="273"/>
      <c r="G2" s="273"/>
      <c r="H2" s="289"/>
      <c r="I2" s="273"/>
      <c r="J2" s="289"/>
      <c r="K2" s="273"/>
      <c r="L2" s="273"/>
      <c r="M2" s="273"/>
      <c r="N2" s="273"/>
      <c r="O2" s="273"/>
      <c r="P2" s="273"/>
      <c r="Q2" s="285" t="s">
        <v>611</v>
      </c>
      <c r="R2" s="286"/>
      <c r="S2" s="286"/>
      <c r="T2" s="286"/>
      <c r="U2" s="286"/>
      <c r="V2" s="286" t="s">
        <v>612</v>
      </c>
      <c r="W2" s="286"/>
      <c r="X2" s="286"/>
      <c r="Y2" s="286"/>
      <c r="Z2" s="286"/>
      <c r="AA2" s="286" t="s">
        <v>613</v>
      </c>
      <c r="AB2" s="286"/>
      <c r="AC2" s="286"/>
      <c r="AD2" s="286"/>
      <c r="AE2" s="286"/>
      <c r="AF2" s="286" t="s">
        <v>614</v>
      </c>
      <c r="AG2" s="286"/>
      <c r="AH2" s="286"/>
      <c r="AI2" s="286"/>
      <c r="AJ2" s="287"/>
      <c r="AK2" s="257" t="s">
        <v>611</v>
      </c>
      <c r="AL2" s="258"/>
      <c r="AM2" s="258"/>
      <c r="AN2" s="258"/>
      <c r="AO2" s="258"/>
      <c r="AP2" s="258" t="s">
        <v>615</v>
      </c>
      <c r="AQ2" s="258"/>
      <c r="AR2" s="258"/>
      <c r="AS2" s="258"/>
      <c r="AT2" s="258"/>
      <c r="AU2" s="258" t="s">
        <v>616</v>
      </c>
      <c r="AV2" s="258"/>
      <c r="AW2" s="258"/>
      <c r="AX2" s="258"/>
      <c r="AY2" s="258"/>
      <c r="AZ2" s="258" t="s">
        <v>617</v>
      </c>
      <c r="BA2" s="258"/>
      <c r="BB2" s="258"/>
      <c r="BC2" s="258"/>
      <c r="BD2" s="268"/>
      <c r="BE2" s="162" t="s">
        <v>618</v>
      </c>
      <c r="BF2" s="174"/>
      <c r="BG2" s="174"/>
      <c r="BH2" s="163"/>
      <c r="BI2" s="163"/>
      <c r="BJ2" s="259" t="s">
        <v>619</v>
      </c>
      <c r="BK2" s="259"/>
      <c r="BL2" s="259"/>
      <c r="BM2" s="259"/>
      <c r="BN2" s="259"/>
      <c r="BO2" s="259" t="s">
        <v>620</v>
      </c>
      <c r="BP2" s="259"/>
      <c r="BQ2" s="259"/>
      <c r="BR2" s="259"/>
      <c r="BS2" s="277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s="102" customFormat="1" ht="26.25" customHeight="1" thickBot="1" x14ac:dyDescent="0.3">
      <c r="A3" s="294"/>
      <c r="B3" s="274"/>
      <c r="C3" s="290"/>
      <c r="D3" s="274"/>
      <c r="E3" s="274"/>
      <c r="F3" s="274"/>
      <c r="G3" s="274"/>
      <c r="H3" s="290"/>
      <c r="I3" s="274"/>
      <c r="J3" s="290"/>
      <c r="K3" s="274"/>
      <c r="L3" s="274"/>
      <c r="M3" s="274"/>
      <c r="N3" s="274"/>
      <c r="O3" s="274"/>
      <c r="P3" s="274"/>
      <c r="Q3" s="227" t="s">
        <v>621</v>
      </c>
      <c r="R3" s="228" t="s">
        <v>622</v>
      </c>
      <c r="S3" s="228" t="s">
        <v>623</v>
      </c>
      <c r="T3" s="228" t="s">
        <v>624</v>
      </c>
      <c r="U3" s="228" t="s">
        <v>583</v>
      </c>
      <c r="V3" s="228" t="s">
        <v>621</v>
      </c>
      <c r="W3" s="228" t="s">
        <v>622</v>
      </c>
      <c r="X3" s="228" t="s">
        <v>623</v>
      </c>
      <c r="Y3" s="228" t="s">
        <v>624</v>
      </c>
      <c r="Z3" s="228" t="s">
        <v>583</v>
      </c>
      <c r="AA3" s="228" t="s">
        <v>621</v>
      </c>
      <c r="AB3" s="228" t="s">
        <v>622</v>
      </c>
      <c r="AC3" s="228" t="s">
        <v>623</v>
      </c>
      <c r="AD3" s="228" t="s">
        <v>624</v>
      </c>
      <c r="AE3" s="228" t="s">
        <v>583</v>
      </c>
      <c r="AF3" s="228" t="s">
        <v>621</v>
      </c>
      <c r="AG3" s="228" t="s">
        <v>622</v>
      </c>
      <c r="AH3" s="228" t="s">
        <v>623</v>
      </c>
      <c r="AI3" s="228" t="s">
        <v>624</v>
      </c>
      <c r="AJ3" s="229" t="s">
        <v>583</v>
      </c>
      <c r="AK3" s="230" t="s">
        <v>621</v>
      </c>
      <c r="AL3" s="231" t="s">
        <v>622</v>
      </c>
      <c r="AM3" s="231" t="s">
        <v>623</v>
      </c>
      <c r="AN3" s="231" t="s">
        <v>624</v>
      </c>
      <c r="AO3" s="231" t="s">
        <v>583</v>
      </c>
      <c r="AP3" s="231" t="s">
        <v>621</v>
      </c>
      <c r="AQ3" s="231" t="s">
        <v>622</v>
      </c>
      <c r="AR3" s="231" t="s">
        <v>623</v>
      </c>
      <c r="AS3" s="231" t="s">
        <v>624</v>
      </c>
      <c r="AT3" s="231" t="s">
        <v>583</v>
      </c>
      <c r="AU3" s="231" t="s">
        <v>621</v>
      </c>
      <c r="AV3" s="231" t="s">
        <v>622</v>
      </c>
      <c r="AW3" s="231" t="s">
        <v>623</v>
      </c>
      <c r="AX3" s="231" t="s">
        <v>624</v>
      </c>
      <c r="AY3" s="231" t="s">
        <v>583</v>
      </c>
      <c r="AZ3" s="231" t="s">
        <v>621</v>
      </c>
      <c r="BA3" s="231" t="s">
        <v>622</v>
      </c>
      <c r="BB3" s="231" t="s">
        <v>623</v>
      </c>
      <c r="BC3" s="231" t="s">
        <v>624</v>
      </c>
      <c r="BD3" s="232" t="s">
        <v>583</v>
      </c>
      <c r="BE3" s="233" t="s">
        <v>621</v>
      </c>
      <c r="BF3" s="234" t="s">
        <v>622</v>
      </c>
      <c r="BG3" s="234" t="s">
        <v>623</v>
      </c>
      <c r="BH3" s="234" t="s">
        <v>624</v>
      </c>
      <c r="BI3" s="234" t="s">
        <v>583</v>
      </c>
      <c r="BJ3" s="234" t="s">
        <v>621</v>
      </c>
      <c r="BK3" s="234" t="s">
        <v>622</v>
      </c>
      <c r="BL3" s="234" t="s">
        <v>623</v>
      </c>
      <c r="BM3" s="234" t="s">
        <v>624</v>
      </c>
      <c r="BN3" s="234" t="s">
        <v>583</v>
      </c>
      <c r="BO3" s="234" t="s">
        <v>621</v>
      </c>
      <c r="BP3" s="234" t="s">
        <v>622</v>
      </c>
      <c r="BQ3" s="234" t="s">
        <v>623</v>
      </c>
      <c r="BR3" s="234" t="s">
        <v>624</v>
      </c>
      <c r="BS3" s="235" t="s">
        <v>583</v>
      </c>
      <c r="BT3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ht="45.75" customHeight="1" thickBot="1" x14ac:dyDescent="0.3">
      <c r="A4" s="37" t="s">
        <v>182</v>
      </c>
      <c r="B4" s="42" t="s">
        <v>183</v>
      </c>
      <c r="C4" s="41">
        <v>260</v>
      </c>
      <c r="D4" s="16">
        <v>260</v>
      </c>
      <c r="E4" s="16">
        <v>10</v>
      </c>
      <c r="F4" s="16">
        <v>270</v>
      </c>
      <c r="G4" s="16" t="s">
        <v>457</v>
      </c>
      <c r="H4" s="63" t="s">
        <v>376</v>
      </c>
      <c r="I4" s="16">
        <v>210</v>
      </c>
      <c r="J4" s="41">
        <v>81</v>
      </c>
      <c r="K4" s="16">
        <v>12.12</v>
      </c>
      <c r="L4" s="18" t="s">
        <v>557</v>
      </c>
      <c r="M4" s="18" t="s">
        <v>503</v>
      </c>
      <c r="N4" s="18" t="s">
        <v>499</v>
      </c>
      <c r="O4" s="16" t="s">
        <v>479</v>
      </c>
      <c r="P4" s="42" t="s">
        <v>284</v>
      </c>
      <c r="Q4" s="219">
        <f t="shared" ref="Q4:Q30" si="0">(D4-I4)*60*365/1000000</f>
        <v>1.095</v>
      </c>
      <c r="R4" s="220">
        <f t="shared" ref="R4:R30" si="1">(D4-I4)*110*365/1000000</f>
        <v>2.0074999999999998</v>
      </c>
      <c r="S4" s="220">
        <f t="shared" ref="S4:S30" si="2">(D4-I4)*70*365/1000000</f>
        <v>1.2775000000000001</v>
      </c>
      <c r="T4" s="220">
        <f t="shared" ref="T4:T30" si="3">(D4-I4)*10*365/1000000</f>
        <v>0.1825</v>
      </c>
      <c r="U4" s="220">
        <f t="shared" ref="U4:U30" si="4">(D4-I4)*2*365/1000000</f>
        <v>3.6499999999999998E-2</v>
      </c>
      <c r="V4" s="221">
        <f t="shared" ref="V4:V30" si="5">(D4-I4)*13*365/1000000*33%</f>
        <v>7.8292500000000001E-2</v>
      </c>
      <c r="W4" s="221">
        <f t="shared" ref="W4:W30" si="6">(D4-I4)*18*365/1000000*33%</f>
        <v>0.10840500000000002</v>
      </c>
      <c r="X4" s="220">
        <f t="shared" ref="X4:X30" si="7">(D4-I4)*17*365/1000000*33%</f>
        <v>0.10238250000000002</v>
      </c>
      <c r="Y4" s="221">
        <f t="shared" ref="Y4:Y30" si="8">(D4-I4)*2.5*365/1000000*33%</f>
        <v>1.505625E-2</v>
      </c>
      <c r="Z4" s="221">
        <f t="shared" ref="Z4:Z30" si="9">(D4-I4)*0.5*365/1000000*33%</f>
        <v>3.01125E-3</v>
      </c>
      <c r="AA4" s="221">
        <f t="shared" ref="AA4:AA30" si="10">(D4-I4)*19*365/1000000*33%</f>
        <v>0.1144275</v>
      </c>
      <c r="AB4" s="221">
        <f t="shared" ref="AB4:AB30" si="11">(D4-I4)*26*365/1000000*33%</f>
        <v>0.156585</v>
      </c>
      <c r="AC4" s="220">
        <f t="shared" ref="AC4:AC30" si="12">(D4-I4)*18*365/1000000*33%</f>
        <v>0.10840500000000002</v>
      </c>
      <c r="AD4" s="221">
        <f t="shared" ref="AD4:AD30" si="13">(D4-I4)*0*365/1000000*33%</f>
        <v>0</v>
      </c>
      <c r="AE4" s="221">
        <f t="shared" ref="AE4:AE30" si="14">(D4-I4)*0*365/1000000*33%</f>
        <v>0</v>
      </c>
      <c r="AF4" s="221">
        <f t="shared" ref="AF4:AF30" si="15">(Q4-V4-AA4)</f>
        <v>0.90227999999999986</v>
      </c>
      <c r="AG4" s="221">
        <f t="shared" ref="AG4:AG30" si="16">(R4-W4-AB4)</f>
        <v>1.7425099999999998</v>
      </c>
      <c r="AH4" s="221">
        <f t="shared" ref="AH4:AH30" si="17">(S4-X4-AC4)</f>
        <v>1.0667125</v>
      </c>
      <c r="AI4" s="221">
        <f t="shared" ref="AI4:AI30" si="18">(T4-Y4-AD4)</f>
        <v>0.16744375</v>
      </c>
      <c r="AJ4" s="222">
        <f t="shared" ref="AJ4:AJ30" si="19">(U4-Z4-AE4)</f>
        <v>3.3488749999999998E-2</v>
      </c>
      <c r="AK4" s="223">
        <f t="shared" ref="AK4:AK30" si="20">(E4+I4)*60*365/1000000</f>
        <v>4.8179999999999996</v>
      </c>
      <c r="AL4" s="221">
        <f t="shared" ref="AL4:AL30" si="21">(E4+I4)*110*365/1000000</f>
        <v>8.8330000000000002</v>
      </c>
      <c r="AM4" s="221">
        <f t="shared" ref="AM4:AM30" si="22">(E4+I4)*70*365/1000000</f>
        <v>5.6210000000000004</v>
      </c>
      <c r="AN4" s="221">
        <f t="shared" ref="AN4:AN30" si="23">(E4+I4)*10*365/1000000</f>
        <v>0.80300000000000005</v>
      </c>
      <c r="AO4" s="221">
        <f t="shared" ref="AO4:AO30" si="24">(E4+I4)*2*365/1000000</f>
        <v>0.16059999999999999</v>
      </c>
      <c r="AP4" s="224">
        <v>0.7</v>
      </c>
      <c r="AQ4" s="224">
        <v>0.75</v>
      </c>
      <c r="AR4" s="224">
        <v>0.9</v>
      </c>
      <c r="AS4" s="224">
        <v>0</v>
      </c>
      <c r="AT4" s="224">
        <v>0</v>
      </c>
      <c r="AU4" s="221">
        <f t="shared" ref="AU4:AU30" si="25">(V4+AK4)*AP4</f>
        <v>3.4274047499999996</v>
      </c>
      <c r="AV4" s="221">
        <f t="shared" ref="AV4:AV30" si="26">(W4+AL4)*AQ4</f>
        <v>6.7060537499999997</v>
      </c>
      <c r="AW4" s="221">
        <f t="shared" ref="AW4:AW30" si="27">(X4+AM4)*AR4</f>
        <v>5.1510442500000009</v>
      </c>
      <c r="AX4" s="221">
        <f t="shared" ref="AX4:AX30" si="28">(Y4+AN4)*AS4</f>
        <v>0</v>
      </c>
      <c r="AY4" s="221">
        <f t="shared" ref="AY4:AY30" si="29">(Z4+AO4)*AT4</f>
        <v>0</v>
      </c>
      <c r="AZ4" s="221">
        <f t="shared" ref="AZ4:AZ30" si="30">V4+AK4-AU4</f>
        <v>1.4688877499999999</v>
      </c>
      <c r="BA4" s="221">
        <f t="shared" ref="BA4:BA30" si="31">W4+AL4-AV4</f>
        <v>2.2353512499999999</v>
      </c>
      <c r="BB4" s="221">
        <f t="shared" ref="BB4:BB30" si="32">X4+AM4-AW4</f>
        <v>0.5723382499999996</v>
      </c>
      <c r="BC4" s="221">
        <f t="shared" ref="BC4:BC30" si="33">Y4+AN4-AX4</f>
        <v>0.81805625000000004</v>
      </c>
      <c r="BD4" s="225">
        <f t="shared" ref="BD4:BD30" si="34">Z4+AO4-AY4</f>
        <v>0.16361124999999999</v>
      </c>
      <c r="BE4" s="226">
        <f t="shared" ref="BE4:BE30" si="35">Q4+AK4</f>
        <v>5.9129999999999994</v>
      </c>
      <c r="BF4" s="221">
        <f t="shared" ref="BF4:BF30" si="36">R4+AL4</f>
        <v>10.8405</v>
      </c>
      <c r="BG4" s="221">
        <f t="shared" ref="BG4:BG30" si="37">S4+AM4</f>
        <v>6.8985000000000003</v>
      </c>
      <c r="BH4" s="221">
        <f t="shared" ref="BH4:BH30" si="38">T4+AN4</f>
        <v>0.98550000000000004</v>
      </c>
      <c r="BI4" s="221">
        <f t="shared" ref="BI4:BI30" si="39">U4+AO4</f>
        <v>0.1971</v>
      </c>
      <c r="BJ4" s="221">
        <f t="shared" ref="BJ4:BJ30" si="40">AF4+AZ4</f>
        <v>2.3711677499999997</v>
      </c>
      <c r="BK4" s="221">
        <f t="shared" ref="BK4:BK30" si="41">AG4+BA4</f>
        <v>3.9778612499999997</v>
      </c>
      <c r="BL4" s="221">
        <f t="shared" ref="BL4:BL30" si="42">AH4+BB4</f>
        <v>1.6390507499999996</v>
      </c>
      <c r="BM4" s="221">
        <f t="shared" ref="BM4:BM30" si="43">AI4+BC4</f>
        <v>0.98550000000000004</v>
      </c>
      <c r="BN4" s="221">
        <f t="shared" ref="BN4:BN30" si="44">AJ4+BD4</f>
        <v>0.1971</v>
      </c>
      <c r="BO4" s="221">
        <f t="shared" ref="BO4:BO30" si="45">AA4+AU4</f>
        <v>3.5418322499999997</v>
      </c>
      <c r="BP4" s="221">
        <f t="shared" ref="BP4:BP30" si="46">AB4+AV4</f>
        <v>6.8626387499999995</v>
      </c>
      <c r="BQ4" s="221">
        <f t="shared" ref="BQ4:BQ30" si="47">AC4+AW4</f>
        <v>5.2594492500000012</v>
      </c>
      <c r="BR4" s="221">
        <f t="shared" ref="BR4:BR30" si="48">AD4+AX4</f>
        <v>0</v>
      </c>
      <c r="BS4" s="222">
        <f t="shared" ref="BS4:BS30" si="49">AE4+AY4</f>
        <v>0</v>
      </c>
      <c r="BU4" s="1"/>
      <c r="BV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ht="45.75" customHeight="1" thickBot="1" x14ac:dyDescent="0.3">
      <c r="A5" s="38" t="s">
        <v>187</v>
      </c>
      <c r="B5" s="42" t="s">
        <v>377</v>
      </c>
      <c r="C5" s="41">
        <v>397</v>
      </c>
      <c r="D5" s="16">
        <v>397</v>
      </c>
      <c r="E5" s="16">
        <v>35</v>
      </c>
      <c r="F5" s="16">
        <v>432</v>
      </c>
      <c r="G5" s="16" t="s">
        <v>457</v>
      </c>
      <c r="H5" s="62" t="s">
        <v>378</v>
      </c>
      <c r="I5" s="16">
        <v>298</v>
      </c>
      <c r="J5" s="41">
        <v>66</v>
      </c>
      <c r="K5" s="16">
        <v>16</v>
      </c>
      <c r="L5" s="13" t="s">
        <v>553</v>
      </c>
      <c r="M5" s="13" t="s">
        <v>542</v>
      </c>
      <c r="N5" s="13" t="s">
        <v>499</v>
      </c>
      <c r="O5" s="16" t="s">
        <v>479</v>
      </c>
      <c r="P5" s="58" t="s">
        <v>293</v>
      </c>
      <c r="Q5" s="164">
        <f t="shared" si="0"/>
        <v>2.1680999999999999</v>
      </c>
      <c r="R5" s="165">
        <f t="shared" si="1"/>
        <v>3.97485</v>
      </c>
      <c r="S5" s="165">
        <f t="shared" si="2"/>
        <v>2.5294500000000002</v>
      </c>
      <c r="T5" s="165">
        <f t="shared" si="3"/>
        <v>0.36135</v>
      </c>
      <c r="U5" s="165">
        <f t="shared" si="4"/>
        <v>7.2270000000000001E-2</v>
      </c>
      <c r="V5" s="166">
        <f t="shared" si="5"/>
        <v>0.15501914999999999</v>
      </c>
      <c r="W5" s="166">
        <f t="shared" si="6"/>
        <v>0.2146419</v>
      </c>
      <c r="X5" s="165">
        <f t="shared" si="7"/>
        <v>0.20271735000000002</v>
      </c>
      <c r="Y5" s="166">
        <f t="shared" si="8"/>
        <v>2.9811375000000001E-2</v>
      </c>
      <c r="Z5" s="166">
        <f t="shared" si="9"/>
        <v>5.9622750000000004E-3</v>
      </c>
      <c r="AA5" s="166">
        <f t="shared" si="10"/>
        <v>0.22656645</v>
      </c>
      <c r="AB5" s="166">
        <f t="shared" si="11"/>
        <v>0.31003829999999999</v>
      </c>
      <c r="AC5" s="165">
        <f t="shared" si="12"/>
        <v>0.2146419</v>
      </c>
      <c r="AD5" s="166">
        <f t="shared" si="13"/>
        <v>0</v>
      </c>
      <c r="AE5" s="166">
        <f t="shared" si="14"/>
        <v>0</v>
      </c>
      <c r="AF5" s="166">
        <f t="shared" si="15"/>
        <v>1.7865143999999997</v>
      </c>
      <c r="AG5" s="166">
        <f t="shared" si="16"/>
        <v>3.4501697999999998</v>
      </c>
      <c r="AH5" s="166">
        <f t="shared" si="17"/>
        <v>2.1120907500000001</v>
      </c>
      <c r="AI5" s="166">
        <f t="shared" si="18"/>
        <v>0.33153862499999998</v>
      </c>
      <c r="AJ5" s="167">
        <f t="shared" si="19"/>
        <v>6.6307724999999998E-2</v>
      </c>
      <c r="AK5" s="168">
        <f t="shared" si="20"/>
        <v>7.2927</v>
      </c>
      <c r="AL5" s="169">
        <f t="shared" si="21"/>
        <v>13.369949999999999</v>
      </c>
      <c r="AM5" s="169">
        <f t="shared" si="22"/>
        <v>8.5081500000000005</v>
      </c>
      <c r="AN5" s="169">
        <f t="shared" si="23"/>
        <v>1.2154499999999999</v>
      </c>
      <c r="AO5" s="169">
        <f t="shared" si="24"/>
        <v>0.24309</v>
      </c>
      <c r="AP5" s="170">
        <v>0.7</v>
      </c>
      <c r="AQ5" s="170">
        <v>0.75</v>
      </c>
      <c r="AR5" s="170">
        <v>0.9</v>
      </c>
      <c r="AS5" s="170">
        <v>0</v>
      </c>
      <c r="AT5" s="170">
        <v>0</v>
      </c>
      <c r="AU5" s="169">
        <f t="shared" si="25"/>
        <v>5.2134034050000002</v>
      </c>
      <c r="AV5" s="169">
        <f t="shared" si="26"/>
        <v>10.188443925</v>
      </c>
      <c r="AW5" s="169">
        <f t="shared" si="27"/>
        <v>7.8397806150000013</v>
      </c>
      <c r="AX5" s="169">
        <f t="shared" si="28"/>
        <v>0</v>
      </c>
      <c r="AY5" s="169">
        <f t="shared" si="29"/>
        <v>0</v>
      </c>
      <c r="AZ5" s="169">
        <f t="shared" si="30"/>
        <v>2.234315745</v>
      </c>
      <c r="BA5" s="169">
        <f t="shared" si="31"/>
        <v>3.3961479749999999</v>
      </c>
      <c r="BB5" s="169">
        <f t="shared" si="32"/>
        <v>0.87108673499999956</v>
      </c>
      <c r="BC5" s="169">
        <f t="shared" si="33"/>
        <v>1.2452613749999999</v>
      </c>
      <c r="BD5" s="171">
        <f t="shared" si="34"/>
        <v>0.24905227499999999</v>
      </c>
      <c r="BE5" s="172">
        <f t="shared" si="35"/>
        <v>9.460799999999999</v>
      </c>
      <c r="BF5" s="166">
        <f t="shared" si="36"/>
        <v>17.344799999999999</v>
      </c>
      <c r="BG5" s="166">
        <f t="shared" si="37"/>
        <v>11.037600000000001</v>
      </c>
      <c r="BH5" s="166">
        <f t="shared" si="38"/>
        <v>1.5768</v>
      </c>
      <c r="BI5" s="166">
        <f t="shared" si="39"/>
        <v>0.31535999999999997</v>
      </c>
      <c r="BJ5" s="166">
        <f t="shared" si="40"/>
        <v>4.0208301449999997</v>
      </c>
      <c r="BK5" s="166">
        <f t="shared" si="41"/>
        <v>6.8463177749999993</v>
      </c>
      <c r="BL5" s="166">
        <f t="shared" si="42"/>
        <v>2.9831774849999997</v>
      </c>
      <c r="BM5" s="166">
        <f t="shared" si="43"/>
        <v>1.5768</v>
      </c>
      <c r="BN5" s="166">
        <f t="shared" si="44"/>
        <v>0.31535999999999997</v>
      </c>
      <c r="BO5" s="166">
        <f t="shared" si="45"/>
        <v>5.4399698550000002</v>
      </c>
      <c r="BP5" s="166">
        <f t="shared" si="46"/>
        <v>10.498482225</v>
      </c>
      <c r="BQ5" s="166">
        <f t="shared" si="47"/>
        <v>8.0544225150000006</v>
      </c>
      <c r="BR5" s="166">
        <f t="shared" si="48"/>
        <v>0</v>
      </c>
      <c r="BS5" s="167">
        <f t="shared" si="49"/>
        <v>0</v>
      </c>
    </row>
    <row r="6" spans="1:151" ht="45.75" customHeight="1" thickBot="1" x14ac:dyDescent="0.3">
      <c r="A6" s="38" t="s">
        <v>206</v>
      </c>
      <c r="B6" s="42" t="s">
        <v>205</v>
      </c>
      <c r="C6" s="41">
        <v>770</v>
      </c>
      <c r="D6" s="16">
        <v>770</v>
      </c>
      <c r="E6" s="16">
        <v>80</v>
      </c>
      <c r="F6" s="16">
        <v>850</v>
      </c>
      <c r="G6" s="16" t="s">
        <v>457</v>
      </c>
      <c r="H6" s="63" t="s">
        <v>379</v>
      </c>
      <c r="I6" s="16">
        <v>660</v>
      </c>
      <c r="J6" s="41">
        <v>86</v>
      </c>
      <c r="K6" s="16">
        <v>37.85</v>
      </c>
      <c r="L6" s="16" t="s">
        <v>592</v>
      </c>
      <c r="M6" s="16" t="s">
        <v>542</v>
      </c>
      <c r="N6" s="13" t="s">
        <v>499</v>
      </c>
      <c r="O6" s="16" t="s">
        <v>479</v>
      </c>
      <c r="P6" s="42" t="s">
        <v>284</v>
      </c>
      <c r="Q6" s="164">
        <f t="shared" si="0"/>
        <v>2.4089999999999998</v>
      </c>
      <c r="R6" s="165">
        <f t="shared" si="1"/>
        <v>4.4165000000000001</v>
      </c>
      <c r="S6" s="165">
        <f t="shared" si="2"/>
        <v>2.8105000000000002</v>
      </c>
      <c r="T6" s="165">
        <f t="shared" si="3"/>
        <v>0.40150000000000002</v>
      </c>
      <c r="U6" s="165">
        <f t="shared" si="4"/>
        <v>8.0299999999999996E-2</v>
      </c>
      <c r="V6" s="166">
        <f t="shared" si="5"/>
        <v>0.17224350000000002</v>
      </c>
      <c r="W6" s="166">
        <f t="shared" si="6"/>
        <v>0.23849100000000001</v>
      </c>
      <c r="X6" s="165">
        <f t="shared" si="7"/>
        <v>0.22524150000000001</v>
      </c>
      <c r="Y6" s="166">
        <f t="shared" si="8"/>
        <v>3.312375E-2</v>
      </c>
      <c r="Z6" s="166">
        <f t="shared" si="9"/>
        <v>6.6247500000000004E-3</v>
      </c>
      <c r="AA6" s="166">
        <f t="shared" si="10"/>
        <v>0.25174050000000003</v>
      </c>
      <c r="AB6" s="166">
        <f t="shared" si="11"/>
        <v>0.34448700000000004</v>
      </c>
      <c r="AC6" s="165">
        <f t="shared" si="12"/>
        <v>0.23849100000000001</v>
      </c>
      <c r="AD6" s="166">
        <f t="shared" si="13"/>
        <v>0</v>
      </c>
      <c r="AE6" s="166">
        <f t="shared" si="14"/>
        <v>0</v>
      </c>
      <c r="AF6" s="166">
        <f t="shared" si="15"/>
        <v>1.9850159999999999</v>
      </c>
      <c r="AG6" s="166">
        <f t="shared" si="16"/>
        <v>3.8335220000000003</v>
      </c>
      <c r="AH6" s="166">
        <f t="shared" si="17"/>
        <v>2.3467675000000003</v>
      </c>
      <c r="AI6" s="166">
        <f t="shared" si="18"/>
        <v>0.36837625000000002</v>
      </c>
      <c r="AJ6" s="167">
        <f t="shared" si="19"/>
        <v>7.3675249999999998E-2</v>
      </c>
      <c r="AK6" s="168">
        <f t="shared" si="20"/>
        <v>16.206</v>
      </c>
      <c r="AL6" s="169">
        <f t="shared" si="21"/>
        <v>29.710999999999999</v>
      </c>
      <c r="AM6" s="169">
        <f t="shared" si="22"/>
        <v>18.907</v>
      </c>
      <c r="AN6" s="169">
        <f t="shared" si="23"/>
        <v>2.7010000000000001</v>
      </c>
      <c r="AO6" s="169">
        <f t="shared" si="24"/>
        <v>0.54020000000000001</v>
      </c>
      <c r="AP6" s="170">
        <v>0.7</v>
      </c>
      <c r="AQ6" s="170">
        <v>0.75</v>
      </c>
      <c r="AR6" s="170">
        <v>0.9</v>
      </c>
      <c r="AS6" s="170">
        <v>0</v>
      </c>
      <c r="AT6" s="170">
        <v>0</v>
      </c>
      <c r="AU6" s="169">
        <f t="shared" si="25"/>
        <v>11.46477045</v>
      </c>
      <c r="AV6" s="169">
        <f t="shared" si="26"/>
        <v>22.46211825</v>
      </c>
      <c r="AW6" s="169">
        <f t="shared" si="27"/>
        <v>17.219017350000001</v>
      </c>
      <c r="AX6" s="169">
        <f t="shared" si="28"/>
        <v>0</v>
      </c>
      <c r="AY6" s="169">
        <f t="shared" si="29"/>
        <v>0</v>
      </c>
      <c r="AZ6" s="169">
        <f t="shared" si="30"/>
        <v>4.9134730500000003</v>
      </c>
      <c r="BA6" s="169">
        <f t="shared" si="31"/>
        <v>7.4873727499999987</v>
      </c>
      <c r="BB6" s="169">
        <f t="shared" si="32"/>
        <v>1.9132241499999978</v>
      </c>
      <c r="BC6" s="169">
        <f t="shared" si="33"/>
        <v>2.7341237500000002</v>
      </c>
      <c r="BD6" s="171">
        <f t="shared" si="34"/>
        <v>0.54682474999999997</v>
      </c>
      <c r="BE6" s="172">
        <f t="shared" si="35"/>
        <v>18.614999999999998</v>
      </c>
      <c r="BF6" s="166">
        <f t="shared" si="36"/>
        <v>34.127499999999998</v>
      </c>
      <c r="BG6" s="166">
        <f t="shared" si="37"/>
        <v>21.717500000000001</v>
      </c>
      <c r="BH6" s="166">
        <f t="shared" si="38"/>
        <v>3.1025</v>
      </c>
      <c r="BI6" s="166">
        <f t="shared" si="39"/>
        <v>0.62050000000000005</v>
      </c>
      <c r="BJ6" s="166">
        <f t="shared" si="40"/>
        <v>6.8984890500000002</v>
      </c>
      <c r="BK6" s="166">
        <f t="shared" si="41"/>
        <v>11.320894749999999</v>
      </c>
      <c r="BL6" s="166">
        <f t="shared" si="42"/>
        <v>4.2599916499999981</v>
      </c>
      <c r="BM6" s="166">
        <f t="shared" si="43"/>
        <v>3.1025</v>
      </c>
      <c r="BN6" s="166">
        <f t="shared" si="44"/>
        <v>0.62049999999999994</v>
      </c>
      <c r="BO6" s="166">
        <f t="shared" si="45"/>
        <v>11.71651095</v>
      </c>
      <c r="BP6" s="166">
        <f t="shared" si="46"/>
        <v>22.80660525</v>
      </c>
      <c r="BQ6" s="166">
        <f t="shared" si="47"/>
        <v>17.457508350000001</v>
      </c>
      <c r="BR6" s="166">
        <f t="shared" si="48"/>
        <v>0</v>
      </c>
      <c r="BS6" s="167">
        <f t="shared" si="49"/>
        <v>0</v>
      </c>
    </row>
    <row r="7" spans="1:151" ht="45.75" customHeight="1" thickBot="1" x14ac:dyDescent="0.3">
      <c r="A7" s="38" t="s">
        <v>187</v>
      </c>
      <c r="B7" s="42" t="s">
        <v>188</v>
      </c>
      <c r="C7" s="41">
        <v>480</v>
      </c>
      <c r="D7" s="16">
        <v>480</v>
      </c>
      <c r="E7" s="16">
        <v>0</v>
      </c>
      <c r="F7" s="16">
        <v>480</v>
      </c>
      <c r="G7" s="16" t="s">
        <v>457</v>
      </c>
      <c r="H7" s="65" t="s">
        <v>405</v>
      </c>
      <c r="I7" s="16">
        <v>384</v>
      </c>
      <c r="J7" s="41">
        <v>80</v>
      </c>
      <c r="K7" s="16">
        <v>11.21</v>
      </c>
      <c r="L7" s="13" t="s">
        <v>553</v>
      </c>
      <c r="M7" s="13" t="s">
        <v>542</v>
      </c>
      <c r="N7" s="13" t="s">
        <v>499</v>
      </c>
      <c r="O7" s="16" t="s">
        <v>479</v>
      </c>
      <c r="P7" s="42" t="s">
        <v>9</v>
      </c>
      <c r="Q7" s="164">
        <f t="shared" si="0"/>
        <v>2.1023999999999998</v>
      </c>
      <c r="R7" s="165">
        <f t="shared" si="1"/>
        <v>3.8544</v>
      </c>
      <c r="S7" s="165">
        <f t="shared" si="2"/>
        <v>2.4527999999999999</v>
      </c>
      <c r="T7" s="165">
        <f t="shared" si="3"/>
        <v>0.35039999999999999</v>
      </c>
      <c r="U7" s="165">
        <f t="shared" si="4"/>
        <v>7.0080000000000003E-2</v>
      </c>
      <c r="V7" s="166">
        <f t="shared" si="5"/>
        <v>0.1503216</v>
      </c>
      <c r="W7" s="166">
        <f t="shared" si="6"/>
        <v>0.20813760000000001</v>
      </c>
      <c r="X7" s="165">
        <f t="shared" si="7"/>
        <v>0.19657440000000001</v>
      </c>
      <c r="Y7" s="166">
        <f t="shared" si="8"/>
        <v>2.8908E-2</v>
      </c>
      <c r="Z7" s="166">
        <f t="shared" si="9"/>
        <v>5.7816000000000005E-3</v>
      </c>
      <c r="AA7" s="166">
        <f t="shared" si="10"/>
        <v>0.21970080000000003</v>
      </c>
      <c r="AB7" s="166">
        <f t="shared" si="11"/>
        <v>0.3006432</v>
      </c>
      <c r="AC7" s="165">
        <f t="shared" si="12"/>
        <v>0.20813760000000001</v>
      </c>
      <c r="AD7" s="166">
        <f t="shared" si="13"/>
        <v>0</v>
      </c>
      <c r="AE7" s="166">
        <f t="shared" si="14"/>
        <v>0</v>
      </c>
      <c r="AF7" s="166">
        <f t="shared" si="15"/>
        <v>1.7323775999999997</v>
      </c>
      <c r="AG7" s="166">
        <f t="shared" si="16"/>
        <v>3.3456191999999998</v>
      </c>
      <c r="AH7" s="166">
        <f t="shared" si="17"/>
        <v>2.0480879999999999</v>
      </c>
      <c r="AI7" s="166">
        <f t="shared" si="18"/>
        <v>0.321492</v>
      </c>
      <c r="AJ7" s="167">
        <f t="shared" si="19"/>
        <v>6.4298400000000006E-2</v>
      </c>
      <c r="AK7" s="168">
        <f t="shared" si="20"/>
        <v>8.4095999999999993</v>
      </c>
      <c r="AL7" s="169">
        <f t="shared" si="21"/>
        <v>15.4176</v>
      </c>
      <c r="AM7" s="169">
        <f t="shared" si="22"/>
        <v>9.8111999999999995</v>
      </c>
      <c r="AN7" s="169">
        <f t="shared" si="23"/>
        <v>1.4016</v>
      </c>
      <c r="AO7" s="169">
        <f t="shared" si="24"/>
        <v>0.28032000000000001</v>
      </c>
      <c r="AP7" s="170">
        <v>0.7</v>
      </c>
      <c r="AQ7" s="170">
        <v>0.75</v>
      </c>
      <c r="AR7" s="170">
        <v>0.9</v>
      </c>
      <c r="AS7" s="170">
        <v>0</v>
      </c>
      <c r="AT7" s="170">
        <v>0</v>
      </c>
      <c r="AU7" s="169">
        <f t="shared" si="25"/>
        <v>5.9919451199999987</v>
      </c>
      <c r="AV7" s="169">
        <f t="shared" si="26"/>
        <v>11.719303200000001</v>
      </c>
      <c r="AW7" s="169">
        <f t="shared" si="27"/>
        <v>9.0069969599999986</v>
      </c>
      <c r="AX7" s="169">
        <f t="shared" si="28"/>
        <v>0</v>
      </c>
      <c r="AY7" s="169">
        <f t="shared" si="29"/>
        <v>0</v>
      </c>
      <c r="AZ7" s="169">
        <f t="shared" si="30"/>
        <v>2.5679764800000004</v>
      </c>
      <c r="BA7" s="169">
        <f t="shared" si="31"/>
        <v>3.9064344000000002</v>
      </c>
      <c r="BB7" s="169">
        <f t="shared" si="32"/>
        <v>1.0007774400000002</v>
      </c>
      <c r="BC7" s="169">
        <f t="shared" si="33"/>
        <v>1.4305079999999999</v>
      </c>
      <c r="BD7" s="171">
        <f t="shared" si="34"/>
        <v>0.28610160000000001</v>
      </c>
      <c r="BE7" s="172">
        <f t="shared" si="35"/>
        <v>10.511999999999999</v>
      </c>
      <c r="BF7" s="166">
        <f t="shared" si="36"/>
        <v>19.271999999999998</v>
      </c>
      <c r="BG7" s="166">
        <f t="shared" si="37"/>
        <v>12.263999999999999</v>
      </c>
      <c r="BH7" s="166">
        <f t="shared" si="38"/>
        <v>1.752</v>
      </c>
      <c r="BI7" s="166">
        <f t="shared" si="39"/>
        <v>0.35040000000000004</v>
      </c>
      <c r="BJ7" s="166">
        <f t="shared" si="40"/>
        <v>4.30035408</v>
      </c>
      <c r="BK7" s="166">
        <f t="shared" si="41"/>
        <v>7.2520536</v>
      </c>
      <c r="BL7" s="166">
        <f t="shared" si="42"/>
        <v>3.0488654400000001</v>
      </c>
      <c r="BM7" s="166">
        <f t="shared" si="43"/>
        <v>1.7519999999999998</v>
      </c>
      <c r="BN7" s="166">
        <f t="shared" si="44"/>
        <v>0.35040000000000004</v>
      </c>
      <c r="BO7" s="166">
        <f t="shared" si="45"/>
        <v>6.2116459199999987</v>
      </c>
      <c r="BP7" s="166">
        <f t="shared" si="46"/>
        <v>12.0199464</v>
      </c>
      <c r="BQ7" s="166">
        <f t="shared" si="47"/>
        <v>9.2151345599999992</v>
      </c>
      <c r="BR7" s="166">
        <f t="shared" si="48"/>
        <v>0</v>
      </c>
      <c r="BS7" s="167">
        <f t="shared" si="49"/>
        <v>0</v>
      </c>
    </row>
    <row r="8" spans="1:151" ht="75.75" customHeight="1" thickBot="1" x14ac:dyDescent="0.3">
      <c r="A8" s="38" t="s">
        <v>190</v>
      </c>
      <c r="B8" s="42" t="s">
        <v>189</v>
      </c>
      <c r="C8" s="41">
        <v>206</v>
      </c>
      <c r="D8" s="16">
        <v>206</v>
      </c>
      <c r="E8" s="16">
        <v>53</v>
      </c>
      <c r="F8" s="16">
        <v>259</v>
      </c>
      <c r="G8" s="101" t="s">
        <v>458</v>
      </c>
      <c r="H8" s="63" t="s">
        <v>381</v>
      </c>
      <c r="I8" s="16">
        <v>0</v>
      </c>
      <c r="J8" s="41">
        <v>0</v>
      </c>
      <c r="K8" s="16">
        <v>0</v>
      </c>
      <c r="L8" s="13" t="s">
        <v>555</v>
      </c>
      <c r="M8" s="13" t="s">
        <v>503</v>
      </c>
      <c r="N8" s="13" t="s">
        <v>499</v>
      </c>
      <c r="O8" s="16" t="s">
        <v>479</v>
      </c>
      <c r="P8" s="42" t="s">
        <v>380</v>
      </c>
      <c r="Q8" s="164">
        <f t="shared" si="0"/>
        <v>4.5114000000000001</v>
      </c>
      <c r="R8" s="165">
        <f t="shared" si="1"/>
        <v>8.2708999999999993</v>
      </c>
      <c r="S8" s="165">
        <f t="shared" si="2"/>
        <v>5.2633000000000001</v>
      </c>
      <c r="T8" s="165">
        <f t="shared" si="3"/>
        <v>0.75190000000000001</v>
      </c>
      <c r="U8" s="165">
        <f t="shared" si="4"/>
        <v>0.15038000000000001</v>
      </c>
      <c r="V8" s="166">
        <f t="shared" si="5"/>
        <v>0.32256509999999999</v>
      </c>
      <c r="W8" s="166">
        <f t="shared" si="6"/>
        <v>0.44662860000000004</v>
      </c>
      <c r="X8" s="165">
        <f t="shared" si="7"/>
        <v>0.42181590000000002</v>
      </c>
      <c r="Y8" s="166">
        <f t="shared" si="8"/>
        <v>6.2031750000000004E-2</v>
      </c>
      <c r="Z8" s="166">
        <f t="shared" si="9"/>
        <v>1.2406350000000002E-2</v>
      </c>
      <c r="AA8" s="166">
        <f t="shared" si="10"/>
        <v>0.47144130000000001</v>
      </c>
      <c r="AB8" s="166">
        <f t="shared" si="11"/>
        <v>0.64513019999999999</v>
      </c>
      <c r="AC8" s="165">
        <f t="shared" si="12"/>
        <v>0.44662860000000004</v>
      </c>
      <c r="AD8" s="166">
        <f t="shared" si="13"/>
        <v>0</v>
      </c>
      <c r="AE8" s="166">
        <f t="shared" si="14"/>
        <v>0</v>
      </c>
      <c r="AF8" s="166">
        <f t="shared" si="15"/>
        <v>3.7173935999999999</v>
      </c>
      <c r="AG8" s="166">
        <f t="shared" si="16"/>
        <v>7.1791411999999992</v>
      </c>
      <c r="AH8" s="166">
        <f t="shared" si="17"/>
        <v>4.3948554999999994</v>
      </c>
      <c r="AI8" s="166">
        <f t="shared" si="18"/>
        <v>0.68986824999999996</v>
      </c>
      <c r="AJ8" s="167">
        <f t="shared" si="19"/>
        <v>0.13797365</v>
      </c>
      <c r="AK8" s="168">
        <f t="shared" si="20"/>
        <v>1.1607000000000001</v>
      </c>
      <c r="AL8" s="169">
        <f t="shared" si="21"/>
        <v>2.1279499999999998</v>
      </c>
      <c r="AM8" s="169">
        <f t="shared" si="22"/>
        <v>1.35415</v>
      </c>
      <c r="AN8" s="169">
        <f t="shared" si="23"/>
        <v>0.19345000000000001</v>
      </c>
      <c r="AO8" s="169">
        <f t="shared" si="24"/>
        <v>3.8690000000000002E-2</v>
      </c>
      <c r="AP8" s="170">
        <v>0.7</v>
      </c>
      <c r="AQ8" s="170">
        <v>0.75</v>
      </c>
      <c r="AR8" s="170">
        <v>0.9</v>
      </c>
      <c r="AS8" s="170">
        <v>0</v>
      </c>
      <c r="AT8" s="170">
        <v>0</v>
      </c>
      <c r="AU8" s="169">
        <f t="shared" si="25"/>
        <v>1.03828557</v>
      </c>
      <c r="AV8" s="169">
        <f t="shared" si="26"/>
        <v>1.9309339499999998</v>
      </c>
      <c r="AW8" s="169">
        <f t="shared" si="27"/>
        <v>1.59836931</v>
      </c>
      <c r="AX8" s="169">
        <f t="shared" si="28"/>
        <v>0</v>
      </c>
      <c r="AY8" s="169">
        <f t="shared" si="29"/>
        <v>0</v>
      </c>
      <c r="AZ8" s="169">
        <f t="shared" si="30"/>
        <v>0.44497953000000012</v>
      </c>
      <c r="BA8" s="169">
        <f t="shared" si="31"/>
        <v>0.64364464999999993</v>
      </c>
      <c r="BB8" s="169">
        <f t="shared" si="32"/>
        <v>0.17759659000000005</v>
      </c>
      <c r="BC8" s="169">
        <f t="shared" si="33"/>
        <v>0.25548175000000001</v>
      </c>
      <c r="BD8" s="171">
        <f t="shared" si="34"/>
        <v>5.1096350000000006E-2</v>
      </c>
      <c r="BE8" s="172">
        <f t="shared" si="35"/>
        <v>5.6721000000000004</v>
      </c>
      <c r="BF8" s="166">
        <f t="shared" si="36"/>
        <v>10.398849999999999</v>
      </c>
      <c r="BG8" s="166">
        <f t="shared" si="37"/>
        <v>6.6174499999999998</v>
      </c>
      <c r="BH8" s="166">
        <f t="shared" si="38"/>
        <v>0.94535000000000002</v>
      </c>
      <c r="BI8" s="166">
        <f t="shared" si="39"/>
        <v>0.18907000000000002</v>
      </c>
      <c r="BJ8" s="166">
        <f t="shared" si="40"/>
        <v>4.1623731299999998</v>
      </c>
      <c r="BK8" s="166">
        <f t="shared" si="41"/>
        <v>7.8227858499999989</v>
      </c>
      <c r="BL8" s="166">
        <f t="shared" si="42"/>
        <v>4.5724520899999996</v>
      </c>
      <c r="BM8" s="166">
        <f t="shared" si="43"/>
        <v>0.94534999999999991</v>
      </c>
      <c r="BN8" s="166">
        <f t="shared" si="44"/>
        <v>0.18907000000000002</v>
      </c>
      <c r="BO8" s="166">
        <f t="shared" si="45"/>
        <v>1.5097268699999999</v>
      </c>
      <c r="BP8" s="166">
        <f t="shared" si="46"/>
        <v>2.5760641499999997</v>
      </c>
      <c r="BQ8" s="166">
        <f t="shared" si="47"/>
        <v>2.0449979100000002</v>
      </c>
      <c r="BR8" s="166">
        <f t="shared" si="48"/>
        <v>0</v>
      </c>
      <c r="BS8" s="167">
        <f t="shared" si="49"/>
        <v>0</v>
      </c>
    </row>
    <row r="9" spans="1:151" ht="45.75" customHeight="1" thickBot="1" x14ac:dyDescent="0.3">
      <c r="A9" s="38" t="s">
        <v>193</v>
      </c>
      <c r="B9" s="42" t="s">
        <v>195</v>
      </c>
      <c r="C9" s="41">
        <v>335</v>
      </c>
      <c r="D9" s="16">
        <v>335</v>
      </c>
      <c r="E9" s="16">
        <v>20</v>
      </c>
      <c r="F9" s="16">
        <v>355</v>
      </c>
      <c r="G9" s="16" t="s">
        <v>457</v>
      </c>
      <c r="H9" s="64" t="s">
        <v>382</v>
      </c>
      <c r="I9" s="16">
        <v>223</v>
      </c>
      <c r="J9" s="41">
        <v>81</v>
      </c>
      <c r="K9" s="16">
        <v>17.739999999999998</v>
      </c>
      <c r="L9" s="13" t="s">
        <v>550</v>
      </c>
      <c r="M9" s="13" t="s">
        <v>503</v>
      </c>
      <c r="N9" s="13" t="s">
        <v>499</v>
      </c>
      <c r="O9" s="16" t="s">
        <v>479</v>
      </c>
      <c r="P9" s="42" t="s">
        <v>266</v>
      </c>
      <c r="Q9" s="164">
        <f t="shared" si="0"/>
        <v>2.4527999999999999</v>
      </c>
      <c r="R9" s="165">
        <f t="shared" si="1"/>
        <v>4.4968000000000004</v>
      </c>
      <c r="S9" s="165">
        <f t="shared" si="2"/>
        <v>2.8616000000000001</v>
      </c>
      <c r="T9" s="165">
        <f t="shared" si="3"/>
        <v>0.4088</v>
      </c>
      <c r="U9" s="165">
        <f t="shared" si="4"/>
        <v>8.1759999999999999E-2</v>
      </c>
      <c r="V9" s="166">
        <f t="shared" si="5"/>
        <v>0.17537520000000001</v>
      </c>
      <c r="W9" s="166">
        <f t="shared" si="6"/>
        <v>0.24282720000000002</v>
      </c>
      <c r="X9" s="165">
        <f t="shared" si="7"/>
        <v>0.22933680000000001</v>
      </c>
      <c r="Y9" s="166">
        <f t="shared" si="8"/>
        <v>3.3725999999999999E-2</v>
      </c>
      <c r="Z9" s="166">
        <f t="shared" si="9"/>
        <v>6.7452000000000007E-3</v>
      </c>
      <c r="AA9" s="166">
        <f t="shared" si="10"/>
        <v>0.25631759999999998</v>
      </c>
      <c r="AB9" s="166">
        <f t="shared" si="11"/>
        <v>0.35075040000000002</v>
      </c>
      <c r="AC9" s="165">
        <f t="shared" si="12"/>
        <v>0.24282720000000002</v>
      </c>
      <c r="AD9" s="166">
        <f t="shared" si="13"/>
        <v>0</v>
      </c>
      <c r="AE9" s="166">
        <f t="shared" si="14"/>
        <v>0</v>
      </c>
      <c r="AF9" s="166">
        <f t="shared" si="15"/>
        <v>2.0211071999999999</v>
      </c>
      <c r="AG9" s="166">
        <f t="shared" si="16"/>
        <v>3.9032224000000006</v>
      </c>
      <c r="AH9" s="166">
        <f t="shared" si="17"/>
        <v>2.3894359999999999</v>
      </c>
      <c r="AI9" s="166">
        <f t="shared" si="18"/>
        <v>0.37507400000000002</v>
      </c>
      <c r="AJ9" s="167">
        <f t="shared" si="19"/>
        <v>7.5014799999999993E-2</v>
      </c>
      <c r="AK9" s="168">
        <f t="shared" si="20"/>
        <v>5.3216999999999999</v>
      </c>
      <c r="AL9" s="169">
        <f t="shared" si="21"/>
        <v>9.7564499999999992</v>
      </c>
      <c r="AM9" s="169">
        <f t="shared" si="22"/>
        <v>6.2086499999999996</v>
      </c>
      <c r="AN9" s="169">
        <f t="shared" si="23"/>
        <v>0.88695000000000002</v>
      </c>
      <c r="AO9" s="169">
        <f t="shared" si="24"/>
        <v>0.17738999999999999</v>
      </c>
      <c r="AP9" s="170">
        <v>0.7</v>
      </c>
      <c r="AQ9" s="170">
        <v>0.75</v>
      </c>
      <c r="AR9" s="170">
        <v>0.9</v>
      </c>
      <c r="AS9" s="170">
        <v>0</v>
      </c>
      <c r="AT9" s="170">
        <v>0</v>
      </c>
      <c r="AU9" s="169">
        <f t="shared" si="25"/>
        <v>3.8479526399999999</v>
      </c>
      <c r="AV9" s="169">
        <f t="shared" si="26"/>
        <v>7.4994578999999995</v>
      </c>
      <c r="AW9" s="169">
        <f t="shared" si="27"/>
        <v>5.7941881199999994</v>
      </c>
      <c r="AX9" s="169">
        <f t="shared" si="28"/>
        <v>0</v>
      </c>
      <c r="AY9" s="169">
        <f t="shared" si="29"/>
        <v>0</v>
      </c>
      <c r="AZ9" s="169">
        <f t="shared" si="30"/>
        <v>1.6491225600000003</v>
      </c>
      <c r="BA9" s="169">
        <f t="shared" si="31"/>
        <v>2.4998193000000004</v>
      </c>
      <c r="BB9" s="169">
        <f t="shared" si="32"/>
        <v>0.64379867999999973</v>
      </c>
      <c r="BC9" s="169">
        <f t="shared" si="33"/>
        <v>0.92067600000000005</v>
      </c>
      <c r="BD9" s="171">
        <f t="shared" si="34"/>
        <v>0.1841352</v>
      </c>
      <c r="BE9" s="172">
        <f t="shared" si="35"/>
        <v>7.7744999999999997</v>
      </c>
      <c r="BF9" s="166">
        <f t="shared" si="36"/>
        <v>14.25325</v>
      </c>
      <c r="BG9" s="166">
        <f t="shared" si="37"/>
        <v>9.0702499999999997</v>
      </c>
      <c r="BH9" s="166">
        <f t="shared" si="38"/>
        <v>1.29575</v>
      </c>
      <c r="BI9" s="166">
        <f t="shared" si="39"/>
        <v>0.25914999999999999</v>
      </c>
      <c r="BJ9" s="166">
        <f t="shared" si="40"/>
        <v>3.6702297600000002</v>
      </c>
      <c r="BK9" s="166">
        <f t="shared" si="41"/>
        <v>6.4030417000000011</v>
      </c>
      <c r="BL9" s="166">
        <f t="shared" si="42"/>
        <v>3.0332346799999996</v>
      </c>
      <c r="BM9" s="166">
        <f t="shared" si="43"/>
        <v>1.29575</v>
      </c>
      <c r="BN9" s="166">
        <f t="shared" si="44"/>
        <v>0.25914999999999999</v>
      </c>
      <c r="BO9" s="166">
        <f t="shared" si="45"/>
        <v>4.10427024</v>
      </c>
      <c r="BP9" s="166">
        <f t="shared" si="46"/>
        <v>7.8502082999999994</v>
      </c>
      <c r="BQ9" s="166">
        <f t="shared" si="47"/>
        <v>6.0370153199999992</v>
      </c>
      <c r="BR9" s="166">
        <f t="shared" si="48"/>
        <v>0</v>
      </c>
      <c r="BS9" s="167">
        <f t="shared" si="49"/>
        <v>0</v>
      </c>
    </row>
    <row r="10" spans="1:151" ht="45.75" customHeight="1" thickBot="1" x14ac:dyDescent="0.3">
      <c r="A10" s="117" t="s">
        <v>548</v>
      </c>
      <c r="B10" s="66" t="s">
        <v>186</v>
      </c>
      <c r="C10" s="67">
        <v>720</v>
      </c>
      <c r="D10" s="50">
        <v>720</v>
      </c>
      <c r="E10" s="50">
        <v>41</v>
      </c>
      <c r="F10" s="50">
        <v>761</v>
      </c>
      <c r="G10" s="101" t="s">
        <v>458</v>
      </c>
      <c r="H10" s="69" t="s">
        <v>401</v>
      </c>
      <c r="I10" s="50">
        <v>573</v>
      </c>
      <c r="J10" s="67">
        <v>80</v>
      </c>
      <c r="K10" s="50">
        <v>22.32</v>
      </c>
      <c r="L10" s="50" t="s">
        <v>565</v>
      </c>
      <c r="M10" s="13" t="s">
        <v>503</v>
      </c>
      <c r="N10" s="13" t="s">
        <v>499</v>
      </c>
      <c r="O10" s="13" t="s">
        <v>512</v>
      </c>
      <c r="P10" s="68" t="s">
        <v>402</v>
      </c>
      <c r="Q10" s="164">
        <f t="shared" si="0"/>
        <v>3.2193000000000001</v>
      </c>
      <c r="R10" s="165">
        <f t="shared" si="1"/>
        <v>5.90205</v>
      </c>
      <c r="S10" s="165">
        <f t="shared" si="2"/>
        <v>3.7558500000000001</v>
      </c>
      <c r="T10" s="165">
        <f t="shared" si="3"/>
        <v>0.53654999999999997</v>
      </c>
      <c r="U10" s="165">
        <f t="shared" si="4"/>
        <v>0.10731</v>
      </c>
      <c r="V10" s="166">
        <f t="shared" si="5"/>
        <v>0.23017995000000002</v>
      </c>
      <c r="W10" s="166">
        <f t="shared" si="6"/>
        <v>0.31871070000000001</v>
      </c>
      <c r="X10" s="165">
        <f t="shared" si="7"/>
        <v>0.30100455000000004</v>
      </c>
      <c r="Y10" s="166">
        <f t="shared" si="8"/>
        <v>4.4265375000000003E-2</v>
      </c>
      <c r="Z10" s="166">
        <f t="shared" si="9"/>
        <v>8.8530750000000002E-3</v>
      </c>
      <c r="AA10" s="166">
        <f t="shared" si="10"/>
        <v>0.33641684999999999</v>
      </c>
      <c r="AB10" s="166">
        <f t="shared" si="11"/>
        <v>0.46035990000000004</v>
      </c>
      <c r="AC10" s="165">
        <f t="shared" si="12"/>
        <v>0.31871070000000001</v>
      </c>
      <c r="AD10" s="166">
        <f t="shared" si="13"/>
        <v>0</v>
      </c>
      <c r="AE10" s="166">
        <f t="shared" si="14"/>
        <v>0</v>
      </c>
      <c r="AF10" s="166">
        <f t="shared" si="15"/>
        <v>2.6527031999999999</v>
      </c>
      <c r="AG10" s="166">
        <f t="shared" si="16"/>
        <v>5.1229794000000002</v>
      </c>
      <c r="AH10" s="166">
        <f t="shared" si="17"/>
        <v>3.1361347500000001</v>
      </c>
      <c r="AI10" s="166">
        <f t="shared" si="18"/>
        <v>0.49228462499999998</v>
      </c>
      <c r="AJ10" s="167">
        <f t="shared" si="19"/>
        <v>9.8456925000000001E-2</v>
      </c>
      <c r="AK10" s="168">
        <f t="shared" si="20"/>
        <v>13.4466</v>
      </c>
      <c r="AL10" s="169">
        <f t="shared" si="21"/>
        <v>24.652100000000001</v>
      </c>
      <c r="AM10" s="169">
        <f t="shared" si="22"/>
        <v>15.6877</v>
      </c>
      <c r="AN10" s="169">
        <f t="shared" si="23"/>
        <v>2.2410999999999999</v>
      </c>
      <c r="AO10" s="169">
        <f t="shared" si="24"/>
        <v>0.44822000000000001</v>
      </c>
      <c r="AP10" s="170">
        <v>0.7</v>
      </c>
      <c r="AQ10" s="170">
        <v>0.75</v>
      </c>
      <c r="AR10" s="170">
        <v>0.9</v>
      </c>
      <c r="AS10" s="170">
        <v>0</v>
      </c>
      <c r="AT10" s="170">
        <v>0</v>
      </c>
      <c r="AU10" s="169">
        <f t="shared" si="25"/>
        <v>9.5737459649999987</v>
      </c>
      <c r="AV10" s="169">
        <f t="shared" si="26"/>
        <v>18.728108025000001</v>
      </c>
      <c r="AW10" s="169">
        <f t="shared" si="27"/>
        <v>14.389834094999999</v>
      </c>
      <c r="AX10" s="169">
        <f t="shared" si="28"/>
        <v>0</v>
      </c>
      <c r="AY10" s="169">
        <f t="shared" si="29"/>
        <v>0</v>
      </c>
      <c r="AZ10" s="169">
        <f t="shared" si="30"/>
        <v>4.1030339850000015</v>
      </c>
      <c r="BA10" s="169">
        <f t="shared" si="31"/>
        <v>6.2427026750000003</v>
      </c>
      <c r="BB10" s="169">
        <f t="shared" si="32"/>
        <v>1.5988704550000001</v>
      </c>
      <c r="BC10" s="169">
        <f t="shared" si="33"/>
        <v>2.285365375</v>
      </c>
      <c r="BD10" s="171">
        <f t="shared" si="34"/>
        <v>0.457073075</v>
      </c>
      <c r="BE10" s="172">
        <f t="shared" si="35"/>
        <v>16.665900000000001</v>
      </c>
      <c r="BF10" s="166">
        <f t="shared" si="36"/>
        <v>30.55415</v>
      </c>
      <c r="BG10" s="166">
        <f t="shared" si="37"/>
        <v>19.443549999999998</v>
      </c>
      <c r="BH10" s="166">
        <f t="shared" si="38"/>
        <v>2.77765</v>
      </c>
      <c r="BI10" s="166">
        <f t="shared" si="39"/>
        <v>0.55552999999999997</v>
      </c>
      <c r="BJ10" s="166">
        <f t="shared" si="40"/>
        <v>6.755737185000001</v>
      </c>
      <c r="BK10" s="166">
        <f t="shared" si="41"/>
        <v>11.365682075</v>
      </c>
      <c r="BL10" s="166">
        <f t="shared" si="42"/>
        <v>4.7350052050000002</v>
      </c>
      <c r="BM10" s="166">
        <f t="shared" si="43"/>
        <v>2.77765</v>
      </c>
      <c r="BN10" s="166">
        <f t="shared" si="44"/>
        <v>0.55552999999999997</v>
      </c>
      <c r="BO10" s="166">
        <f t="shared" si="45"/>
        <v>9.9101628149999996</v>
      </c>
      <c r="BP10" s="166">
        <f t="shared" si="46"/>
        <v>19.188467925000001</v>
      </c>
      <c r="BQ10" s="166">
        <f t="shared" si="47"/>
        <v>14.708544795</v>
      </c>
      <c r="BR10" s="166">
        <f t="shared" si="48"/>
        <v>0</v>
      </c>
      <c r="BS10" s="167">
        <f t="shared" si="49"/>
        <v>0</v>
      </c>
    </row>
    <row r="11" spans="1:151" ht="45.75" customHeight="1" thickBot="1" x14ac:dyDescent="0.3">
      <c r="A11" s="38" t="s">
        <v>201</v>
      </c>
      <c r="B11" s="42" t="s">
        <v>202</v>
      </c>
      <c r="C11" s="41">
        <v>602</v>
      </c>
      <c r="D11" s="16">
        <v>602</v>
      </c>
      <c r="E11" s="16">
        <v>2230</v>
      </c>
      <c r="F11" s="16">
        <v>2832</v>
      </c>
      <c r="G11" s="16" t="s">
        <v>457</v>
      </c>
      <c r="H11" s="62" t="s">
        <v>384</v>
      </c>
      <c r="I11" s="16">
        <v>584</v>
      </c>
      <c r="J11" s="41">
        <v>97</v>
      </c>
      <c r="K11" s="16">
        <v>72.02</v>
      </c>
      <c r="L11" s="13" t="s">
        <v>553</v>
      </c>
      <c r="M11" s="13" t="s">
        <v>503</v>
      </c>
      <c r="N11" s="13" t="s">
        <v>499</v>
      </c>
      <c r="O11" s="16" t="s">
        <v>479</v>
      </c>
      <c r="P11" s="58" t="s">
        <v>383</v>
      </c>
      <c r="Q11" s="164">
        <f t="shared" si="0"/>
        <v>0.39419999999999999</v>
      </c>
      <c r="R11" s="165">
        <f t="shared" si="1"/>
        <v>0.72270000000000001</v>
      </c>
      <c r="S11" s="165">
        <f t="shared" si="2"/>
        <v>0.45989999999999998</v>
      </c>
      <c r="T11" s="165">
        <f t="shared" si="3"/>
        <v>6.5699999999999995E-2</v>
      </c>
      <c r="U11" s="165">
        <f t="shared" si="4"/>
        <v>1.3140000000000001E-2</v>
      </c>
      <c r="V11" s="166">
        <f t="shared" si="5"/>
        <v>2.81853E-2</v>
      </c>
      <c r="W11" s="166">
        <f t="shared" si="6"/>
        <v>3.9025800000000006E-2</v>
      </c>
      <c r="X11" s="165">
        <f t="shared" si="7"/>
        <v>3.68577E-2</v>
      </c>
      <c r="Y11" s="166">
        <f t="shared" si="8"/>
        <v>5.4202499999999997E-3</v>
      </c>
      <c r="Z11" s="166">
        <f t="shared" si="9"/>
        <v>1.08405E-3</v>
      </c>
      <c r="AA11" s="166">
        <f t="shared" si="10"/>
        <v>4.1193899999999999E-2</v>
      </c>
      <c r="AB11" s="166">
        <f t="shared" si="11"/>
        <v>5.63706E-2</v>
      </c>
      <c r="AC11" s="165">
        <f t="shared" si="12"/>
        <v>3.9025800000000006E-2</v>
      </c>
      <c r="AD11" s="166">
        <f t="shared" si="13"/>
        <v>0</v>
      </c>
      <c r="AE11" s="166">
        <f t="shared" si="14"/>
        <v>0</v>
      </c>
      <c r="AF11" s="166">
        <f t="shared" si="15"/>
        <v>0.32482079999999997</v>
      </c>
      <c r="AG11" s="166">
        <f t="shared" si="16"/>
        <v>0.62730359999999996</v>
      </c>
      <c r="AH11" s="166">
        <f t="shared" si="17"/>
        <v>0.38401649999999998</v>
      </c>
      <c r="AI11" s="166">
        <f t="shared" si="18"/>
        <v>6.0279749999999993E-2</v>
      </c>
      <c r="AJ11" s="167">
        <f t="shared" si="19"/>
        <v>1.2055950000000001E-2</v>
      </c>
      <c r="AK11" s="168">
        <f t="shared" si="20"/>
        <v>61.626600000000003</v>
      </c>
      <c r="AL11" s="169">
        <f t="shared" si="21"/>
        <v>112.9821</v>
      </c>
      <c r="AM11" s="169">
        <f t="shared" si="22"/>
        <v>71.8977</v>
      </c>
      <c r="AN11" s="169">
        <f t="shared" si="23"/>
        <v>10.271100000000001</v>
      </c>
      <c r="AO11" s="169">
        <f t="shared" si="24"/>
        <v>2.0542199999999999</v>
      </c>
      <c r="AP11" s="170">
        <v>0.7</v>
      </c>
      <c r="AQ11" s="170">
        <v>0.75</v>
      </c>
      <c r="AR11" s="170">
        <v>0.9</v>
      </c>
      <c r="AS11" s="170">
        <v>0</v>
      </c>
      <c r="AT11" s="170">
        <v>0</v>
      </c>
      <c r="AU11" s="169">
        <f t="shared" si="25"/>
        <v>43.158349709999996</v>
      </c>
      <c r="AV11" s="169">
        <f t="shared" si="26"/>
        <v>84.765844350000009</v>
      </c>
      <c r="AW11" s="169">
        <f t="shared" si="27"/>
        <v>64.741101929999999</v>
      </c>
      <c r="AX11" s="169">
        <f t="shared" si="28"/>
        <v>0</v>
      </c>
      <c r="AY11" s="169">
        <f t="shared" si="29"/>
        <v>0</v>
      </c>
      <c r="AZ11" s="169">
        <f t="shared" si="30"/>
        <v>18.496435590000004</v>
      </c>
      <c r="BA11" s="169">
        <f t="shared" si="31"/>
        <v>28.255281449999998</v>
      </c>
      <c r="BB11" s="169">
        <f t="shared" si="32"/>
        <v>7.1934557699999999</v>
      </c>
      <c r="BC11" s="169">
        <f t="shared" si="33"/>
        <v>10.276520250000001</v>
      </c>
      <c r="BD11" s="171">
        <f t="shared" si="34"/>
        <v>2.0553040499999997</v>
      </c>
      <c r="BE11" s="172">
        <f t="shared" si="35"/>
        <v>62.020800000000001</v>
      </c>
      <c r="BF11" s="208">
        <f t="shared" si="36"/>
        <v>113.70480000000001</v>
      </c>
      <c r="BG11" s="166">
        <f t="shared" si="37"/>
        <v>72.357600000000005</v>
      </c>
      <c r="BH11" s="166">
        <f t="shared" si="38"/>
        <v>10.3368</v>
      </c>
      <c r="BI11" s="166">
        <f t="shared" si="39"/>
        <v>2.0673599999999999</v>
      </c>
      <c r="BJ11" s="166">
        <f t="shared" si="40"/>
        <v>18.821256390000006</v>
      </c>
      <c r="BK11" s="166">
        <f t="shared" si="41"/>
        <v>28.882585049999999</v>
      </c>
      <c r="BL11" s="166">
        <f t="shared" si="42"/>
        <v>7.5774722699999995</v>
      </c>
      <c r="BM11" s="166">
        <f t="shared" si="43"/>
        <v>10.3368</v>
      </c>
      <c r="BN11" s="166">
        <f t="shared" si="44"/>
        <v>2.0673599999999999</v>
      </c>
      <c r="BO11" s="166">
        <f t="shared" si="45"/>
        <v>43.199543609999999</v>
      </c>
      <c r="BP11" s="166">
        <f t="shared" si="46"/>
        <v>84.822214950000003</v>
      </c>
      <c r="BQ11" s="166">
        <f t="shared" si="47"/>
        <v>64.780127730000004</v>
      </c>
      <c r="BR11" s="166">
        <f t="shared" si="48"/>
        <v>0</v>
      </c>
      <c r="BS11" s="167">
        <f t="shared" si="49"/>
        <v>0</v>
      </c>
    </row>
    <row r="12" spans="1:151" ht="45.75" customHeight="1" thickBot="1" x14ac:dyDescent="0.3">
      <c r="A12" s="38" t="s">
        <v>209</v>
      </c>
      <c r="B12" s="42" t="s">
        <v>208</v>
      </c>
      <c r="C12" s="41">
        <v>660</v>
      </c>
      <c r="D12" s="16">
        <v>660</v>
      </c>
      <c r="E12" s="16">
        <v>238</v>
      </c>
      <c r="F12" s="16">
        <v>898</v>
      </c>
      <c r="G12" s="16" t="s">
        <v>457</v>
      </c>
      <c r="H12" s="63" t="s">
        <v>385</v>
      </c>
      <c r="I12" s="16">
        <v>522</v>
      </c>
      <c r="J12" s="41">
        <v>79</v>
      </c>
      <c r="K12" s="16">
        <v>30.78</v>
      </c>
      <c r="L12" s="18" t="s">
        <v>593</v>
      </c>
      <c r="M12" s="13" t="s">
        <v>503</v>
      </c>
      <c r="N12" s="13" t="s">
        <v>499</v>
      </c>
      <c r="O12" s="13" t="s">
        <v>549</v>
      </c>
      <c r="P12" s="42" t="s">
        <v>284</v>
      </c>
      <c r="Q12" s="164">
        <f t="shared" si="0"/>
        <v>3.0222000000000002</v>
      </c>
      <c r="R12" s="165">
        <f t="shared" si="1"/>
        <v>5.5407000000000002</v>
      </c>
      <c r="S12" s="165">
        <f t="shared" si="2"/>
        <v>3.5259</v>
      </c>
      <c r="T12" s="165">
        <f t="shared" si="3"/>
        <v>0.50370000000000004</v>
      </c>
      <c r="U12" s="165">
        <f t="shared" si="4"/>
        <v>0.10074</v>
      </c>
      <c r="V12" s="166">
        <f t="shared" si="5"/>
        <v>0.21608730000000001</v>
      </c>
      <c r="W12" s="166">
        <f t="shared" si="6"/>
        <v>0.29919780000000001</v>
      </c>
      <c r="X12" s="165">
        <f t="shared" si="7"/>
        <v>0.28257569999999999</v>
      </c>
      <c r="Y12" s="166">
        <f t="shared" si="8"/>
        <v>4.1555250000000002E-2</v>
      </c>
      <c r="Z12" s="166">
        <f t="shared" si="9"/>
        <v>8.3110500000000004E-3</v>
      </c>
      <c r="AA12" s="166">
        <f t="shared" si="10"/>
        <v>0.31581990000000004</v>
      </c>
      <c r="AB12" s="166">
        <f t="shared" si="11"/>
        <v>0.43217460000000002</v>
      </c>
      <c r="AC12" s="165">
        <f t="shared" si="12"/>
        <v>0.29919780000000001</v>
      </c>
      <c r="AD12" s="166">
        <f t="shared" si="13"/>
        <v>0</v>
      </c>
      <c r="AE12" s="166">
        <f t="shared" si="14"/>
        <v>0</v>
      </c>
      <c r="AF12" s="166">
        <f t="shared" si="15"/>
        <v>2.4902928000000002</v>
      </c>
      <c r="AG12" s="166">
        <f t="shared" si="16"/>
        <v>4.8093276000000005</v>
      </c>
      <c r="AH12" s="166">
        <f t="shared" si="17"/>
        <v>2.9441265000000003</v>
      </c>
      <c r="AI12" s="166">
        <f t="shared" si="18"/>
        <v>0.46214475000000005</v>
      </c>
      <c r="AJ12" s="167">
        <f t="shared" si="19"/>
        <v>9.2428949999999996E-2</v>
      </c>
      <c r="AK12" s="168">
        <f t="shared" si="20"/>
        <v>16.643999999999998</v>
      </c>
      <c r="AL12" s="169">
        <f t="shared" si="21"/>
        <v>30.513999999999999</v>
      </c>
      <c r="AM12" s="169">
        <f t="shared" si="22"/>
        <v>19.417999999999999</v>
      </c>
      <c r="AN12" s="169">
        <f t="shared" si="23"/>
        <v>2.774</v>
      </c>
      <c r="AO12" s="169">
        <f t="shared" si="24"/>
        <v>0.55479999999999996</v>
      </c>
      <c r="AP12" s="170">
        <v>0.7</v>
      </c>
      <c r="AQ12" s="170">
        <v>0.75</v>
      </c>
      <c r="AR12" s="170">
        <v>0.9</v>
      </c>
      <c r="AS12" s="170">
        <v>0</v>
      </c>
      <c r="AT12" s="170">
        <v>0</v>
      </c>
      <c r="AU12" s="169">
        <f t="shared" si="25"/>
        <v>11.802061109999999</v>
      </c>
      <c r="AV12" s="169">
        <f t="shared" si="26"/>
        <v>23.109898350000002</v>
      </c>
      <c r="AW12" s="169">
        <f t="shared" si="27"/>
        <v>17.73051813</v>
      </c>
      <c r="AX12" s="169">
        <f t="shared" si="28"/>
        <v>0</v>
      </c>
      <c r="AY12" s="169">
        <f t="shared" si="29"/>
        <v>0</v>
      </c>
      <c r="AZ12" s="169">
        <f t="shared" si="30"/>
        <v>5.0580261900000014</v>
      </c>
      <c r="BA12" s="169">
        <f t="shared" si="31"/>
        <v>7.7032994499999994</v>
      </c>
      <c r="BB12" s="169">
        <f t="shared" si="32"/>
        <v>1.970057569999998</v>
      </c>
      <c r="BC12" s="169">
        <f t="shared" si="33"/>
        <v>2.8155552500000001</v>
      </c>
      <c r="BD12" s="171">
        <f t="shared" si="34"/>
        <v>0.56311104999999995</v>
      </c>
      <c r="BE12" s="172">
        <f t="shared" si="35"/>
        <v>19.6662</v>
      </c>
      <c r="BF12" s="166">
        <f t="shared" si="36"/>
        <v>36.054699999999997</v>
      </c>
      <c r="BG12" s="166">
        <f t="shared" si="37"/>
        <v>22.943899999999999</v>
      </c>
      <c r="BH12" s="166">
        <f t="shared" si="38"/>
        <v>3.2777000000000003</v>
      </c>
      <c r="BI12" s="166">
        <f t="shared" si="39"/>
        <v>0.65554000000000001</v>
      </c>
      <c r="BJ12" s="166">
        <f t="shared" si="40"/>
        <v>7.5483189900000021</v>
      </c>
      <c r="BK12" s="166">
        <f t="shared" si="41"/>
        <v>12.512627049999999</v>
      </c>
      <c r="BL12" s="166">
        <f t="shared" si="42"/>
        <v>4.9141840699999983</v>
      </c>
      <c r="BM12" s="166">
        <f t="shared" si="43"/>
        <v>3.2777000000000003</v>
      </c>
      <c r="BN12" s="166">
        <f t="shared" si="44"/>
        <v>0.6555399999999999</v>
      </c>
      <c r="BO12" s="166">
        <f t="shared" si="45"/>
        <v>12.117881009999998</v>
      </c>
      <c r="BP12" s="166">
        <f t="shared" si="46"/>
        <v>23.542072950000001</v>
      </c>
      <c r="BQ12" s="166">
        <f t="shared" si="47"/>
        <v>18.029715930000002</v>
      </c>
      <c r="BR12" s="166">
        <f t="shared" si="48"/>
        <v>0</v>
      </c>
      <c r="BS12" s="167">
        <f t="shared" si="49"/>
        <v>0</v>
      </c>
    </row>
    <row r="13" spans="1:151" ht="90.75" customHeight="1" thickBot="1" x14ac:dyDescent="0.3">
      <c r="A13" s="38" t="s">
        <v>197</v>
      </c>
      <c r="B13" s="42" t="s">
        <v>198</v>
      </c>
      <c r="C13" s="41">
        <v>285</v>
      </c>
      <c r="D13" s="16">
        <v>285</v>
      </c>
      <c r="E13" s="16">
        <v>22</v>
      </c>
      <c r="F13" s="16">
        <v>307</v>
      </c>
      <c r="G13" s="101" t="s">
        <v>458</v>
      </c>
      <c r="H13" s="63" t="s">
        <v>387</v>
      </c>
      <c r="I13" s="16">
        <v>209</v>
      </c>
      <c r="J13" s="41">
        <v>73</v>
      </c>
      <c r="K13" s="16">
        <v>13.27</v>
      </c>
      <c r="L13" s="13" t="s">
        <v>556</v>
      </c>
      <c r="M13" s="13" t="s">
        <v>503</v>
      </c>
      <c r="N13" s="13" t="s">
        <v>499</v>
      </c>
      <c r="O13" s="16" t="s">
        <v>479</v>
      </c>
      <c r="P13" s="58" t="s">
        <v>386</v>
      </c>
      <c r="Q13" s="164">
        <f t="shared" si="0"/>
        <v>1.6644000000000001</v>
      </c>
      <c r="R13" s="165">
        <f t="shared" si="1"/>
        <v>3.0514000000000001</v>
      </c>
      <c r="S13" s="165">
        <f t="shared" si="2"/>
        <v>1.9418</v>
      </c>
      <c r="T13" s="165">
        <f t="shared" si="3"/>
        <v>0.27739999999999998</v>
      </c>
      <c r="U13" s="165">
        <f t="shared" si="4"/>
        <v>5.5480000000000002E-2</v>
      </c>
      <c r="V13" s="166">
        <f t="shared" si="5"/>
        <v>0.1190046</v>
      </c>
      <c r="W13" s="166">
        <f t="shared" si="6"/>
        <v>0.16477559999999999</v>
      </c>
      <c r="X13" s="165">
        <f t="shared" si="7"/>
        <v>0.15562140000000002</v>
      </c>
      <c r="Y13" s="166">
        <f t="shared" si="8"/>
        <v>2.28855E-2</v>
      </c>
      <c r="Z13" s="166">
        <f t="shared" si="9"/>
        <v>4.5771000000000006E-3</v>
      </c>
      <c r="AA13" s="166">
        <f t="shared" si="10"/>
        <v>0.1739298</v>
      </c>
      <c r="AB13" s="166">
        <f t="shared" si="11"/>
        <v>0.2380092</v>
      </c>
      <c r="AC13" s="165">
        <f t="shared" si="12"/>
        <v>0.16477559999999999</v>
      </c>
      <c r="AD13" s="166">
        <f t="shared" si="13"/>
        <v>0</v>
      </c>
      <c r="AE13" s="166">
        <f t="shared" si="14"/>
        <v>0</v>
      </c>
      <c r="AF13" s="166">
        <f t="shared" si="15"/>
        <v>1.3714656000000001</v>
      </c>
      <c r="AG13" s="166">
        <f t="shared" si="16"/>
        <v>2.6486152000000001</v>
      </c>
      <c r="AH13" s="166">
        <f t="shared" si="17"/>
        <v>1.6214029999999999</v>
      </c>
      <c r="AI13" s="166">
        <f t="shared" si="18"/>
        <v>0.25451449999999998</v>
      </c>
      <c r="AJ13" s="167">
        <f t="shared" si="19"/>
        <v>5.0902900000000001E-2</v>
      </c>
      <c r="AK13" s="168">
        <f t="shared" si="20"/>
        <v>5.0589000000000004</v>
      </c>
      <c r="AL13" s="169">
        <f t="shared" si="21"/>
        <v>9.2746499999999994</v>
      </c>
      <c r="AM13" s="169">
        <f t="shared" si="22"/>
        <v>5.90205</v>
      </c>
      <c r="AN13" s="169">
        <f t="shared" si="23"/>
        <v>0.84314999999999996</v>
      </c>
      <c r="AO13" s="169">
        <f t="shared" si="24"/>
        <v>0.16863</v>
      </c>
      <c r="AP13" s="170">
        <v>0.7</v>
      </c>
      <c r="AQ13" s="170">
        <v>0.75</v>
      </c>
      <c r="AR13" s="170">
        <v>0.9</v>
      </c>
      <c r="AS13" s="170">
        <v>0</v>
      </c>
      <c r="AT13" s="170">
        <v>0</v>
      </c>
      <c r="AU13" s="169">
        <f t="shared" si="25"/>
        <v>3.62453322</v>
      </c>
      <c r="AV13" s="169">
        <f t="shared" si="26"/>
        <v>7.0795691999999999</v>
      </c>
      <c r="AW13" s="169">
        <f t="shared" si="27"/>
        <v>5.4519042600000001</v>
      </c>
      <c r="AX13" s="169">
        <f t="shared" si="28"/>
        <v>0</v>
      </c>
      <c r="AY13" s="169">
        <f t="shared" si="29"/>
        <v>0</v>
      </c>
      <c r="AZ13" s="169">
        <f t="shared" si="30"/>
        <v>1.5533713800000006</v>
      </c>
      <c r="BA13" s="169">
        <f t="shared" si="31"/>
        <v>2.3598564</v>
      </c>
      <c r="BB13" s="169">
        <f t="shared" si="32"/>
        <v>0.6057671400000002</v>
      </c>
      <c r="BC13" s="169">
        <f t="shared" si="33"/>
        <v>0.86603549999999996</v>
      </c>
      <c r="BD13" s="171">
        <f t="shared" si="34"/>
        <v>0.1732071</v>
      </c>
      <c r="BE13" s="172">
        <f t="shared" si="35"/>
        <v>6.7233000000000001</v>
      </c>
      <c r="BF13" s="166">
        <f t="shared" si="36"/>
        <v>12.326049999999999</v>
      </c>
      <c r="BG13" s="166">
        <f t="shared" si="37"/>
        <v>7.8438499999999998</v>
      </c>
      <c r="BH13" s="166">
        <f t="shared" si="38"/>
        <v>1.1205499999999999</v>
      </c>
      <c r="BI13" s="166">
        <f t="shared" si="39"/>
        <v>0.22411</v>
      </c>
      <c r="BJ13" s="166">
        <f t="shared" si="40"/>
        <v>2.9248369800000007</v>
      </c>
      <c r="BK13" s="166">
        <f t="shared" si="41"/>
        <v>5.0084716</v>
      </c>
      <c r="BL13" s="166">
        <f t="shared" si="42"/>
        <v>2.2271701400000001</v>
      </c>
      <c r="BM13" s="166">
        <f t="shared" si="43"/>
        <v>1.1205499999999999</v>
      </c>
      <c r="BN13" s="166">
        <f t="shared" si="44"/>
        <v>0.22411</v>
      </c>
      <c r="BO13" s="166">
        <f t="shared" si="45"/>
        <v>3.7984630199999998</v>
      </c>
      <c r="BP13" s="166">
        <f t="shared" si="46"/>
        <v>7.3175783999999995</v>
      </c>
      <c r="BQ13" s="166">
        <f t="shared" si="47"/>
        <v>5.6166798599999996</v>
      </c>
      <c r="BR13" s="166">
        <f t="shared" si="48"/>
        <v>0</v>
      </c>
      <c r="BS13" s="167">
        <f t="shared" si="49"/>
        <v>0</v>
      </c>
    </row>
    <row r="14" spans="1:151" ht="45.75" customHeight="1" thickBot="1" x14ac:dyDescent="0.3">
      <c r="A14" s="38" t="s">
        <v>206</v>
      </c>
      <c r="B14" s="42" t="s">
        <v>207</v>
      </c>
      <c r="C14" s="41">
        <v>492</v>
      </c>
      <c r="D14" s="16">
        <v>492</v>
      </c>
      <c r="E14" s="16">
        <v>0</v>
      </c>
      <c r="F14" s="16">
        <v>492</v>
      </c>
      <c r="G14" s="16" t="s">
        <v>457</v>
      </c>
      <c r="H14" s="65" t="s">
        <v>406</v>
      </c>
      <c r="I14" s="16">
        <v>367</v>
      </c>
      <c r="J14" s="41">
        <v>75</v>
      </c>
      <c r="K14" s="16">
        <v>20.79</v>
      </c>
      <c r="L14" s="16" t="s">
        <v>592</v>
      </c>
      <c r="M14" s="16" t="s">
        <v>542</v>
      </c>
      <c r="N14" s="13" t="s">
        <v>499</v>
      </c>
      <c r="O14" s="16" t="s">
        <v>479</v>
      </c>
      <c r="P14" s="42" t="s">
        <v>9</v>
      </c>
      <c r="Q14" s="164">
        <f t="shared" si="0"/>
        <v>2.7374999999999998</v>
      </c>
      <c r="R14" s="165">
        <f t="shared" si="1"/>
        <v>5.0187499999999998</v>
      </c>
      <c r="S14" s="165">
        <f t="shared" si="2"/>
        <v>3.1937500000000001</v>
      </c>
      <c r="T14" s="165">
        <f t="shared" si="3"/>
        <v>0.45624999999999999</v>
      </c>
      <c r="U14" s="165">
        <f t="shared" si="4"/>
        <v>9.1249999999999998E-2</v>
      </c>
      <c r="V14" s="166">
        <f t="shared" si="5"/>
        <v>0.19573125000000002</v>
      </c>
      <c r="W14" s="166">
        <f t="shared" si="6"/>
        <v>0.27101250000000005</v>
      </c>
      <c r="X14" s="165">
        <f t="shared" si="7"/>
        <v>0.25595625</v>
      </c>
      <c r="Y14" s="166">
        <f t="shared" si="8"/>
        <v>3.7640625000000004E-2</v>
      </c>
      <c r="Z14" s="166">
        <f t="shared" si="9"/>
        <v>7.5281250000000001E-3</v>
      </c>
      <c r="AA14" s="166">
        <f t="shared" si="10"/>
        <v>0.28606874999999998</v>
      </c>
      <c r="AB14" s="166">
        <f t="shared" si="11"/>
        <v>0.39146250000000005</v>
      </c>
      <c r="AC14" s="165">
        <f t="shared" si="12"/>
        <v>0.27101250000000005</v>
      </c>
      <c r="AD14" s="166">
        <f t="shared" si="13"/>
        <v>0</v>
      </c>
      <c r="AE14" s="166">
        <f t="shared" si="14"/>
        <v>0</v>
      </c>
      <c r="AF14" s="166">
        <f t="shared" si="15"/>
        <v>2.2556999999999996</v>
      </c>
      <c r="AG14" s="166">
        <f t="shared" si="16"/>
        <v>4.3562749999999992</v>
      </c>
      <c r="AH14" s="166">
        <f t="shared" si="17"/>
        <v>2.6667812500000001</v>
      </c>
      <c r="AI14" s="166">
        <f t="shared" si="18"/>
        <v>0.41860937500000001</v>
      </c>
      <c r="AJ14" s="167">
        <f t="shared" si="19"/>
        <v>8.3721875000000001E-2</v>
      </c>
      <c r="AK14" s="168">
        <f t="shared" si="20"/>
        <v>8.0373000000000001</v>
      </c>
      <c r="AL14" s="169">
        <f t="shared" si="21"/>
        <v>14.735049999999999</v>
      </c>
      <c r="AM14" s="169">
        <f t="shared" si="22"/>
        <v>9.3768499999999992</v>
      </c>
      <c r="AN14" s="169">
        <f t="shared" si="23"/>
        <v>1.33955</v>
      </c>
      <c r="AO14" s="169">
        <f t="shared" si="24"/>
        <v>0.26790999999999998</v>
      </c>
      <c r="AP14" s="170">
        <v>0.7</v>
      </c>
      <c r="AQ14" s="170">
        <v>0.75</v>
      </c>
      <c r="AR14" s="170">
        <v>0.9</v>
      </c>
      <c r="AS14" s="170">
        <v>0</v>
      </c>
      <c r="AT14" s="170">
        <v>0</v>
      </c>
      <c r="AU14" s="169">
        <f t="shared" si="25"/>
        <v>5.7631218749999995</v>
      </c>
      <c r="AV14" s="169">
        <f t="shared" si="26"/>
        <v>11.254546874999999</v>
      </c>
      <c r="AW14" s="169">
        <f t="shared" si="27"/>
        <v>8.6695256250000003</v>
      </c>
      <c r="AX14" s="169">
        <f t="shared" si="28"/>
        <v>0</v>
      </c>
      <c r="AY14" s="169">
        <f t="shared" si="29"/>
        <v>0</v>
      </c>
      <c r="AZ14" s="169">
        <f t="shared" si="30"/>
        <v>2.4699093750000003</v>
      </c>
      <c r="BA14" s="169">
        <f t="shared" si="31"/>
        <v>3.7515156249999997</v>
      </c>
      <c r="BB14" s="169">
        <f t="shared" si="32"/>
        <v>0.96328062499999945</v>
      </c>
      <c r="BC14" s="169">
        <f t="shared" si="33"/>
        <v>1.3771906250000001</v>
      </c>
      <c r="BD14" s="171">
        <f t="shared" si="34"/>
        <v>0.27543812499999998</v>
      </c>
      <c r="BE14" s="172">
        <f t="shared" si="35"/>
        <v>10.774799999999999</v>
      </c>
      <c r="BF14" s="166">
        <f t="shared" si="36"/>
        <v>19.753799999999998</v>
      </c>
      <c r="BG14" s="166">
        <f t="shared" si="37"/>
        <v>12.570599999999999</v>
      </c>
      <c r="BH14" s="166">
        <f t="shared" si="38"/>
        <v>1.7958000000000001</v>
      </c>
      <c r="BI14" s="166">
        <f t="shared" si="39"/>
        <v>0.35915999999999998</v>
      </c>
      <c r="BJ14" s="166">
        <f t="shared" si="40"/>
        <v>4.7256093749999994</v>
      </c>
      <c r="BK14" s="166">
        <f t="shared" si="41"/>
        <v>8.1077906249999998</v>
      </c>
      <c r="BL14" s="166">
        <f t="shared" si="42"/>
        <v>3.6300618749999995</v>
      </c>
      <c r="BM14" s="166">
        <f t="shared" si="43"/>
        <v>1.7958000000000001</v>
      </c>
      <c r="BN14" s="166">
        <f t="shared" si="44"/>
        <v>0.35915999999999998</v>
      </c>
      <c r="BO14" s="166">
        <f t="shared" si="45"/>
        <v>6.0491906249999996</v>
      </c>
      <c r="BP14" s="166">
        <f t="shared" si="46"/>
        <v>11.646009374999998</v>
      </c>
      <c r="BQ14" s="166">
        <f t="shared" si="47"/>
        <v>8.9405381249999998</v>
      </c>
      <c r="BR14" s="166">
        <f t="shared" si="48"/>
        <v>0</v>
      </c>
      <c r="BS14" s="167">
        <f t="shared" si="49"/>
        <v>0</v>
      </c>
    </row>
    <row r="15" spans="1:151" ht="45.75" customHeight="1" thickBot="1" x14ac:dyDescent="0.3">
      <c r="A15" s="38" t="s">
        <v>182</v>
      </c>
      <c r="B15" s="42" t="s">
        <v>389</v>
      </c>
      <c r="C15" s="41">
        <v>275</v>
      </c>
      <c r="D15" s="16">
        <v>275</v>
      </c>
      <c r="E15" s="16">
        <v>0</v>
      </c>
      <c r="F15" s="16">
        <v>275</v>
      </c>
      <c r="G15" s="16" t="s">
        <v>457</v>
      </c>
      <c r="H15" s="63" t="s">
        <v>390</v>
      </c>
      <c r="I15" s="16">
        <v>265</v>
      </c>
      <c r="J15" s="41">
        <v>96</v>
      </c>
      <c r="K15" s="16">
        <v>10.51</v>
      </c>
      <c r="L15" s="13" t="s">
        <v>557</v>
      </c>
      <c r="M15" s="13" t="s">
        <v>503</v>
      </c>
      <c r="N15" s="13" t="s">
        <v>499</v>
      </c>
      <c r="O15" s="16" t="s">
        <v>479</v>
      </c>
      <c r="P15" s="58" t="s">
        <v>291</v>
      </c>
      <c r="Q15" s="164">
        <f t="shared" si="0"/>
        <v>0.219</v>
      </c>
      <c r="R15" s="165">
        <f t="shared" si="1"/>
        <v>0.40150000000000002</v>
      </c>
      <c r="S15" s="165">
        <f t="shared" si="2"/>
        <v>0.2555</v>
      </c>
      <c r="T15" s="165">
        <f t="shared" si="3"/>
        <v>3.6499999999999998E-2</v>
      </c>
      <c r="U15" s="165">
        <f t="shared" si="4"/>
        <v>7.3000000000000001E-3</v>
      </c>
      <c r="V15" s="166">
        <f t="shared" si="5"/>
        <v>1.5658499999999999E-2</v>
      </c>
      <c r="W15" s="166">
        <f t="shared" si="6"/>
        <v>2.1680999999999999E-2</v>
      </c>
      <c r="X15" s="165">
        <f t="shared" si="7"/>
        <v>2.0476500000000002E-2</v>
      </c>
      <c r="Y15" s="166">
        <f t="shared" si="8"/>
        <v>3.01125E-3</v>
      </c>
      <c r="Z15" s="166">
        <f t="shared" si="9"/>
        <v>6.0225000000000003E-4</v>
      </c>
      <c r="AA15" s="166">
        <f t="shared" si="10"/>
        <v>2.28855E-2</v>
      </c>
      <c r="AB15" s="166">
        <f t="shared" si="11"/>
        <v>3.1316999999999998E-2</v>
      </c>
      <c r="AC15" s="165">
        <f t="shared" si="12"/>
        <v>2.1680999999999999E-2</v>
      </c>
      <c r="AD15" s="166">
        <f t="shared" si="13"/>
        <v>0</v>
      </c>
      <c r="AE15" s="166">
        <f t="shared" si="14"/>
        <v>0</v>
      </c>
      <c r="AF15" s="166">
        <f t="shared" si="15"/>
        <v>0.18045600000000001</v>
      </c>
      <c r="AG15" s="166">
        <f t="shared" si="16"/>
        <v>0.34850200000000003</v>
      </c>
      <c r="AH15" s="166">
        <f t="shared" si="17"/>
        <v>0.21334249999999999</v>
      </c>
      <c r="AI15" s="166">
        <f t="shared" si="18"/>
        <v>3.3488749999999998E-2</v>
      </c>
      <c r="AJ15" s="167">
        <f t="shared" si="19"/>
        <v>6.6977499999999997E-3</v>
      </c>
      <c r="AK15" s="168">
        <f t="shared" si="20"/>
        <v>5.8034999999999997</v>
      </c>
      <c r="AL15" s="169">
        <f t="shared" si="21"/>
        <v>10.639749999999999</v>
      </c>
      <c r="AM15" s="169">
        <f t="shared" si="22"/>
        <v>6.7707499999999996</v>
      </c>
      <c r="AN15" s="169">
        <f t="shared" si="23"/>
        <v>0.96725000000000005</v>
      </c>
      <c r="AO15" s="169">
        <f t="shared" si="24"/>
        <v>0.19345000000000001</v>
      </c>
      <c r="AP15" s="170">
        <v>0.7</v>
      </c>
      <c r="AQ15" s="170">
        <v>0.75</v>
      </c>
      <c r="AR15" s="170">
        <v>0.9</v>
      </c>
      <c r="AS15" s="170">
        <v>0</v>
      </c>
      <c r="AT15" s="170">
        <v>0</v>
      </c>
      <c r="AU15" s="169">
        <f t="shared" si="25"/>
        <v>4.0734109499999995</v>
      </c>
      <c r="AV15" s="169">
        <f t="shared" si="26"/>
        <v>7.9960732499999985</v>
      </c>
      <c r="AW15" s="169">
        <f t="shared" si="27"/>
        <v>6.1121038499999996</v>
      </c>
      <c r="AX15" s="169">
        <f t="shared" si="28"/>
        <v>0</v>
      </c>
      <c r="AY15" s="169">
        <f t="shared" si="29"/>
        <v>0</v>
      </c>
      <c r="AZ15" s="169">
        <f t="shared" si="30"/>
        <v>1.7457475499999999</v>
      </c>
      <c r="BA15" s="169">
        <f t="shared" si="31"/>
        <v>2.6653577500000001</v>
      </c>
      <c r="BB15" s="169">
        <f t="shared" si="32"/>
        <v>0.67912265000000005</v>
      </c>
      <c r="BC15" s="169">
        <f t="shared" si="33"/>
        <v>0.97026125000000008</v>
      </c>
      <c r="BD15" s="171">
        <f t="shared" si="34"/>
        <v>0.19405225000000001</v>
      </c>
      <c r="BE15" s="172">
        <f t="shared" si="35"/>
        <v>6.0225</v>
      </c>
      <c r="BF15" s="166">
        <f t="shared" si="36"/>
        <v>11.04125</v>
      </c>
      <c r="BG15" s="166">
        <f t="shared" si="37"/>
        <v>7.0262499999999992</v>
      </c>
      <c r="BH15" s="166">
        <f t="shared" si="38"/>
        <v>1.0037500000000001</v>
      </c>
      <c r="BI15" s="166">
        <f t="shared" si="39"/>
        <v>0.20075000000000001</v>
      </c>
      <c r="BJ15" s="166">
        <f t="shared" si="40"/>
        <v>1.9262035499999999</v>
      </c>
      <c r="BK15" s="166">
        <f t="shared" si="41"/>
        <v>3.0138597499999999</v>
      </c>
      <c r="BL15" s="166">
        <f t="shared" si="42"/>
        <v>0.89246515000000004</v>
      </c>
      <c r="BM15" s="166">
        <f t="shared" si="43"/>
        <v>1.0037500000000001</v>
      </c>
      <c r="BN15" s="166">
        <f t="shared" si="44"/>
        <v>0.20075000000000001</v>
      </c>
      <c r="BO15" s="166">
        <f t="shared" si="45"/>
        <v>4.0962964499999996</v>
      </c>
      <c r="BP15" s="166">
        <f t="shared" si="46"/>
        <v>8.0273902499999981</v>
      </c>
      <c r="BQ15" s="166">
        <f t="shared" si="47"/>
        <v>6.1337848499999996</v>
      </c>
      <c r="BR15" s="166">
        <f t="shared" si="48"/>
        <v>0</v>
      </c>
      <c r="BS15" s="167">
        <f t="shared" si="49"/>
        <v>0</v>
      </c>
    </row>
    <row r="16" spans="1:151" ht="36" customHeight="1" thickBot="1" x14ac:dyDescent="0.3">
      <c r="A16" s="38" t="s">
        <v>180</v>
      </c>
      <c r="B16" s="42" t="s">
        <v>179</v>
      </c>
      <c r="C16" s="41">
        <v>557</v>
      </c>
      <c r="D16" s="16">
        <v>557</v>
      </c>
      <c r="E16" s="16">
        <v>0</v>
      </c>
      <c r="F16" s="16">
        <v>557</v>
      </c>
      <c r="G16" s="101" t="s">
        <v>458</v>
      </c>
      <c r="H16" s="70" t="s">
        <v>407</v>
      </c>
      <c r="I16" s="16">
        <v>238</v>
      </c>
      <c r="J16" s="41">
        <v>43</v>
      </c>
      <c r="K16" s="16">
        <v>12.49</v>
      </c>
      <c r="L16" s="13" t="s">
        <v>558</v>
      </c>
      <c r="M16" s="13" t="s">
        <v>503</v>
      </c>
      <c r="N16" s="13" t="s">
        <v>499</v>
      </c>
      <c r="O16" s="16" t="s">
        <v>479</v>
      </c>
      <c r="P16" s="42" t="s">
        <v>9</v>
      </c>
      <c r="Q16" s="164">
        <f t="shared" si="0"/>
        <v>6.9861000000000004</v>
      </c>
      <c r="R16" s="165">
        <f t="shared" si="1"/>
        <v>12.80785</v>
      </c>
      <c r="S16" s="165">
        <f t="shared" si="2"/>
        <v>8.1504499999999993</v>
      </c>
      <c r="T16" s="165">
        <f t="shared" si="3"/>
        <v>1.16435</v>
      </c>
      <c r="U16" s="165">
        <f t="shared" si="4"/>
        <v>0.23286999999999999</v>
      </c>
      <c r="V16" s="166">
        <f t="shared" si="5"/>
        <v>0.49950615000000004</v>
      </c>
      <c r="W16" s="166">
        <f t="shared" si="6"/>
        <v>0.69162389999999996</v>
      </c>
      <c r="X16" s="165">
        <f t="shared" si="7"/>
        <v>0.65320034999999999</v>
      </c>
      <c r="Y16" s="166">
        <f t="shared" si="8"/>
        <v>9.6058875000000002E-2</v>
      </c>
      <c r="Z16" s="166">
        <f t="shared" si="9"/>
        <v>1.9211775E-2</v>
      </c>
      <c r="AA16" s="166">
        <f t="shared" si="10"/>
        <v>0.73004745000000004</v>
      </c>
      <c r="AB16" s="166">
        <f t="shared" si="11"/>
        <v>0.99901230000000008</v>
      </c>
      <c r="AC16" s="165">
        <f t="shared" si="12"/>
        <v>0.69162389999999996</v>
      </c>
      <c r="AD16" s="166">
        <f t="shared" si="13"/>
        <v>0</v>
      </c>
      <c r="AE16" s="166">
        <f t="shared" si="14"/>
        <v>0</v>
      </c>
      <c r="AF16" s="166">
        <f t="shared" si="15"/>
        <v>5.7565464000000004</v>
      </c>
      <c r="AG16" s="166">
        <f t="shared" si="16"/>
        <v>11.1172138</v>
      </c>
      <c r="AH16" s="166">
        <f t="shared" si="17"/>
        <v>6.8056257499999999</v>
      </c>
      <c r="AI16" s="166">
        <f t="shared" si="18"/>
        <v>1.068291125</v>
      </c>
      <c r="AJ16" s="167">
        <f t="shared" si="19"/>
        <v>0.21365822499999998</v>
      </c>
      <c r="AK16" s="168">
        <f t="shared" si="20"/>
        <v>5.2122000000000002</v>
      </c>
      <c r="AL16" s="169">
        <f t="shared" si="21"/>
        <v>9.5556999999999999</v>
      </c>
      <c r="AM16" s="169">
        <f t="shared" si="22"/>
        <v>6.0808999999999997</v>
      </c>
      <c r="AN16" s="169">
        <f t="shared" si="23"/>
        <v>0.86870000000000003</v>
      </c>
      <c r="AO16" s="169">
        <f t="shared" si="24"/>
        <v>0.17374000000000001</v>
      </c>
      <c r="AP16" s="170">
        <v>0.7</v>
      </c>
      <c r="AQ16" s="170">
        <v>0.75</v>
      </c>
      <c r="AR16" s="170">
        <v>0.9</v>
      </c>
      <c r="AS16" s="170">
        <v>0</v>
      </c>
      <c r="AT16" s="170">
        <v>0</v>
      </c>
      <c r="AU16" s="169">
        <f t="shared" si="25"/>
        <v>3.9981943050000002</v>
      </c>
      <c r="AV16" s="169">
        <f t="shared" si="26"/>
        <v>7.6854929250000001</v>
      </c>
      <c r="AW16" s="169">
        <f t="shared" si="27"/>
        <v>6.0606903149999996</v>
      </c>
      <c r="AX16" s="169">
        <f t="shared" si="28"/>
        <v>0</v>
      </c>
      <c r="AY16" s="169">
        <f t="shared" si="29"/>
        <v>0</v>
      </c>
      <c r="AZ16" s="169">
        <f t="shared" si="30"/>
        <v>1.7135118450000002</v>
      </c>
      <c r="BA16" s="169">
        <f t="shared" si="31"/>
        <v>2.5618309749999995</v>
      </c>
      <c r="BB16" s="169">
        <f t="shared" si="32"/>
        <v>0.67341003499999985</v>
      </c>
      <c r="BC16" s="169">
        <f t="shared" si="33"/>
        <v>0.96475887500000002</v>
      </c>
      <c r="BD16" s="171">
        <f t="shared" si="34"/>
        <v>0.19295177499999999</v>
      </c>
      <c r="BE16" s="172">
        <f t="shared" si="35"/>
        <v>12.1983</v>
      </c>
      <c r="BF16" s="166">
        <f t="shared" si="36"/>
        <v>22.36355</v>
      </c>
      <c r="BG16" s="166">
        <f t="shared" si="37"/>
        <v>14.231349999999999</v>
      </c>
      <c r="BH16" s="166">
        <f t="shared" si="38"/>
        <v>2.0330500000000002</v>
      </c>
      <c r="BI16" s="166">
        <f t="shared" si="39"/>
        <v>0.40661000000000003</v>
      </c>
      <c r="BJ16" s="166">
        <f t="shared" si="40"/>
        <v>7.4700582450000006</v>
      </c>
      <c r="BK16" s="166">
        <f t="shared" si="41"/>
        <v>13.679044774999999</v>
      </c>
      <c r="BL16" s="166">
        <f t="shared" si="42"/>
        <v>7.4790357849999998</v>
      </c>
      <c r="BM16" s="166">
        <f t="shared" si="43"/>
        <v>2.0330500000000002</v>
      </c>
      <c r="BN16" s="166">
        <f t="shared" si="44"/>
        <v>0.40660999999999997</v>
      </c>
      <c r="BO16" s="166">
        <f t="shared" si="45"/>
        <v>4.728241755</v>
      </c>
      <c r="BP16" s="166">
        <f t="shared" si="46"/>
        <v>8.6845052250000006</v>
      </c>
      <c r="BQ16" s="166">
        <f t="shared" si="47"/>
        <v>6.7523142149999993</v>
      </c>
      <c r="BR16" s="166">
        <f t="shared" si="48"/>
        <v>0</v>
      </c>
      <c r="BS16" s="167">
        <f t="shared" si="49"/>
        <v>0</v>
      </c>
    </row>
    <row r="17" spans="1:71" ht="45.75" customHeight="1" thickBot="1" x14ac:dyDescent="0.3">
      <c r="A17" s="37" t="s">
        <v>193</v>
      </c>
      <c r="B17" s="42" t="s">
        <v>196</v>
      </c>
      <c r="C17" s="41">
        <v>319</v>
      </c>
      <c r="D17" s="16">
        <v>319</v>
      </c>
      <c r="E17" s="16">
        <v>0</v>
      </c>
      <c r="F17" s="16">
        <v>319</v>
      </c>
      <c r="G17" s="101" t="s">
        <v>458</v>
      </c>
      <c r="H17" s="65" t="s">
        <v>408</v>
      </c>
      <c r="I17" s="16">
        <v>0</v>
      </c>
      <c r="J17" s="41">
        <v>0</v>
      </c>
      <c r="K17" s="16">
        <v>0</v>
      </c>
      <c r="L17" s="13" t="s">
        <v>550</v>
      </c>
      <c r="M17" s="13" t="s">
        <v>503</v>
      </c>
      <c r="N17" s="13" t="s">
        <v>499</v>
      </c>
      <c r="O17" s="16" t="s">
        <v>479</v>
      </c>
      <c r="P17" s="42" t="s">
        <v>9</v>
      </c>
      <c r="Q17" s="164">
        <f t="shared" si="0"/>
        <v>6.9861000000000004</v>
      </c>
      <c r="R17" s="165">
        <f t="shared" si="1"/>
        <v>12.80785</v>
      </c>
      <c r="S17" s="165">
        <f t="shared" si="2"/>
        <v>8.1504499999999993</v>
      </c>
      <c r="T17" s="165">
        <f t="shared" si="3"/>
        <v>1.16435</v>
      </c>
      <c r="U17" s="165">
        <f t="shared" si="4"/>
        <v>0.23286999999999999</v>
      </c>
      <c r="V17" s="166">
        <f t="shared" si="5"/>
        <v>0.49950615000000004</v>
      </c>
      <c r="W17" s="166">
        <f t="shared" si="6"/>
        <v>0.69162389999999996</v>
      </c>
      <c r="X17" s="165">
        <f t="shared" si="7"/>
        <v>0.65320034999999999</v>
      </c>
      <c r="Y17" s="166">
        <f t="shared" si="8"/>
        <v>9.6058875000000002E-2</v>
      </c>
      <c r="Z17" s="166">
        <f t="shared" si="9"/>
        <v>1.9211775E-2</v>
      </c>
      <c r="AA17" s="166">
        <f t="shared" si="10"/>
        <v>0.73004745000000004</v>
      </c>
      <c r="AB17" s="166">
        <f t="shared" si="11"/>
        <v>0.99901230000000008</v>
      </c>
      <c r="AC17" s="165">
        <f t="shared" si="12"/>
        <v>0.69162389999999996</v>
      </c>
      <c r="AD17" s="166">
        <f t="shared" si="13"/>
        <v>0</v>
      </c>
      <c r="AE17" s="166">
        <f t="shared" si="14"/>
        <v>0</v>
      </c>
      <c r="AF17" s="166">
        <f t="shared" si="15"/>
        <v>5.7565464000000004</v>
      </c>
      <c r="AG17" s="166">
        <f t="shared" si="16"/>
        <v>11.1172138</v>
      </c>
      <c r="AH17" s="166">
        <f t="shared" si="17"/>
        <v>6.8056257499999999</v>
      </c>
      <c r="AI17" s="166">
        <f t="shared" si="18"/>
        <v>1.068291125</v>
      </c>
      <c r="AJ17" s="167">
        <f t="shared" si="19"/>
        <v>0.21365822499999998</v>
      </c>
      <c r="AK17" s="168">
        <f t="shared" si="20"/>
        <v>0</v>
      </c>
      <c r="AL17" s="169">
        <f t="shared" si="21"/>
        <v>0</v>
      </c>
      <c r="AM17" s="169">
        <f t="shared" si="22"/>
        <v>0</v>
      </c>
      <c r="AN17" s="169">
        <f t="shared" si="23"/>
        <v>0</v>
      </c>
      <c r="AO17" s="169">
        <f t="shared" si="24"/>
        <v>0</v>
      </c>
      <c r="AP17" s="170">
        <v>0.7</v>
      </c>
      <c r="AQ17" s="170">
        <v>0.75</v>
      </c>
      <c r="AR17" s="170">
        <v>0.9</v>
      </c>
      <c r="AS17" s="170">
        <v>0</v>
      </c>
      <c r="AT17" s="170">
        <v>0</v>
      </c>
      <c r="AU17" s="169">
        <f t="shared" si="25"/>
        <v>0.349654305</v>
      </c>
      <c r="AV17" s="169">
        <f t="shared" si="26"/>
        <v>0.51871792500000002</v>
      </c>
      <c r="AW17" s="169">
        <f t="shared" si="27"/>
        <v>0.58788031500000004</v>
      </c>
      <c r="AX17" s="169">
        <f t="shared" si="28"/>
        <v>0</v>
      </c>
      <c r="AY17" s="169">
        <f t="shared" si="29"/>
        <v>0</v>
      </c>
      <c r="AZ17" s="169">
        <f t="shared" si="30"/>
        <v>0.14985184500000004</v>
      </c>
      <c r="BA17" s="169">
        <f t="shared" si="31"/>
        <v>0.17290597499999993</v>
      </c>
      <c r="BB17" s="169">
        <f t="shared" si="32"/>
        <v>6.5320034999999943E-2</v>
      </c>
      <c r="BC17" s="169">
        <f t="shared" si="33"/>
        <v>9.6058875000000002E-2</v>
      </c>
      <c r="BD17" s="171">
        <f t="shared" si="34"/>
        <v>1.9211775E-2</v>
      </c>
      <c r="BE17" s="172">
        <f t="shared" si="35"/>
        <v>6.9861000000000004</v>
      </c>
      <c r="BF17" s="166">
        <f t="shared" si="36"/>
        <v>12.80785</v>
      </c>
      <c r="BG17" s="166">
        <f t="shared" si="37"/>
        <v>8.1504499999999993</v>
      </c>
      <c r="BH17" s="166">
        <f t="shared" si="38"/>
        <v>1.16435</v>
      </c>
      <c r="BI17" s="166">
        <f t="shared" si="39"/>
        <v>0.23286999999999999</v>
      </c>
      <c r="BJ17" s="166">
        <f t="shared" si="40"/>
        <v>5.9063982450000001</v>
      </c>
      <c r="BK17" s="166">
        <f t="shared" si="41"/>
        <v>11.290119775000001</v>
      </c>
      <c r="BL17" s="166">
        <f t="shared" si="42"/>
        <v>6.870945785</v>
      </c>
      <c r="BM17" s="166">
        <f t="shared" si="43"/>
        <v>1.16435</v>
      </c>
      <c r="BN17" s="166">
        <f t="shared" si="44"/>
        <v>0.23286999999999997</v>
      </c>
      <c r="BO17" s="166">
        <f t="shared" si="45"/>
        <v>1.0797017550000001</v>
      </c>
      <c r="BP17" s="166">
        <f t="shared" si="46"/>
        <v>1.5177302250000002</v>
      </c>
      <c r="BQ17" s="166">
        <f t="shared" si="47"/>
        <v>1.279504215</v>
      </c>
      <c r="BR17" s="166">
        <f t="shared" si="48"/>
        <v>0</v>
      </c>
      <c r="BS17" s="167">
        <f t="shared" si="49"/>
        <v>0</v>
      </c>
    </row>
    <row r="18" spans="1:71" ht="45.75" customHeight="1" thickBot="1" x14ac:dyDescent="0.3">
      <c r="A18" s="37" t="s">
        <v>173</v>
      </c>
      <c r="B18" s="42" t="s">
        <v>172</v>
      </c>
      <c r="C18" s="41">
        <v>536</v>
      </c>
      <c r="D18" s="16">
        <v>600</v>
      </c>
      <c r="E18" s="16">
        <v>20</v>
      </c>
      <c r="F18" s="16">
        <v>620</v>
      </c>
      <c r="G18" s="16" t="s">
        <v>457</v>
      </c>
      <c r="H18" s="63" t="s">
        <v>392</v>
      </c>
      <c r="I18" s="16">
        <v>506</v>
      </c>
      <c r="J18" s="41">
        <v>84</v>
      </c>
      <c r="K18" s="16">
        <v>30.04</v>
      </c>
      <c r="L18" s="13" t="s">
        <v>550</v>
      </c>
      <c r="M18" s="13" t="s">
        <v>542</v>
      </c>
      <c r="N18" s="13" t="s">
        <v>499</v>
      </c>
      <c r="O18" s="16" t="s">
        <v>479</v>
      </c>
      <c r="P18" s="42" t="s">
        <v>391</v>
      </c>
      <c r="Q18" s="164">
        <f t="shared" si="0"/>
        <v>2.0586000000000002</v>
      </c>
      <c r="R18" s="165">
        <f t="shared" si="1"/>
        <v>3.7740999999999998</v>
      </c>
      <c r="S18" s="165">
        <f t="shared" si="2"/>
        <v>2.4016999999999999</v>
      </c>
      <c r="T18" s="165">
        <f t="shared" si="3"/>
        <v>0.34310000000000002</v>
      </c>
      <c r="U18" s="165">
        <f t="shared" si="4"/>
        <v>6.862E-2</v>
      </c>
      <c r="V18" s="166">
        <f t="shared" si="5"/>
        <v>0.14718990000000001</v>
      </c>
      <c r="W18" s="166">
        <f t="shared" si="6"/>
        <v>0.20380140000000002</v>
      </c>
      <c r="X18" s="165">
        <f t="shared" si="7"/>
        <v>0.19247909999999999</v>
      </c>
      <c r="Y18" s="166">
        <f t="shared" si="8"/>
        <v>2.8305750000000001E-2</v>
      </c>
      <c r="Z18" s="166">
        <f t="shared" si="9"/>
        <v>5.6611500000000002E-3</v>
      </c>
      <c r="AA18" s="166">
        <f t="shared" si="10"/>
        <v>0.2151237</v>
      </c>
      <c r="AB18" s="166">
        <f t="shared" si="11"/>
        <v>0.29437980000000002</v>
      </c>
      <c r="AC18" s="165">
        <f t="shared" si="12"/>
        <v>0.20380140000000002</v>
      </c>
      <c r="AD18" s="166">
        <f t="shared" si="13"/>
        <v>0</v>
      </c>
      <c r="AE18" s="166">
        <f t="shared" si="14"/>
        <v>0</v>
      </c>
      <c r="AF18" s="166">
        <f t="shared" si="15"/>
        <v>1.6962864000000002</v>
      </c>
      <c r="AG18" s="166">
        <f t="shared" si="16"/>
        <v>3.2759187999999995</v>
      </c>
      <c r="AH18" s="166">
        <f t="shared" si="17"/>
        <v>2.0054194999999999</v>
      </c>
      <c r="AI18" s="166">
        <f t="shared" si="18"/>
        <v>0.31479425</v>
      </c>
      <c r="AJ18" s="167">
        <f t="shared" si="19"/>
        <v>6.2958849999999997E-2</v>
      </c>
      <c r="AK18" s="168">
        <f t="shared" si="20"/>
        <v>11.519399999999999</v>
      </c>
      <c r="AL18" s="169">
        <f t="shared" si="21"/>
        <v>21.1189</v>
      </c>
      <c r="AM18" s="169">
        <f t="shared" si="22"/>
        <v>13.439299999999999</v>
      </c>
      <c r="AN18" s="169">
        <f t="shared" si="23"/>
        <v>1.9198999999999999</v>
      </c>
      <c r="AO18" s="169">
        <f t="shared" si="24"/>
        <v>0.38397999999999999</v>
      </c>
      <c r="AP18" s="170">
        <v>0.7</v>
      </c>
      <c r="AQ18" s="170">
        <v>0.75</v>
      </c>
      <c r="AR18" s="170">
        <v>0.9</v>
      </c>
      <c r="AS18" s="170">
        <v>0</v>
      </c>
      <c r="AT18" s="170">
        <v>0</v>
      </c>
      <c r="AU18" s="169">
        <f t="shared" si="25"/>
        <v>8.1666129299999994</v>
      </c>
      <c r="AV18" s="169">
        <f t="shared" si="26"/>
        <v>15.99202605</v>
      </c>
      <c r="AW18" s="169">
        <f t="shared" si="27"/>
        <v>12.26860119</v>
      </c>
      <c r="AX18" s="169">
        <f t="shared" si="28"/>
        <v>0</v>
      </c>
      <c r="AY18" s="169">
        <f t="shared" si="29"/>
        <v>0</v>
      </c>
      <c r="AZ18" s="169">
        <f t="shared" si="30"/>
        <v>3.4999769700000005</v>
      </c>
      <c r="BA18" s="169">
        <f t="shared" si="31"/>
        <v>5.3306753499999999</v>
      </c>
      <c r="BB18" s="169">
        <f t="shared" si="32"/>
        <v>1.3631779099999992</v>
      </c>
      <c r="BC18" s="169">
        <f t="shared" si="33"/>
        <v>1.9482057499999998</v>
      </c>
      <c r="BD18" s="171">
        <f t="shared" si="34"/>
        <v>0.38964114999999999</v>
      </c>
      <c r="BE18" s="172">
        <f t="shared" si="35"/>
        <v>13.577999999999999</v>
      </c>
      <c r="BF18" s="166">
        <f t="shared" si="36"/>
        <v>24.893000000000001</v>
      </c>
      <c r="BG18" s="166">
        <f t="shared" si="37"/>
        <v>15.840999999999999</v>
      </c>
      <c r="BH18" s="166">
        <f t="shared" si="38"/>
        <v>2.2629999999999999</v>
      </c>
      <c r="BI18" s="166">
        <f t="shared" si="39"/>
        <v>0.4526</v>
      </c>
      <c r="BJ18" s="166">
        <f t="shared" si="40"/>
        <v>5.1962633700000005</v>
      </c>
      <c r="BK18" s="166">
        <f t="shared" si="41"/>
        <v>8.6065941499999994</v>
      </c>
      <c r="BL18" s="166">
        <f t="shared" si="42"/>
        <v>3.3685974099999991</v>
      </c>
      <c r="BM18" s="166">
        <f t="shared" si="43"/>
        <v>2.2629999999999999</v>
      </c>
      <c r="BN18" s="166">
        <f t="shared" si="44"/>
        <v>0.4526</v>
      </c>
      <c r="BO18" s="166">
        <f t="shared" si="45"/>
        <v>8.3817366299999989</v>
      </c>
      <c r="BP18" s="166">
        <f t="shared" si="46"/>
        <v>16.286405850000001</v>
      </c>
      <c r="BQ18" s="166">
        <f t="shared" si="47"/>
        <v>12.47240259</v>
      </c>
      <c r="BR18" s="166">
        <f t="shared" si="48"/>
        <v>0</v>
      </c>
      <c r="BS18" s="167">
        <f t="shared" si="49"/>
        <v>0</v>
      </c>
    </row>
    <row r="19" spans="1:71" ht="45.75" customHeight="1" thickBot="1" x14ac:dyDescent="0.3">
      <c r="A19" s="38" t="s">
        <v>203</v>
      </c>
      <c r="B19" s="42" t="s">
        <v>204</v>
      </c>
      <c r="C19" s="41">
        <v>352</v>
      </c>
      <c r="D19" s="16">
        <v>352</v>
      </c>
      <c r="E19" s="16">
        <v>412</v>
      </c>
      <c r="F19" s="16">
        <v>764</v>
      </c>
      <c r="G19" s="50" t="s">
        <v>457</v>
      </c>
      <c r="H19" s="63" t="s">
        <v>393</v>
      </c>
      <c r="I19" s="16">
        <v>90</v>
      </c>
      <c r="J19" s="41">
        <v>26</v>
      </c>
      <c r="K19" s="16">
        <v>29.86</v>
      </c>
      <c r="L19" s="18" t="s">
        <v>594</v>
      </c>
      <c r="M19" s="16" t="s">
        <v>504</v>
      </c>
      <c r="N19" s="13" t="s">
        <v>499</v>
      </c>
      <c r="O19" s="16" t="s">
        <v>479</v>
      </c>
      <c r="P19" s="42" t="s">
        <v>380</v>
      </c>
      <c r="Q19" s="164">
        <f t="shared" si="0"/>
        <v>5.7378</v>
      </c>
      <c r="R19" s="165">
        <f t="shared" si="1"/>
        <v>10.519299999999999</v>
      </c>
      <c r="S19" s="165">
        <f t="shared" si="2"/>
        <v>6.6940999999999997</v>
      </c>
      <c r="T19" s="165">
        <f t="shared" si="3"/>
        <v>0.95630000000000004</v>
      </c>
      <c r="U19" s="165">
        <f t="shared" si="4"/>
        <v>0.19126000000000001</v>
      </c>
      <c r="V19" s="166">
        <f t="shared" si="5"/>
        <v>0.41025270000000003</v>
      </c>
      <c r="W19" s="166">
        <f t="shared" si="6"/>
        <v>0.56804220000000005</v>
      </c>
      <c r="X19" s="165">
        <f t="shared" si="7"/>
        <v>0.53648430000000003</v>
      </c>
      <c r="Y19" s="166">
        <f t="shared" si="8"/>
        <v>7.8894750000000013E-2</v>
      </c>
      <c r="Z19" s="166">
        <f t="shared" si="9"/>
        <v>1.5778950000000003E-2</v>
      </c>
      <c r="AA19" s="166">
        <f t="shared" si="10"/>
        <v>0.59960009999999997</v>
      </c>
      <c r="AB19" s="166">
        <f t="shared" si="11"/>
        <v>0.82050540000000005</v>
      </c>
      <c r="AC19" s="165">
        <f t="shared" si="12"/>
        <v>0.56804220000000005</v>
      </c>
      <c r="AD19" s="166">
        <f t="shared" si="13"/>
        <v>0</v>
      </c>
      <c r="AE19" s="166">
        <f t="shared" si="14"/>
        <v>0</v>
      </c>
      <c r="AF19" s="166">
        <f t="shared" si="15"/>
        <v>4.7279472</v>
      </c>
      <c r="AG19" s="166">
        <f t="shared" si="16"/>
        <v>9.1307523999999987</v>
      </c>
      <c r="AH19" s="166">
        <f t="shared" si="17"/>
        <v>5.5895735000000002</v>
      </c>
      <c r="AI19" s="166">
        <f t="shared" si="18"/>
        <v>0.87740525000000003</v>
      </c>
      <c r="AJ19" s="167">
        <f t="shared" si="19"/>
        <v>0.17548105</v>
      </c>
      <c r="AK19" s="168">
        <f t="shared" si="20"/>
        <v>10.9938</v>
      </c>
      <c r="AL19" s="169">
        <f t="shared" si="21"/>
        <v>20.1553</v>
      </c>
      <c r="AM19" s="169">
        <f t="shared" si="22"/>
        <v>12.8261</v>
      </c>
      <c r="AN19" s="169">
        <f t="shared" si="23"/>
        <v>1.8323</v>
      </c>
      <c r="AO19" s="169">
        <f t="shared" si="24"/>
        <v>0.36646000000000001</v>
      </c>
      <c r="AP19" s="170">
        <v>0.7</v>
      </c>
      <c r="AQ19" s="170">
        <v>0.75</v>
      </c>
      <c r="AR19" s="170">
        <v>0.9</v>
      </c>
      <c r="AS19" s="170">
        <v>0</v>
      </c>
      <c r="AT19" s="170">
        <v>0</v>
      </c>
      <c r="AU19" s="169">
        <f t="shared" si="25"/>
        <v>7.9828368900000006</v>
      </c>
      <c r="AV19" s="169">
        <f t="shared" si="26"/>
        <v>15.54250665</v>
      </c>
      <c r="AW19" s="169">
        <f t="shared" si="27"/>
        <v>12.026325870000001</v>
      </c>
      <c r="AX19" s="169">
        <f t="shared" si="28"/>
        <v>0</v>
      </c>
      <c r="AY19" s="169">
        <f t="shared" si="29"/>
        <v>0</v>
      </c>
      <c r="AZ19" s="169">
        <f t="shared" si="30"/>
        <v>3.4212158100000005</v>
      </c>
      <c r="BA19" s="169">
        <f t="shared" si="31"/>
        <v>5.1808355500000012</v>
      </c>
      <c r="BB19" s="169">
        <f t="shared" si="32"/>
        <v>1.3362584299999991</v>
      </c>
      <c r="BC19" s="169">
        <f t="shared" si="33"/>
        <v>1.9111947499999999</v>
      </c>
      <c r="BD19" s="171">
        <f t="shared" si="34"/>
        <v>0.38223895000000002</v>
      </c>
      <c r="BE19" s="172">
        <f t="shared" si="35"/>
        <v>16.7316</v>
      </c>
      <c r="BF19" s="166">
        <f t="shared" si="36"/>
        <v>30.674599999999998</v>
      </c>
      <c r="BG19" s="166">
        <f t="shared" si="37"/>
        <v>19.520199999999999</v>
      </c>
      <c r="BH19" s="166">
        <f t="shared" si="38"/>
        <v>2.7886000000000002</v>
      </c>
      <c r="BI19" s="166">
        <f t="shared" si="39"/>
        <v>0.55771999999999999</v>
      </c>
      <c r="BJ19" s="166">
        <f t="shared" si="40"/>
        <v>8.1491630100000005</v>
      </c>
      <c r="BK19" s="166">
        <f t="shared" si="41"/>
        <v>14.31158795</v>
      </c>
      <c r="BL19" s="166">
        <f t="shared" si="42"/>
        <v>6.9258319299999993</v>
      </c>
      <c r="BM19" s="166">
        <f t="shared" si="43"/>
        <v>2.7885999999999997</v>
      </c>
      <c r="BN19" s="166">
        <f t="shared" si="44"/>
        <v>0.55771999999999999</v>
      </c>
      <c r="BO19" s="166">
        <f t="shared" si="45"/>
        <v>8.5824369900000015</v>
      </c>
      <c r="BP19" s="166">
        <f t="shared" si="46"/>
        <v>16.363012050000002</v>
      </c>
      <c r="BQ19" s="166">
        <f t="shared" si="47"/>
        <v>12.594368070000002</v>
      </c>
      <c r="BR19" s="166">
        <f t="shared" si="48"/>
        <v>0</v>
      </c>
      <c r="BS19" s="167">
        <f t="shared" si="49"/>
        <v>0</v>
      </c>
    </row>
    <row r="20" spans="1:71" ht="76.5" customHeight="1" thickBot="1" x14ac:dyDescent="0.3">
      <c r="A20" s="38" t="s">
        <v>190</v>
      </c>
      <c r="B20" s="42" t="s">
        <v>191</v>
      </c>
      <c r="C20" s="41">
        <v>900</v>
      </c>
      <c r="D20" s="16">
        <v>900</v>
      </c>
      <c r="E20" s="16">
        <v>137</v>
      </c>
      <c r="F20" s="16">
        <v>1037</v>
      </c>
      <c r="G20" s="16" t="s">
        <v>457</v>
      </c>
      <c r="H20" s="65" t="s">
        <v>409</v>
      </c>
      <c r="I20" s="16">
        <v>780</v>
      </c>
      <c r="J20" s="41">
        <v>87</v>
      </c>
      <c r="K20" s="16">
        <v>24</v>
      </c>
      <c r="L20" s="13" t="s">
        <v>555</v>
      </c>
      <c r="M20" s="13" t="s">
        <v>503</v>
      </c>
      <c r="N20" s="13" t="s">
        <v>499</v>
      </c>
      <c r="O20" s="16" t="s">
        <v>479</v>
      </c>
      <c r="P20" s="42" t="s">
        <v>9</v>
      </c>
      <c r="Q20" s="164">
        <f t="shared" si="0"/>
        <v>2.6280000000000001</v>
      </c>
      <c r="R20" s="165">
        <f t="shared" si="1"/>
        <v>4.8179999999999996</v>
      </c>
      <c r="S20" s="165">
        <f t="shared" si="2"/>
        <v>3.0659999999999998</v>
      </c>
      <c r="T20" s="165">
        <f t="shared" si="3"/>
        <v>0.438</v>
      </c>
      <c r="U20" s="165">
        <f t="shared" si="4"/>
        <v>8.7599999999999997E-2</v>
      </c>
      <c r="V20" s="166">
        <f t="shared" si="5"/>
        <v>0.18790200000000001</v>
      </c>
      <c r="W20" s="166">
        <f t="shared" si="6"/>
        <v>0.26017200000000001</v>
      </c>
      <c r="X20" s="165">
        <f t="shared" si="7"/>
        <v>0.24571800000000002</v>
      </c>
      <c r="Y20" s="166">
        <f t="shared" si="8"/>
        <v>3.6135E-2</v>
      </c>
      <c r="Z20" s="166">
        <f t="shared" si="9"/>
        <v>7.2269999999999999E-3</v>
      </c>
      <c r="AA20" s="166">
        <f t="shared" si="10"/>
        <v>0.27462600000000004</v>
      </c>
      <c r="AB20" s="166">
        <f t="shared" si="11"/>
        <v>0.37580400000000003</v>
      </c>
      <c r="AC20" s="165">
        <f t="shared" si="12"/>
        <v>0.26017200000000001</v>
      </c>
      <c r="AD20" s="166">
        <f t="shared" si="13"/>
        <v>0</v>
      </c>
      <c r="AE20" s="166">
        <f t="shared" si="14"/>
        <v>0</v>
      </c>
      <c r="AF20" s="166">
        <f t="shared" si="15"/>
        <v>2.1654719999999998</v>
      </c>
      <c r="AG20" s="166">
        <f t="shared" si="16"/>
        <v>4.1820240000000002</v>
      </c>
      <c r="AH20" s="166">
        <f t="shared" si="17"/>
        <v>2.5601099999999999</v>
      </c>
      <c r="AI20" s="166">
        <f t="shared" si="18"/>
        <v>0.40186500000000003</v>
      </c>
      <c r="AJ20" s="167">
        <f t="shared" si="19"/>
        <v>8.0373E-2</v>
      </c>
      <c r="AK20" s="168">
        <f t="shared" si="20"/>
        <v>20.0823</v>
      </c>
      <c r="AL20" s="169">
        <f t="shared" si="21"/>
        <v>36.817549999999997</v>
      </c>
      <c r="AM20" s="169">
        <f t="shared" si="22"/>
        <v>23.429349999999999</v>
      </c>
      <c r="AN20" s="169">
        <f t="shared" si="23"/>
        <v>3.3470499999999999</v>
      </c>
      <c r="AO20" s="169">
        <f t="shared" si="24"/>
        <v>0.66940999999999995</v>
      </c>
      <c r="AP20" s="170">
        <v>0.7</v>
      </c>
      <c r="AQ20" s="170">
        <v>0.75</v>
      </c>
      <c r="AR20" s="170">
        <v>0.9</v>
      </c>
      <c r="AS20" s="170">
        <v>0</v>
      </c>
      <c r="AT20" s="170">
        <v>0</v>
      </c>
      <c r="AU20" s="169">
        <f t="shared" si="25"/>
        <v>14.1891414</v>
      </c>
      <c r="AV20" s="169">
        <f t="shared" si="26"/>
        <v>27.808291499999996</v>
      </c>
      <c r="AW20" s="169">
        <f t="shared" si="27"/>
        <v>21.307561199999999</v>
      </c>
      <c r="AX20" s="169">
        <f t="shared" si="28"/>
        <v>0</v>
      </c>
      <c r="AY20" s="169">
        <f t="shared" si="29"/>
        <v>0</v>
      </c>
      <c r="AZ20" s="169">
        <f t="shared" si="30"/>
        <v>6.0810606000000007</v>
      </c>
      <c r="BA20" s="169">
        <f t="shared" si="31"/>
        <v>9.2694304999999986</v>
      </c>
      <c r="BB20" s="169">
        <f t="shared" si="32"/>
        <v>2.367506800000001</v>
      </c>
      <c r="BC20" s="169">
        <f t="shared" si="33"/>
        <v>3.3831849999999997</v>
      </c>
      <c r="BD20" s="171">
        <f t="shared" si="34"/>
        <v>0.67663699999999993</v>
      </c>
      <c r="BE20" s="172">
        <f t="shared" si="35"/>
        <v>22.7103</v>
      </c>
      <c r="BF20" s="166">
        <f t="shared" si="36"/>
        <v>41.635549999999995</v>
      </c>
      <c r="BG20" s="166">
        <f t="shared" si="37"/>
        <v>26.495349999999998</v>
      </c>
      <c r="BH20" s="166">
        <f t="shared" si="38"/>
        <v>3.78505</v>
      </c>
      <c r="BI20" s="166">
        <f t="shared" si="39"/>
        <v>0.75700999999999996</v>
      </c>
      <c r="BJ20" s="166">
        <f t="shared" si="40"/>
        <v>8.2465326000000001</v>
      </c>
      <c r="BK20" s="166">
        <f t="shared" si="41"/>
        <v>13.451454499999999</v>
      </c>
      <c r="BL20" s="166">
        <f t="shared" si="42"/>
        <v>4.9276168000000009</v>
      </c>
      <c r="BM20" s="166">
        <f t="shared" si="43"/>
        <v>3.7850499999999996</v>
      </c>
      <c r="BN20" s="166">
        <f t="shared" si="44"/>
        <v>0.75700999999999996</v>
      </c>
      <c r="BO20" s="166">
        <f t="shared" si="45"/>
        <v>14.4637674</v>
      </c>
      <c r="BP20" s="166">
        <f t="shared" si="46"/>
        <v>28.184095499999994</v>
      </c>
      <c r="BQ20" s="166">
        <f t="shared" si="47"/>
        <v>21.567733199999999</v>
      </c>
      <c r="BR20" s="166">
        <f t="shared" si="48"/>
        <v>0</v>
      </c>
      <c r="BS20" s="167">
        <f t="shared" si="49"/>
        <v>0</v>
      </c>
    </row>
    <row r="21" spans="1:71" ht="45.75" customHeight="1" thickBot="1" x14ac:dyDescent="0.3">
      <c r="A21" s="38" t="s">
        <v>175</v>
      </c>
      <c r="B21" s="42" t="s">
        <v>174</v>
      </c>
      <c r="C21" s="41">
        <v>288</v>
      </c>
      <c r="D21" s="16">
        <v>288</v>
      </c>
      <c r="E21" s="16">
        <v>71</v>
      </c>
      <c r="F21" s="16">
        <v>359</v>
      </c>
      <c r="G21" s="101" t="s">
        <v>458</v>
      </c>
      <c r="H21" s="70" t="s">
        <v>410</v>
      </c>
      <c r="I21" s="16">
        <v>251</v>
      </c>
      <c r="J21" s="41">
        <v>87</v>
      </c>
      <c r="K21" s="16">
        <v>11.02</v>
      </c>
      <c r="L21" s="13" t="s">
        <v>554</v>
      </c>
      <c r="M21" s="13" t="s">
        <v>503</v>
      </c>
      <c r="N21" s="13" t="s">
        <v>499</v>
      </c>
      <c r="O21" s="16" t="s">
        <v>479</v>
      </c>
      <c r="P21" s="42" t="s">
        <v>9</v>
      </c>
      <c r="Q21" s="164">
        <f t="shared" si="0"/>
        <v>0.81030000000000002</v>
      </c>
      <c r="R21" s="165">
        <f t="shared" si="1"/>
        <v>1.4855499999999999</v>
      </c>
      <c r="S21" s="165">
        <f t="shared" si="2"/>
        <v>0.94535000000000002</v>
      </c>
      <c r="T21" s="165">
        <f t="shared" si="3"/>
        <v>0.13505</v>
      </c>
      <c r="U21" s="165">
        <f t="shared" si="4"/>
        <v>2.7009999999999999E-2</v>
      </c>
      <c r="V21" s="166">
        <f t="shared" si="5"/>
        <v>5.793645E-2</v>
      </c>
      <c r="W21" s="166">
        <f t="shared" si="6"/>
        <v>8.0219700000000005E-2</v>
      </c>
      <c r="X21" s="165">
        <f t="shared" si="7"/>
        <v>7.5763050000000012E-2</v>
      </c>
      <c r="Y21" s="166">
        <f t="shared" si="8"/>
        <v>1.1141625E-2</v>
      </c>
      <c r="Z21" s="166">
        <f t="shared" si="9"/>
        <v>2.2283250000000002E-3</v>
      </c>
      <c r="AA21" s="166">
        <f t="shared" si="10"/>
        <v>8.4676350000000011E-2</v>
      </c>
      <c r="AB21" s="166">
        <f t="shared" si="11"/>
        <v>0.1158729</v>
      </c>
      <c r="AC21" s="165">
        <f t="shared" si="12"/>
        <v>8.0219700000000005E-2</v>
      </c>
      <c r="AD21" s="166">
        <f t="shared" si="13"/>
        <v>0</v>
      </c>
      <c r="AE21" s="166">
        <f t="shared" si="14"/>
        <v>0</v>
      </c>
      <c r="AF21" s="166">
        <f t="shared" si="15"/>
        <v>0.66768720000000004</v>
      </c>
      <c r="AG21" s="166">
        <f t="shared" si="16"/>
        <v>1.2894573999999999</v>
      </c>
      <c r="AH21" s="166">
        <f t="shared" si="17"/>
        <v>0.78936724999999996</v>
      </c>
      <c r="AI21" s="166">
        <f t="shared" si="18"/>
        <v>0.123908375</v>
      </c>
      <c r="AJ21" s="167">
        <f t="shared" si="19"/>
        <v>2.4781675E-2</v>
      </c>
      <c r="AK21" s="168">
        <f t="shared" si="20"/>
        <v>7.0518000000000001</v>
      </c>
      <c r="AL21" s="169">
        <f t="shared" si="21"/>
        <v>12.9283</v>
      </c>
      <c r="AM21" s="169">
        <f t="shared" si="22"/>
        <v>8.2271000000000001</v>
      </c>
      <c r="AN21" s="169">
        <f t="shared" si="23"/>
        <v>1.1753</v>
      </c>
      <c r="AO21" s="169">
        <f t="shared" si="24"/>
        <v>0.23505999999999999</v>
      </c>
      <c r="AP21" s="170">
        <v>0.7</v>
      </c>
      <c r="AQ21" s="170">
        <v>0.75</v>
      </c>
      <c r="AR21" s="170">
        <v>0.9</v>
      </c>
      <c r="AS21" s="170">
        <v>0</v>
      </c>
      <c r="AT21" s="170">
        <v>0</v>
      </c>
      <c r="AU21" s="169">
        <f t="shared" si="25"/>
        <v>4.9768155149999993</v>
      </c>
      <c r="AV21" s="169">
        <f t="shared" si="26"/>
        <v>9.7563897750000006</v>
      </c>
      <c r="AW21" s="169">
        <f t="shared" si="27"/>
        <v>7.4725767450000014</v>
      </c>
      <c r="AX21" s="169">
        <f t="shared" si="28"/>
        <v>0</v>
      </c>
      <c r="AY21" s="169">
        <f t="shared" si="29"/>
        <v>0</v>
      </c>
      <c r="AZ21" s="169">
        <f t="shared" si="30"/>
        <v>2.1329209350000005</v>
      </c>
      <c r="BA21" s="169">
        <f t="shared" si="31"/>
        <v>3.2521299250000002</v>
      </c>
      <c r="BB21" s="169">
        <f t="shared" si="32"/>
        <v>0.83028630499999956</v>
      </c>
      <c r="BC21" s="169">
        <f t="shared" si="33"/>
        <v>1.1864416250000001</v>
      </c>
      <c r="BD21" s="171">
        <f t="shared" si="34"/>
        <v>0.23728832499999999</v>
      </c>
      <c r="BE21" s="172">
        <f t="shared" si="35"/>
        <v>7.8620999999999999</v>
      </c>
      <c r="BF21" s="166">
        <f t="shared" si="36"/>
        <v>14.41385</v>
      </c>
      <c r="BG21" s="166">
        <f t="shared" si="37"/>
        <v>9.1724499999999995</v>
      </c>
      <c r="BH21" s="166">
        <f t="shared" si="38"/>
        <v>1.3103500000000001</v>
      </c>
      <c r="BI21" s="166">
        <f t="shared" si="39"/>
        <v>0.26206999999999997</v>
      </c>
      <c r="BJ21" s="166">
        <f t="shared" si="40"/>
        <v>2.8006081350000005</v>
      </c>
      <c r="BK21" s="166">
        <f t="shared" si="41"/>
        <v>4.5415873250000001</v>
      </c>
      <c r="BL21" s="166">
        <f t="shared" si="42"/>
        <v>1.6196535549999995</v>
      </c>
      <c r="BM21" s="166">
        <f t="shared" si="43"/>
        <v>1.3103500000000001</v>
      </c>
      <c r="BN21" s="166">
        <f t="shared" si="44"/>
        <v>0.26206999999999997</v>
      </c>
      <c r="BO21" s="166">
        <f t="shared" si="45"/>
        <v>5.0614918649999989</v>
      </c>
      <c r="BP21" s="166">
        <f t="shared" si="46"/>
        <v>9.872262675</v>
      </c>
      <c r="BQ21" s="166">
        <f t="shared" si="47"/>
        <v>7.5527964450000011</v>
      </c>
      <c r="BR21" s="166">
        <f t="shared" si="48"/>
        <v>0</v>
      </c>
      <c r="BS21" s="167">
        <f t="shared" si="49"/>
        <v>0</v>
      </c>
    </row>
    <row r="22" spans="1:71" ht="45.75" customHeight="1" thickBot="1" x14ac:dyDescent="0.3">
      <c r="A22" s="38" t="s">
        <v>182</v>
      </c>
      <c r="B22" s="42" t="s">
        <v>185</v>
      </c>
      <c r="C22" s="41">
        <v>781</v>
      </c>
      <c r="D22" s="16">
        <v>779</v>
      </c>
      <c r="E22" s="16">
        <v>26</v>
      </c>
      <c r="F22" s="16">
        <v>805</v>
      </c>
      <c r="G22" s="16" t="s">
        <v>457</v>
      </c>
      <c r="H22" s="64" t="s">
        <v>394</v>
      </c>
      <c r="I22" s="16">
        <v>746</v>
      </c>
      <c r="J22" s="41">
        <v>96</v>
      </c>
      <c r="K22" s="16">
        <v>29.41</v>
      </c>
      <c r="L22" s="13" t="s">
        <v>557</v>
      </c>
      <c r="M22" s="13" t="s">
        <v>503</v>
      </c>
      <c r="N22" s="13" t="s">
        <v>499</v>
      </c>
      <c r="O22" s="16" t="s">
        <v>479</v>
      </c>
      <c r="P22" s="58" t="s">
        <v>383</v>
      </c>
      <c r="Q22" s="164">
        <f t="shared" si="0"/>
        <v>0.72270000000000001</v>
      </c>
      <c r="R22" s="165">
        <f t="shared" si="1"/>
        <v>1.3249500000000001</v>
      </c>
      <c r="S22" s="165">
        <f t="shared" si="2"/>
        <v>0.84314999999999996</v>
      </c>
      <c r="T22" s="165">
        <f t="shared" si="3"/>
        <v>0.12045</v>
      </c>
      <c r="U22" s="165">
        <f t="shared" si="4"/>
        <v>2.409E-2</v>
      </c>
      <c r="V22" s="166">
        <f t="shared" si="5"/>
        <v>5.1673050000000005E-2</v>
      </c>
      <c r="W22" s="166">
        <f t="shared" si="6"/>
        <v>7.1547300000000008E-2</v>
      </c>
      <c r="X22" s="165">
        <f t="shared" si="7"/>
        <v>6.7572450000000006E-2</v>
      </c>
      <c r="Y22" s="166">
        <f t="shared" si="8"/>
        <v>9.9371249999999998E-3</v>
      </c>
      <c r="Z22" s="166">
        <f t="shared" si="9"/>
        <v>1.9874250000000001E-3</v>
      </c>
      <c r="AA22" s="166">
        <f t="shared" si="10"/>
        <v>7.552215000000001E-2</v>
      </c>
      <c r="AB22" s="166">
        <f t="shared" si="11"/>
        <v>0.10334610000000001</v>
      </c>
      <c r="AC22" s="165">
        <f t="shared" si="12"/>
        <v>7.1547300000000008E-2</v>
      </c>
      <c r="AD22" s="166">
        <f t="shared" si="13"/>
        <v>0</v>
      </c>
      <c r="AE22" s="166">
        <f t="shared" si="14"/>
        <v>0</v>
      </c>
      <c r="AF22" s="166">
        <f t="shared" si="15"/>
        <v>0.59550480000000006</v>
      </c>
      <c r="AG22" s="166">
        <f t="shared" si="16"/>
        <v>1.1500566000000001</v>
      </c>
      <c r="AH22" s="166">
        <f t="shared" si="17"/>
        <v>0.70403024999999997</v>
      </c>
      <c r="AI22" s="166">
        <f t="shared" si="18"/>
        <v>0.110512875</v>
      </c>
      <c r="AJ22" s="167">
        <f t="shared" si="19"/>
        <v>2.2102574999999999E-2</v>
      </c>
      <c r="AK22" s="168">
        <f t="shared" si="20"/>
        <v>16.9068</v>
      </c>
      <c r="AL22" s="169">
        <f t="shared" si="21"/>
        <v>30.995799999999999</v>
      </c>
      <c r="AM22" s="169">
        <f t="shared" si="22"/>
        <v>19.724599999999999</v>
      </c>
      <c r="AN22" s="169">
        <f t="shared" si="23"/>
        <v>2.8178000000000001</v>
      </c>
      <c r="AO22" s="169">
        <f t="shared" si="24"/>
        <v>0.56355999999999995</v>
      </c>
      <c r="AP22" s="170">
        <v>0.7</v>
      </c>
      <c r="AQ22" s="170">
        <v>0.75</v>
      </c>
      <c r="AR22" s="170">
        <v>0.9</v>
      </c>
      <c r="AS22" s="170">
        <v>0</v>
      </c>
      <c r="AT22" s="170">
        <v>0</v>
      </c>
      <c r="AU22" s="169">
        <f t="shared" si="25"/>
        <v>11.870931135000001</v>
      </c>
      <c r="AV22" s="169">
        <f t="shared" si="26"/>
        <v>23.300510474999999</v>
      </c>
      <c r="AW22" s="169">
        <f t="shared" si="27"/>
        <v>17.812955204999998</v>
      </c>
      <c r="AX22" s="169">
        <f t="shared" si="28"/>
        <v>0</v>
      </c>
      <c r="AY22" s="169">
        <f t="shared" si="29"/>
        <v>0</v>
      </c>
      <c r="AZ22" s="169">
        <f t="shared" si="30"/>
        <v>5.087541915000001</v>
      </c>
      <c r="BA22" s="169">
        <f t="shared" si="31"/>
        <v>7.7668368249999986</v>
      </c>
      <c r="BB22" s="169">
        <f t="shared" si="32"/>
        <v>1.979217245000001</v>
      </c>
      <c r="BC22" s="169">
        <f t="shared" si="33"/>
        <v>2.8277371250000001</v>
      </c>
      <c r="BD22" s="171">
        <f t="shared" si="34"/>
        <v>0.56554742499999999</v>
      </c>
      <c r="BE22" s="172">
        <f t="shared" si="35"/>
        <v>17.6295</v>
      </c>
      <c r="BF22" s="166">
        <f t="shared" si="36"/>
        <v>32.320749999999997</v>
      </c>
      <c r="BG22" s="166">
        <f t="shared" si="37"/>
        <v>20.56775</v>
      </c>
      <c r="BH22" s="166">
        <f t="shared" si="38"/>
        <v>2.93825</v>
      </c>
      <c r="BI22" s="166">
        <f t="shared" si="39"/>
        <v>0.58765000000000001</v>
      </c>
      <c r="BJ22" s="166">
        <f t="shared" si="40"/>
        <v>5.6830467150000015</v>
      </c>
      <c r="BK22" s="166">
        <f t="shared" si="41"/>
        <v>8.9168934249999978</v>
      </c>
      <c r="BL22" s="166">
        <f t="shared" si="42"/>
        <v>2.6832474950000007</v>
      </c>
      <c r="BM22" s="166">
        <f t="shared" si="43"/>
        <v>2.93825</v>
      </c>
      <c r="BN22" s="166">
        <f t="shared" si="44"/>
        <v>0.58765000000000001</v>
      </c>
      <c r="BO22" s="166">
        <f t="shared" si="45"/>
        <v>11.946453285</v>
      </c>
      <c r="BP22" s="166">
        <f t="shared" si="46"/>
        <v>23.403856574999999</v>
      </c>
      <c r="BQ22" s="166">
        <f t="shared" si="47"/>
        <v>17.884502504999997</v>
      </c>
      <c r="BR22" s="166">
        <f t="shared" si="48"/>
        <v>0</v>
      </c>
      <c r="BS22" s="167">
        <f t="shared" si="49"/>
        <v>0</v>
      </c>
    </row>
    <row r="23" spans="1:71" ht="92.25" customHeight="1" thickBot="1" x14ac:dyDescent="0.3">
      <c r="A23" s="38" t="s">
        <v>197</v>
      </c>
      <c r="B23" s="42" t="s">
        <v>199</v>
      </c>
      <c r="C23" s="41">
        <v>480</v>
      </c>
      <c r="D23" s="16">
        <v>480</v>
      </c>
      <c r="E23" s="16">
        <v>20</v>
      </c>
      <c r="F23" s="16">
        <v>500</v>
      </c>
      <c r="G23" s="101" t="s">
        <v>458</v>
      </c>
      <c r="H23" s="63" t="s">
        <v>395</v>
      </c>
      <c r="I23" s="16">
        <v>413</v>
      </c>
      <c r="J23" s="41">
        <v>86</v>
      </c>
      <c r="K23" s="16">
        <v>18.25</v>
      </c>
      <c r="L23" s="13" t="s">
        <v>556</v>
      </c>
      <c r="M23" s="13" t="s">
        <v>503</v>
      </c>
      <c r="N23" s="13" t="s">
        <v>499</v>
      </c>
      <c r="O23" s="16" t="s">
        <v>479</v>
      </c>
      <c r="P23" s="58" t="s">
        <v>291</v>
      </c>
      <c r="Q23" s="164">
        <f t="shared" si="0"/>
        <v>1.4673</v>
      </c>
      <c r="R23" s="165">
        <f t="shared" si="1"/>
        <v>2.6900499999999998</v>
      </c>
      <c r="S23" s="165">
        <f t="shared" si="2"/>
        <v>1.7118500000000001</v>
      </c>
      <c r="T23" s="165">
        <f t="shared" si="3"/>
        <v>0.24454999999999999</v>
      </c>
      <c r="U23" s="165">
        <f t="shared" si="4"/>
        <v>4.8910000000000002E-2</v>
      </c>
      <c r="V23" s="166">
        <f t="shared" si="5"/>
        <v>0.10491195</v>
      </c>
      <c r="W23" s="166">
        <f t="shared" si="6"/>
        <v>0.14526270000000002</v>
      </c>
      <c r="X23" s="165">
        <f t="shared" si="7"/>
        <v>0.13719255000000002</v>
      </c>
      <c r="Y23" s="166">
        <f t="shared" si="8"/>
        <v>2.0175374999999999E-2</v>
      </c>
      <c r="Z23" s="166">
        <f t="shared" si="9"/>
        <v>4.0350749999999999E-3</v>
      </c>
      <c r="AA23" s="166">
        <f t="shared" si="10"/>
        <v>0.15333284999999999</v>
      </c>
      <c r="AB23" s="166">
        <f t="shared" si="11"/>
        <v>0.20982390000000001</v>
      </c>
      <c r="AC23" s="165">
        <f t="shared" si="12"/>
        <v>0.14526270000000002</v>
      </c>
      <c r="AD23" s="166">
        <f t="shared" si="13"/>
        <v>0</v>
      </c>
      <c r="AE23" s="166">
        <f t="shared" si="14"/>
        <v>0</v>
      </c>
      <c r="AF23" s="166">
        <f t="shared" si="15"/>
        <v>1.2090552000000001</v>
      </c>
      <c r="AG23" s="166">
        <f t="shared" si="16"/>
        <v>2.3349633999999999</v>
      </c>
      <c r="AH23" s="166">
        <f t="shared" si="17"/>
        <v>1.4293947500000002</v>
      </c>
      <c r="AI23" s="166">
        <f t="shared" si="18"/>
        <v>0.22437462499999999</v>
      </c>
      <c r="AJ23" s="167">
        <f t="shared" si="19"/>
        <v>4.4874925000000003E-2</v>
      </c>
      <c r="AK23" s="168">
        <f t="shared" si="20"/>
        <v>9.4826999999999995</v>
      </c>
      <c r="AL23" s="169">
        <f t="shared" si="21"/>
        <v>17.38495</v>
      </c>
      <c r="AM23" s="169">
        <f t="shared" si="22"/>
        <v>11.06315</v>
      </c>
      <c r="AN23" s="169">
        <f t="shared" si="23"/>
        <v>1.5804499999999999</v>
      </c>
      <c r="AO23" s="169">
        <f t="shared" si="24"/>
        <v>0.31608999999999998</v>
      </c>
      <c r="AP23" s="170">
        <v>0.7</v>
      </c>
      <c r="AQ23" s="170">
        <v>0.75</v>
      </c>
      <c r="AR23" s="170">
        <v>0.9</v>
      </c>
      <c r="AS23" s="170">
        <v>0</v>
      </c>
      <c r="AT23" s="170">
        <v>0</v>
      </c>
      <c r="AU23" s="169">
        <f t="shared" si="25"/>
        <v>6.7113283649999991</v>
      </c>
      <c r="AV23" s="169">
        <f t="shared" si="26"/>
        <v>13.147659525</v>
      </c>
      <c r="AW23" s="169">
        <f t="shared" si="27"/>
        <v>10.080308295</v>
      </c>
      <c r="AX23" s="169">
        <f t="shared" si="28"/>
        <v>0</v>
      </c>
      <c r="AY23" s="169">
        <f t="shared" si="29"/>
        <v>0</v>
      </c>
      <c r="AZ23" s="169">
        <f t="shared" si="30"/>
        <v>2.8762835850000004</v>
      </c>
      <c r="BA23" s="169">
        <f t="shared" si="31"/>
        <v>4.382553175</v>
      </c>
      <c r="BB23" s="169">
        <f t="shared" si="32"/>
        <v>1.1200342550000002</v>
      </c>
      <c r="BC23" s="169">
        <f t="shared" si="33"/>
        <v>1.6006253749999999</v>
      </c>
      <c r="BD23" s="171">
        <f t="shared" si="34"/>
        <v>0.32012507499999998</v>
      </c>
      <c r="BE23" s="172">
        <f t="shared" si="35"/>
        <v>10.95</v>
      </c>
      <c r="BF23" s="166">
        <f t="shared" si="36"/>
        <v>20.074999999999999</v>
      </c>
      <c r="BG23" s="166">
        <f t="shared" si="37"/>
        <v>12.775</v>
      </c>
      <c r="BH23" s="166">
        <f t="shared" si="38"/>
        <v>1.825</v>
      </c>
      <c r="BI23" s="166">
        <f t="shared" si="39"/>
        <v>0.36499999999999999</v>
      </c>
      <c r="BJ23" s="166">
        <f t="shared" si="40"/>
        <v>4.0853387850000003</v>
      </c>
      <c r="BK23" s="166">
        <f t="shared" si="41"/>
        <v>6.7175165749999994</v>
      </c>
      <c r="BL23" s="166">
        <f t="shared" si="42"/>
        <v>2.5494290050000004</v>
      </c>
      <c r="BM23" s="166">
        <f t="shared" si="43"/>
        <v>1.825</v>
      </c>
      <c r="BN23" s="166">
        <f t="shared" si="44"/>
        <v>0.36499999999999999</v>
      </c>
      <c r="BO23" s="166">
        <f t="shared" si="45"/>
        <v>6.864661214999999</v>
      </c>
      <c r="BP23" s="166">
        <f t="shared" si="46"/>
        <v>13.357483425</v>
      </c>
      <c r="BQ23" s="166">
        <f t="shared" si="47"/>
        <v>10.225570995</v>
      </c>
      <c r="BR23" s="166">
        <f t="shared" si="48"/>
        <v>0</v>
      </c>
      <c r="BS23" s="167">
        <f t="shared" si="49"/>
        <v>0</v>
      </c>
    </row>
    <row r="24" spans="1:71" ht="45.75" customHeight="1" thickBot="1" x14ac:dyDescent="0.3">
      <c r="A24" s="38" t="s">
        <v>201</v>
      </c>
      <c r="B24" s="42" t="s">
        <v>200</v>
      </c>
      <c r="C24" s="41">
        <v>250</v>
      </c>
      <c r="D24" s="16">
        <v>250</v>
      </c>
      <c r="E24" s="16">
        <v>6</v>
      </c>
      <c r="F24" s="16">
        <v>256</v>
      </c>
      <c r="G24" s="16" t="s">
        <v>457</v>
      </c>
      <c r="H24" s="63" t="s">
        <v>388</v>
      </c>
      <c r="I24" s="16">
        <v>206</v>
      </c>
      <c r="J24" s="41">
        <v>82</v>
      </c>
      <c r="K24" s="16">
        <v>11.9</v>
      </c>
      <c r="L24" s="13" t="s">
        <v>553</v>
      </c>
      <c r="M24" s="13" t="s">
        <v>503</v>
      </c>
      <c r="N24" s="13" t="s">
        <v>499</v>
      </c>
      <c r="O24" s="16" t="s">
        <v>479</v>
      </c>
      <c r="P24" s="58" t="s">
        <v>291</v>
      </c>
      <c r="Q24" s="164">
        <f t="shared" si="0"/>
        <v>0.96360000000000001</v>
      </c>
      <c r="R24" s="165">
        <f t="shared" si="1"/>
        <v>1.7665999999999999</v>
      </c>
      <c r="S24" s="165">
        <f t="shared" si="2"/>
        <v>1.1242000000000001</v>
      </c>
      <c r="T24" s="165">
        <f t="shared" si="3"/>
        <v>0.16059999999999999</v>
      </c>
      <c r="U24" s="165">
        <f t="shared" si="4"/>
        <v>3.2120000000000003E-2</v>
      </c>
      <c r="V24" s="166">
        <f t="shared" si="5"/>
        <v>6.8897399999999998E-2</v>
      </c>
      <c r="W24" s="166">
        <f t="shared" si="6"/>
        <v>9.5396400000000006E-2</v>
      </c>
      <c r="X24" s="165">
        <f t="shared" si="7"/>
        <v>9.0096599999999999E-2</v>
      </c>
      <c r="Y24" s="166">
        <f t="shared" si="8"/>
        <v>1.3249500000000001E-2</v>
      </c>
      <c r="Z24" s="166">
        <f t="shared" si="9"/>
        <v>2.6499000000000002E-3</v>
      </c>
      <c r="AA24" s="166">
        <f t="shared" si="10"/>
        <v>0.10069620000000001</v>
      </c>
      <c r="AB24" s="166">
        <f t="shared" si="11"/>
        <v>0.1377948</v>
      </c>
      <c r="AC24" s="165">
        <f t="shared" si="12"/>
        <v>9.5396400000000006E-2</v>
      </c>
      <c r="AD24" s="166">
        <f t="shared" si="13"/>
        <v>0</v>
      </c>
      <c r="AE24" s="166">
        <f t="shared" si="14"/>
        <v>0</v>
      </c>
      <c r="AF24" s="166">
        <f t="shared" si="15"/>
        <v>0.7940064</v>
      </c>
      <c r="AG24" s="166">
        <f t="shared" si="16"/>
        <v>1.5334087999999999</v>
      </c>
      <c r="AH24" s="166">
        <f t="shared" si="17"/>
        <v>0.93870699999999996</v>
      </c>
      <c r="AI24" s="166">
        <f t="shared" si="18"/>
        <v>0.1473505</v>
      </c>
      <c r="AJ24" s="167">
        <f t="shared" si="19"/>
        <v>2.9470100000000003E-2</v>
      </c>
      <c r="AK24" s="168">
        <f t="shared" si="20"/>
        <v>4.6428000000000003</v>
      </c>
      <c r="AL24" s="169">
        <f t="shared" si="21"/>
        <v>8.5117999999999991</v>
      </c>
      <c r="AM24" s="169">
        <f t="shared" si="22"/>
        <v>5.4165999999999999</v>
      </c>
      <c r="AN24" s="169">
        <f t="shared" si="23"/>
        <v>0.77380000000000004</v>
      </c>
      <c r="AO24" s="169">
        <f t="shared" si="24"/>
        <v>0.15476000000000001</v>
      </c>
      <c r="AP24" s="170">
        <v>0.7</v>
      </c>
      <c r="AQ24" s="170">
        <v>0.75</v>
      </c>
      <c r="AR24" s="170">
        <v>0.9</v>
      </c>
      <c r="AS24" s="170">
        <v>0</v>
      </c>
      <c r="AT24" s="170">
        <v>0</v>
      </c>
      <c r="AU24" s="169">
        <f t="shared" si="25"/>
        <v>3.2981881799999999</v>
      </c>
      <c r="AV24" s="169">
        <f t="shared" si="26"/>
        <v>6.4553972999999996</v>
      </c>
      <c r="AW24" s="169">
        <f t="shared" si="27"/>
        <v>4.9560269400000001</v>
      </c>
      <c r="AX24" s="169">
        <f t="shared" si="28"/>
        <v>0</v>
      </c>
      <c r="AY24" s="169">
        <f t="shared" si="29"/>
        <v>0</v>
      </c>
      <c r="AZ24" s="169">
        <f t="shared" si="30"/>
        <v>1.4135092200000003</v>
      </c>
      <c r="BA24" s="169">
        <f t="shared" si="31"/>
        <v>2.1517990999999999</v>
      </c>
      <c r="BB24" s="169">
        <f t="shared" si="32"/>
        <v>0.55066965999999962</v>
      </c>
      <c r="BC24" s="169">
        <f t="shared" si="33"/>
        <v>0.78704950000000007</v>
      </c>
      <c r="BD24" s="171">
        <f t="shared" si="34"/>
        <v>0.15740990000000002</v>
      </c>
      <c r="BE24" s="172">
        <f t="shared" si="35"/>
        <v>5.6064000000000007</v>
      </c>
      <c r="BF24" s="166">
        <f t="shared" si="36"/>
        <v>10.2784</v>
      </c>
      <c r="BG24" s="166">
        <f t="shared" si="37"/>
        <v>6.5407999999999999</v>
      </c>
      <c r="BH24" s="166">
        <f t="shared" si="38"/>
        <v>0.93440000000000001</v>
      </c>
      <c r="BI24" s="166">
        <f t="shared" si="39"/>
        <v>0.18688000000000002</v>
      </c>
      <c r="BJ24" s="166">
        <f t="shared" si="40"/>
        <v>2.2075156200000006</v>
      </c>
      <c r="BK24" s="166">
        <f t="shared" si="41"/>
        <v>3.6852079</v>
      </c>
      <c r="BL24" s="166">
        <f t="shared" si="42"/>
        <v>1.4893766599999996</v>
      </c>
      <c r="BM24" s="166">
        <f t="shared" si="43"/>
        <v>0.93440000000000012</v>
      </c>
      <c r="BN24" s="166">
        <f t="shared" si="44"/>
        <v>0.18688000000000002</v>
      </c>
      <c r="BO24" s="166">
        <f t="shared" si="45"/>
        <v>3.3988843800000001</v>
      </c>
      <c r="BP24" s="166">
        <f t="shared" si="46"/>
        <v>6.5931920999999996</v>
      </c>
      <c r="BQ24" s="166">
        <f t="shared" si="47"/>
        <v>5.0514233400000004</v>
      </c>
      <c r="BR24" s="166">
        <f t="shared" si="48"/>
        <v>0</v>
      </c>
      <c r="BS24" s="167">
        <f t="shared" si="49"/>
        <v>0</v>
      </c>
    </row>
    <row r="25" spans="1:71" ht="44.25" customHeight="1" thickBot="1" x14ac:dyDescent="0.3">
      <c r="A25" s="38" t="s">
        <v>180</v>
      </c>
      <c r="B25" s="42" t="s">
        <v>181</v>
      </c>
      <c r="C25" s="41">
        <v>833</v>
      </c>
      <c r="D25" s="16">
        <v>833</v>
      </c>
      <c r="E25" s="16">
        <v>410</v>
      </c>
      <c r="F25" s="16">
        <v>1243</v>
      </c>
      <c r="G25" s="16" t="s">
        <v>457</v>
      </c>
      <c r="H25" s="65" t="s">
        <v>397</v>
      </c>
      <c r="I25" s="16">
        <v>605</v>
      </c>
      <c r="J25" s="41">
        <v>73</v>
      </c>
      <c r="K25" s="16">
        <v>26.83</v>
      </c>
      <c r="L25" s="13" t="s">
        <v>558</v>
      </c>
      <c r="M25" s="13" t="s">
        <v>503</v>
      </c>
      <c r="N25" s="13" t="s">
        <v>499</v>
      </c>
      <c r="O25" s="16" t="s">
        <v>479</v>
      </c>
      <c r="P25" s="58" t="s">
        <v>396</v>
      </c>
      <c r="Q25" s="164">
        <f t="shared" si="0"/>
        <v>4.9931999999999999</v>
      </c>
      <c r="R25" s="165">
        <f t="shared" si="1"/>
        <v>9.1541999999999994</v>
      </c>
      <c r="S25" s="165">
        <f t="shared" si="2"/>
        <v>5.8254000000000001</v>
      </c>
      <c r="T25" s="165">
        <f t="shared" si="3"/>
        <v>0.83220000000000005</v>
      </c>
      <c r="U25" s="165">
        <f t="shared" si="4"/>
        <v>0.16644</v>
      </c>
      <c r="V25" s="166">
        <f t="shared" si="5"/>
        <v>0.35701380000000005</v>
      </c>
      <c r="W25" s="166">
        <f t="shared" si="6"/>
        <v>0.49432680000000001</v>
      </c>
      <c r="X25" s="165">
        <f t="shared" si="7"/>
        <v>0.46686420000000006</v>
      </c>
      <c r="Y25" s="166">
        <f t="shared" si="8"/>
        <v>6.8656500000000009E-2</v>
      </c>
      <c r="Z25" s="166">
        <f t="shared" si="9"/>
        <v>1.3731300000000002E-2</v>
      </c>
      <c r="AA25" s="166">
        <f t="shared" si="10"/>
        <v>0.52178940000000007</v>
      </c>
      <c r="AB25" s="166">
        <f t="shared" si="11"/>
        <v>0.7140276000000001</v>
      </c>
      <c r="AC25" s="165">
        <f t="shared" si="12"/>
        <v>0.49432680000000001</v>
      </c>
      <c r="AD25" s="166">
        <f t="shared" si="13"/>
        <v>0</v>
      </c>
      <c r="AE25" s="166">
        <f t="shared" si="14"/>
        <v>0</v>
      </c>
      <c r="AF25" s="166">
        <f t="shared" si="15"/>
        <v>4.1143967999999997</v>
      </c>
      <c r="AG25" s="166">
        <f t="shared" si="16"/>
        <v>7.9458456000000002</v>
      </c>
      <c r="AH25" s="166">
        <f t="shared" si="17"/>
        <v>4.8642090000000007</v>
      </c>
      <c r="AI25" s="166">
        <f t="shared" si="18"/>
        <v>0.76354350000000004</v>
      </c>
      <c r="AJ25" s="167">
        <f t="shared" si="19"/>
        <v>0.1527087</v>
      </c>
      <c r="AK25" s="168">
        <f t="shared" si="20"/>
        <v>22.2285</v>
      </c>
      <c r="AL25" s="169">
        <f t="shared" si="21"/>
        <v>40.752249999999997</v>
      </c>
      <c r="AM25" s="169">
        <f t="shared" si="22"/>
        <v>25.933250000000001</v>
      </c>
      <c r="AN25" s="169">
        <f t="shared" si="23"/>
        <v>3.7047500000000002</v>
      </c>
      <c r="AO25" s="169">
        <f t="shared" si="24"/>
        <v>0.74095</v>
      </c>
      <c r="AP25" s="170">
        <v>0.7</v>
      </c>
      <c r="AQ25" s="170">
        <v>0.75</v>
      </c>
      <c r="AR25" s="170">
        <v>0.9</v>
      </c>
      <c r="AS25" s="170">
        <v>0</v>
      </c>
      <c r="AT25" s="170">
        <v>0</v>
      </c>
      <c r="AU25" s="169">
        <f t="shared" si="25"/>
        <v>15.809859659999999</v>
      </c>
      <c r="AV25" s="169">
        <f t="shared" si="26"/>
        <v>30.9349326</v>
      </c>
      <c r="AW25" s="169">
        <f t="shared" si="27"/>
        <v>23.76010278</v>
      </c>
      <c r="AX25" s="169">
        <f t="shared" si="28"/>
        <v>0</v>
      </c>
      <c r="AY25" s="169">
        <f t="shared" si="29"/>
        <v>0</v>
      </c>
      <c r="AZ25" s="169">
        <f t="shared" si="30"/>
        <v>6.7756541400000021</v>
      </c>
      <c r="BA25" s="169">
        <f t="shared" si="31"/>
        <v>10.3116442</v>
      </c>
      <c r="BB25" s="169">
        <f t="shared" si="32"/>
        <v>2.6400114200000004</v>
      </c>
      <c r="BC25" s="169">
        <f t="shared" si="33"/>
        <v>3.7734065000000001</v>
      </c>
      <c r="BD25" s="171">
        <f t="shared" si="34"/>
        <v>0.7546813</v>
      </c>
      <c r="BE25" s="172">
        <f t="shared" si="35"/>
        <v>27.221699999999998</v>
      </c>
      <c r="BF25" s="166">
        <f t="shared" si="36"/>
        <v>49.906449999999992</v>
      </c>
      <c r="BG25" s="166">
        <f t="shared" si="37"/>
        <v>31.758650000000003</v>
      </c>
      <c r="BH25" s="166">
        <f t="shared" si="38"/>
        <v>4.53695</v>
      </c>
      <c r="BI25" s="166">
        <f t="shared" si="39"/>
        <v>0.90739000000000003</v>
      </c>
      <c r="BJ25" s="166">
        <f t="shared" si="40"/>
        <v>10.890050940000002</v>
      </c>
      <c r="BK25" s="166">
        <f t="shared" si="41"/>
        <v>18.257489800000002</v>
      </c>
      <c r="BL25" s="166">
        <f t="shared" si="42"/>
        <v>7.5042204200000011</v>
      </c>
      <c r="BM25" s="166">
        <f t="shared" si="43"/>
        <v>4.53695</v>
      </c>
      <c r="BN25" s="166">
        <f t="shared" si="44"/>
        <v>0.90739000000000003</v>
      </c>
      <c r="BO25" s="166">
        <f t="shared" si="45"/>
        <v>16.33164906</v>
      </c>
      <c r="BP25" s="166">
        <f t="shared" si="46"/>
        <v>31.648960200000001</v>
      </c>
      <c r="BQ25" s="166">
        <f t="shared" si="47"/>
        <v>24.25442958</v>
      </c>
      <c r="BR25" s="166">
        <f t="shared" si="48"/>
        <v>0</v>
      </c>
      <c r="BS25" s="167">
        <f t="shared" si="49"/>
        <v>0</v>
      </c>
    </row>
    <row r="26" spans="1:71" ht="45.75" customHeight="1" thickBot="1" x14ac:dyDescent="0.3">
      <c r="A26" s="38" t="s">
        <v>193</v>
      </c>
      <c r="B26" s="42" t="s">
        <v>194</v>
      </c>
      <c r="C26" s="41">
        <v>335</v>
      </c>
      <c r="D26" s="16">
        <v>335</v>
      </c>
      <c r="E26" s="16">
        <v>15</v>
      </c>
      <c r="F26" s="16">
        <v>350</v>
      </c>
      <c r="G26" s="16" t="s">
        <v>457</v>
      </c>
      <c r="H26" s="63" t="s">
        <v>398</v>
      </c>
      <c r="I26" s="16">
        <v>269</v>
      </c>
      <c r="J26" s="41">
        <v>80</v>
      </c>
      <c r="K26" s="16">
        <v>12.59</v>
      </c>
      <c r="L26" s="13" t="s">
        <v>550</v>
      </c>
      <c r="M26" s="13" t="s">
        <v>503</v>
      </c>
      <c r="N26" s="13" t="s">
        <v>499</v>
      </c>
      <c r="O26" s="16" t="s">
        <v>479</v>
      </c>
      <c r="P26" s="42" t="s">
        <v>391</v>
      </c>
      <c r="Q26" s="164">
        <f t="shared" si="0"/>
        <v>1.4454</v>
      </c>
      <c r="R26" s="165">
        <f t="shared" si="1"/>
        <v>2.6499000000000001</v>
      </c>
      <c r="S26" s="165">
        <f t="shared" si="2"/>
        <v>1.6862999999999999</v>
      </c>
      <c r="T26" s="165">
        <f t="shared" si="3"/>
        <v>0.2409</v>
      </c>
      <c r="U26" s="165">
        <f t="shared" si="4"/>
        <v>4.8180000000000001E-2</v>
      </c>
      <c r="V26" s="166">
        <f t="shared" si="5"/>
        <v>0.10334610000000001</v>
      </c>
      <c r="W26" s="166">
        <f t="shared" si="6"/>
        <v>0.14309460000000002</v>
      </c>
      <c r="X26" s="165">
        <f t="shared" si="7"/>
        <v>0.13514490000000001</v>
      </c>
      <c r="Y26" s="166">
        <f t="shared" si="8"/>
        <v>1.987425E-2</v>
      </c>
      <c r="Z26" s="166">
        <f t="shared" si="9"/>
        <v>3.9748500000000003E-3</v>
      </c>
      <c r="AA26" s="166">
        <f t="shared" si="10"/>
        <v>0.15104430000000002</v>
      </c>
      <c r="AB26" s="166">
        <f t="shared" si="11"/>
        <v>0.20669220000000002</v>
      </c>
      <c r="AC26" s="165">
        <f t="shared" si="12"/>
        <v>0.14309460000000002</v>
      </c>
      <c r="AD26" s="166">
        <f t="shared" si="13"/>
        <v>0</v>
      </c>
      <c r="AE26" s="166">
        <f t="shared" si="14"/>
        <v>0</v>
      </c>
      <c r="AF26" s="166">
        <f t="shared" si="15"/>
        <v>1.1910096000000001</v>
      </c>
      <c r="AG26" s="166">
        <f t="shared" si="16"/>
        <v>2.3001132000000002</v>
      </c>
      <c r="AH26" s="166">
        <f t="shared" si="17"/>
        <v>1.4080604999999999</v>
      </c>
      <c r="AI26" s="166">
        <f t="shared" si="18"/>
        <v>0.22102574999999999</v>
      </c>
      <c r="AJ26" s="167">
        <f t="shared" si="19"/>
        <v>4.4205149999999999E-2</v>
      </c>
      <c r="AK26" s="168">
        <f t="shared" si="20"/>
        <v>6.2195999999999998</v>
      </c>
      <c r="AL26" s="169">
        <f t="shared" si="21"/>
        <v>11.4026</v>
      </c>
      <c r="AM26" s="169">
        <f t="shared" si="22"/>
        <v>7.2561999999999998</v>
      </c>
      <c r="AN26" s="169">
        <f t="shared" si="23"/>
        <v>1.0366</v>
      </c>
      <c r="AO26" s="169">
        <f t="shared" si="24"/>
        <v>0.20732</v>
      </c>
      <c r="AP26" s="170">
        <v>0.7</v>
      </c>
      <c r="AQ26" s="170">
        <v>0.75</v>
      </c>
      <c r="AR26" s="170">
        <v>0.9</v>
      </c>
      <c r="AS26" s="170">
        <v>0</v>
      </c>
      <c r="AT26" s="170">
        <v>0</v>
      </c>
      <c r="AU26" s="169">
        <f t="shared" si="25"/>
        <v>4.4260622700000001</v>
      </c>
      <c r="AV26" s="169">
        <f t="shared" si="26"/>
        <v>8.6592709499999998</v>
      </c>
      <c r="AW26" s="169">
        <f t="shared" si="27"/>
        <v>6.6522104100000004</v>
      </c>
      <c r="AX26" s="169">
        <f t="shared" si="28"/>
        <v>0</v>
      </c>
      <c r="AY26" s="169">
        <f t="shared" si="29"/>
        <v>0</v>
      </c>
      <c r="AZ26" s="169">
        <f t="shared" si="30"/>
        <v>1.8968838300000002</v>
      </c>
      <c r="BA26" s="169">
        <f t="shared" si="31"/>
        <v>2.8864236499999993</v>
      </c>
      <c r="BB26" s="169">
        <f t="shared" si="32"/>
        <v>0.73913448999999964</v>
      </c>
      <c r="BC26" s="169">
        <f t="shared" si="33"/>
        <v>1.0564742499999999</v>
      </c>
      <c r="BD26" s="171">
        <f t="shared" si="34"/>
        <v>0.21129485000000001</v>
      </c>
      <c r="BE26" s="172">
        <f t="shared" si="35"/>
        <v>7.665</v>
      </c>
      <c r="BF26" s="166">
        <f t="shared" si="36"/>
        <v>14.0525</v>
      </c>
      <c r="BG26" s="166">
        <f t="shared" si="37"/>
        <v>8.942499999999999</v>
      </c>
      <c r="BH26" s="166">
        <f t="shared" si="38"/>
        <v>1.2774999999999999</v>
      </c>
      <c r="BI26" s="166">
        <f t="shared" si="39"/>
        <v>0.2555</v>
      </c>
      <c r="BJ26" s="166">
        <f t="shared" si="40"/>
        <v>3.0878934300000003</v>
      </c>
      <c r="BK26" s="166">
        <f t="shared" si="41"/>
        <v>5.1865368499999995</v>
      </c>
      <c r="BL26" s="166">
        <f t="shared" si="42"/>
        <v>2.1471949899999996</v>
      </c>
      <c r="BM26" s="166">
        <f t="shared" si="43"/>
        <v>1.2774999999999999</v>
      </c>
      <c r="BN26" s="166">
        <f t="shared" si="44"/>
        <v>0.2555</v>
      </c>
      <c r="BO26" s="166">
        <f t="shared" si="45"/>
        <v>4.5771065699999998</v>
      </c>
      <c r="BP26" s="166">
        <f t="shared" si="46"/>
        <v>8.8659631500000007</v>
      </c>
      <c r="BQ26" s="166">
        <f t="shared" si="47"/>
        <v>6.7953050100000008</v>
      </c>
      <c r="BR26" s="166">
        <f t="shared" si="48"/>
        <v>0</v>
      </c>
      <c r="BS26" s="167">
        <f t="shared" si="49"/>
        <v>0</v>
      </c>
    </row>
    <row r="27" spans="1:71" ht="45.75" customHeight="1" thickBot="1" x14ac:dyDescent="0.3">
      <c r="A27" s="38" t="s">
        <v>182</v>
      </c>
      <c r="B27" s="42" t="s">
        <v>184</v>
      </c>
      <c r="C27" s="41">
        <v>220</v>
      </c>
      <c r="D27" s="16">
        <v>220</v>
      </c>
      <c r="E27" s="16">
        <v>4</v>
      </c>
      <c r="F27" s="16">
        <v>224</v>
      </c>
      <c r="G27" s="16" t="s">
        <v>457</v>
      </c>
      <c r="H27" s="65" t="s">
        <v>399</v>
      </c>
      <c r="I27" s="16">
        <v>167</v>
      </c>
      <c r="J27" s="41">
        <v>76</v>
      </c>
      <c r="K27" s="16">
        <v>9.67</v>
      </c>
      <c r="L27" s="13" t="s">
        <v>557</v>
      </c>
      <c r="M27" s="13" t="s">
        <v>503</v>
      </c>
      <c r="N27" s="13" t="s">
        <v>499</v>
      </c>
      <c r="O27" s="16" t="s">
        <v>479</v>
      </c>
      <c r="P27" s="58" t="s">
        <v>291</v>
      </c>
      <c r="Q27" s="164">
        <f t="shared" si="0"/>
        <v>1.1607000000000001</v>
      </c>
      <c r="R27" s="165">
        <f t="shared" si="1"/>
        <v>2.1279499999999998</v>
      </c>
      <c r="S27" s="165">
        <f t="shared" si="2"/>
        <v>1.35415</v>
      </c>
      <c r="T27" s="165">
        <f t="shared" si="3"/>
        <v>0.19345000000000001</v>
      </c>
      <c r="U27" s="165">
        <f t="shared" si="4"/>
        <v>3.8690000000000002E-2</v>
      </c>
      <c r="V27" s="166">
        <f t="shared" si="5"/>
        <v>8.299005000000001E-2</v>
      </c>
      <c r="W27" s="166">
        <f t="shared" si="6"/>
        <v>0.11490930000000001</v>
      </c>
      <c r="X27" s="165">
        <f t="shared" si="7"/>
        <v>0.10852545000000001</v>
      </c>
      <c r="Y27" s="166">
        <f t="shared" si="8"/>
        <v>1.5959625000000002E-2</v>
      </c>
      <c r="Z27" s="166">
        <f t="shared" si="9"/>
        <v>3.1919250000000004E-3</v>
      </c>
      <c r="AA27" s="166">
        <f t="shared" si="10"/>
        <v>0.12129315000000002</v>
      </c>
      <c r="AB27" s="166">
        <f t="shared" si="11"/>
        <v>0.16598010000000002</v>
      </c>
      <c r="AC27" s="165">
        <f t="shared" si="12"/>
        <v>0.11490930000000001</v>
      </c>
      <c r="AD27" s="166">
        <f t="shared" si="13"/>
        <v>0</v>
      </c>
      <c r="AE27" s="166">
        <f t="shared" si="14"/>
        <v>0</v>
      </c>
      <c r="AF27" s="166">
        <f t="shared" si="15"/>
        <v>0.95641679999999996</v>
      </c>
      <c r="AG27" s="166">
        <f t="shared" si="16"/>
        <v>1.8470605999999998</v>
      </c>
      <c r="AH27" s="166">
        <f t="shared" si="17"/>
        <v>1.1307152499999999</v>
      </c>
      <c r="AI27" s="166">
        <f t="shared" si="18"/>
        <v>0.17749037500000001</v>
      </c>
      <c r="AJ27" s="167">
        <f t="shared" si="19"/>
        <v>3.5498075000000004E-2</v>
      </c>
      <c r="AK27" s="168">
        <f t="shared" si="20"/>
        <v>3.7448999999999999</v>
      </c>
      <c r="AL27" s="169">
        <f t="shared" si="21"/>
        <v>6.8656499999999996</v>
      </c>
      <c r="AM27" s="169">
        <f t="shared" si="22"/>
        <v>4.3690499999999997</v>
      </c>
      <c r="AN27" s="169">
        <f t="shared" si="23"/>
        <v>0.62414999999999998</v>
      </c>
      <c r="AO27" s="169">
        <f t="shared" si="24"/>
        <v>0.12483</v>
      </c>
      <c r="AP27" s="170">
        <v>0.7</v>
      </c>
      <c r="AQ27" s="170">
        <v>0.75</v>
      </c>
      <c r="AR27" s="170">
        <v>0.9</v>
      </c>
      <c r="AS27" s="170">
        <v>0</v>
      </c>
      <c r="AT27" s="170">
        <v>0</v>
      </c>
      <c r="AU27" s="169">
        <f t="shared" si="25"/>
        <v>2.6795230349999994</v>
      </c>
      <c r="AV27" s="169">
        <f t="shared" si="26"/>
        <v>5.2354194749999996</v>
      </c>
      <c r="AW27" s="169">
        <f t="shared" si="27"/>
        <v>4.0298179049999998</v>
      </c>
      <c r="AX27" s="169">
        <f t="shared" si="28"/>
        <v>0</v>
      </c>
      <c r="AY27" s="169">
        <f t="shared" si="29"/>
        <v>0</v>
      </c>
      <c r="AZ27" s="169">
        <f t="shared" si="30"/>
        <v>1.1483670150000003</v>
      </c>
      <c r="BA27" s="169">
        <f t="shared" si="31"/>
        <v>1.7451398249999999</v>
      </c>
      <c r="BB27" s="169">
        <f t="shared" si="32"/>
        <v>0.44775754499999998</v>
      </c>
      <c r="BC27" s="169">
        <f t="shared" si="33"/>
        <v>0.64010962500000002</v>
      </c>
      <c r="BD27" s="171">
        <f t="shared" si="34"/>
        <v>0.12802192500000001</v>
      </c>
      <c r="BE27" s="172">
        <f t="shared" si="35"/>
        <v>4.9055999999999997</v>
      </c>
      <c r="BF27" s="166">
        <f t="shared" si="36"/>
        <v>8.9935999999999989</v>
      </c>
      <c r="BG27" s="166">
        <f t="shared" si="37"/>
        <v>5.7231999999999994</v>
      </c>
      <c r="BH27" s="166">
        <f t="shared" si="38"/>
        <v>0.81759999999999999</v>
      </c>
      <c r="BI27" s="166">
        <f t="shared" si="39"/>
        <v>0.16352</v>
      </c>
      <c r="BJ27" s="166">
        <f t="shared" si="40"/>
        <v>2.1047838150000002</v>
      </c>
      <c r="BK27" s="166">
        <f t="shared" si="41"/>
        <v>3.5922004249999997</v>
      </c>
      <c r="BL27" s="166">
        <f t="shared" si="42"/>
        <v>1.5784727949999999</v>
      </c>
      <c r="BM27" s="166">
        <f t="shared" si="43"/>
        <v>0.81759999999999999</v>
      </c>
      <c r="BN27" s="166">
        <f t="shared" si="44"/>
        <v>0.16352</v>
      </c>
      <c r="BO27" s="166">
        <f t="shared" si="45"/>
        <v>2.8008161849999995</v>
      </c>
      <c r="BP27" s="166">
        <f t="shared" si="46"/>
        <v>5.4013995749999992</v>
      </c>
      <c r="BQ27" s="166">
        <f t="shared" si="47"/>
        <v>4.1447272049999997</v>
      </c>
      <c r="BR27" s="166">
        <f t="shared" si="48"/>
        <v>0</v>
      </c>
      <c r="BS27" s="167">
        <f t="shared" si="49"/>
        <v>0</v>
      </c>
    </row>
    <row r="28" spans="1:71" ht="45.75" customHeight="1" thickBot="1" x14ac:dyDescent="0.3">
      <c r="A28" s="38" t="s">
        <v>177</v>
      </c>
      <c r="B28" s="42" t="s">
        <v>176</v>
      </c>
      <c r="C28" s="41">
        <v>729</v>
      </c>
      <c r="D28" s="16">
        <v>705</v>
      </c>
      <c r="E28" s="16">
        <v>0</v>
      </c>
      <c r="F28" s="16">
        <v>705</v>
      </c>
      <c r="G28" s="101" t="s">
        <v>458</v>
      </c>
      <c r="H28" s="65" t="s">
        <v>400</v>
      </c>
      <c r="I28" s="16">
        <v>524</v>
      </c>
      <c r="J28" s="41">
        <v>74</v>
      </c>
      <c r="K28" s="16">
        <v>27.34</v>
      </c>
      <c r="L28" s="13" t="s">
        <v>550</v>
      </c>
      <c r="M28" s="13" t="s">
        <v>494</v>
      </c>
      <c r="N28" s="18" t="s">
        <v>531</v>
      </c>
      <c r="O28" s="16" t="s">
        <v>479</v>
      </c>
      <c r="P28" s="58" t="s">
        <v>386</v>
      </c>
      <c r="Q28" s="164">
        <f t="shared" si="0"/>
        <v>3.9639000000000002</v>
      </c>
      <c r="R28" s="165">
        <f t="shared" si="1"/>
        <v>7.26715</v>
      </c>
      <c r="S28" s="165">
        <f t="shared" si="2"/>
        <v>4.6245500000000002</v>
      </c>
      <c r="T28" s="165">
        <f t="shared" si="3"/>
        <v>0.66064999999999996</v>
      </c>
      <c r="U28" s="165">
        <f t="shared" si="4"/>
        <v>0.13213</v>
      </c>
      <c r="V28" s="166">
        <f t="shared" si="5"/>
        <v>0.28341885</v>
      </c>
      <c r="W28" s="166">
        <f t="shared" si="6"/>
        <v>0.39242610000000006</v>
      </c>
      <c r="X28" s="165">
        <f t="shared" si="7"/>
        <v>0.37062465</v>
      </c>
      <c r="Y28" s="166">
        <f t="shared" si="8"/>
        <v>5.4503625E-2</v>
      </c>
      <c r="Z28" s="166">
        <f t="shared" si="9"/>
        <v>1.0900725E-2</v>
      </c>
      <c r="AA28" s="166">
        <f t="shared" si="10"/>
        <v>0.41422755000000006</v>
      </c>
      <c r="AB28" s="166">
        <f t="shared" si="11"/>
        <v>0.5668377</v>
      </c>
      <c r="AC28" s="165">
        <f t="shared" si="12"/>
        <v>0.39242610000000006</v>
      </c>
      <c r="AD28" s="166">
        <f t="shared" si="13"/>
        <v>0</v>
      </c>
      <c r="AE28" s="166">
        <f t="shared" si="14"/>
        <v>0</v>
      </c>
      <c r="AF28" s="166">
        <f t="shared" si="15"/>
        <v>3.2662536000000002</v>
      </c>
      <c r="AG28" s="166">
        <f t="shared" si="16"/>
        <v>6.3078862000000004</v>
      </c>
      <c r="AH28" s="166">
        <f t="shared" si="17"/>
        <v>3.86149925</v>
      </c>
      <c r="AI28" s="166">
        <f t="shared" si="18"/>
        <v>0.60614637500000002</v>
      </c>
      <c r="AJ28" s="167">
        <f t="shared" si="19"/>
        <v>0.121229275</v>
      </c>
      <c r="AK28" s="168">
        <f t="shared" si="20"/>
        <v>11.4756</v>
      </c>
      <c r="AL28" s="169">
        <f t="shared" si="21"/>
        <v>21.038599999999999</v>
      </c>
      <c r="AM28" s="169">
        <f t="shared" si="22"/>
        <v>13.388199999999999</v>
      </c>
      <c r="AN28" s="169">
        <f t="shared" si="23"/>
        <v>1.9126000000000001</v>
      </c>
      <c r="AO28" s="169">
        <f t="shared" si="24"/>
        <v>0.38252000000000003</v>
      </c>
      <c r="AP28" s="170">
        <v>0.7</v>
      </c>
      <c r="AQ28" s="170">
        <v>0.75</v>
      </c>
      <c r="AR28" s="170">
        <v>0.9</v>
      </c>
      <c r="AS28" s="170">
        <v>0</v>
      </c>
      <c r="AT28" s="170">
        <v>0</v>
      </c>
      <c r="AU28" s="169">
        <f t="shared" si="25"/>
        <v>8.2313131950000002</v>
      </c>
      <c r="AV28" s="169">
        <f t="shared" si="26"/>
        <v>16.073269575000001</v>
      </c>
      <c r="AW28" s="169">
        <f t="shared" si="27"/>
        <v>12.382942184999999</v>
      </c>
      <c r="AX28" s="169">
        <f t="shared" si="28"/>
        <v>0</v>
      </c>
      <c r="AY28" s="169">
        <f t="shared" si="29"/>
        <v>0</v>
      </c>
      <c r="AZ28" s="169">
        <f t="shared" si="30"/>
        <v>3.5277056550000001</v>
      </c>
      <c r="BA28" s="169">
        <f t="shared" si="31"/>
        <v>5.3577565249999992</v>
      </c>
      <c r="BB28" s="169">
        <f t="shared" si="32"/>
        <v>1.3758824650000001</v>
      </c>
      <c r="BC28" s="169">
        <f t="shared" si="33"/>
        <v>1.967103625</v>
      </c>
      <c r="BD28" s="171">
        <f t="shared" si="34"/>
        <v>0.39342072500000003</v>
      </c>
      <c r="BE28" s="172">
        <f t="shared" si="35"/>
        <v>15.439500000000001</v>
      </c>
      <c r="BF28" s="166">
        <f t="shared" si="36"/>
        <v>28.30575</v>
      </c>
      <c r="BG28" s="166">
        <f t="shared" si="37"/>
        <v>18.01275</v>
      </c>
      <c r="BH28" s="166">
        <f t="shared" si="38"/>
        <v>2.5732499999999998</v>
      </c>
      <c r="BI28" s="166">
        <f t="shared" si="39"/>
        <v>0.51465000000000005</v>
      </c>
      <c r="BJ28" s="166">
        <f t="shared" si="40"/>
        <v>6.7939592550000008</v>
      </c>
      <c r="BK28" s="166">
        <f t="shared" si="41"/>
        <v>11.665642725</v>
      </c>
      <c r="BL28" s="166">
        <f t="shared" si="42"/>
        <v>5.2373817149999997</v>
      </c>
      <c r="BM28" s="166">
        <f t="shared" si="43"/>
        <v>2.5732499999999998</v>
      </c>
      <c r="BN28" s="166">
        <f t="shared" si="44"/>
        <v>0.51465000000000005</v>
      </c>
      <c r="BO28" s="166">
        <f t="shared" si="45"/>
        <v>8.6455407449999999</v>
      </c>
      <c r="BP28" s="166">
        <f t="shared" si="46"/>
        <v>16.640107275000002</v>
      </c>
      <c r="BQ28" s="166">
        <f t="shared" si="47"/>
        <v>12.775368284999999</v>
      </c>
      <c r="BR28" s="166">
        <f t="shared" si="48"/>
        <v>0</v>
      </c>
      <c r="BS28" s="167">
        <f t="shared" si="49"/>
        <v>0</v>
      </c>
    </row>
    <row r="29" spans="1:71" ht="45.75" customHeight="1" thickBot="1" x14ac:dyDescent="0.3">
      <c r="A29" s="38" t="s">
        <v>193</v>
      </c>
      <c r="B29" s="42" t="s">
        <v>192</v>
      </c>
      <c r="C29" s="41">
        <v>486</v>
      </c>
      <c r="D29" s="16">
        <v>484</v>
      </c>
      <c r="E29" s="16">
        <v>0</v>
      </c>
      <c r="F29" s="16">
        <v>484</v>
      </c>
      <c r="G29" s="16" t="s">
        <v>457</v>
      </c>
      <c r="H29" s="63" t="s">
        <v>403</v>
      </c>
      <c r="I29" s="16">
        <v>480</v>
      </c>
      <c r="J29" s="41">
        <v>99</v>
      </c>
      <c r="K29" s="16">
        <v>26.76</v>
      </c>
      <c r="L29" s="13" t="s">
        <v>550</v>
      </c>
      <c r="M29" s="13" t="s">
        <v>503</v>
      </c>
      <c r="N29" s="13" t="s">
        <v>499</v>
      </c>
      <c r="O29" s="16" t="s">
        <v>479</v>
      </c>
      <c r="P29" s="58" t="s">
        <v>291</v>
      </c>
      <c r="Q29" s="164">
        <f t="shared" si="0"/>
        <v>8.7599999999999997E-2</v>
      </c>
      <c r="R29" s="165">
        <f t="shared" si="1"/>
        <v>0.16059999999999999</v>
      </c>
      <c r="S29" s="165">
        <f t="shared" si="2"/>
        <v>0.1022</v>
      </c>
      <c r="T29" s="165">
        <f t="shared" si="3"/>
        <v>1.46E-2</v>
      </c>
      <c r="U29" s="165">
        <f t="shared" si="4"/>
        <v>2.9199999999999999E-3</v>
      </c>
      <c r="V29" s="166">
        <f t="shared" si="5"/>
        <v>6.2634000000000006E-3</v>
      </c>
      <c r="W29" s="166">
        <f t="shared" si="6"/>
        <v>8.6724000000000002E-3</v>
      </c>
      <c r="X29" s="165">
        <f t="shared" si="7"/>
        <v>8.1905999999999993E-3</v>
      </c>
      <c r="Y29" s="166">
        <f t="shared" si="8"/>
        <v>1.2045000000000001E-3</v>
      </c>
      <c r="Z29" s="166">
        <f t="shared" si="9"/>
        <v>2.409E-4</v>
      </c>
      <c r="AA29" s="166">
        <f t="shared" si="10"/>
        <v>9.1542000000000012E-3</v>
      </c>
      <c r="AB29" s="166">
        <f t="shared" si="11"/>
        <v>1.2526800000000001E-2</v>
      </c>
      <c r="AC29" s="165">
        <f t="shared" si="12"/>
        <v>8.6724000000000002E-3</v>
      </c>
      <c r="AD29" s="166">
        <f t="shared" si="13"/>
        <v>0</v>
      </c>
      <c r="AE29" s="166">
        <f t="shared" si="14"/>
        <v>0</v>
      </c>
      <c r="AF29" s="166">
        <f t="shared" si="15"/>
        <v>7.2182399999999994E-2</v>
      </c>
      <c r="AG29" s="166">
        <f t="shared" si="16"/>
        <v>0.13940079999999999</v>
      </c>
      <c r="AH29" s="166">
        <f t="shared" si="17"/>
        <v>8.5336999999999996E-2</v>
      </c>
      <c r="AI29" s="166">
        <f t="shared" si="18"/>
        <v>1.3395499999999999E-2</v>
      </c>
      <c r="AJ29" s="167">
        <f t="shared" si="19"/>
        <v>2.6790999999999998E-3</v>
      </c>
      <c r="AK29" s="168">
        <f t="shared" si="20"/>
        <v>10.512</v>
      </c>
      <c r="AL29" s="169">
        <f t="shared" si="21"/>
        <v>19.271999999999998</v>
      </c>
      <c r="AM29" s="169">
        <f t="shared" si="22"/>
        <v>12.263999999999999</v>
      </c>
      <c r="AN29" s="169">
        <f t="shared" si="23"/>
        <v>1.752</v>
      </c>
      <c r="AO29" s="169">
        <f t="shared" si="24"/>
        <v>0.35039999999999999</v>
      </c>
      <c r="AP29" s="170">
        <v>0.7</v>
      </c>
      <c r="AQ29" s="170">
        <v>0.75</v>
      </c>
      <c r="AR29" s="170">
        <v>0.9</v>
      </c>
      <c r="AS29" s="170">
        <v>0</v>
      </c>
      <c r="AT29" s="170">
        <v>0</v>
      </c>
      <c r="AU29" s="169">
        <f t="shared" si="25"/>
        <v>7.3627843799999999</v>
      </c>
      <c r="AV29" s="169">
        <f t="shared" si="26"/>
        <v>14.460504299999997</v>
      </c>
      <c r="AW29" s="169">
        <f t="shared" si="27"/>
        <v>11.044971540000001</v>
      </c>
      <c r="AX29" s="169">
        <f t="shared" si="28"/>
        <v>0</v>
      </c>
      <c r="AY29" s="169">
        <f t="shared" si="29"/>
        <v>0</v>
      </c>
      <c r="AZ29" s="169">
        <f t="shared" si="30"/>
        <v>3.1554790200000005</v>
      </c>
      <c r="BA29" s="169">
        <f t="shared" si="31"/>
        <v>4.8201681000000001</v>
      </c>
      <c r="BB29" s="169">
        <f t="shared" si="32"/>
        <v>1.2272190599999995</v>
      </c>
      <c r="BC29" s="169">
        <f t="shared" si="33"/>
        <v>1.7532045000000001</v>
      </c>
      <c r="BD29" s="171">
        <f t="shared" si="34"/>
        <v>0.35064089999999998</v>
      </c>
      <c r="BE29" s="194">
        <f t="shared" si="35"/>
        <v>10.599600000000001</v>
      </c>
      <c r="BF29" s="188">
        <f t="shared" si="36"/>
        <v>19.432599999999997</v>
      </c>
      <c r="BG29" s="188">
        <f t="shared" si="37"/>
        <v>12.366199999999999</v>
      </c>
      <c r="BH29" s="188">
        <f t="shared" si="38"/>
        <v>1.7665999999999999</v>
      </c>
      <c r="BI29" s="188">
        <f t="shared" si="39"/>
        <v>0.35331999999999997</v>
      </c>
      <c r="BJ29" s="188">
        <f t="shared" si="40"/>
        <v>3.2276614200000004</v>
      </c>
      <c r="BK29" s="188">
        <f t="shared" si="41"/>
        <v>4.9595688999999998</v>
      </c>
      <c r="BL29" s="188">
        <f t="shared" si="42"/>
        <v>1.3125560599999995</v>
      </c>
      <c r="BM29" s="188">
        <f t="shared" si="43"/>
        <v>1.7665999999999999</v>
      </c>
      <c r="BN29" s="188">
        <f t="shared" si="44"/>
        <v>0.35331999999999997</v>
      </c>
      <c r="BO29" s="188">
        <f t="shared" si="45"/>
        <v>7.3719385800000001</v>
      </c>
      <c r="BP29" s="188">
        <f t="shared" si="46"/>
        <v>14.473031099999996</v>
      </c>
      <c r="BQ29" s="188">
        <f t="shared" si="47"/>
        <v>11.053643940000001</v>
      </c>
      <c r="BR29" s="188">
        <f t="shared" si="48"/>
        <v>0</v>
      </c>
      <c r="BS29" s="189">
        <f t="shared" si="49"/>
        <v>0</v>
      </c>
    </row>
    <row r="30" spans="1:71" ht="45.75" customHeight="1" thickBot="1" x14ac:dyDescent="0.3">
      <c r="A30" s="212" t="s">
        <v>177</v>
      </c>
      <c r="B30" s="209" t="s">
        <v>178</v>
      </c>
      <c r="C30" s="213">
        <v>270</v>
      </c>
      <c r="D30" s="21">
        <v>270</v>
      </c>
      <c r="E30" s="21">
        <v>0</v>
      </c>
      <c r="F30" s="21">
        <v>270</v>
      </c>
      <c r="G30" s="214" t="s">
        <v>458</v>
      </c>
      <c r="H30" s="197" t="s">
        <v>404</v>
      </c>
      <c r="I30" s="21">
        <v>270</v>
      </c>
      <c r="J30" s="213">
        <v>100</v>
      </c>
      <c r="K30" s="21">
        <v>11.46</v>
      </c>
      <c r="L30" s="31" t="s">
        <v>550</v>
      </c>
      <c r="M30" s="31" t="s">
        <v>494</v>
      </c>
      <c r="N30" s="24" t="s">
        <v>531</v>
      </c>
      <c r="O30" s="21" t="s">
        <v>479</v>
      </c>
      <c r="P30" s="209" t="s">
        <v>265</v>
      </c>
      <c r="Q30" s="186">
        <f t="shared" si="0"/>
        <v>0</v>
      </c>
      <c r="R30" s="187">
        <f t="shared" si="1"/>
        <v>0</v>
      </c>
      <c r="S30" s="187">
        <f t="shared" si="2"/>
        <v>0</v>
      </c>
      <c r="T30" s="187">
        <f t="shared" si="3"/>
        <v>0</v>
      </c>
      <c r="U30" s="187">
        <f t="shared" si="4"/>
        <v>0</v>
      </c>
      <c r="V30" s="188">
        <f t="shared" si="5"/>
        <v>0</v>
      </c>
      <c r="W30" s="188">
        <f t="shared" si="6"/>
        <v>0</v>
      </c>
      <c r="X30" s="187">
        <f t="shared" si="7"/>
        <v>0</v>
      </c>
      <c r="Y30" s="188">
        <f t="shared" si="8"/>
        <v>0</v>
      </c>
      <c r="Z30" s="188">
        <f t="shared" si="9"/>
        <v>0</v>
      </c>
      <c r="AA30" s="188">
        <f t="shared" si="10"/>
        <v>0</v>
      </c>
      <c r="AB30" s="188">
        <f t="shared" si="11"/>
        <v>0</v>
      </c>
      <c r="AC30" s="187">
        <f t="shared" si="12"/>
        <v>0</v>
      </c>
      <c r="AD30" s="188">
        <f t="shared" si="13"/>
        <v>0</v>
      </c>
      <c r="AE30" s="188">
        <f t="shared" si="14"/>
        <v>0</v>
      </c>
      <c r="AF30" s="188">
        <f t="shared" si="15"/>
        <v>0</v>
      </c>
      <c r="AG30" s="188">
        <f t="shared" si="16"/>
        <v>0</v>
      </c>
      <c r="AH30" s="188">
        <f t="shared" si="17"/>
        <v>0</v>
      </c>
      <c r="AI30" s="188">
        <f t="shared" si="18"/>
        <v>0</v>
      </c>
      <c r="AJ30" s="189">
        <f t="shared" si="19"/>
        <v>0</v>
      </c>
      <c r="AK30" s="190">
        <f t="shared" si="20"/>
        <v>5.9130000000000003</v>
      </c>
      <c r="AL30" s="191">
        <f t="shared" si="21"/>
        <v>10.8405</v>
      </c>
      <c r="AM30" s="191">
        <f t="shared" si="22"/>
        <v>6.8985000000000003</v>
      </c>
      <c r="AN30" s="191">
        <f t="shared" si="23"/>
        <v>0.98550000000000004</v>
      </c>
      <c r="AO30" s="191">
        <f t="shared" si="24"/>
        <v>0.1971</v>
      </c>
      <c r="AP30" s="192">
        <v>0.7</v>
      </c>
      <c r="AQ30" s="192">
        <v>0.75</v>
      </c>
      <c r="AR30" s="192">
        <v>0.9</v>
      </c>
      <c r="AS30" s="192">
        <v>0</v>
      </c>
      <c r="AT30" s="192">
        <v>0</v>
      </c>
      <c r="AU30" s="191">
        <f t="shared" si="25"/>
        <v>4.1391</v>
      </c>
      <c r="AV30" s="191">
        <f t="shared" si="26"/>
        <v>8.1303750000000008</v>
      </c>
      <c r="AW30" s="191">
        <f t="shared" si="27"/>
        <v>6.2086500000000004</v>
      </c>
      <c r="AX30" s="191">
        <f t="shared" si="28"/>
        <v>0</v>
      </c>
      <c r="AY30" s="191">
        <f t="shared" si="29"/>
        <v>0</v>
      </c>
      <c r="AZ30" s="191">
        <f t="shared" si="30"/>
        <v>1.7739000000000003</v>
      </c>
      <c r="BA30" s="191">
        <f t="shared" si="31"/>
        <v>2.7101249999999997</v>
      </c>
      <c r="BB30" s="191">
        <f t="shared" si="32"/>
        <v>0.68984999999999985</v>
      </c>
      <c r="BC30" s="191">
        <f t="shared" si="33"/>
        <v>0.98550000000000004</v>
      </c>
      <c r="BD30" s="193">
        <f t="shared" si="34"/>
        <v>0.1971</v>
      </c>
      <c r="BE30" s="201">
        <f t="shared" si="35"/>
        <v>5.9130000000000003</v>
      </c>
      <c r="BF30" s="202">
        <f t="shared" si="36"/>
        <v>10.8405</v>
      </c>
      <c r="BG30" s="202">
        <f t="shared" si="37"/>
        <v>6.8985000000000003</v>
      </c>
      <c r="BH30" s="202">
        <f t="shared" si="38"/>
        <v>0.98550000000000004</v>
      </c>
      <c r="BI30" s="202">
        <f t="shared" si="39"/>
        <v>0.1971</v>
      </c>
      <c r="BJ30" s="202">
        <f t="shared" si="40"/>
        <v>1.7739000000000003</v>
      </c>
      <c r="BK30" s="202">
        <f t="shared" si="41"/>
        <v>2.7101249999999997</v>
      </c>
      <c r="BL30" s="202">
        <f t="shared" si="42"/>
        <v>0.68984999999999985</v>
      </c>
      <c r="BM30" s="202">
        <f t="shared" si="43"/>
        <v>0.98550000000000004</v>
      </c>
      <c r="BN30" s="202">
        <f t="shared" si="44"/>
        <v>0.1971</v>
      </c>
      <c r="BO30" s="202">
        <f t="shared" si="45"/>
        <v>4.1391</v>
      </c>
      <c r="BP30" s="202">
        <f t="shared" si="46"/>
        <v>8.1303750000000008</v>
      </c>
      <c r="BQ30" s="202">
        <f t="shared" si="47"/>
        <v>6.2086500000000004</v>
      </c>
      <c r="BR30" s="202">
        <f t="shared" si="48"/>
        <v>0</v>
      </c>
      <c r="BS30" s="203">
        <f t="shared" si="49"/>
        <v>0</v>
      </c>
    </row>
    <row r="31" spans="1:71" s="210" customFormat="1" ht="15.75" thickBot="1" x14ac:dyDescent="0.3">
      <c r="A31" s="291" t="s">
        <v>625</v>
      </c>
      <c r="B31" s="292"/>
      <c r="C31" s="215">
        <f>SUM(C4:C30)</f>
        <v>12818</v>
      </c>
      <c r="D31" s="215">
        <f>SUM(D4:D30)</f>
        <v>12854</v>
      </c>
      <c r="E31" s="215">
        <f>SUM(E4:E30)</f>
        <v>3850</v>
      </c>
      <c r="F31" s="215">
        <f>SUM(F4:F30)</f>
        <v>16704</v>
      </c>
      <c r="G31" s="215"/>
      <c r="H31" s="215"/>
      <c r="I31" s="215">
        <f>SUM(I4:I30)</f>
        <v>9840</v>
      </c>
      <c r="J31" s="216">
        <f>I31/D31</f>
        <v>0.76552046055702505</v>
      </c>
      <c r="K31" s="215">
        <f>SUM(K4:K30)</f>
        <v>546.23</v>
      </c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7">
        <f>SUM(BE4:BE30)</f>
        <v>365.81760000000008</v>
      </c>
      <c r="BF31" s="217">
        <f t="shared" ref="BF31:BL31" si="50">SUM(BF4:BF30)</f>
        <v>670.66560000000004</v>
      </c>
      <c r="BG31" s="217">
        <f t="shared" si="50"/>
        <v>426.78719999999993</v>
      </c>
      <c r="BH31" s="217">
        <f t="shared" si="50"/>
        <v>60.969599999999986</v>
      </c>
      <c r="BI31" s="217">
        <f t="shared" si="50"/>
        <v>12.19392</v>
      </c>
      <c r="BJ31" s="217">
        <f t="shared" si="50"/>
        <v>145.74857997000001</v>
      </c>
      <c r="BK31" s="217">
        <f t="shared" si="50"/>
        <v>244.08554114999998</v>
      </c>
      <c r="BL31" s="217">
        <f t="shared" si="50"/>
        <v>99.896541210000009</v>
      </c>
      <c r="BM31" s="217">
        <f>SUM(BM4:BM30)</f>
        <v>60.969599999999986</v>
      </c>
      <c r="BN31" s="217">
        <f t="shared" ref="BN31" si="51">SUM(BN4:BN30)</f>
        <v>12.19392</v>
      </c>
      <c r="BO31" s="217">
        <f t="shared" ref="BO31" si="52">SUM(BO4:BO30)</f>
        <v>220.06902002999999</v>
      </c>
      <c r="BP31" s="217">
        <f t="shared" ref="BP31" si="53">SUM(BP4:BP30)</f>
        <v>426.58005885000011</v>
      </c>
      <c r="BQ31" s="217">
        <f t="shared" ref="BQ31" si="54">SUM(BQ4:BQ30)</f>
        <v>326.89065879000003</v>
      </c>
      <c r="BR31" s="217">
        <f t="shared" ref="BR31" si="55">SUM(BR4:BR30)</f>
        <v>0</v>
      </c>
      <c r="BS31" s="218">
        <f t="shared" ref="BS31" si="56">SUM(BS4:BS30)</f>
        <v>0</v>
      </c>
    </row>
    <row r="32" spans="1:71" s="1" customFormat="1" x14ac:dyDescent="0.25">
      <c r="J32" s="145"/>
    </row>
    <row r="33" spans="7:7" s="1" customFormat="1" x14ac:dyDescent="0.25">
      <c r="G33" s="204"/>
    </row>
    <row r="34" spans="7:7" s="1" customFormat="1" x14ac:dyDescent="0.25"/>
    <row r="35" spans="7:7" s="1" customFormat="1" x14ac:dyDescent="0.25"/>
    <row r="36" spans="7:7" s="1" customFormat="1" x14ac:dyDescent="0.25"/>
    <row r="37" spans="7:7" s="1" customFormat="1" x14ac:dyDescent="0.25"/>
    <row r="38" spans="7:7" s="1" customFormat="1" x14ac:dyDescent="0.25"/>
    <row r="39" spans="7:7" s="1" customFormat="1" x14ac:dyDescent="0.25"/>
    <row r="40" spans="7:7" s="1" customFormat="1" x14ac:dyDescent="0.25"/>
    <row r="41" spans="7:7" s="1" customFormat="1" x14ac:dyDescent="0.25"/>
    <row r="42" spans="7:7" s="1" customFormat="1" x14ac:dyDescent="0.25"/>
    <row r="43" spans="7:7" s="1" customFormat="1" x14ac:dyDescent="0.25"/>
    <row r="44" spans="7:7" s="1" customFormat="1" x14ac:dyDescent="0.25"/>
    <row r="45" spans="7:7" s="1" customFormat="1" x14ac:dyDescent="0.25"/>
    <row r="46" spans="7:7" s="1" customFormat="1" x14ac:dyDescent="0.25"/>
    <row r="47" spans="7:7" s="1" customFormat="1" x14ac:dyDescent="0.25"/>
    <row r="48" spans="7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0">
    <mergeCell ref="P1:P3"/>
    <mergeCell ref="A1:A3"/>
    <mergeCell ref="B1:B3"/>
    <mergeCell ref="C1:C3"/>
    <mergeCell ref="D1:D3"/>
    <mergeCell ref="H1:H3"/>
    <mergeCell ref="I1:I3"/>
    <mergeCell ref="E1:E3"/>
    <mergeCell ref="F1:F3"/>
    <mergeCell ref="G1:G3"/>
    <mergeCell ref="L1:L3"/>
    <mergeCell ref="M1:M3"/>
    <mergeCell ref="N1:N3"/>
    <mergeCell ref="O1:O3"/>
    <mergeCell ref="A31:B31"/>
    <mergeCell ref="Q1:AJ1"/>
    <mergeCell ref="AK1:BD1"/>
    <mergeCell ref="BE1:BS1"/>
    <mergeCell ref="Q2:U2"/>
    <mergeCell ref="V2:Z2"/>
    <mergeCell ref="AA2:AE2"/>
    <mergeCell ref="AF2:AJ2"/>
    <mergeCell ref="AK2:AO2"/>
    <mergeCell ref="AP2:AT2"/>
    <mergeCell ref="AU2:AY2"/>
    <mergeCell ref="AZ2:BD2"/>
    <mergeCell ref="BJ2:BN2"/>
    <mergeCell ref="BO2:BS2"/>
    <mergeCell ref="J1:J3"/>
    <mergeCell ref="K1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77"/>
  <sheetViews>
    <sheetView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D41" sqref="D41"/>
    </sheetView>
  </sheetViews>
  <sheetFormatPr defaultRowHeight="15" x14ac:dyDescent="0.25"/>
  <cols>
    <col min="1" max="1" width="10.5703125" style="45" customWidth="1"/>
    <col min="2" max="2" width="14.28515625" style="2" customWidth="1"/>
    <col min="3" max="3" width="12.7109375" style="2" customWidth="1"/>
    <col min="4" max="4" width="13.42578125" customWidth="1"/>
    <col min="5" max="6" width="13.42578125" style="97" customWidth="1"/>
    <col min="7" max="7" width="13.42578125" customWidth="1"/>
    <col min="8" max="8" width="33.140625" style="2" customWidth="1"/>
    <col min="9" max="9" width="15.7109375" style="2" customWidth="1"/>
    <col min="10" max="10" width="14.140625" style="2" customWidth="1"/>
    <col min="11" max="11" width="14.42578125" customWidth="1"/>
    <col min="12" max="12" width="26.28515625" style="116" customWidth="1"/>
    <col min="13" max="13" width="13.5703125" customWidth="1"/>
    <col min="14" max="14" width="20.85546875" style="116" customWidth="1"/>
    <col min="15" max="15" width="10.140625" customWidth="1"/>
    <col min="16" max="16" width="18.7109375" style="97" customWidth="1"/>
    <col min="17" max="71" width="5.7109375" customWidth="1"/>
  </cols>
  <sheetData>
    <row r="1" spans="1:169" ht="19.5" thickBot="1" x14ac:dyDescent="0.35">
      <c r="A1" s="269" t="s">
        <v>0</v>
      </c>
      <c r="B1" s="272" t="s">
        <v>567</v>
      </c>
      <c r="C1" s="272" t="s">
        <v>1</v>
      </c>
      <c r="D1" s="288" t="s">
        <v>2</v>
      </c>
      <c r="E1" s="272" t="s">
        <v>425</v>
      </c>
      <c r="F1" s="272" t="s">
        <v>426</v>
      </c>
      <c r="G1" s="272" t="s">
        <v>459</v>
      </c>
      <c r="H1" s="272" t="s">
        <v>3</v>
      </c>
      <c r="I1" s="272" t="s">
        <v>8</v>
      </c>
      <c r="J1" s="272" t="s">
        <v>6</v>
      </c>
      <c r="K1" s="288" t="s">
        <v>424</v>
      </c>
      <c r="L1" s="272" t="s">
        <v>472</v>
      </c>
      <c r="M1" s="272" t="s">
        <v>473</v>
      </c>
      <c r="N1" s="272" t="s">
        <v>474</v>
      </c>
      <c r="O1" s="272" t="s">
        <v>475</v>
      </c>
      <c r="P1" s="272" t="s">
        <v>7</v>
      </c>
      <c r="Q1" s="282" t="s">
        <v>608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4"/>
      <c r="AK1" s="262" t="s">
        <v>609</v>
      </c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4"/>
      <c r="BE1" s="265" t="s">
        <v>610</v>
      </c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</row>
    <row r="2" spans="1:169" ht="30" customHeight="1" x14ac:dyDescent="0.25">
      <c r="A2" s="293"/>
      <c r="B2" s="273"/>
      <c r="C2" s="273"/>
      <c r="D2" s="289"/>
      <c r="E2" s="273"/>
      <c r="F2" s="273"/>
      <c r="G2" s="273"/>
      <c r="H2" s="273"/>
      <c r="I2" s="273"/>
      <c r="J2" s="273"/>
      <c r="K2" s="289"/>
      <c r="L2" s="273"/>
      <c r="M2" s="273"/>
      <c r="N2" s="273"/>
      <c r="O2" s="273"/>
      <c r="P2" s="273"/>
      <c r="Q2" s="285" t="s">
        <v>611</v>
      </c>
      <c r="R2" s="286"/>
      <c r="S2" s="286"/>
      <c r="T2" s="286"/>
      <c r="U2" s="286"/>
      <c r="V2" s="286" t="s">
        <v>612</v>
      </c>
      <c r="W2" s="286"/>
      <c r="X2" s="286"/>
      <c r="Y2" s="286"/>
      <c r="Z2" s="286"/>
      <c r="AA2" s="286" t="s">
        <v>613</v>
      </c>
      <c r="AB2" s="286"/>
      <c r="AC2" s="286"/>
      <c r="AD2" s="286"/>
      <c r="AE2" s="286"/>
      <c r="AF2" s="286" t="s">
        <v>614</v>
      </c>
      <c r="AG2" s="286"/>
      <c r="AH2" s="286"/>
      <c r="AI2" s="286"/>
      <c r="AJ2" s="287"/>
      <c r="AK2" s="257" t="s">
        <v>611</v>
      </c>
      <c r="AL2" s="258"/>
      <c r="AM2" s="258"/>
      <c r="AN2" s="258"/>
      <c r="AO2" s="258"/>
      <c r="AP2" s="258" t="s">
        <v>615</v>
      </c>
      <c r="AQ2" s="258"/>
      <c r="AR2" s="258"/>
      <c r="AS2" s="258"/>
      <c r="AT2" s="258"/>
      <c r="AU2" s="258" t="s">
        <v>616</v>
      </c>
      <c r="AV2" s="258"/>
      <c r="AW2" s="258"/>
      <c r="AX2" s="258"/>
      <c r="AY2" s="258"/>
      <c r="AZ2" s="258" t="s">
        <v>617</v>
      </c>
      <c r="BA2" s="258"/>
      <c r="BB2" s="258"/>
      <c r="BC2" s="258"/>
      <c r="BD2" s="268"/>
      <c r="BE2" s="162" t="s">
        <v>618</v>
      </c>
      <c r="BF2" s="174"/>
      <c r="BG2" s="174"/>
      <c r="BH2" s="163"/>
      <c r="BI2" s="163"/>
      <c r="BJ2" s="259" t="s">
        <v>619</v>
      </c>
      <c r="BK2" s="259"/>
      <c r="BL2" s="259"/>
      <c r="BM2" s="259"/>
      <c r="BN2" s="259"/>
      <c r="BO2" s="259" t="s">
        <v>620</v>
      </c>
      <c r="BP2" s="259"/>
      <c r="BQ2" s="259"/>
      <c r="BR2" s="259"/>
      <c r="BS2" s="277"/>
    </row>
    <row r="3" spans="1:169" ht="23.25" customHeight="1" thickBot="1" x14ac:dyDescent="0.3">
      <c r="A3" s="294"/>
      <c r="B3" s="274"/>
      <c r="C3" s="274"/>
      <c r="D3" s="290"/>
      <c r="E3" s="274"/>
      <c r="F3" s="274"/>
      <c r="G3" s="274"/>
      <c r="H3" s="274"/>
      <c r="I3" s="274"/>
      <c r="J3" s="274"/>
      <c r="K3" s="290"/>
      <c r="L3" s="274"/>
      <c r="M3" s="274"/>
      <c r="N3" s="274"/>
      <c r="O3" s="274"/>
      <c r="P3" s="274"/>
      <c r="Q3" s="175" t="s">
        <v>621</v>
      </c>
      <c r="R3" s="176" t="s">
        <v>622</v>
      </c>
      <c r="S3" s="176" t="s">
        <v>623</v>
      </c>
      <c r="T3" s="176" t="s">
        <v>624</v>
      </c>
      <c r="U3" s="176" t="s">
        <v>583</v>
      </c>
      <c r="V3" s="176" t="s">
        <v>621</v>
      </c>
      <c r="W3" s="176" t="s">
        <v>622</v>
      </c>
      <c r="X3" s="176" t="s">
        <v>623</v>
      </c>
      <c r="Y3" s="176" t="s">
        <v>624</v>
      </c>
      <c r="Z3" s="176" t="s">
        <v>583</v>
      </c>
      <c r="AA3" s="176" t="s">
        <v>621</v>
      </c>
      <c r="AB3" s="176" t="s">
        <v>622</v>
      </c>
      <c r="AC3" s="176" t="s">
        <v>623</v>
      </c>
      <c r="AD3" s="176" t="s">
        <v>624</v>
      </c>
      <c r="AE3" s="176" t="s">
        <v>583</v>
      </c>
      <c r="AF3" s="176" t="s">
        <v>621</v>
      </c>
      <c r="AG3" s="176" t="s">
        <v>622</v>
      </c>
      <c r="AH3" s="176" t="s">
        <v>623</v>
      </c>
      <c r="AI3" s="176" t="s">
        <v>624</v>
      </c>
      <c r="AJ3" s="177" t="s">
        <v>583</v>
      </c>
      <c r="AK3" s="178" t="s">
        <v>621</v>
      </c>
      <c r="AL3" s="179" t="s">
        <v>622</v>
      </c>
      <c r="AM3" s="179" t="s">
        <v>623</v>
      </c>
      <c r="AN3" s="179" t="s">
        <v>624</v>
      </c>
      <c r="AO3" s="179" t="s">
        <v>583</v>
      </c>
      <c r="AP3" s="179" t="s">
        <v>621</v>
      </c>
      <c r="AQ3" s="179" t="s">
        <v>622</v>
      </c>
      <c r="AR3" s="179" t="s">
        <v>623</v>
      </c>
      <c r="AS3" s="179" t="s">
        <v>624</v>
      </c>
      <c r="AT3" s="179" t="s">
        <v>583</v>
      </c>
      <c r="AU3" s="179" t="s">
        <v>621</v>
      </c>
      <c r="AV3" s="179" t="s">
        <v>622</v>
      </c>
      <c r="AW3" s="179" t="s">
        <v>623</v>
      </c>
      <c r="AX3" s="179" t="s">
        <v>624</v>
      </c>
      <c r="AY3" s="179" t="s">
        <v>583</v>
      </c>
      <c r="AZ3" s="179" t="s">
        <v>621</v>
      </c>
      <c r="BA3" s="179" t="s">
        <v>622</v>
      </c>
      <c r="BB3" s="179" t="s">
        <v>623</v>
      </c>
      <c r="BC3" s="179" t="s">
        <v>624</v>
      </c>
      <c r="BD3" s="180" t="s">
        <v>583</v>
      </c>
      <c r="BE3" s="173" t="s">
        <v>621</v>
      </c>
      <c r="BF3" s="174" t="s">
        <v>622</v>
      </c>
      <c r="BG3" s="174" t="s">
        <v>623</v>
      </c>
      <c r="BH3" s="174" t="s">
        <v>624</v>
      </c>
      <c r="BI3" s="174" t="s">
        <v>583</v>
      </c>
      <c r="BJ3" s="174" t="s">
        <v>621</v>
      </c>
      <c r="BK3" s="174" t="s">
        <v>622</v>
      </c>
      <c r="BL3" s="174" t="s">
        <v>623</v>
      </c>
      <c r="BM3" s="174" t="s">
        <v>624</v>
      </c>
      <c r="BN3" s="174" t="s">
        <v>583</v>
      </c>
      <c r="BO3" s="174" t="s">
        <v>621</v>
      </c>
      <c r="BP3" s="174" t="s">
        <v>622</v>
      </c>
      <c r="BQ3" s="174" t="s">
        <v>623</v>
      </c>
      <c r="BR3" s="174" t="s">
        <v>624</v>
      </c>
      <c r="BS3" s="181" t="s">
        <v>583</v>
      </c>
    </row>
    <row r="4" spans="1:169" ht="60.75" customHeight="1" thickBot="1" x14ac:dyDescent="0.3">
      <c r="A4" s="37" t="s">
        <v>257</v>
      </c>
      <c r="B4" s="46" t="s">
        <v>256</v>
      </c>
      <c r="C4" s="22">
        <v>1025</v>
      </c>
      <c r="D4" s="20">
        <v>1025</v>
      </c>
      <c r="E4" s="22">
        <v>57</v>
      </c>
      <c r="F4" s="22">
        <v>1082</v>
      </c>
      <c r="G4" s="103" t="s">
        <v>457</v>
      </c>
      <c r="H4" s="56" t="s">
        <v>413</v>
      </c>
      <c r="I4" s="22">
        <v>656</v>
      </c>
      <c r="J4" s="22">
        <v>64</v>
      </c>
      <c r="K4" s="20">
        <v>37.21</v>
      </c>
      <c r="L4" s="13" t="s">
        <v>565</v>
      </c>
      <c r="M4" s="13" t="s">
        <v>542</v>
      </c>
      <c r="N4" s="13" t="s">
        <v>499</v>
      </c>
      <c r="O4" s="103" t="s">
        <v>479</v>
      </c>
      <c r="P4" s="24" t="s">
        <v>412</v>
      </c>
      <c r="Q4" s="164">
        <f t="shared" ref="Q4:Q40" si="0">(D4-I4)*60*365/1000000</f>
        <v>8.0810999999999993</v>
      </c>
      <c r="R4" s="165">
        <f t="shared" ref="R4:R40" si="1">(D4-I4)*110*365/1000000</f>
        <v>14.81535</v>
      </c>
      <c r="S4" s="165">
        <f t="shared" ref="S4:S40" si="2">(D4-I4)*70*365/1000000</f>
        <v>9.4279499999999992</v>
      </c>
      <c r="T4" s="165">
        <f t="shared" ref="T4:T40" si="3">(D4-I4)*10*365/1000000</f>
        <v>1.3468500000000001</v>
      </c>
      <c r="U4" s="165">
        <f t="shared" ref="U4:U40" si="4">(D4-I4)*2*365/1000000</f>
        <v>0.26937</v>
      </c>
      <c r="V4" s="166">
        <f t="shared" ref="V4:V40" si="5">(D4-I4)*13*365/1000000*33%</f>
        <v>0.57779864999999997</v>
      </c>
      <c r="W4" s="166">
        <f t="shared" ref="W4:W40" si="6">(D4-I4)*18*365/1000000*33%</f>
        <v>0.80002890000000004</v>
      </c>
      <c r="X4" s="165">
        <f t="shared" ref="X4:X40" si="7">(D4-I4)*17*365/1000000*33%</f>
        <v>0.75558285000000014</v>
      </c>
      <c r="Y4" s="166">
        <f t="shared" ref="Y4:Y40" si="8">(D4-I4)*2.5*365/1000000*33%</f>
        <v>0.11111512500000001</v>
      </c>
      <c r="Z4" s="166">
        <f t="shared" ref="Z4:Z40" si="9">(D4-I4)*0.5*365/1000000*33%</f>
        <v>2.2223025E-2</v>
      </c>
      <c r="AA4" s="166">
        <f t="shared" ref="AA4:AA40" si="10">(D4-I4)*19*365/1000000*33%</f>
        <v>0.84447495000000006</v>
      </c>
      <c r="AB4" s="166">
        <f t="shared" ref="AB4:AB40" si="11">(D4-I4)*26*365/1000000*33%</f>
        <v>1.1555972999999999</v>
      </c>
      <c r="AC4" s="165">
        <f t="shared" ref="AC4:AC40" si="12">(D4-I4)*18*365/1000000*33%</f>
        <v>0.80002890000000004</v>
      </c>
      <c r="AD4" s="166">
        <f t="shared" ref="AD4:AD40" si="13">(D4-I4)*0*365/1000000*33%</f>
        <v>0</v>
      </c>
      <c r="AE4" s="166">
        <f t="shared" ref="AE4:AE40" si="14">(D4-I4)*0*365/1000000*33%</f>
        <v>0</v>
      </c>
      <c r="AF4" s="166">
        <f t="shared" ref="AF4:AF40" si="15">(Q4-V4-AA4)</f>
        <v>6.6588263999999988</v>
      </c>
      <c r="AG4" s="166">
        <f t="shared" ref="AG4:AG40" si="16">(R4-W4-AB4)</f>
        <v>12.859723800000001</v>
      </c>
      <c r="AH4" s="166">
        <f t="shared" ref="AH4:AH40" si="17">(S4-X4-AC4)</f>
        <v>7.8723382499999994</v>
      </c>
      <c r="AI4" s="166">
        <f t="shared" ref="AI4:AI40" si="18">(T4-Y4-AD4)</f>
        <v>1.2357348750000001</v>
      </c>
      <c r="AJ4" s="167">
        <f t="shared" ref="AJ4:AJ40" si="19">(U4-Z4-AE4)</f>
        <v>0.24714697499999999</v>
      </c>
      <c r="AK4" s="168">
        <f t="shared" ref="AK4:AK40" si="20">(E4+I4)*60*365/1000000</f>
        <v>15.614699999999999</v>
      </c>
      <c r="AL4" s="169">
        <f t="shared" ref="AL4:AL40" si="21">(E4+I4)*110*365/1000000</f>
        <v>28.626950000000001</v>
      </c>
      <c r="AM4" s="169">
        <f t="shared" ref="AM4:AM40" si="22">(E4+I4)*70*365/1000000</f>
        <v>18.21715</v>
      </c>
      <c r="AN4" s="169">
        <f t="shared" ref="AN4:AN40" si="23">(E4+I4)*10*365/1000000</f>
        <v>2.6024500000000002</v>
      </c>
      <c r="AO4" s="169">
        <f t="shared" ref="AO4:AO40" si="24">(E4+I4)*2*365/1000000</f>
        <v>0.52049000000000001</v>
      </c>
      <c r="AP4" s="170">
        <v>0.7</v>
      </c>
      <c r="AQ4" s="170">
        <v>0.75</v>
      </c>
      <c r="AR4" s="170">
        <v>0.9</v>
      </c>
      <c r="AS4" s="170">
        <v>0</v>
      </c>
      <c r="AT4" s="170">
        <v>0</v>
      </c>
      <c r="AU4" s="169">
        <f t="shared" ref="AU4:AU40" si="25">(V4+AK4)*AP4</f>
        <v>11.334749054999998</v>
      </c>
      <c r="AV4" s="169">
        <f t="shared" ref="AV4:AV40" si="26">(W4+AL4)*AQ4</f>
        <v>22.070234175000003</v>
      </c>
      <c r="AW4" s="169">
        <f t="shared" ref="AW4:AW40" si="27">(X4+AM4)*AR4</f>
        <v>17.075459564999999</v>
      </c>
      <c r="AX4" s="169">
        <f t="shared" ref="AX4:AX40" si="28">(Y4+AN4)*AS4</f>
        <v>0</v>
      </c>
      <c r="AY4" s="169">
        <f t="shared" ref="AY4:AY40" si="29">(Z4+AO4)*AT4</f>
        <v>0</v>
      </c>
      <c r="AZ4" s="169">
        <f t="shared" ref="AZ4:AZ40" si="30">V4+AK4-AU4</f>
        <v>4.8577495949999996</v>
      </c>
      <c r="BA4" s="169">
        <f t="shared" ref="BA4:BA40" si="31">W4+AL4-AV4</f>
        <v>7.3567447249999987</v>
      </c>
      <c r="BB4" s="169">
        <f t="shared" ref="BB4:BB40" si="32">X4+AM4-AW4</f>
        <v>1.8972732850000007</v>
      </c>
      <c r="BC4" s="169">
        <f t="shared" ref="BC4:BC40" si="33">Y4+AN4-AX4</f>
        <v>2.7135651250000001</v>
      </c>
      <c r="BD4" s="171">
        <f t="shared" ref="BD4:BD40" si="34">Z4+AO4-AY4</f>
        <v>0.54271302499999996</v>
      </c>
      <c r="BE4" s="172">
        <f t="shared" ref="BE4:BE40" si="35">Q4+AK4</f>
        <v>23.695799999999998</v>
      </c>
      <c r="BF4" s="166">
        <f t="shared" ref="BF4:BF40" si="36">R4+AL4</f>
        <v>43.442300000000003</v>
      </c>
      <c r="BG4" s="166">
        <f t="shared" ref="BG4:BG40" si="37">S4+AM4</f>
        <v>27.645099999999999</v>
      </c>
      <c r="BH4" s="166">
        <f t="shared" ref="BH4:BH40" si="38">T4+AN4</f>
        <v>3.9493</v>
      </c>
      <c r="BI4" s="166">
        <f t="shared" ref="BI4:BI40" si="39">U4+AO4</f>
        <v>0.78986000000000001</v>
      </c>
      <c r="BJ4" s="166">
        <f t="shared" ref="BJ4:BJ40" si="40">AF4+AZ4</f>
        <v>11.516575994999998</v>
      </c>
      <c r="BK4" s="166">
        <f t="shared" ref="BK4:BK40" si="41">AG4+BA4</f>
        <v>20.216468525</v>
      </c>
      <c r="BL4" s="166">
        <f t="shared" ref="BL4:BL40" si="42">AH4+BB4</f>
        <v>9.7696115349999992</v>
      </c>
      <c r="BM4" s="166">
        <f t="shared" ref="BM4:BM40" si="43">AI4+BC4</f>
        <v>3.9493</v>
      </c>
      <c r="BN4" s="166">
        <f t="shared" ref="BN4:BN40" si="44">AJ4+BD4</f>
        <v>0.78986000000000001</v>
      </c>
      <c r="BO4" s="166">
        <f t="shared" ref="BO4:BO40" si="45">AA4+AU4</f>
        <v>12.179224004999998</v>
      </c>
      <c r="BP4" s="166">
        <f t="shared" ref="BP4:BP40" si="46">AB4+AV4</f>
        <v>23.225831475000003</v>
      </c>
      <c r="BQ4" s="166">
        <f t="shared" ref="BQ4:BQ40" si="47">AC4+AW4</f>
        <v>17.875488465</v>
      </c>
      <c r="BR4" s="166">
        <f t="shared" ref="BR4:BR40" si="48">AD4+AX4</f>
        <v>0</v>
      </c>
      <c r="BS4" s="167">
        <f t="shared" ref="BS4:BS40" si="49">AE4+AY4</f>
        <v>0</v>
      </c>
    </row>
    <row r="5" spans="1:169" s="35" customFormat="1" ht="45" customHeight="1" thickBot="1" x14ac:dyDescent="0.3">
      <c r="A5" s="14" t="s">
        <v>220</v>
      </c>
      <c r="B5" s="6" t="s">
        <v>222</v>
      </c>
      <c r="C5" s="7">
        <v>551</v>
      </c>
      <c r="D5" s="23">
        <v>551</v>
      </c>
      <c r="E5" s="7">
        <v>0</v>
      </c>
      <c r="F5" s="7">
        <v>551</v>
      </c>
      <c r="G5" s="106" t="s">
        <v>457</v>
      </c>
      <c r="H5" s="13" t="s">
        <v>414</v>
      </c>
      <c r="I5" s="7">
        <v>551</v>
      </c>
      <c r="J5" s="7">
        <v>100</v>
      </c>
      <c r="K5" s="23">
        <v>16.48</v>
      </c>
      <c r="L5" s="13" t="s">
        <v>558</v>
      </c>
      <c r="M5" s="13" t="s">
        <v>540</v>
      </c>
      <c r="N5" s="13" t="s">
        <v>499</v>
      </c>
      <c r="O5" s="106" t="s">
        <v>479</v>
      </c>
      <c r="P5" s="13" t="s">
        <v>9</v>
      </c>
      <c r="Q5" s="164">
        <f t="shared" si="0"/>
        <v>0</v>
      </c>
      <c r="R5" s="165">
        <f t="shared" si="1"/>
        <v>0</v>
      </c>
      <c r="S5" s="165">
        <f t="shared" si="2"/>
        <v>0</v>
      </c>
      <c r="T5" s="165">
        <f t="shared" si="3"/>
        <v>0</v>
      </c>
      <c r="U5" s="165">
        <f t="shared" si="4"/>
        <v>0</v>
      </c>
      <c r="V5" s="166">
        <f t="shared" si="5"/>
        <v>0</v>
      </c>
      <c r="W5" s="166">
        <f t="shared" si="6"/>
        <v>0</v>
      </c>
      <c r="X5" s="165">
        <f t="shared" si="7"/>
        <v>0</v>
      </c>
      <c r="Y5" s="166">
        <f t="shared" si="8"/>
        <v>0</v>
      </c>
      <c r="Z5" s="166">
        <f t="shared" si="9"/>
        <v>0</v>
      </c>
      <c r="AA5" s="166">
        <f t="shared" si="10"/>
        <v>0</v>
      </c>
      <c r="AB5" s="166">
        <f t="shared" si="11"/>
        <v>0</v>
      </c>
      <c r="AC5" s="165">
        <f t="shared" si="12"/>
        <v>0</v>
      </c>
      <c r="AD5" s="166">
        <f t="shared" si="13"/>
        <v>0</v>
      </c>
      <c r="AE5" s="166">
        <f t="shared" si="14"/>
        <v>0</v>
      </c>
      <c r="AF5" s="166">
        <f t="shared" si="15"/>
        <v>0</v>
      </c>
      <c r="AG5" s="166">
        <f t="shared" si="16"/>
        <v>0</v>
      </c>
      <c r="AH5" s="166">
        <f t="shared" si="17"/>
        <v>0</v>
      </c>
      <c r="AI5" s="166">
        <f t="shared" si="18"/>
        <v>0</v>
      </c>
      <c r="AJ5" s="167">
        <f t="shared" si="19"/>
        <v>0</v>
      </c>
      <c r="AK5" s="168">
        <f t="shared" si="20"/>
        <v>12.0669</v>
      </c>
      <c r="AL5" s="169">
        <f t="shared" si="21"/>
        <v>22.12265</v>
      </c>
      <c r="AM5" s="169">
        <f t="shared" si="22"/>
        <v>14.078049999999999</v>
      </c>
      <c r="AN5" s="169">
        <f t="shared" si="23"/>
        <v>2.0111500000000002</v>
      </c>
      <c r="AO5" s="169">
        <f t="shared" si="24"/>
        <v>0.40222999999999998</v>
      </c>
      <c r="AP5" s="170">
        <v>0.7</v>
      </c>
      <c r="AQ5" s="170">
        <v>0.75</v>
      </c>
      <c r="AR5" s="170">
        <v>0.9</v>
      </c>
      <c r="AS5" s="170">
        <v>0</v>
      </c>
      <c r="AT5" s="170">
        <v>0</v>
      </c>
      <c r="AU5" s="169">
        <f t="shared" si="25"/>
        <v>8.4468300000000003</v>
      </c>
      <c r="AV5" s="169">
        <f t="shared" si="26"/>
        <v>16.591987500000002</v>
      </c>
      <c r="AW5" s="169">
        <f t="shared" si="27"/>
        <v>12.670245</v>
      </c>
      <c r="AX5" s="169">
        <f t="shared" si="28"/>
        <v>0</v>
      </c>
      <c r="AY5" s="169">
        <f t="shared" si="29"/>
        <v>0</v>
      </c>
      <c r="AZ5" s="169">
        <f t="shared" si="30"/>
        <v>3.6200700000000001</v>
      </c>
      <c r="BA5" s="169">
        <f t="shared" si="31"/>
        <v>5.5306624999999983</v>
      </c>
      <c r="BB5" s="169">
        <f t="shared" si="32"/>
        <v>1.4078049999999998</v>
      </c>
      <c r="BC5" s="169">
        <f t="shared" si="33"/>
        <v>2.0111500000000002</v>
      </c>
      <c r="BD5" s="171">
        <f t="shared" si="34"/>
        <v>0.40222999999999998</v>
      </c>
      <c r="BE5" s="172">
        <f t="shared" si="35"/>
        <v>12.0669</v>
      </c>
      <c r="BF5" s="166">
        <f t="shared" si="36"/>
        <v>22.12265</v>
      </c>
      <c r="BG5" s="166">
        <f t="shared" si="37"/>
        <v>14.078049999999999</v>
      </c>
      <c r="BH5" s="166">
        <f t="shared" si="38"/>
        <v>2.0111500000000002</v>
      </c>
      <c r="BI5" s="166">
        <f t="shared" si="39"/>
        <v>0.40222999999999998</v>
      </c>
      <c r="BJ5" s="166">
        <f t="shared" si="40"/>
        <v>3.6200700000000001</v>
      </c>
      <c r="BK5" s="166">
        <f t="shared" si="41"/>
        <v>5.5306624999999983</v>
      </c>
      <c r="BL5" s="166">
        <f t="shared" si="42"/>
        <v>1.4078049999999998</v>
      </c>
      <c r="BM5" s="166">
        <f t="shared" si="43"/>
        <v>2.0111500000000002</v>
      </c>
      <c r="BN5" s="166">
        <f t="shared" si="44"/>
        <v>0.40222999999999998</v>
      </c>
      <c r="BO5" s="166">
        <f t="shared" si="45"/>
        <v>8.4468300000000003</v>
      </c>
      <c r="BP5" s="166">
        <f t="shared" si="46"/>
        <v>16.591987500000002</v>
      </c>
      <c r="BQ5" s="166">
        <f t="shared" si="47"/>
        <v>12.670245</v>
      </c>
      <c r="BR5" s="166">
        <f t="shared" si="48"/>
        <v>0</v>
      </c>
      <c r="BS5" s="167">
        <f t="shared" si="49"/>
        <v>0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s="1" customFormat="1" ht="45" customHeight="1" thickBot="1" x14ac:dyDescent="0.3">
      <c r="A6" s="79" t="s">
        <v>227</v>
      </c>
      <c r="B6" s="50" t="s">
        <v>228</v>
      </c>
      <c r="C6" s="80">
        <v>273</v>
      </c>
      <c r="D6" s="81">
        <v>273</v>
      </c>
      <c r="E6" s="80">
        <v>0</v>
      </c>
      <c r="F6" s="80">
        <v>273</v>
      </c>
      <c r="G6" s="105" t="s">
        <v>458</v>
      </c>
      <c r="H6" s="51" t="s">
        <v>415</v>
      </c>
      <c r="I6" s="80">
        <v>164</v>
      </c>
      <c r="J6" s="80">
        <v>60</v>
      </c>
      <c r="K6" s="81">
        <v>9.09</v>
      </c>
      <c r="L6" s="13" t="s">
        <v>557</v>
      </c>
      <c r="M6" s="13" t="s">
        <v>477</v>
      </c>
      <c r="N6" s="18" t="s">
        <v>531</v>
      </c>
      <c r="O6" s="69" t="s">
        <v>479</v>
      </c>
      <c r="P6" s="51" t="s">
        <v>9</v>
      </c>
      <c r="Q6" s="164">
        <f t="shared" si="0"/>
        <v>2.3871000000000002</v>
      </c>
      <c r="R6" s="165">
        <f t="shared" si="1"/>
        <v>4.3763500000000004</v>
      </c>
      <c r="S6" s="165">
        <f t="shared" si="2"/>
        <v>2.7849499999999998</v>
      </c>
      <c r="T6" s="165">
        <f t="shared" si="3"/>
        <v>0.39784999999999998</v>
      </c>
      <c r="U6" s="165">
        <f t="shared" si="4"/>
        <v>7.9570000000000002E-2</v>
      </c>
      <c r="V6" s="166">
        <f t="shared" si="5"/>
        <v>0.17067765000000001</v>
      </c>
      <c r="W6" s="166">
        <f t="shared" si="6"/>
        <v>0.23632290000000003</v>
      </c>
      <c r="X6" s="165">
        <f t="shared" si="7"/>
        <v>0.22319385</v>
      </c>
      <c r="Y6" s="166">
        <f t="shared" si="8"/>
        <v>3.2822625000000001E-2</v>
      </c>
      <c r="Z6" s="166">
        <f t="shared" si="9"/>
        <v>6.5645250000000007E-3</v>
      </c>
      <c r="AA6" s="166">
        <f t="shared" si="10"/>
        <v>0.24945195000000001</v>
      </c>
      <c r="AB6" s="166">
        <f t="shared" si="11"/>
        <v>0.34135530000000003</v>
      </c>
      <c r="AC6" s="165">
        <f t="shared" si="12"/>
        <v>0.23632290000000003</v>
      </c>
      <c r="AD6" s="166">
        <f t="shared" si="13"/>
        <v>0</v>
      </c>
      <c r="AE6" s="166">
        <f t="shared" si="14"/>
        <v>0</v>
      </c>
      <c r="AF6" s="166">
        <f t="shared" si="15"/>
        <v>1.9669704000000001</v>
      </c>
      <c r="AG6" s="166">
        <f t="shared" si="16"/>
        <v>3.7986718000000002</v>
      </c>
      <c r="AH6" s="166">
        <f t="shared" si="17"/>
        <v>2.3254332499999997</v>
      </c>
      <c r="AI6" s="166">
        <f t="shared" si="18"/>
        <v>0.36502737499999999</v>
      </c>
      <c r="AJ6" s="167">
        <f t="shared" si="19"/>
        <v>7.3005475E-2</v>
      </c>
      <c r="AK6" s="168">
        <f t="shared" si="20"/>
        <v>3.5916000000000001</v>
      </c>
      <c r="AL6" s="169">
        <f t="shared" si="21"/>
        <v>6.5846</v>
      </c>
      <c r="AM6" s="169">
        <f t="shared" si="22"/>
        <v>4.1901999999999999</v>
      </c>
      <c r="AN6" s="169">
        <f t="shared" si="23"/>
        <v>0.59860000000000002</v>
      </c>
      <c r="AO6" s="169">
        <f t="shared" si="24"/>
        <v>0.11971999999999999</v>
      </c>
      <c r="AP6" s="170">
        <v>0.7</v>
      </c>
      <c r="AQ6" s="170">
        <v>0.75</v>
      </c>
      <c r="AR6" s="170">
        <v>0.9</v>
      </c>
      <c r="AS6" s="170">
        <v>0</v>
      </c>
      <c r="AT6" s="170">
        <v>0</v>
      </c>
      <c r="AU6" s="169">
        <f t="shared" si="25"/>
        <v>2.6335943550000001</v>
      </c>
      <c r="AV6" s="169">
        <f t="shared" si="26"/>
        <v>5.1156921750000004</v>
      </c>
      <c r="AW6" s="169">
        <f t="shared" si="27"/>
        <v>3.9720544650000003</v>
      </c>
      <c r="AX6" s="169">
        <f t="shared" si="28"/>
        <v>0</v>
      </c>
      <c r="AY6" s="169">
        <f t="shared" si="29"/>
        <v>0</v>
      </c>
      <c r="AZ6" s="169">
        <f t="shared" si="30"/>
        <v>1.1286832950000001</v>
      </c>
      <c r="BA6" s="169">
        <f t="shared" si="31"/>
        <v>1.7052307249999998</v>
      </c>
      <c r="BB6" s="169">
        <f t="shared" si="32"/>
        <v>0.44133938500000003</v>
      </c>
      <c r="BC6" s="169">
        <f t="shared" si="33"/>
        <v>0.63142262500000002</v>
      </c>
      <c r="BD6" s="171">
        <f t="shared" si="34"/>
        <v>0.12628452499999998</v>
      </c>
      <c r="BE6" s="172">
        <f t="shared" si="35"/>
        <v>5.9786999999999999</v>
      </c>
      <c r="BF6" s="166">
        <f t="shared" si="36"/>
        <v>10.96095</v>
      </c>
      <c r="BG6" s="166">
        <f t="shared" si="37"/>
        <v>6.9751499999999993</v>
      </c>
      <c r="BH6" s="166">
        <f t="shared" si="38"/>
        <v>0.99645000000000006</v>
      </c>
      <c r="BI6" s="166">
        <f t="shared" si="39"/>
        <v>0.19928999999999999</v>
      </c>
      <c r="BJ6" s="166">
        <f t="shared" si="40"/>
        <v>3.0956536950000002</v>
      </c>
      <c r="BK6" s="166">
        <f t="shared" si="41"/>
        <v>5.503902525</v>
      </c>
      <c r="BL6" s="166">
        <f t="shared" si="42"/>
        <v>2.7667726349999997</v>
      </c>
      <c r="BM6" s="166">
        <f t="shared" si="43"/>
        <v>0.99645000000000006</v>
      </c>
      <c r="BN6" s="166">
        <f t="shared" si="44"/>
        <v>0.19928999999999997</v>
      </c>
      <c r="BO6" s="166">
        <f t="shared" si="45"/>
        <v>2.8830463050000001</v>
      </c>
      <c r="BP6" s="166">
        <f t="shared" si="46"/>
        <v>5.4570474750000004</v>
      </c>
      <c r="BQ6" s="166">
        <f t="shared" si="47"/>
        <v>4.2083773650000005</v>
      </c>
      <c r="BR6" s="166">
        <f t="shared" si="48"/>
        <v>0</v>
      </c>
      <c r="BS6" s="167">
        <f t="shared" si="49"/>
        <v>0</v>
      </c>
    </row>
    <row r="7" spans="1:169" s="1" customFormat="1" ht="45" customHeight="1" thickBot="1" x14ac:dyDescent="0.3">
      <c r="A7" s="14" t="s">
        <v>231</v>
      </c>
      <c r="B7" s="16" t="s">
        <v>232</v>
      </c>
      <c r="C7" s="8">
        <v>510</v>
      </c>
      <c r="D7" s="25">
        <v>510</v>
      </c>
      <c r="E7" s="8">
        <v>32</v>
      </c>
      <c r="F7" s="8">
        <v>542</v>
      </c>
      <c r="G7" s="65" t="s">
        <v>457</v>
      </c>
      <c r="H7" s="47" t="s">
        <v>416</v>
      </c>
      <c r="I7" s="8">
        <v>380</v>
      </c>
      <c r="J7" s="8">
        <v>75</v>
      </c>
      <c r="K7" s="25">
        <v>18.059999999999999</v>
      </c>
      <c r="L7" s="13" t="s">
        <v>558</v>
      </c>
      <c r="M7" s="13" t="s">
        <v>530</v>
      </c>
      <c r="N7" s="18" t="s">
        <v>531</v>
      </c>
      <c r="O7" s="65" t="s">
        <v>479</v>
      </c>
      <c r="P7" s="18" t="s">
        <v>272</v>
      </c>
      <c r="Q7" s="164">
        <f t="shared" si="0"/>
        <v>2.847</v>
      </c>
      <c r="R7" s="165">
        <f t="shared" si="1"/>
        <v>5.2195</v>
      </c>
      <c r="S7" s="165">
        <f t="shared" si="2"/>
        <v>3.3214999999999999</v>
      </c>
      <c r="T7" s="165">
        <f t="shared" si="3"/>
        <v>0.47449999999999998</v>
      </c>
      <c r="U7" s="165">
        <f t="shared" si="4"/>
        <v>9.4899999999999998E-2</v>
      </c>
      <c r="V7" s="166">
        <f t="shared" si="5"/>
        <v>0.20356050000000001</v>
      </c>
      <c r="W7" s="166">
        <f t="shared" si="6"/>
        <v>0.28185300000000002</v>
      </c>
      <c r="X7" s="165">
        <f t="shared" si="7"/>
        <v>0.2661945</v>
      </c>
      <c r="Y7" s="166">
        <f t="shared" si="8"/>
        <v>3.914625E-2</v>
      </c>
      <c r="Z7" s="166">
        <f t="shared" si="9"/>
        <v>7.8292499999999994E-3</v>
      </c>
      <c r="AA7" s="166">
        <f t="shared" si="10"/>
        <v>0.29751149999999998</v>
      </c>
      <c r="AB7" s="166">
        <f t="shared" si="11"/>
        <v>0.40712100000000001</v>
      </c>
      <c r="AC7" s="165">
        <f t="shared" si="12"/>
        <v>0.28185300000000002</v>
      </c>
      <c r="AD7" s="166">
        <f t="shared" si="13"/>
        <v>0</v>
      </c>
      <c r="AE7" s="166">
        <f t="shared" si="14"/>
        <v>0</v>
      </c>
      <c r="AF7" s="166">
        <f t="shared" si="15"/>
        <v>2.3459279999999998</v>
      </c>
      <c r="AG7" s="166">
        <f t="shared" si="16"/>
        <v>4.5305260000000001</v>
      </c>
      <c r="AH7" s="166">
        <f t="shared" si="17"/>
        <v>2.7734524999999999</v>
      </c>
      <c r="AI7" s="166">
        <f t="shared" si="18"/>
        <v>0.43535374999999998</v>
      </c>
      <c r="AJ7" s="167">
        <f t="shared" si="19"/>
        <v>8.7070750000000002E-2</v>
      </c>
      <c r="AK7" s="168">
        <f t="shared" si="20"/>
        <v>9.0228000000000002</v>
      </c>
      <c r="AL7" s="169">
        <f t="shared" si="21"/>
        <v>16.541799999999999</v>
      </c>
      <c r="AM7" s="169">
        <f t="shared" si="22"/>
        <v>10.5266</v>
      </c>
      <c r="AN7" s="169">
        <f t="shared" si="23"/>
        <v>1.5038</v>
      </c>
      <c r="AO7" s="169">
        <f t="shared" si="24"/>
        <v>0.30076000000000003</v>
      </c>
      <c r="AP7" s="170">
        <v>0.7</v>
      </c>
      <c r="AQ7" s="170">
        <v>0.75</v>
      </c>
      <c r="AR7" s="170">
        <v>0.9</v>
      </c>
      <c r="AS7" s="170">
        <v>0</v>
      </c>
      <c r="AT7" s="170">
        <v>0</v>
      </c>
      <c r="AU7" s="169">
        <f t="shared" si="25"/>
        <v>6.45845235</v>
      </c>
      <c r="AV7" s="169">
        <f t="shared" si="26"/>
        <v>12.61773975</v>
      </c>
      <c r="AW7" s="169">
        <f t="shared" si="27"/>
        <v>9.7135150499999998</v>
      </c>
      <c r="AX7" s="169">
        <f t="shared" si="28"/>
        <v>0</v>
      </c>
      <c r="AY7" s="169">
        <f t="shared" si="29"/>
        <v>0</v>
      </c>
      <c r="AZ7" s="169">
        <f t="shared" si="30"/>
        <v>2.7679081500000002</v>
      </c>
      <c r="BA7" s="169">
        <f t="shared" si="31"/>
        <v>4.20591325</v>
      </c>
      <c r="BB7" s="169">
        <f t="shared" si="32"/>
        <v>1.0792794499999996</v>
      </c>
      <c r="BC7" s="169">
        <f t="shared" si="33"/>
        <v>1.54294625</v>
      </c>
      <c r="BD7" s="171">
        <f t="shared" si="34"/>
        <v>0.30858925000000004</v>
      </c>
      <c r="BE7" s="172">
        <f t="shared" si="35"/>
        <v>11.8698</v>
      </c>
      <c r="BF7" s="166">
        <f t="shared" si="36"/>
        <v>21.761299999999999</v>
      </c>
      <c r="BG7" s="166">
        <f t="shared" si="37"/>
        <v>13.848100000000001</v>
      </c>
      <c r="BH7" s="166">
        <f t="shared" si="38"/>
        <v>1.9782999999999999</v>
      </c>
      <c r="BI7" s="166">
        <f t="shared" si="39"/>
        <v>0.39566000000000001</v>
      </c>
      <c r="BJ7" s="166">
        <f t="shared" si="40"/>
        <v>5.11383615</v>
      </c>
      <c r="BK7" s="166">
        <f t="shared" si="41"/>
        <v>8.7364392500000001</v>
      </c>
      <c r="BL7" s="166">
        <f t="shared" si="42"/>
        <v>3.8527319499999995</v>
      </c>
      <c r="BM7" s="166">
        <f t="shared" si="43"/>
        <v>1.9782999999999999</v>
      </c>
      <c r="BN7" s="166">
        <f t="shared" si="44"/>
        <v>0.39566000000000001</v>
      </c>
      <c r="BO7" s="166">
        <f t="shared" si="45"/>
        <v>6.7559638499999997</v>
      </c>
      <c r="BP7" s="166">
        <f t="shared" si="46"/>
        <v>13.02486075</v>
      </c>
      <c r="BQ7" s="166">
        <f t="shared" si="47"/>
        <v>9.9953680499999997</v>
      </c>
      <c r="BR7" s="166">
        <f t="shared" si="48"/>
        <v>0</v>
      </c>
      <c r="BS7" s="167">
        <f t="shared" si="49"/>
        <v>0</v>
      </c>
    </row>
    <row r="8" spans="1:169" ht="45.75" customHeight="1" thickBot="1" x14ac:dyDescent="0.3">
      <c r="A8" s="43" t="s">
        <v>210</v>
      </c>
      <c r="B8" s="42" t="s">
        <v>214</v>
      </c>
      <c r="C8" s="16">
        <v>250</v>
      </c>
      <c r="D8" s="41">
        <v>250</v>
      </c>
      <c r="E8" s="16">
        <v>7</v>
      </c>
      <c r="F8" s="16">
        <v>257</v>
      </c>
      <c r="G8" s="41" t="s">
        <v>457</v>
      </c>
      <c r="H8" s="72" t="s">
        <v>418</v>
      </c>
      <c r="I8" s="16">
        <v>200</v>
      </c>
      <c r="J8" s="16">
        <v>80</v>
      </c>
      <c r="K8" s="41">
        <v>8.57</v>
      </c>
      <c r="L8" s="13" t="s">
        <v>562</v>
      </c>
      <c r="M8" s="13" t="s">
        <v>477</v>
      </c>
      <c r="N8" s="18" t="s">
        <v>531</v>
      </c>
      <c r="O8" s="41" t="s">
        <v>479</v>
      </c>
      <c r="P8" s="58" t="s">
        <v>417</v>
      </c>
      <c r="Q8" s="164">
        <f t="shared" si="0"/>
        <v>1.095</v>
      </c>
      <c r="R8" s="165">
        <f t="shared" si="1"/>
        <v>2.0074999999999998</v>
      </c>
      <c r="S8" s="165">
        <f t="shared" si="2"/>
        <v>1.2775000000000001</v>
      </c>
      <c r="T8" s="165">
        <f t="shared" si="3"/>
        <v>0.1825</v>
      </c>
      <c r="U8" s="165">
        <f t="shared" si="4"/>
        <v>3.6499999999999998E-2</v>
      </c>
      <c r="V8" s="166">
        <f t="shared" si="5"/>
        <v>7.8292500000000001E-2</v>
      </c>
      <c r="W8" s="166">
        <f t="shared" si="6"/>
        <v>0.10840500000000002</v>
      </c>
      <c r="X8" s="165">
        <f t="shared" si="7"/>
        <v>0.10238250000000002</v>
      </c>
      <c r="Y8" s="166">
        <f t="shared" si="8"/>
        <v>1.505625E-2</v>
      </c>
      <c r="Z8" s="166">
        <f t="shared" si="9"/>
        <v>3.01125E-3</v>
      </c>
      <c r="AA8" s="166">
        <f t="shared" si="10"/>
        <v>0.1144275</v>
      </c>
      <c r="AB8" s="166">
        <f t="shared" si="11"/>
        <v>0.156585</v>
      </c>
      <c r="AC8" s="165">
        <f t="shared" si="12"/>
        <v>0.10840500000000002</v>
      </c>
      <c r="AD8" s="166">
        <f t="shared" si="13"/>
        <v>0</v>
      </c>
      <c r="AE8" s="166">
        <f t="shared" si="14"/>
        <v>0</v>
      </c>
      <c r="AF8" s="166">
        <f t="shared" si="15"/>
        <v>0.90227999999999986</v>
      </c>
      <c r="AG8" s="166">
        <f t="shared" si="16"/>
        <v>1.7425099999999998</v>
      </c>
      <c r="AH8" s="166">
        <f t="shared" si="17"/>
        <v>1.0667125</v>
      </c>
      <c r="AI8" s="166">
        <f t="shared" si="18"/>
        <v>0.16744375</v>
      </c>
      <c r="AJ8" s="167">
        <f t="shared" si="19"/>
        <v>3.3488749999999998E-2</v>
      </c>
      <c r="AK8" s="168">
        <f t="shared" si="20"/>
        <v>4.5332999999999997</v>
      </c>
      <c r="AL8" s="169">
        <f t="shared" si="21"/>
        <v>8.3110499999999998</v>
      </c>
      <c r="AM8" s="169">
        <f t="shared" si="22"/>
        <v>5.2888500000000001</v>
      </c>
      <c r="AN8" s="169">
        <f t="shared" si="23"/>
        <v>0.75555000000000005</v>
      </c>
      <c r="AO8" s="169">
        <f t="shared" si="24"/>
        <v>0.15110999999999999</v>
      </c>
      <c r="AP8" s="170">
        <v>0.7</v>
      </c>
      <c r="AQ8" s="170">
        <v>0.75</v>
      </c>
      <c r="AR8" s="170">
        <v>0.9</v>
      </c>
      <c r="AS8" s="170">
        <v>0</v>
      </c>
      <c r="AT8" s="170">
        <v>0</v>
      </c>
      <c r="AU8" s="169">
        <f t="shared" si="25"/>
        <v>3.2281147499999996</v>
      </c>
      <c r="AV8" s="169">
        <f t="shared" si="26"/>
        <v>6.3145912499999994</v>
      </c>
      <c r="AW8" s="169">
        <f t="shared" si="27"/>
        <v>4.8521092499999998</v>
      </c>
      <c r="AX8" s="169">
        <f t="shared" si="28"/>
        <v>0</v>
      </c>
      <c r="AY8" s="169">
        <f t="shared" si="29"/>
        <v>0</v>
      </c>
      <c r="AZ8" s="169">
        <f t="shared" si="30"/>
        <v>1.38347775</v>
      </c>
      <c r="BA8" s="169">
        <f t="shared" si="31"/>
        <v>2.1048637499999998</v>
      </c>
      <c r="BB8" s="169">
        <f t="shared" si="32"/>
        <v>0.53912325000000028</v>
      </c>
      <c r="BC8" s="169">
        <f t="shared" si="33"/>
        <v>0.77060625000000005</v>
      </c>
      <c r="BD8" s="171">
        <f t="shared" si="34"/>
        <v>0.15412124999999999</v>
      </c>
      <c r="BE8" s="172">
        <f t="shared" si="35"/>
        <v>5.6282999999999994</v>
      </c>
      <c r="BF8" s="166">
        <f t="shared" si="36"/>
        <v>10.31855</v>
      </c>
      <c r="BG8" s="166">
        <f t="shared" si="37"/>
        <v>6.5663499999999999</v>
      </c>
      <c r="BH8" s="166">
        <f t="shared" si="38"/>
        <v>0.93805000000000005</v>
      </c>
      <c r="BI8" s="166">
        <f t="shared" si="39"/>
        <v>0.18761</v>
      </c>
      <c r="BJ8" s="166">
        <f t="shared" si="40"/>
        <v>2.2857577499999997</v>
      </c>
      <c r="BK8" s="166">
        <f t="shared" si="41"/>
        <v>3.8473737499999996</v>
      </c>
      <c r="BL8" s="166">
        <f t="shared" si="42"/>
        <v>1.6058357500000002</v>
      </c>
      <c r="BM8" s="166">
        <f t="shared" si="43"/>
        <v>0.93805000000000005</v>
      </c>
      <c r="BN8" s="166">
        <f t="shared" si="44"/>
        <v>0.18761</v>
      </c>
      <c r="BO8" s="166">
        <f t="shared" si="45"/>
        <v>3.3425422499999997</v>
      </c>
      <c r="BP8" s="166">
        <f t="shared" si="46"/>
        <v>6.4711762499999992</v>
      </c>
      <c r="BQ8" s="166">
        <f t="shared" si="47"/>
        <v>4.9605142500000001</v>
      </c>
      <c r="BR8" s="166">
        <f t="shared" si="48"/>
        <v>0</v>
      </c>
      <c r="BS8" s="167">
        <f t="shared" si="49"/>
        <v>0</v>
      </c>
    </row>
    <row r="9" spans="1:169" ht="45.75" customHeight="1" thickBot="1" x14ac:dyDescent="0.3">
      <c r="A9" s="38" t="s">
        <v>243</v>
      </c>
      <c r="B9" s="42" t="s">
        <v>244</v>
      </c>
      <c r="C9" s="16">
        <v>1349</v>
      </c>
      <c r="D9" s="41">
        <v>1349</v>
      </c>
      <c r="E9" s="16">
        <v>130</v>
      </c>
      <c r="F9" s="16">
        <v>1479</v>
      </c>
      <c r="G9" s="104" t="s">
        <v>458</v>
      </c>
      <c r="H9" s="58" t="s">
        <v>420</v>
      </c>
      <c r="I9" s="16">
        <v>167</v>
      </c>
      <c r="J9" s="16">
        <v>12</v>
      </c>
      <c r="K9" s="41">
        <v>17.41</v>
      </c>
      <c r="L9" s="13" t="s">
        <v>558</v>
      </c>
      <c r="M9" s="13" t="s">
        <v>540</v>
      </c>
      <c r="N9" s="13" t="s">
        <v>499</v>
      </c>
      <c r="O9" s="41" t="s">
        <v>479</v>
      </c>
      <c r="P9" s="58" t="s">
        <v>419</v>
      </c>
      <c r="Q9" s="164">
        <f t="shared" si="0"/>
        <v>25.8858</v>
      </c>
      <c r="R9" s="165">
        <f t="shared" si="1"/>
        <v>47.457299999999996</v>
      </c>
      <c r="S9" s="165">
        <f t="shared" si="2"/>
        <v>30.200099999999999</v>
      </c>
      <c r="T9" s="165">
        <f t="shared" si="3"/>
        <v>4.3143000000000002</v>
      </c>
      <c r="U9" s="165">
        <f t="shared" si="4"/>
        <v>0.86285999999999996</v>
      </c>
      <c r="V9" s="166">
        <f t="shared" si="5"/>
        <v>1.8508347000000003</v>
      </c>
      <c r="W9" s="166">
        <f t="shared" si="6"/>
        <v>2.5626942000000001</v>
      </c>
      <c r="X9" s="165">
        <f t="shared" si="7"/>
        <v>2.4203223</v>
      </c>
      <c r="Y9" s="166">
        <f t="shared" si="8"/>
        <v>0.35592975000000004</v>
      </c>
      <c r="Z9" s="166">
        <f t="shared" si="9"/>
        <v>7.1185949999999998E-2</v>
      </c>
      <c r="AA9" s="166">
        <f t="shared" si="10"/>
        <v>2.7050661000000003</v>
      </c>
      <c r="AB9" s="166">
        <f t="shared" si="11"/>
        <v>3.7016694000000006</v>
      </c>
      <c r="AC9" s="165">
        <f t="shared" si="12"/>
        <v>2.5626942000000001</v>
      </c>
      <c r="AD9" s="166">
        <f t="shared" si="13"/>
        <v>0</v>
      </c>
      <c r="AE9" s="166">
        <f t="shared" si="14"/>
        <v>0</v>
      </c>
      <c r="AF9" s="166">
        <f t="shared" si="15"/>
        <v>21.3298992</v>
      </c>
      <c r="AG9" s="166">
        <f t="shared" si="16"/>
        <v>41.192936399999994</v>
      </c>
      <c r="AH9" s="166">
        <f t="shared" si="17"/>
        <v>25.217083500000001</v>
      </c>
      <c r="AI9" s="166">
        <f t="shared" si="18"/>
        <v>3.9583702500000002</v>
      </c>
      <c r="AJ9" s="167">
        <f t="shared" si="19"/>
        <v>0.79167404999999991</v>
      </c>
      <c r="AK9" s="168">
        <f t="shared" si="20"/>
        <v>6.5042999999999997</v>
      </c>
      <c r="AL9" s="169">
        <f t="shared" si="21"/>
        <v>11.92455</v>
      </c>
      <c r="AM9" s="169">
        <f t="shared" si="22"/>
        <v>7.5883500000000002</v>
      </c>
      <c r="AN9" s="169">
        <f t="shared" si="23"/>
        <v>1.08405</v>
      </c>
      <c r="AO9" s="169">
        <f t="shared" si="24"/>
        <v>0.21681</v>
      </c>
      <c r="AP9" s="170">
        <v>0.7</v>
      </c>
      <c r="AQ9" s="170">
        <v>0.75</v>
      </c>
      <c r="AR9" s="170">
        <v>0.9</v>
      </c>
      <c r="AS9" s="170">
        <v>0</v>
      </c>
      <c r="AT9" s="170">
        <v>0</v>
      </c>
      <c r="AU9" s="169">
        <f t="shared" si="25"/>
        <v>5.8485942900000003</v>
      </c>
      <c r="AV9" s="169">
        <f t="shared" si="26"/>
        <v>10.865433149999999</v>
      </c>
      <c r="AW9" s="169">
        <f t="shared" si="27"/>
        <v>9.0078050700000016</v>
      </c>
      <c r="AX9" s="169">
        <f t="shared" si="28"/>
        <v>0</v>
      </c>
      <c r="AY9" s="169">
        <f t="shared" si="29"/>
        <v>0</v>
      </c>
      <c r="AZ9" s="169">
        <f t="shared" si="30"/>
        <v>2.5065404100000004</v>
      </c>
      <c r="BA9" s="169">
        <f t="shared" si="31"/>
        <v>3.6218110499999998</v>
      </c>
      <c r="BB9" s="169">
        <f t="shared" si="32"/>
        <v>1.000867229999999</v>
      </c>
      <c r="BC9" s="169">
        <f t="shared" si="33"/>
        <v>1.43997975</v>
      </c>
      <c r="BD9" s="171">
        <f t="shared" si="34"/>
        <v>0.28799595</v>
      </c>
      <c r="BE9" s="172">
        <f t="shared" si="35"/>
        <v>32.390099999999997</v>
      </c>
      <c r="BF9" s="166">
        <f t="shared" si="36"/>
        <v>59.38185</v>
      </c>
      <c r="BG9" s="166">
        <f t="shared" si="37"/>
        <v>37.788449999999997</v>
      </c>
      <c r="BH9" s="166">
        <f t="shared" si="38"/>
        <v>5.3983500000000006</v>
      </c>
      <c r="BI9" s="166">
        <f t="shared" si="39"/>
        <v>1.0796699999999999</v>
      </c>
      <c r="BJ9" s="166">
        <f t="shared" si="40"/>
        <v>23.836439609999999</v>
      </c>
      <c r="BK9" s="166">
        <f t="shared" si="41"/>
        <v>44.814747449999992</v>
      </c>
      <c r="BL9" s="166">
        <f t="shared" si="42"/>
        <v>26.217950729999998</v>
      </c>
      <c r="BM9" s="166">
        <f t="shared" si="43"/>
        <v>5.3983500000000006</v>
      </c>
      <c r="BN9" s="166">
        <f t="shared" si="44"/>
        <v>1.0796699999999999</v>
      </c>
      <c r="BO9" s="166">
        <f t="shared" si="45"/>
        <v>8.553660390000001</v>
      </c>
      <c r="BP9" s="166">
        <f t="shared" si="46"/>
        <v>14.56710255</v>
      </c>
      <c r="BQ9" s="166">
        <f t="shared" si="47"/>
        <v>11.570499270000003</v>
      </c>
      <c r="BR9" s="166">
        <f t="shared" si="48"/>
        <v>0</v>
      </c>
      <c r="BS9" s="167">
        <f t="shared" si="49"/>
        <v>0</v>
      </c>
    </row>
    <row r="10" spans="1:169" ht="45.75" customHeight="1" thickBot="1" x14ac:dyDescent="0.3">
      <c r="A10" s="38" t="s">
        <v>249</v>
      </c>
      <c r="B10" s="42" t="s">
        <v>248</v>
      </c>
      <c r="C10" s="16">
        <v>456</v>
      </c>
      <c r="D10" s="41">
        <v>456</v>
      </c>
      <c r="E10" s="16">
        <v>171</v>
      </c>
      <c r="F10" s="16">
        <v>627</v>
      </c>
      <c r="G10" s="41" t="s">
        <v>457</v>
      </c>
      <c r="H10" s="58" t="s">
        <v>421</v>
      </c>
      <c r="I10" s="16">
        <v>428</v>
      </c>
      <c r="J10" s="16">
        <v>94</v>
      </c>
      <c r="K10" s="41">
        <v>16.649999999999999</v>
      </c>
      <c r="L10" s="13" t="s">
        <v>565</v>
      </c>
      <c r="M10" s="13" t="s">
        <v>503</v>
      </c>
      <c r="N10" s="13" t="s">
        <v>499</v>
      </c>
      <c r="O10" s="41" t="s">
        <v>479</v>
      </c>
      <c r="P10" s="42" t="s">
        <v>272</v>
      </c>
      <c r="Q10" s="164">
        <f t="shared" si="0"/>
        <v>0.61319999999999997</v>
      </c>
      <c r="R10" s="165">
        <f t="shared" si="1"/>
        <v>1.1242000000000001</v>
      </c>
      <c r="S10" s="165">
        <f t="shared" si="2"/>
        <v>0.71540000000000004</v>
      </c>
      <c r="T10" s="165">
        <f t="shared" si="3"/>
        <v>0.1022</v>
      </c>
      <c r="U10" s="165">
        <f t="shared" si="4"/>
        <v>2.044E-2</v>
      </c>
      <c r="V10" s="166">
        <f t="shared" si="5"/>
        <v>4.3843800000000002E-2</v>
      </c>
      <c r="W10" s="166">
        <f t="shared" si="6"/>
        <v>6.0706800000000005E-2</v>
      </c>
      <c r="X10" s="165">
        <f t="shared" si="7"/>
        <v>5.7334200000000002E-2</v>
      </c>
      <c r="Y10" s="166">
        <f t="shared" si="8"/>
        <v>8.4314999999999998E-3</v>
      </c>
      <c r="Z10" s="166">
        <f t="shared" si="9"/>
        <v>1.6863000000000002E-3</v>
      </c>
      <c r="AA10" s="166">
        <f t="shared" si="10"/>
        <v>6.4079399999999995E-2</v>
      </c>
      <c r="AB10" s="166">
        <f t="shared" si="11"/>
        <v>8.7687600000000004E-2</v>
      </c>
      <c r="AC10" s="165">
        <f t="shared" si="12"/>
        <v>6.0706800000000005E-2</v>
      </c>
      <c r="AD10" s="166">
        <f t="shared" si="13"/>
        <v>0</v>
      </c>
      <c r="AE10" s="166">
        <f t="shared" si="14"/>
        <v>0</v>
      </c>
      <c r="AF10" s="166">
        <f t="shared" si="15"/>
        <v>0.50527679999999997</v>
      </c>
      <c r="AG10" s="166">
        <f t="shared" si="16"/>
        <v>0.97580560000000016</v>
      </c>
      <c r="AH10" s="166">
        <f t="shared" si="17"/>
        <v>0.59735899999999997</v>
      </c>
      <c r="AI10" s="166">
        <f t="shared" si="18"/>
        <v>9.3768500000000005E-2</v>
      </c>
      <c r="AJ10" s="167">
        <f t="shared" si="19"/>
        <v>1.8753699999999998E-2</v>
      </c>
      <c r="AK10" s="168">
        <f t="shared" si="20"/>
        <v>13.1181</v>
      </c>
      <c r="AL10" s="169">
        <f t="shared" si="21"/>
        <v>24.049849999999999</v>
      </c>
      <c r="AM10" s="169">
        <f t="shared" si="22"/>
        <v>15.304449999999999</v>
      </c>
      <c r="AN10" s="169">
        <f t="shared" si="23"/>
        <v>2.18635</v>
      </c>
      <c r="AO10" s="169">
        <f t="shared" si="24"/>
        <v>0.43726999999999999</v>
      </c>
      <c r="AP10" s="170">
        <v>0.7</v>
      </c>
      <c r="AQ10" s="170">
        <v>0.75</v>
      </c>
      <c r="AR10" s="170">
        <v>0.9</v>
      </c>
      <c r="AS10" s="170">
        <v>0</v>
      </c>
      <c r="AT10" s="170">
        <v>0</v>
      </c>
      <c r="AU10" s="169">
        <f t="shared" si="25"/>
        <v>9.2133606599999993</v>
      </c>
      <c r="AV10" s="169">
        <f t="shared" si="26"/>
        <v>18.082917599999998</v>
      </c>
      <c r="AW10" s="169">
        <f t="shared" si="27"/>
        <v>13.82560578</v>
      </c>
      <c r="AX10" s="169">
        <f t="shared" si="28"/>
        <v>0</v>
      </c>
      <c r="AY10" s="169">
        <f t="shared" si="29"/>
        <v>0</v>
      </c>
      <c r="AZ10" s="169">
        <f t="shared" si="30"/>
        <v>3.9485831400000002</v>
      </c>
      <c r="BA10" s="169">
        <f t="shared" si="31"/>
        <v>6.0276391999999994</v>
      </c>
      <c r="BB10" s="169">
        <f t="shared" si="32"/>
        <v>1.5361784199999988</v>
      </c>
      <c r="BC10" s="169">
        <f t="shared" si="33"/>
        <v>2.1947814999999999</v>
      </c>
      <c r="BD10" s="171">
        <f t="shared" si="34"/>
        <v>0.43895629999999997</v>
      </c>
      <c r="BE10" s="172">
        <f t="shared" si="35"/>
        <v>13.731300000000001</v>
      </c>
      <c r="BF10" s="166">
        <f t="shared" si="36"/>
        <v>25.174050000000001</v>
      </c>
      <c r="BG10" s="166">
        <f t="shared" si="37"/>
        <v>16.019849999999998</v>
      </c>
      <c r="BH10" s="166">
        <f t="shared" si="38"/>
        <v>2.2885499999999999</v>
      </c>
      <c r="BI10" s="166">
        <f t="shared" si="39"/>
        <v>0.45771000000000001</v>
      </c>
      <c r="BJ10" s="166">
        <f t="shared" si="40"/>
        <v>4.4538599400000001</v>
      </c>
      <c r="BK10" s="166">
        <f t="shared" si="41"/>
        <v>7.0034447999999996</v>
      </c>
      <c r="BL10" s="166">
        <f t="shared" si="42"/>
        <v>2.1335374199999988</v>
      </c>
      <c r="BM10" s="166">
        <f t="shared" si="43"/>
        <v>2.2885499999999999</v>
      </c>
      <c r="BN10" s="166">
        <f t="shared" si="44"/>
        <v>0.45770999999999995</v>
      </c>
      <c r="BO10" s="166">
        <f t="shared" si="45"/>
        <v>9.27744006</v>
      </c>
      <c r="BP10" s="166">
        <f t="shared" si="46"/>
        <v>18.170605199999997</v>
      </c>
      <c r="BQ10" s="166">
        <f t="shared" si="47"/>
        <v>13.88631258</v>
      </c>
      <c r="BR10" s="166">
        <f t="shared" si="48"/>
        <v>0</v>
      </c>
      <c r="BS10" s="167">
        <f t="shared" si="49"/>
        <v>0</v>
      </c>
    </row>
    <row r="11" spans="1:169" ht="45.75" customHeight="1" thickBot="1" x14ac:dyDescent="0.3">
      <c r="A11" s="44" t="s">
        <v>253</v>
      </c>
      <c r="B11" s="15" t="s">
        <v>219</v>
      </c>
      <c r="C11" s="11">
        <v>280</v>
      </c>
      <c r="D11" s="59">
        <v>280</v>
      </c>
      <c r="E11" s="11">
        <v>160</v>
      </c>
      <c r="F11" s="11">
        <v>440</v>
      </c>
      <c r="G11" s="59" t="s">
        <v>457</v>
      </c>
      <c r="H11" s="48" t="s">
        <v>422</v>
      </c>
      <c r="I11" s="11">
        <v>231</v>
      </c>
      <c r="J11" s="11">
        <v>83</v>
      </c>
      <c r="K11" s="59">
        <v>12.51</v>
      </c>
      <c r="L11" s="13" t="s">
        <v>563</v>
      </c>
      <c r="M11" s="13" t="s">
        <v>528</v>
      </c>
      <c r="N11" s="18" t="s">
        <v>531</v>
      </c>
      <c r="O11" s="59" t="s">
        <v>479</v>
      </c>
      <c r="P11" s="15" t="s">
        <v>267</v>
      </c>
      <c r="Q11" s="164">
        <f t="shared" si="0"/>
        <v>1.0730999999999999</v>
      </c>
      <c r="R11" s="165">
        <f t="shared" si="1"/>
        <v>1.9673499999999999</v>
      </c>
      <c r="S11" s="165">
        <f t="shared" si="2"/>
        <v>1.2519499999999999</v>
      </c>
      <c r="T11" s="165">
        <f t="shared" si="3"/>
        <v>0.17885000000000001</v>
      </c>
      <c r="U11" s="165">
        <f t="shared" si="4"/>
        <v>3.5770000000000003E-2</v>
      </c>
      <c r="V11" s="166">
        <f t="shared" si="5"/>
        <v>7.6726649999999993E-2</v>
      </c>
      <c r="W11" s="166">
        <f t="shared" si="6"/>
        <v>0.10623690000000001</v>
      </c>
      <c r="X11" s="165">
        <f t="shared" si="7"/>
        <v>0.10033485</v>
      </c>
      <c r="Y11" s="166">
        <f t="shared" si="8"/>
        <v>1.4755125000000001E-2</v>
      </c>
      <c r="Z11" s="166">
        <f t="shared" si="9"/>
        <v>2.9510250000000003E-3</v>
      </c>
      <c r="AA11" s="166">
        <f t="shared" si="10"/>
        <v>0.11213895</v>
      </c>
      <c r="AB11" s="166">
        <f t="shared" si="11"/>
        <v>0.15345329999999999</v>
      </c>
      <c r="AC11" s="165">
        <f t="shared" si="12"/>
        <v>0.10623690000000001</v>
      </c>
      <c r="AD11" s="166">
        <f t="shared" si="13"/>
        <v>0</v>
      </c>
      <c r="AE11" s="166">
        <f t="shared" si="14"/>
        <v>0</v>
      </c>
      <c r="AF11" s="166">
        <f t="shared" si="15"/>
        <v>0.88423439999999998</v>
      </c>
      <c r="AG11" s="166">
        <f t="shared" si="16"/>
        <v>1.7076597999999998</v>
      </c>
      <c r="AH11" s="166">
        <f t="shared" si="17"/>
        <v>1.0453782499999997</v>
      </c>
      <c r="AI11" s="166">
        <f t="shared" si="18"/>
        <v>0.164094875</v>
      </c>
      <c r="AJ11" s="167">
        <f t="shared" si="19"/>
        <v>3.2818975E-2</v>
      </c>
      <c r="AK11" s="168">
        <f t="shared" si="20"/>
        <v>8.5629000000000008</v>
      </c>
      <c r="AL11" s="169">
        <f t="shared" si="21"/>
        <v>15.698650000000001</v>
      </c>
      <c r="AM11" s="169">
        <f t="shared" si="22"/>
        <v>9.9900500000000001</v>
      </c>
      <c r="AN11" s="169">
        <f t="shared" si="23"/>
        <v>1.4271499999999999</v>
      </c>
      <c r="AO11" s="169">
        <f t="shared" si="24"/>
        <v>0.28543000000000002</v>
      </c>
      <c r="AP11" s="170">
        <v>0.7</v>
      </c>
      <c r="AQ11" s="170">
        <v>0.75</v>
      </c>
      <c r="AR11" s="170">
        <v>0.9</v>
      </c>
      <c r="AS11" s="170">
        <v>0</v>
      </c>
      <c r="AT11" s="170">
        <v>0</v>
      </c>
      <c r="AU11" s="169">
        <f t="shared" si="25"/>
        <v>6.0477386549999999</v>
      </c>
      <c r="AV11" s="169">
        <f t="shared" si="26"/>
        <v>11.853665175000001</v>
      </c>
      <c r="AW11" s="169">
        <f t="shared" si="27"/>
        <v>9.0813463649999999</v>
      </c>
      <c r="AX11" s="169">
        <f t="shared" si="28"/>
        <v>0</v>
      </c>
      <c r="AY11" s="169">
        <f t="shared" si="29"/>
        <v>0</v>
      </c>
      <c r="AZ11" s="169">
        <f t="shared" si="30"/>
        <v>2.5918879950000004</v>
      </c>
      <c r="BA11" s="169">
        <f t="shared" si="31"/>
        <v>3.9512217249999999</v>
      </c>
      <c r="BB11" s="169">
        <f t="shared" si="32"/>
        <v>1.0090384849999996</v>
      </c>
      <c r="BC11" s="169">
        <f t="shared" si="33"/>
        <v>1.4419051249999999</v>
      </c>
      <c r="BD11" s="171">
        <f t="shared" si="34"/>
        <v>0.28838102500000001</v>
      </c>
      <c r="BE11" s="172">
        <f t="shared" si="35"/>
        <v>9.636000000000001</v>
      </c>
      <c r="BF11" s="166">
        <f t="shared" si="36"/>
        <v>17.666</v>
      </c>
      <c r="BG11" s="166">
        <f t="shared" si="37"/>
        <v>11.242000000000001</v>
      </c>
      <c r="BH11" s="166">
        <f t="shared" si="38"/>
        <v>1.6059999999999999</v>
      </c>
      <c r="BI11" s="166">
        <f t="shared" si="39"/>
        <v>0.32120000000000004</v>
      </c>
      <c r="BJ11" s="166">
        <f t="shared" si="40"/>
        <v>3.4761223950000004</v>
      </c>
      <c r="BK11" s="166">
        <f t="shared" si="41"/>
        <v>5.658881525</v>
      </c>
      <c r="BL11" s="166">
        <f t="shared" si="42"/>
        <v>2.0544167349999993</v>
      </c>
      <c r="BM11" s="166">
        <f t="shared" si="43"/>
        <v>1.6059999999999999</v>
      </c>
      <c r="BN11" s="166">
        <f t="shared" si="44"/>
        <v>0.32120000000000004</v>
      </c>
      <c r="BO11" s="166">
        <f t="shared" si="45"/>
        <v>6.1598776050000001</v>
      </c>
      <c r="BP11" s="166">
        <f t="shared" si="46"/>
        <v>12.007118475000002</v>
      </c>
      <c r="BQ11" s="166">
        <f t="shared" si="47"/>
        <v>9.1875832650000007</v>
      </c>
      <c r="BR11" s="166">
        <f t="shared" si="48"/>
        <v>0</v>
      </c>
      <c r="BS11" s="167">
        <f t="shared" si="49"/>
        <v>0</v>
      </c>
    </row>
    <row r="12" spans="1:169" ht="45.75" customHeight="1" thickBot="1" x14ac:dyDescent="0.3">
      <c r="A12" s="14" t="s">
        <v>224</v>
      </c>
      <c r="B12" s="15" t="s">
        <v>225</v>
      </c>
      <c r="C12" s="11">
        <v>500</v>
      </c>
      <c r="D12" s="59">
        <v>500</v>
      </c>
      <c r="E12" s="11">
        <v>93</v>
      </c>
      <c r="F12" s="11">
        <v>593</v>
      </c>
      <c r="G12" s="100" t="s">
        <v>458</v>
      </c>
      <c r="H12" s="40" t="s">
        <v>442</v>
      </c>
      <c r="I12" s="11">
        <v>350</v>
      </c>
      <c r="J12" s="11">
        <v>70</v>
      </c>
      <c r="K12" s="59">
        <v>11.41</v>
      </c>
      <c r="L12" s="11" t="s">
        <v>560</v>
      </c>
      <c r="M12" s="59" t="s">
        <v>477</v>
      </c>
      <c r="N12" s="11" t="s">
        <v>561</v>
      </c>
      <c r="O12" s="59" t="s">
        <v>479</v>
      </c>
      <c r="P12" s="15" t="s">
        <v>9</v>
      </c>
      <c r="Q12" s="164">
        <f t="shared" si="0"/>
        <v>3.2850000000000001</v>
      </c>
      <c r="R12" s="165">
        <f t="shared" si="1"/>
        <v>6.0225</v>
      </c>
      <c r="S12" s="165">
        <f t="shared" si="2"/>
        <v>3.8325</v>
      </c>
      <c r="T12" s="165">
        <f t="shared" si="3"/>
        <v>0.54749999999999999</v>
      </c>
      <c r="U12" s="165">
        <f t="shared" si="4"/>
        <v>0.1095</v>
      </c>
      <c r="V12" s="166">
        <f t="shared" si="5"/>
        <v>0.23487750000000002</v>
      </c>
      <c r="W12" s="166">
        <f t="shared" si="6"/>
        <v>0.32521500000000003</v>
      </c>
      <c r="X12" s="165">
        <f t="shared" si="7"/>
        <v>0.30714750000000002</v>
      </c>
      <c r="Y12" s="166">
        <f t="shared" si="8"/>
        <v>4.5168750000000001E-2</v>
      </c>
      <c r="Z12" s="166">
        <f t="shared" si="9"/>
        <v>9.0337500000000001E-3</v>
      </c>
      <c r="AA12" s="166">
        <f t="shared" si="10"/>
        <v>0.34328249999999999</v>
      </c>
      <c r="AB12" s="166">
        <f t="shared" si="11"/>
        <v>0.46975500000000003</v>
      </c>
      <c r="AC12" s="165">
        <f t="shared" si="12"/>
        <v>0.32521500000000003</v>
      </c>
      <c r="AD12" s="166">
        <f t="shared" si="13"/>
        <v>0</v>
      </c>
      <c r="AE12" s="166">
        <f t="shared" si="14"/>
        <v>0</v>
      </c>
      <c r="AF12" s="166">
        <f t="shared" si="15"/>
        <v>2.7068400000000001</v>
      </c>
      <c r="AG12" s="166">
        <f t="shared" si="16"/>
        <v>5.2275299999999998</v>
      </c>
      <c r="AH12" s="166">
        <f t="shared" si="17"/>
        <v>3.2001374999999999</v>
      </c>
      <c r="AI12" s="166">
        <f t="shared" si="18"/>
        <v>0.50233125000000001</v>
      </c>
      <c r="AJ12" s="167">
        <f t="shared" si="19"/>
        <v>0.10046625000000001</v>
      </c>
      <c r="AK12" s="168">
        <f t="shared" si="20"/>
        <v>9.7017000000000007</v>
      </c>
      <c r="AL12" s="169">
        <f t="shared" si="21"/>
        <v>17.786449999999999</v>
      </c>
      <c r="AM12" s="169">
        <f t="shared" si="22"/>
        <v>11.31865</v>
      </c>
      <c r="AN12" s="169">
        <f t="shared" si="23"/>
        <v>1.6169500000000001</v>
      </c>
      <c r="AO12" s="169">
        <f t="shared" si="24"/>
        <v>0.32339000000000001</v>
      </c>
      <c r="AP12" s="170">
        <v>0.7</v>
      </c>
      <c r="AQ12" s="170">
        <v>0.75</v>
      </c>
      <c r="AR12" s="170">
        <v>0.9</v>
      </c>
      <c r="AS12" s="170">
        <v>0</v>
      </c>
      <c r="AT12" s="170">
        <v>0</v>
      </c>
      <c r="AU12" s="169">
        <f t="shared" si="25"/>
        <v>6.9556042499999995</v>
      </c>
      <c r="AV12" s="169">
        <f t="shared" si="26"/>
        <v>13.583748749999998</v>
      </c>
      <c r="AW12" s="169">
        <f t="shared" si="27"/>
        <v>10.46321775</v>
      </c>
      <c r="AX12" s="169">
        <f t="shared" si="28"/>
        <v>0</v>
      </c>
      <c r="AY12" s="169">
        <f t="shared" si="29"/>
        <v>0</v>
      </c>
      <c r="AZ12" s="169">
        <f t="shared" si="30"/>
        <v>2.9809732500000008</v>
      </c>
      <c r="BA12" s="169">
        <f t="shared" si="31"/>
        <v>4.5279162500000005</v>
      </c>
      <c r="BB12" s="169">
        <f t="shared" si="32"/>
        <v>1.162579749999999</v>
      </c>
      <c r="BC12" s="169">
        <f t="shared" si="33"/>
        <v>1.6621187500000001</v>
      </c>
      <c r="BD12" s="171">
        <f t="shared" si="34"/>
        <v>0.33242375000000002</v>
      </c>
      <c r="BE12" s="172">
        <f t="shared" si="35"/>
        <v>12.986700000000001</v>
      </c>
      <c r="BF12" s="166">
        <f t="shared" si="36"/>
        <v>23.808949999999999</v>
      </c>
      <c r="BG12" s="166">
        <f t="shared" si="37"/>
        <v>15.151149999999999</v>
      </c>
      <c r="BH12" s="166">
        <f t="shared" si="38"/>
        <v>2.16445</v>
      </c>
      <c r="BI12" s="166">
        <f t="shared" si="39"/>
        <v>0.43289</v>
      </c>
      <c r="BJ12" s="166">
        <f t="shared" si="40"/>
        <v>5.6878132500000014</v>
      </c>
      <c r="BK12" s="166">
        <f t="shared" si="41"/>
        <v>9.7554462500000003</v>
      </c>
      <c r="BL12" s="166">
        <f t="shared" si="42"/>
        <v>4.3627172499999993</v>
      </c>
      <c r="BM12" s="166">
        <f t="shared" si="43"/>
        <v>2.16445</v>
      </c>
      <c r="BN12" s="166">
        <f t="shared" si="44"/>
        <v>0.43289</v>
      </c>
      <c r="BO12" s="166">
        <f t="shared" si="45"/>
        <v>7.2988867499999994</v>
      </c>
      <c r="BP12" s="166">
        <f t="shared" si="46"/>
        <v>14.053503749999997</v>
      </c>
      <c r="BQ12" s="166">
        <f t="shared" si="47"/>
        <v>10.78843275</v>
      </c>
      <c r="BR12" s="166">
        <f t="shared" si="48"/>
        <v>0</v>
      </c>
      <c r="BS12" s="167">
        <f t="shared" si="49"/>
        <v>0</v>
      </c>
    </row>
    <row r="13" spans="1:169" ht="45.75" customHeight="1" thickBot="1" x14ac:dyDescent="0.3">
      <c r="A13" s="38" t="s">
        <v>257</v>
      </c>
      <c r="B13" s="15" t="s">
        <v>258</v>
      </c>
      <c r="C13" s="11">
        <v>242</v>
      </c>
      <c r="D13" s="59">
        <v>242</v>
      </c>
      <c r="E13" s="11">
        <v>63</v>
      </c>
      <c r="F13" s="11">
        <v>305</v>
      </c>
      <c r="G13" s="59" t="s">
        <v>457</v>
      </c>
      <c r="H13" s="13" t="s">
        <v>423</v>
      </c>
      <c r="I13" s="11">
        <v>134</v>
      </c>
      <c r="J13" s="11">
        <v>55</v>
      </c>
      <c r="K13" s="59">
        <v>18.89</v>
      </c>
      <c r="L13" s="13" t="s">
        <v>565</v>
      </c>
      <c r="M13" s="13" t="s">
        <v>542</v>
      </c>
      <c r="N13" s="13" t="s">
        <v>499</v>
      </c>
      <c r="O13" s="59" t="s">
        <v>479</v>
      </c>
      <c r="P13" s="40" t="s">
        <v>470</v>
      </c>
      <c r="Q13" s="164">
        <f t="shared" si="0"/>
        <v>2.3652000000000002</v>
      </c>
      <c r="R13" s="165">
        <f t="shared" si="1"/>
        <v>4.3361999999999998</v>
      </c>
      <c r="S13" s="165">
        <f t="shared" si="2"/>
        <v>2.7593999999999999</v>
      </c>
      <c r="T13" s="165">
        <f t="shared" si="3"/>
        <v>0.39419999999999999</v>
      </c>
      <c r="U13" s="165">
        <f t="shared" si="4"/>
        <v>7.8839999999999993E-2</v>
      </c>
      <c r="V13" s="166">
        <f t="shared" si="5"/>
        <v>0.16911180000000001</v>
      </c>
      <c r="W13" s="166">
        <f t="shared" si="6"/>
        <v>0.2341548</v>
      </c>
      <c r="X13" s="165">
        <f t="shared" si="7"/>
        <v>0.22114619999999999</v>
      </c>
      <c r="Y13" s="166">
        <f t="shared" si="8"/>
        <v>3.2521500000000002E-2</v>
      </c>
      <c r="Z13" s="166">
        <f t="shared" si="9"/>
        <v>6.5043000000000002E-3</v>
      </c>
      <c r="AA13" s="166">
        <f t="shared" si="10"/>
        <v>0.24716340000000001</v>
      </c>
      <c r="AB13" s="166">
        <f t="shared" si="11"/>
        <v>0.33822360000000001</v>
      </c>
      <c r="AC13" s="165">
        <f t="shared" si="12"/>
        <v>0.2341548</v>
      </c>
      <c r="AD13" s="166">
        <f t="shared" si="13"/>
        <v>0</v>
      </c>
      <c r="AE13" s="166">
        <f t="shared" si="14"/>
        <v>0</v>
      </c>
      <c r="AF13" s="166">
        <f t="shared" si="15"/>
        <v>1.9489248000000001</v>
      </c>
      <c r="AG13" s="166">
        <f t="shared" si="16"/>
        <v>3.7638216</v>
      </c>
      <c r="AH13" s="166">
        <f t="shared" si="17"/>
        <v>2.3040989999999999</v>
      </c>
      <c r="AI13" s="166">
        <f t="shared" si="18"/>
        <v>0.36167850000000001</v>
      </c>
      <c r="AJ13" s="167">
        <f t="shared" si="19"/>
        <v>7.2335699999999989E-2</v>
      </c>
      <c r="AK13" s="168">
        <f t="shared" si="20"/>
        <v>4.3143000000000002</v>
      </c>
      <c r="AL13" s="169">
        <f t="shared" si="21"/>
        <v>7.9095500000000003</v>
      </c>
      <c r="AM13" s="169">
        <f t="shared" si="22"/>
        <v>5.0333500000000004</v>
      </c>
      <c r="AN13" s="169">
        <f t="shared" si="23"/>
        <v>0.71904999999999997</v>
      </c>
      <c r="AO13" s="169">
        <f t="shared" si="24"/>
        <v>0.14380999999999999</v>
      </c>
      <c r="AP13" s="170">
        <v>0.7</v>
      </c>
      <c r="AQ13" s="170">
        <v>0.75</v>
      </c>
      <c r="AR13" s="170">
        <v>0.9</v>
      </c>
      <c r="AS13" s="170">
        <v>0</v>
      </c>
      <c r="AT13" s="170">
        <v>0</v>
      </c>
      <c r="AU13" s="169">
        <f t="shared" si="25"/>
        <v>3.1383882599999997</v>
      </c>
      <c r="AV13" s="169">
        <f t="shared" si="26"/>
        <v>6.1077785999999996</v>
      </c>
      <c r="AW13" s="169">
        <f t="shared" si="27"/>
        <v>4.7290465800000003</v>
      </c>
      <c r="AX13" s="169">
        <f t="shared" si="28"/>
        <v>0</v>
      </c>
      <c r="AY13" s="169">
        <f t="shared" si="29"/>
        <v>0</v>
      </c>
      <c r="AZ13" s="169">
        <f t="shared" si="30"/>
        <v>1.3450235400000001</v>
      </c>
      <c r="BA13" s="169">
        <f t="shared" si="31"/>
        <v>2.0359262000000005</v>
      </c>
      <c r="BB13" s="169">
        <f t="shared" si="32"/>
        <v>0.52544961999999984</v>
      </c>
      <c r="BC13" s="169">
        <f t="shared" si="33"/>
        <v>0.75157149999999995</v>
      </c>
      <c r="BD13" s="171">
        <f t="shared" si="34"/>
        <v>0.15031429999999998</v>
      </c>
      <c r="BE13" s="172">
        <f t="shared" si="35"/>
        <v>6.6795000000000009</v>
      </c>
      <c r="BF13" s="166">
        <f t="shared" si="36"/>
        <v>12.245750000000001</v>
      </c>
      <c r="BG13" s="166">
        <f t="shared" si="37"/>
        <v>7.7927499999999998</v>
      </c>
      <c r="BH13" s="166">
        <f t="shared" si="38"/>
        <v>1.1132499999999999</v>
      </c>
      <c r="BI13" s="166">
        <f t="shared" si="39"/>
        <v>0.22264999999999999</v>
      </c>
      <c r="BJ13" s="166">
        <f t="shared" si="40"/>
        <v>3.29394834</v>
      </c>
      <c r="BK13" s="166">
        <f t="shared" si="41"/>
        <v>5.7997478000000005</v>
      </c>
      <c r="BL13" s="166">
        <f t="shared" si="42"/>
        <v>2.8295486199999997</v>
      </c>
      <c r="BM13" s="166">
        <f t="shared" si="43"/>
        <v>1.1132499999999999</v>
      </c>
      <c r="BN13" s="166">
        <f t="shared" si="44"/>
        <v>0.22264999999999996</v>
      </c>
      <c r="BO13" s="166">
        <f t="shared" si="45"/>
        <v>3.3855516599999995</v>
      </c>
      <c r="BP13" s="166">
        <f t="shared" si="46"/>
        <v>6.4460021999999997</v>
      </c>
      <c r="BQ13" s="166">
        <f t="shared" si="47"/>
        <v>4.9632013800000001</v>
      </c>
      <c r="BR13" s="166">
        <f t="shared" si="48"/>
        <v>0</v>
      </c>
      <c r="BS13" s="167">
        <f t="shared" si="49"/>
        <v>0</v>
      </c>
    </row>
    <row r="14" spans="1:169" ht="45.75" customHeight="1" thickBot="1" x14ac:dyDescent="0.3">
      <c r="A14" s="38" t="s">
        <v>243</v>
      </c>
      <c r="B14" s="15" t="s">
        <v>57</v>
      </c>
      <c r="C14" s="11">
        <v>1561</v>
      </c>
      <c r="D14" s="59">
        <v>1561</v>
      </c>
      <c r="E14" s="11">
        <v>50</v>
      </c>
      <c r="F14" s="11">
        <v>1611</v>
      </c>
      <c r="G14" s="59" t="s">
        <v>457</v>
      </c>
      <c r="H14" s="40" t="s">
        <v>428</v>
      </c>
      <c r="I14" s="11">
        <v>1072</v>
      </c>
      <c r="J14" s="11">
        <v>69</v>
      </c>
      <c r="K14" s="59">
        <v>55.6</v>
      </c>
      <c r="L14" s="13" t="s">
        <v>558</v>
      </c>
      <c r="M14" s="13" t="s">
        <v>540</v>
      </c>
      <c r="N14" s="13" t="s">
        <v>499</v>
      </c>
      <c r="O14" s="59" t="s">
        <v>479</v>
      </c>
      <c r="P14" s="40" t="s">
        <v>291</v>
      </c>
      <c r="Q14" s="164">
        <f t="shared" si="0"/>
        <v>10.709099999999999</v>
      </c>
      <c r="R14" s="165">
        <f t="shared" si="1"/>
        <v>19.63335</v>
      </c>
      <c r="S14" s="165">
        <f t="shared" si="2"/>
        <v>12.49395</v>
      </c>
      <c r="T14" s="165">
        <f t="shared" si="3"/>
        <v>1.78485</v>
      </c>
      <c r="U14" s="165">
        <f t="shared" si="4"/>
        <v>0.35697000000000001</v>
      </c>
      <c r="V14" s="166">
        <f t="shared" si="5"/>
        <v>0.76570064999999998</v>
      </c>
      <c r="W14" s="166">
        <f t="shared" si="6"/>
        <v>1.0602009000000001</v>
      </c>
      <c r="X14" s="165">
        <f t="shared" si="7"/>
        <v>1.00130085</v>
      </c>
      <c r="Y14" s="166">
        <f t="shared" si="8"/>
        <v>0.14725012500000001</v>
      </c>
      <c r="Z14" s="166">
        <f t="shared" si="9"/>
        <v>2.9450025000000001E-2</v>
      </c>
      <c r="AA14" s="166">
        <f t="shared" si="10"/>
        <v>1.11910095</v>
      </c>
      <c r="AB14" s="166">
        <f t="shared" si="11"/>
        <v>1.5314013</v>
      </c>
      <c r="AC14" s="165">
        <f t="shared" si="12"/>
        <v>1.0602009000000001</v>
      </c>
      <c r="AD14" s="166">
        <f t="shared" si="13"/>
        <v>0</v>
      </c>
      <c r="AE14" s="166">
        <f t="shared" si="14"/>
        <v>0</v>
      </c>
      <c r="AF14" s="166">
        <f t="shared" si="15"/>
        <v>8.8242984</v>
      </c>
      <c r="AG14" s="166">
        <f t="shared" si="16"/>
        <v>17.0417478</v>
      </c>
      <c r="AH14" s="166">
        <f t="shared" si="17"/>
        <v>10.43244825</v>
      </c>
      <c r="AI14" s="166">
        <f t="shared" si="18"/>
        <v>1.637599875</v>
      </c>
      <c r="AJ14" s="167">
        <f t="shared" si="19"/>
        <v>0.32751997500000002</v>
      </c>
      <c r="AK14" s="168">
        <f t="shared" si="20"/>
        <v>24.5718</v>
      </c>
      <c r="AL14" s="169">
        <f t="shared" si="21"/>
        <v>45.048299999999998</v>
      </c>
      <c r="AM14" s="169">
        <f t="shared" si="22"/>
        <v>28.667100000000001</v>
      </c>
      <c r="AN14" s="169">
        <f t="shared" si="23"/>
        <v>4.0952999999999999</v>
      </c>
      <c r="AO14" s="169">
        <f t="shared" si="24"/>
        <v>0.81906000000000001</v>
      </c>
      <c r="AP14" s="170">
        <v>0.7</v>
      </c>
      <c r="AQ14" s="170">
        <v>0.75</v>
      </c>
      <c r="AR14" s="170">
        <v>0.9</v>
      </c>
      <c r="AS14" s="170">
        <v>0</v>
      </c>
      <c r="AT14" s="170">
        <v>0</v>
      </c>
      <c r="AU14" s="169">
        <f t="shared" si="25"/>
        <v>17.736250454999997</v>
      </c>
      <c r="AV14" s="169">
        <f t="shared" si="26"/>
        <v>34.581375674999997</v>
      </c>
      <c r="AW14" s="169">
        <f t="shared" si="27"/>
        <v>26.701560765</v>
      </c>
      <c r="AX14" s="169">
        <f t="shared" si="28"/>
        <v>0</v>
      </c>
      <c r="AY14" s="169">
        <f t="shared" si="29"/>
        <v>0</v>
      </c>
      <c r="AZ14" s="169">
        <f t="shared" si="30"/>
        <v>7.6012501950000022</v>
      </c>
      <c r="BA14" s="169">
        <f t="shared" si="31"/>
        <v>11.527125224999999</v>
      </c>
      <c r="BB14" s="169">
        <f t="shared" si="32"/>
        <v>2.9668400850000012</v>
      </c>
      <c r="BC14" s="169">
        <f t="shared" si="33"/>
        <v>4.2425501250000002</v>
      </c>
      <c r="BD14" s="171">
        <f t="shared" si="34"/>
        <v>0.84851002500000006</v>
      </c>
      <c r="BE14" s="172">
        <f t="shared" si="35"/>
        <v>35.280900000000003</v>
      </c>
      <c r="BF14" s="166">
        <f t="shared" si="36"/>
        <v>64.681649999999991</v>
      </c>
      <c r="BG14" s="166">
        <f t="shared" si="37"/>
        <v>41.161050000000003</v>
      </c>
      <c r="BH14" s="166">
        <f t="shared" si="38"/>
        <v>5.8801500000000004</v>
      </c>
      <c r="BI14" s="166">
        <f t="shared" si="39"/>
        <v>1.1760299999999999</v>
      </c>
      <c r="BJ14" s="166">
        <f t="shared" si="40"/>
        <v>16.425548595000002</v>
      </c>
      <c r="BK14" s="166">
        <f t="shared" si="41"/>
        <v>28.568873024999998</v>
      </c>
      <c r="BL14" s="166">
        <f t="shared" si="42"/>
        <v>13.399288335000001</v>
      </c>
      <c r="BM14" s="166">
        <f t="shared" si="43"/>
        <v>5.8801500000000004</v>
      </c>
      <c r="BN14" s="166">
        <f t="shared" si="44"/>
        <v>1.1760300000000001</v>
      </c>
      <c r="BO14" s="166">
        <f t="shared" si="45"/>
        <v>18.855351404999997</v>
      </c>
      <c r="BP14" s="166">
        <f t="shared" si="46"/>
        <v>36.112776974999996</v>
      </c>
      <c r="BQ14" s="166">
        <f t="shared" si="47"/>
        <v>27.761761665000002</v>
      </c>
      <c r="BR14" s="166">
        <f t="shared" si="48"/>
        <v>0</v>
      </c>
      <c r="BS14" s="167">
        <f t="shared" si="49"/>
        <v>0</v>
      </c>
    </row>
    <row r="15" spans="1:169" ht="45.75" customHeight="1" thickBot="1" x14ac:dyDescent="0.3">
      <c r="A15" s="38" t="s">
        <v>240</v>
      </c>
      <c r="B15" s="15" t="s">
        <v>241</v>
      </c>
      <c r="C15" s="11">
        <v>210</v>
      </c>
      <c r="D15" s="59">
        <v>210</v>
      </c>
      <c r="E15" s="11">
        <v>0</v>
      </c>
      <c r="F15" s="11">
        <v>210</v>
      </c>
      <c r="G15" s="100" t="s">
        <v>458</v>
      </c>
      <c r="H15" s="40" t="s">
        <v>430</v>
      </c>
      <c r="I15" s="11">
        <v>126</v>
      </c>
      <c r="J15" s="11">
        <v>60</v>
      </c>
      <c r="K15" s="59">
        <v>6.29</v>
      </c>
      <c r="L15" s="13" t="s">
        <v>550</v>
      </c>
      <c r="M15" s="13" t="s">
        <v>503</v>
      </c>
      <c r="N15" s="13" t="s">
        <v>499</v>
      </c>
      <c r="O15" s="59" t="s">
        <v>479</v>
      </c>
      <c r="P15" s="40" t="s">
        <v>429</v>
      </c>
      <c r="Q15" s="164">
        <f t="shared" si="0"/>
        <v>1.8395999999999999</v>
      </c>
      <c r="R15" s="165">
        <f t="shared" si="1"/>
        <v>3.3725999999999998</v>
      </c>
      <c r="S15" s="165">
        <f t="shared" si="2"/>
        <v>2.1461999999999999</v>
      </c>
      <c r="T15" s="165">
        <f t="shared" si="3"/>
        <v>0.30659999999999998</v>
      </c>
      <c r="U15" s="165">
        <f t="shared" si="4"/>
        <v>6.132E-2</v>
      </c>
      <c r="V15" s="166">
        <f t="shared" si="5"/>
        <v>0.13153139999999999</v>
      </c>
      <c r="W15" s="166">
        <f t="shared" si="6"/>
        <v>0.18212040000000002</v>
      </c>
      <c r="X15" s="165">
        <f t="shared" si="7"/>
        <v>0.17200260000000001</v>
      </c>
      <c r="Y15" s="166">
        <f t="shared" si="8"/>
        <v>2.5294500000000001E-2</v>
      </c>
      <c r="Z15" s="166">
        <f t="shared" si="9"/>
        <v>5.0588999999999999E-3</v>
      </c>
      <c r="AA15" s="166">
        <f t="shared" si="10"/>
        <v>0.1922382</v>
      </c>
      <c r="AB15" s="166">
        <f t="shared" si="11"/>
        <v>0.26306279999999999</v>
      </c>
      <c r="AC15" s="165">
        <f t="shared" si="12"/>
        <v>0.18212040000000002</v>
      </c>
      <c r="AD15" s="166">
        <f t="shared" si="13"/>
        <v>0</v>
      </c>
      <c r="AE15" s="166">
        <f t="shared" si="14"/>
        <v>0</v>
      </c>
      <c r="AF15" s="166">
        <f t="shared" si="15"/>
        <v>1.5158303999999998</v>
      </c>
      <c r="AG15" s="166">
        <f t="shared" si="16"/>
        <v>2.9274167999999996</v>
      </c>
      <c r="AH15" s="166">
        <f t="shared" si="17"/>
        <v>1.7920769999999999</v>
      </c>
      <c r="AI15" s="166">
        <f t="shared" si="18"/>
        <v>0.28130549999999999</v>
      </c>
      <c r="AJ15" s="167">
        <f t="shared" si="19"/>
        <v>5.6261100000000001E-2</v>
      </c>
      <c r="AK15" s="168">
        <f t="shared" si="20"/>
        <v>2.7593999999999999</v>
      </c>
      <c r="AL15" s="169">
        <f t="shared" si="21"/>
        <v>5.0589000000000004</v>
      </c>
      <c r="AM15" s="169">
        <f t="shared" si="22"/>
        <v>3.2193000000000001</v>
      </c>
      <c r="AN15" s="169">
        <f t="shared" si="23"/>
        <v>0.45989999999999998</v>
      </c>
      <c r="AO15" s="169">
        <f t="shared" si="24"/>
        <v>9.1980000000000006E-2</v>
      </c>
      <c r="AP15" s="170">
        <v>0.7</v>
      </c>
      <c r="AQ15" s="170">
        <v>0.75</v>
      </c>
      <c r="AR15" s="170">
        <v>0.9</v>
      </c>
      <c r="AS15" s="170">
        <v>0</v>
      </c>
      <c r="AT15" s="170">
        <v>0</v>
      </c>
      <c r="AU15" s="169">
        <f t="shared" si="25"/>
        <v>2.0236519799999999</v>
      </c>
      <c r="AV15" s="169">
        <f t="shared" si="26"/>
        <v>3.9307653</v>
      </c>
      <c r="AW15" s="169">
        <f t="shared" si="27"/>
        <v>3.0521723399999998</v>
      </c>
      <c r="AX15" s="169">
        <f t="shared" si="28"/>
        <v>0</v>
      </c>
      <c r="AY15" s="169">
        <f t="shared" si="29"/>
        <v>0</v>
      </c>
      <c r="AZ15" s="169">
        <f t="shared" si="30"/>
        <v>0.86727942000000002</v>
      </c>
      <c r="BA15" s="169">
        <f t="shared" si="31"/>
        <v>1.3102551</v>
      </c>
      <c r="BB15" s="169">
        <f t="shared" si="32"/>
        <v>0.33913026000000013</v>
      </c>
      <c r="BC15" s="169">
        <f t="shared" si="33"/>
        <v>0.48519449999999997</v>
      </c>
      <c r="BD15" s="171">
        <f t="shared" si="34"/>
        <v>9.7038900000000011E-2</v>
      </c>
      <c r="BE15" s="172">
        <f t="shared" si="35"/>
        <v>4.5990000000000002</v>
      </c>
      <c r="BF15" s="166">
        <f t="shared" si="36"/>
        <v>8.4314999999999998</v>
      </c>
      <c r="BG15" s="166">
        <f t="shared" si="37"/>
        <v>5.3654999999999999</v>
      </c>
      <c r="BH15" s="166">
        <f t="shared" si="38"/>
        <v>0.76649999999999996</v>
      </c>
      <c r="BI15" s="166">
        <f t="shared" si="39"/>
        <v>0.15329999999999999</v>
      </c>
      <c r="BJ15" s="166">
        <f t="shared" si="40"/>
        <v>2.3831098199999996</v>
      </c>
      <c r="BK15" s="166">
        <f t="shared" si="41"/>
        <v>4.2376718999999996</v>
      </c>
      <c r="BL15" s="166">
        <f t="shared" si="42"/>
        <v>2.13120726</v>
      </c>
      <c r="BM15" s="166">
        <f t="shared" si="43"/>
        <v>0.76649999999999996</v>
      </c>
      <c r="BN15" s="166">
        <f t="shared" si="44"/>
        <v>0.15330000000000002</v>
      </c>
      <c r="BO15" s="166">
        <f t="shared" si="45"/>
        <v>2.2158901799999997</v>
      </c>
      <c r="BP15" s="166">
        <f t="shared" si="46"/>
        <v>4.1938281000000002</v>
      </c>
      <c r="BQ15" s="166">
        <f t="shared" si="47"/>
        <v>3.2342927399999999</v>
      </c>
      <c r="BR15" s="166">
        <f t="shared" si="48"/>
        <v>0</v>
      </c>
      <c r="BS15" s="167">
        <f t="shared" si="49"/>
        <v>0</v>
      </c>
    </row>
    <row r="16" spans="1:169" ht="45.75" customHeight="1" thickBot="1" x14ac:dyDescent="0.3">
      <c r="A16" s="38" t="s">
        <v>243</v>
      </c>
      <c r="B16" s="15" t="s">
        <v>246</v>
      </c>
      <c r="C16" s="11">
        <v>506</v>
      </c>
      <c r="D16" s="59">
        <v>510</v>
      </c>
      <c r="E16" s="11">
        <v>0</v>
      </c>
      <c r="F16" s="11">
        <v>510</v>
      </c>
      <c r="G16" s="100" t="s">
        <v>458</v>
      </c>
      <c r="H16" s="40" t="s">
        <v>432</v>
      </c>
      <c r="I16" s="11">
        <v>85</v>
      </c>
      <c r="J16" s="11">
        <v>17</v>
      </c>
      <c r="K16" s="59">
        <v>5.48</v>
      </c>
      <c r="L16" s="13" t="s">
        <v>558</v>
      </c>
      <c r="M16" s="13" t="s">
        <v>540</v>
      </c>
      <c r="N16" s="13" t="s">
        <v>499</v>
      </c>
      <c r="O16" s="59" t="s">
        <v>479</v>
      </c>
      <c r="P16" s="40" t="s">
        <v>431</v>
      </c>
      <c r="Q16" s="164">
        <f t="shared" si="0"/>
        <v>9.3074999999999992</v>
      </c>
      <c r="R16" s="165">
        <f t="shared" si="1"/>
        <v>17.063749999999999</v>
      </c>
      <c r="S16" s="165">
        <f t="shared" si="2"/>
        <v>10.858750000000001</v>
      </c>
      <c r="T16" s="165">
        <f t="shared" si="3"/>
        <v>1.55125</v>
      </c>
      <c r="U16" s="165">
        <f t="shared" si="4"/>
        <v>0.31025000000000003</v>
      </c>
      <c r="V16" s="166">
        <f t="shared" si="5"/>
        <v>0.66548624999999995</v>
      </c>
      <c r="W16" s="166">
        <f t="shared" si="6"/>
        <v>0.92144250000000005</v>
      </c>
      <c r="X16" s="165">
        <f t="shared" si="7"/>
        <v>0.87025125000000014</v>
      </c>
      <c r="Y16" s="166">
        <f t="shared" si="8"/>
        <v>0.127978125</v>
      </c>
      <c r="Z16" s="166">
        <f t="shared" si="9"/>
        <v>2.5595625000000004E-2</v>
      </c>
      <c r="AA16" s="166">
        <f t="shared" si="10"/>
        <v>0.97263375000000007</v>
      </c>
      <c r="AB16" s="166">
        <f t="shared" si="11"/>
        <v>1.3309724999999999</v>
      </c>
      <c r="AC16" s="165">
        <f t="shared" si="12"/>
        <v>0.92144250000000005</v>
      </c>
      <c r="AD16" s="166">
        <f t="shared" si="13"/>
        <v>0</v>
      </c>
      <c r="AE16" s="166">
        <f t="shared" si="14"/>
        <v>0</v>
      </c>
      <c r="AF16" s="166">
        <f t="shared" si="15"/>
        <v>7.6693799999999985</v>
      </c>
      <c r="AG16" s="166">
        <f t="shared" si="16"/>
        <v>14.811334999999998</v>
      </c>
      <c r="AH16" s="166">
        <f t="shared" si="17"/>
        <v>9.0670562500000003</v>
      </c>
      <c r="AI16" s="166">
        <f t="shared" si="18"/>
        <v>1.423271875</v>
      </c>
      <c r="AJ16" s="167">
        <f t="shared" si="19"/>
        <v>0.28465437500000002</v>
      </c>
      <c r="AK16" s="168">
        <f t="shared" si="20"/>
        <v>1.8614999999999999</v>
      </c>
      <c r="AL16" s="169">
        <f t="shared" si="21"/>
        <v>3.41275</v>
      </c>
      <c r="AM16" s="169">
        <f t="shared" si="22"/>
        <v>2.1717499999999998</v>
      </c>
      <c r="AN16" s="169">
        <f t="shared" si="23"/>
        <v>0.31025000000000003</v>
      </c>
      <c r="AO16" s="169">
        <f t="shared" si="24"/>
        <v>6.2050000000000001E-2</v>
      </c>
      <c r="AP16" s="170">
        <v>0.7</v>
      </c>
      <c r="AQ16" s="170">
        <v>0.75</v>
      </c>
      <c r="AR16" s="170">
        <v>0.9</v>
      </c>
      <c r="AS16" s="170">
        <v>0</v>
      </c>
      <c r="AT16" s="170">
        <v>0</v>
      </c>
      <c r="AU16" s="169">
        <f t="shared" si="25"/>
        <v>1.7688903749999998</v>
      </c>
      <c r="AV16" s="169">
        <f t="shared" si="26"/>
        <v>3.2506443750000003</v>
      </c>
      <c r="AW16" s="169">
        <f t="shared" si="27"/>
        <v>2.7378011250000003</v>
      </c>
      <c r="AX16" s="169">
        <f t="shared" si="28"/>
        <v>0</v>
      </c>
      <c r="AY16" s="169">
        <f t="shared" si="29"/>
        <v>0</v>
      </c>
      <c r="AZ16" s="169">
        <f t="shared" si="30"/>
        <v>0.75809587499999997</v>
      </c>
      <c r="BA16" s="169">
        <f t="shared" si="31"/>
        <v>1.0835481250000001</v>
      </c>
      <c r="BB16" s="169">
        <f t="shared" si="32"/>
        <v>0.30420012499999993</v>
      </c>
      <c r="BC16" s="169">
        <f t="shared" si="33"/>
        <v>0.43822812500000002</v>
      </c>
      <c r="BD16" s="171">
        <f t="shared" si="34"/>
        <v>8.7645625000000005E-2</v>
      </c>
      <c r="BE16" s="172">
        <f t="shared" si="35"/>
        <v>11.168999999999999</v>
      </c>
      <c r="BF16" s="166">
        <f t="shared" si="36"/>
        <v>20.476499999999998</v>
      </c>
      <c r="BG16" s="166">
        <f t="shared" si="37"/>
        <v>13.0305</v>
      </c>
      <c r="BH16" s="166">
        <f t="shared" si="38"/>
        <v>1.8614999999999999</v>
      </c>
      <c r="BI16" s="166">
        <f t="shared" si="39"/>
        <v>0.37230000000000002</v>
      </c>
      <c r="BJ16" s="166">
        <f t="shared" si="40"/>
        <v>8.427475874999999</v>
      </c>
      <c r="BK16" s="166">
        <f t="shared" si="41"/>
        <v>15.894883124999998</v>
      </c>
      <c r="BL16" s="166">
        <f t="shared" si="42"/>
        <v>9.3712563749999997</v>
      </c>
      <c r="BM16" s="166">
        <f t="shared" si="43"/>
        <v>1.8614999999999999</v>
      </c>
      <c r="BN16" s="166">
        <f t="shared" si="44"/>
        <v>0.37230000000000002</v>
      </c>
      <c r="BO16" s="166">
        <f t="shared" si="45"/>
        <v>2.7415241249999998</v>
      </c>
      <c r="BP16" s="166">
        <f t="shared" si="46"/>
        <v>4.5816168749999999</v>
      </c>
      <c r="BQ16" s="166">
        <f t="shared" si="47"/>
        <v>3.6592436250000002</v>
      </c>
      <c r="BR16" s="166">
        <f t="shared" si="48"/>
        <v>0</v>
      </c>
      <c r="BS16" s="167">
        <f t="shared" si="49"/>
        <v>0</v>
      </c>
    </row>
    <row r="17" spans="1:71" ht="45.75" customHeight="1" thickBot="1" x14ac:dyDescent="0.3">
      <c r="A17" s="38" t="s">
        <v>255</v>
      </c>
      <c r="B17" s="15" t="s">
        <v>254</v>
      </c>
      <c r="C17" s="11">
        <v>661</v>
      </c>
      <c r="D17" s="59">
        <v>661</v>
      </c>
      <c r="E17" s="11">
        <v>117</v>
      </c>
      <c r="F17" s="11">
        <v>778</v>
      </c>
      <c r="G17" s="59" t="s">
        <v>457</v>
      </c>
      <c r="H17" s="13" t="s">
        <v>433</v>
      </c>
      <c r="I17" s="11">
        <v>470</v>
      </c>
      <c r="J17" s="11">
        <v>71</v>
      </c>
      <c r="K17" s="59">
        <v>23.03</v>
      </c>
      <c r="L17" s="13" t="s">
        <v>564</v>
      </c>
      <c r="M17" s="13" t="s">
        <v>494</v>
      </c>
      <c r="N17" s="18" t="s">
        <v>531</v>
      </c>
      <c r="O17" s="59" t="s">
        <v>479</v>
      </c>
      <c r="P17" s="15" t="s">
        <v>267</v>
      </c>
      <c r="Q17" s="164">
        <f t="shared" si="0"/>
        <v>4.1829000000000001</v>
      </c>
      <c r="R17" s="165">
        <f t="shared" si="1"/>
        <v>7.6686500000000004</v>
      </c>
      <c r="S17" s="165">
        <f t="shared" si="2"/>
        <v>4.8800499999999998</v>
      </c>
      <c r="T17" s="165">
        <f t="shared" si="3"/>
        <v>0.69715000000000005</v>
      </c>
      <c r="U17" s="165">
        <f t="shared" si="4"/>
        <v>0.13943</v>
      </c>
      <c r="V17" s="166">
        <f t="shared" si="5"/>
        <v>0.29907735000000002</v>
      </c>
      <c r="W17" s="166">
        <f t="shared" si="6"/>
        <v>0.41410710000000001</v>
      </c>
      <c r="X17" s="165">
        <f t="shared" si="7"/>
        <v>0.39110115000000001</v>
      </c>
      <c r="Y17" s="166">
        <f t="shared" si="8"/>
        <v>5.7514875000000007E-2</v>
      </c>
      <c r="Z17" s="166">
        <f t="shared" si="9"/>
        <v>1.1502975E-2</v>
      </c>
      <c r="AA17" s="166">
        <f t="shared" si="10"/>
        <v>0.43711305</v>
      </c>
      <c r="AB17" s="166">
        <f t="shared" si="11"/>
        <v>0.59815470000000004</v>
      </c>
      <c r="AC17" s="165">
        <f t="shared" si="12"/>
        <v>0.41410710000000001</v>
      </c>
      <c r="AD17" s="166">
        <f t="shared" si="13"/>
        <v>0</v>
      </c>
      <c r="AE17" s="166">
        <f t="shared" si="14"/>
        <v>0</v>
      </c>
      <c r="AF17" s="166">
        <f t="shared" si="15"/>
        <v>3.4467096000000002</v>
      </c>
      <c r="AG17" s="166">
        <f t="shared" si="16"/>
        <v>6.6563882000000003</v>
      </c>
      <c r="AH17" s="166">
        <f t="shared" si="17"/>
        <v>4.07484175</v>
      </c>
      <c r="AI17" s="166">
        <f t="shared" si="18"/>
        <v>0.63963512500000008</v>
      </c>
      <c r="AJ17" s="167">
        <f t="shared" si="19"/>
        <v>0.127927025</v>
      </c>
      <c r="AK17" s="168">
        <f t="shared" si="20"/>
        <v>12.8553</v>
      </c>
      <c r="AL17" s="169">
        <f t="shared" si="21"/>
        <v>23.568049999999999</v>
      </c>
      <c r="AM17" s="169">
        <f t="shared" si="22"/>
        <v>14.99785</v>
      </c>
      <c r="AN17" s="169">
        <f t="shared" si="23"/>
        <v>2.14255</v>
      </c>
      <c r="AO17" s="169">
        <f t="shared" si="24"/>
        <v>0.42851</v>
      </c>
      <c r="AP17" s="170">
        <v>0.7</v>
      </c>
      <c r="AQ17" s="170">
        <v>0.75</v>
      </c>
      <c r="AR17" s="170">
        <v>0.9</v>
      </c>
      <c r="AS17" s="170">
        <v>0</v>
      </c>
      <c r="AT17" s="170">
        <v>0</v>
      </c>
      <c r="AU17" s="169">
        <f t="shared" si="25"/>
        <v>9.208064144999998</v>
      </c>
      <c r="AV17" s="169">
        <f t="shared" si="26"/>
        <v>17.986617825</v>
      </c>
      <c r="AW17" s="169">
        <f t="shared" si="27"/>
        <v>13.850056035000001</v>
      </c>
      <c r="AX17" s="169">
        <f t="shared" si="28"/>
        <v>0</v>
      </c>
      <c r="AY17" s="169">
        <f t="shared" si="29"/>
        <v>0</v>
      </c>
      <c r="AZ17" s="169">
        <f t="shared" si="30"/>
        <v>3.9463132050000009</v>
      </c>
      <c r="BA17" s="169">
        <f t="shared" si="31"/>
        <v>5.9955392749999987</v>
      </c>
      <c r="BB17" s="169">
        <f t="shared" si="32"/>
        <v>1.538895114999999</v>
      </c>
      <c r="BC17" s="169">
        <f t="shared" si="33"/>
        <v>2.2000648749999998</v>
      </c>
      <c r="BD17" s="171">
        <f t="shared" si="34"/>
        <v>0.44001297500000003</v>
      </c>
      <c r="BE17" s="172">
        <f t="shared" si="35"/>
        <v>17.0382</v>
      </c>
      <c r="BF17" s="166">
        <f t="shared" si="36"/>
        <v>31.236699999999999</v>
      </c>
      <c r="BG17" s="166">
        <f t="shared" si="37"/>
        <v>19.8779</v>
      </c>
      <c r="BH17" s="166">
        <f t="shared" si="38"/>
        <v>2.8397000000000001</v>
      </c>
      <c r="BI17" s="166">
        <f t="shared" si="39"/>
        <v>0.56794</v>
      </c>
      <c r="BJ17" s="166">
        <f t="shared" si="40"/>
        <v>7.3930228050000011</v>
      </c>
      <c r="BK17" s="166">
        <f t="shared" si="41"/>
        <v>12.651927474999999</v>
      </c>
      <c r="BL17" s="166">
        <f t="shared" si="42"/>
        <v>5.613736864999999</v>
      </c>
      <c r="BM17" s="166">
        <f t="shared" si="43"/>
        <v>2.8396999999999997</v>
      </c>
      <c r="BN17" s="166">
        <f t="shared" si="44"/>
        <v>0.56794</v>
      </c>
      <c r="BO17" s="166">
        <f t="shared" si="45"/>
        <v>9.6451771949999987</v>
      </c>
      <c r="BP17" s="166">
        <f t="shared" si="46"/>
        <v>18.584772524999998</v>
      </c>
      <c r="BQ17" s="166">
        <f t="shared" si="47"/>
        <v>14.264163135000002</v>
      </c>
      <c r="BR17" s="166">
        <f t="shared" si="48"/>
        <v>0</v>
      </c>
      <c r="BS17" s="167">
        <f t="shared" si="49"/>
        <v>0</v>
      </c>
    </row>
    <row r="18" spans="1:71" ht="45.75" customHeight="1" thickBot="1" x14ac:dyDescent="0.3">
      <c r="A18" s="14" t="s">
        <v>227</v>
      </c>
      <c r="B18" s="15" t="s">
        <v>230</v>
      </c>
      <c r="C18" s="11">
        <v>339</v>
      </c>
      <c r="D18" s="59">
        <v>339</v>
      </c>
      <c r="E18" s="11">
        <v>0</v>
      </c>
      <c r="F18" s="11">
        <v>339</v>
      </c>
      <c r="G18" s="59" t="s">
        <v>457</v>
      </c>
      <c r="H18" s="49" t="s">
        <v>434</v>
      </c>
      <c r="I18" s="11">
        <v>279</v>
      </c>
      <c r="J18" s="11">
        <v>82</v>
      </c>
      <c r="K18" s="59">
        <v>11.1</v>
      </c>
      <c r="L18" s="13" t="s">
        <v>557</v>
      </c>
      <c r="M18" s="13" t="s">
        <v>477</v>
      </c>
      <c r="N18" s="18" t="s">
        <v>531</v>
      </c>
      <c r="O18" s="59" t="s">
        <v>479</v>
      </c>
      <c r="P18" s="15" t="s">
        <v>266</v>
      </c>
      <c r="Q18" s="164">
        <f t="shared" si="0"/>
        <v>1.3140000000000001</v>
      </c>
      <c r="R18" s="165">
        <f t="shared" si="1"/>
        <v>2.4089999999999998</v>
      </c>
      <c r="S18" s="165">
        <f t="shared" si="2"/>
        <v>1.5329999999999999</v>
      </c>
      <c r="T18" s="165">
        <f t="shared" si="3"/>
        <v>0.219</v>
      </c>
      <c r="U18" s="165">
        <f t="shared" si="4"/>
        <v>4.3799999999999999E-2</v>
      </c>
      <c r="V18" s="166">
        <f t="shared" si="5"/>
        <v>9.3951000000000007E-2</v>
      </c>
      <c r="W18" s="166">
        <f t="shared" si="6"/>
        <v>0.13008600000000001</v>
      </c>
      <c r="X18" s="165">
        <f t="shared" si="7"/>
        <v>0.12285900000000001</v>
      </c>
      <c r="Y18" s="166">
        <f t="shared" si="8"/>
        <v>1.80675E-2</v>
      </c>
      <c r="Z18" s="166">
        <f t="shared" si="9"/>
        <v>3.6135E-3</v>
      </c>
      <c r="AA18" s="166">
        <f t="shared" si="10"/>
        <v>0.13731300000000002</v>
      </c>
      <c r="AB18" s="166">
        <f t="shared" si="11"/>
        <v>0.18790200000000001</v>
      </c>
      <c r="AC18" s="165">
        <f t="shared" si="12"/>
        <v>0.13008600000000001</v>
      </c>
      <c r="AD18" s="166">
        <f t="shared" si="13"/>
        <v>0</v>
      </c>
      <c r="AE18" s="166">
        <f t="shared" si="14"/>
        <v>0</v>
      </c>
      <c r="AF18" s="166">
        <f t="shared" si="15"/>
        <v>1.0827359999999999</v>
      </c>
      <c r="AG18" s="166">
        <f t="shared" si="16"/>
        <v>2.0910120000000001</v>
      </c>
      <c r="AH18" s="166">
        <f t="shared" si="17"/>
        <v>1.2800549999999999</v>
      </c>
      <c r="AI18" s="166">
        <f t="shared" si="18"/>
        <v>0.20093250000000001</v>
      </c>
      <c r="AJ18" s="167">
        <f t="shared" si="19"/>
        <v>4.01865E-2</v>
      </c>
      <c r="AK18" s="168">
        <f t="shared" si="20"/>
        <v>6.1101000000000001</v>
      </c>
      <c r="AL18" s="169">
        <f t="shared" si="21"/>
        <v>11.20185</v>
      </c>
      <c r="AM18" s="169">
        <f t="shared" si="22"/>
        <v>7.12845</v>
      </c>
      <c r="AN18" s="169">
        <f t="shared" si="23"/>
        <v>1.0183500000000001</v>
      </c>
      <c r="AO18" s="169">
        <f t="shared" si="24"/>
        <v>0.20366999999999999</v>
      </c>
      <c r="AP18" s="170">
        <v>0.7</v>
      </c>
      <c r="AQ18" s="170">
        <v>0.75</v>
      </c>
      <c r="AR18" s="170">
        <v>0.9</v>
      </c>
      <c r="AS18" s="170">
        <v>0</v>
      </c>
      <c r="AT18" s="170">
        <v>0</v>
      </c>
      <c r="AU18" s="169">
        <f t="shared" si="25"/>
        <v>4.3428356999999993</v>
      </c>
      <c r="AV18" s="169">
        <f t="shared" si="26"/>
        <v>8.498952000000001</v>
      </c>
      <c r="AW18" s="169">
        <f t="shared" si="27"/>
        <v>6.5261781000000001</v>
      </c>
      <c r="AX18" s="169">
        <f t="shared" si="28"/>
        <v>0</v>
      </c>
      <c r="AY18" s="169">
        <f t="shared" si="29"/>
        <v>0</v>
      </c>
      <c r="AZ18" s="169">
        <f t="shared" si="30"/>
        <v>1.8612153000000005</v>
      </c>
      <c r="BA18" s="169">
        <f t="shared" si="31"/>
        <v>2.8329839999999997</v>
      </c>
      <c r="BB18" s="169">
        <f t="shared" si="32"/>
        <v>0.72513089999999991</v>
      </c>
      <c r="BC18" s="169">
        <f t="shared" si="33"/>
        <v>1.0364175</v>
      </c>
      <c r="BD18" s="171">
        <f t="shared" si="34"/>
        <v>0.20728349999999998</v>
      </c>
      <c r="BE18" s="172">
        <f t="shared" si="35"/>
        <v>7.4241000000000001</v>
      </c>
      <c r="BF18" s="166">
        <f t="shared" si="36"/>
        <v>13.610849999999999</v>
      </c>
      <c r="BG18" s="166">
        <f t="shared" si="37"/>
        <v>8.6614500000000003</v>
      </c>
      <c r="BH18" s="166">
        <f t="shared" si="38"/>
        <v>1.2373500000000002</v>
      </c>
      <c r="BI18" s="166">
        <f t="shared" si="39"/>
        <v>0.24747</v>
      </c>
      <c r="BJ18" s="166">
        <f t="shared" si="40"/>
        <v>2.9439513000000002</v>
      </c>
      <c r="BK18" s="166">
        <f t="shared" si="41"/>
        <v>4.9239959999999998</v>
      </c>
      <c r="BL18" s="166">
        <f t="shared" si="42"/>
        <v>2.0051858999999999</v>
      </c>
      <c r="BM18" s="166">
        <f t="shared" si="43"/>
        <v>1.2373499999999999</v>
      </c>
      <c r="BN18" s="166">
        <f t="shared" si="44"/>
        <v>0.24746999999999997</v>
      </c>
      <c r="BO18" s="166">
        <f t="shared" si="45"/>
        <v>4.4801486999999991</v>
      </c>
      <c r="BP18" s="166">
        <f t="shared" si="46"/>
        <v>8.6868540000000003</v>
      </c>
      <c r="BQ18" s="166">
        <f t="shared" si="47"/>
        <v>6.6562641000000005</v>
      </c>
      <c r="BR18" s="166">
        <f t="shared" si="48"/>
        <v>0</v>
      </c>
      <c r="BS18" s="167">
        <f t="shared" si="49"/>
        <v>0</v>
      </c>
    </row>
    <row r="19" spans="1:71" ht="45.75" customHeight="1" thickBot="1" x14ac:dyDescent="0.3">
      <c r="A19" s="14" t="s">
        <v>237</v>
      </c>
      <c r="B19" s="15" t="s">
        <v>238</v>
      </c>
      <c r="C19" s="11">
        <v>262</v>
      </c>
      <c r="D19" s="59">
        <v>263</v>
      </c>
      <c r="E19" s="11">
        <v>4</v>
      </c>
      <c r="F19" s="11">
        <v>267</v>
      </c>
      <c r="G19" s="59" t="s">
        <v>457</v>
      </c>
      <c r="H19" s="40" t="s">
        <v>435</v>
      </c>
      <c r="I19" s="11">
        <v>257</v>
      </c>
      <c r="J19" s="11">
        <v>98</v>
      </c>
      <c r="K19" s="59">
        <v>13.03</v>
      </c>
      <c r="L19" s="13" t="s">
        <v>566</v>
      </c>
      <c r="M19" s="13" t="s">
        <v>503</v>
      </c>
      <c r="N19" s="13" t="s">
        <v>499</v>
      </c>
      <c r="O19" s="59" t="s">
        <v>479</v>
      </c>
      <c r="P19" s="15" t="s">
        <v>391</v>
      </c>
      <c r="Q19" s="164">
        <f t="shared" si="0"/>
        <v>0.13139999999999999</v>
      </c>
      <c r="R19" s="165">
        <f t="shared" si="1"/>
        <v>0.2409</v>
      </c>
      <c r="S19" s="165">
        <f t="shared" si="2"/>
        <v>0.15329999999999999</v>
      </c>
      <c r="T19" s="165">
        <f t="shared" si="3"/>
        <v>2.1899999999999999E-2</v>
      </c>
      <c r="U19" s="165">
        <f t="shared" si="4"/>
        <v>4.3800000000000002E-3</v>
      </c>
      <c r="V19" s="166">
        <f t="shared" si="5"/>
        <v>9.3951E-3</v>
      </c>
      <c r="W19" s="166">
        <f t="shared" si="6"/>
        <v>1.30086E-2</v>
      </c>
      <c r="X19" s="165">
        <f t="shared" si="7"/>
        <v>1.2285900000000001E-2</v>
      </c>
      <c r="Y19" s="166">
        <f t="shared" si="8"/>
        <v>1.80675E-3</v>
      </c>
      <c r="Z19" s="166">
        <f t="shared" si="9"/>
        <v>3.6135000000000003E-4</v>
      </c>
      <c r="AA19" s="166">
        <f t="shared" si="10"/>
        <v>1.3731300000000002E-2</v>
      </c>
      <c r="AB19" s="166">
        <f t="shared" si="11"/>
        <v>1.87902E-2</v>
      </c>
      <c r="AC19" s="165">
        <f t="shared" si="12"/>
        <v>1.30086E-2</v>
      </c>
      <c r="AD19" s="166">
        <f t="shared" si="13"/>
        <v>0</v>
      </c>
      <c r="AE19" s="166">
        <f t="shared" si="14"/>
        <v>0</v>
      </c>
      <c r="AF19" s="166">
        <f t="shared" si="15"/>
        <v>0.10827359999999998</v>
      </c>
      <c r="AG19" s="166">
        <f t="shared" si="16"/>
        <v>0.20910119999999999</v>
      </c>
      <c r="AH19" s="166">
        <f t="shared" si="17"/>
        <v>0.12800549999999999</v>
      </c>
      <c r="AI19" s="166">
        <f t="shared" si="18"/>
        <v>2.009325E-2</v>
      </c>
      <c r="AJ19" s="167">
        <f t="shared" si="19"/>
        <v>4.0186500000000003E-3</v>
      </c>
      <c r="AK19" s="168">
        <f t="shared" si="20"/>
        <v>5.7159000000000004</v>
      </c>
      <c r="AL19" s="169">
        <f t="shared" si="21"/>
        <v>10.479150000000001</v>
      </c>
      <c r="AM19" s="169">
        <f t="shared" si="22"/>
        <v>6.6685499999999998</v>
      </c>
      <c r="AN19" s="169">
        <f t="shared" si="23"/>
        <v>0.95265</v>
      </c>
      <c r="AO19" s="169">
        <f t="shared" si="24"/>
        <v>0.19053</v>
      </c>
      <c r="AP19" s="170">
        <v>0.7</v>
      </c>
      <c r="AQ19" s="170">
        <v>0.75</v>
      </c>
      <c r="AR19" s="170">
        <v>0.9</v>
      </c>
      <c r="AS19" s="170">
        <v>0</v>
      </c>
      <c r="AT19" s="170">
        <v>0</v>
      </c>
      <c r="AU19" s="169">
        <f t="shared" si="25"/>
        <v>4.0077065699999999</v>
      </c>
      <c r="AV19" s="169">
        <f t="shared" si="26"/>
        <v>7.8691189499999998</v>
      </c>
      <c r="AW19" s="169">
        <f t="shared" si="27"/>
        <v>6.0127523099999998</v>
      </c>
      <c r="AX19" s="169">
        <f t="shared" si="28"/>
        <v>0</v>
      </c>
      <c r="AY19" s="169">
        <f t="shared" si="29"/>
        <v>0</v>
      </c>
      <c r="AZ19" s="169">
        <f t="shared" si="30"/>
        <v>1.7175885300000004</v>
      </c>
      <c r="BA19" s="169">
        <f t="shared" si="31"/>
        <v>2.6230396499999999</v>
      </c>
      <c r="BB19" s="169">
        <f t="shared" si="32"/>
        <v>0.66808359000000017</v>
      </c>
      <c r="BC19" s="169">
        <f t="shared" si="33"/>
        <v>0.95445674999999996</v>
      </c>
      <c r="BD19" s="171">
        <f t="shared" si="34"/>
        <v>0.19089135000000002</v>
      </c>
      <c r="BE19" s="172">
        <f t="shared" si="35"/>
        <v>5.8473000000000006</v>
      </c>
      <c r="BF19" s="166">
        <f t="shared" si="36"/>
        <v>10.720050000000001</v>
      </c>
      <c r="BG19" s="166">
        <f t="shared" si="37"/>
        <v>6.8218499999999995</v>
      </c>
      <c r="BH19" s="166">
        <f t="shared" si="38"/>
        <v>0.97455000000000003</v>
      </c>
      <c r="BI19" s="166">
        <f t="shared" si="39"/>
        <v>0.19491</v>
      </c>
      <c r="BJ19" s="166">
        <f t="shared" si="40"/>
        <v>1.8258621300000004</v>
      </c>
      <c r="BK19" s="166">
        <f t="shared" si="41"/>
        <v>2.83214085</v>
      </c>
      <c r="BL19" s="166">
        <f t="shared" si="42"/>
        <v>0.79608909000000017</v>
      </c>
      <c r="BM19" s="166">
        <f t="shared" si="43"/>
        <v>0.97454999999999992</v>
      </c>
      <c r="BN19" s="166">
        <f t="shared" si="44"/>
        <v>0.19491000000000003</v>
      </c>
      <c r="BO19" s="166">
        <f t="shared" si="45"/>
        <v>4.0214378699999997</v>
      </c>
      <c r="BP19" s="166">
        <f t="shared" si="46"/>
        <v>7.8879091499999996</v>
      </c>
      <c r="BQ19" s="166">
        <f t="shared" si="47"/>
        <v>6.0257609099999998</v>
      </c>
      <c r="BR19" s="166">
        <f t="shared" si="48"/>
        <v>0</v>
      </c>
      <c r="BS19" s="167">
        <f t="shared" si="49"/>
        <v>0</v>
      </c>
    </row>
    <row r="20" spans="1:71" ht="45.75" customHeight="1" thickBot="1" x14ac:dyDescent="0.3">
      <c r="A20" s="14" t="s">
        <v>231</v>
      </c>
      <c r="B20" s="15" t="s">
        <v>233</v>
      </c>
      <c r="C20" s="11">
        <v>207</v>
      </c>
      <c r="D20" s="59">
        <v>207</v>
      </c>
      <c r="E20" s="11">
        <v>0</v>
      </c>
      <c r="F20" s="11">
        <v>207</v>
      </c>
      <c r="G20" s="59" t="s">
        <v>457</v>
      </c>
      <c r="H20" s="73" t="s">
        <v>416</v>
      </c>
      <c r="I20" s="11">
        <v>139</v>
      </c>
      <c r="J20" s="11">
        <v>67</v>
      </c>
      <c r="K20" s="59">
        <v>6.31</v>
      </c>
      <c r="L20" s="13" t="s">
        <v>558</v>
      </c>
      <c r="M20" s="13" t="s">
        <v>530</v>
      </c>
      <c r="N20" s="18" t="s">
        <v>531</v>
      </c>
      <c r="O20" s="59" t="s">
        <v>479</v>
      </c>
      <c r="P20" s="40" t="s">
        <v>293</v>
      </c>
      <c r="Q20" s="164">
        <f t="shared" si="0"/>
        <v>1.4892000000000001</v>
      </c>
      <c r="R20" s="165">
        <f t="shared" si="1"/>
        <v>2.7302</v>
      </c>
      <c r="S20" s="165">
        <f t="shared" si="2"/>
        <v>1.7374000000000001</v>
      </c>
      <c r="T20" s="165">
        <f t="shared" si="3"/>
        <v>0.2482</v>
      </c>
      <c r="U20" s="165">
        <f t="shared" si="4"/>
        <v>4.9639999999999997E-2</v>
      </c>
      <c r="V20" s="166">
        <f t="shared" si="5"/>
        <v>0.10647780000000001</v>
      </c>
      <c r="W20" s="166">
        <f t="shared" si="6"/>
        <v>0.1474308</v>
      </c>
      <c r="X20" s="165">
        <f t="shared" si="7"/>
        <v>0.13924020000000001</v>
      </c>
      <c r="Y20" s="166">
        <f t="shared" si="8"/>
        <v>2.0476500000000002E-2</v>
      </c>
      <c r="Z20" s="166">
        <f t="shared" si="9"/>
        <v>4.0952999999999996E-3</v>
      </c>
      <c r="AA20" s="166">
        <f t="shared" si="10"/>
        <v>0.15562140000000002</v>
      </c>
      <c r="AB20" s="166">
        <f t="shared" si="11"/>
        <v>0.21295560000000002</v>
      </c>
      <c r="AC20" s="165">
        <f t="shared" si="12"/>
        <v>0.1474308</v>
      </c>
      <c r="AD20" s="166">
        <f t="shared" si="13"/>
        <v>0</v>
      </c>
      <c r="AE20" s="166">
        <f t="shared" si="14"/>
        <v>0</v>
      </c>
      <c r="AF20" s="166">
        <f t="shared" si="15"/>
        <v>1.2271008000000001</v>
      </c>
      <c r="AG20" s="166">
        <f t="shared" si="16"/>
        <v>2.3698136000000001</v>
      </c>
      <c r="AH20" s="166">
        <f t="shared" si="17"/>
        <v>1.4507290000000002</v>
      </c>
      <c r="AI20" s="166">
        <f t="shared" si="18"/>
        <v>0.2277235</v>
      </c>
      <c r="AJ20" s="167">
        <f t="shared" si="19"/>
        <v>4.5544699999999994E-2</v>
      </c>
      <c r="AK20" s="168">
        <f t="shared" si="20"/>
        <v>3.0440999999999998</v>
      </c>
      <c r="AL20" s="169">
        <f t="shared" si="21"/>
        <v>5.5808499999999999</v>
      </c>
      <c r="AM20" s="169">
        <f t="shared" si="22"/>
        <v>3.55145</v>
      </c>
      <c r="AN20" s="169">
        <f t="shared" si="23"/>
        <v>0.50734999999999997</v>
      </c>
      <c r="AO20" s="169">
        <f t="shared" si="24"/>
        <v>0.10147</v>
      </c>
      <c r="AP20" s="170">
        <v>0.7</v>
      </c>
      <c r="AQ20" s="170">
        <v>0.75</v>
      </c>
      <c r="AR20" s="170">
        <v>0.9</v>
      </c>
      <c r="AS20" s="170">
        <v>0</v>
      </c>
      <c r="AT20" s="170">
        <v>0</v>
      </c>
      <c r="AU20" s="169">
        <f t="shared" si="25"/>
        <v>2.2054044599999996</v>
      </c>
      <c r="AV20" s="169">
        <f t="shared" si="26"/>
        <v>4.2962106000000002</v>
      </c>
      <c r="AW20" s="169">
        <f t="shared" si="27"/>
        <v>3.3216211800000002</v>
      </c>
      <c r="AX20" s="169">
        <f t="shared" si="28"/>
        <v>0</v>
      </c>
      <c r="AY20" s="169">
        <f t="shared" si="29"/>
        <v>0</v>
      </c>
      <c r="AZ20" s="169">
        <f t="shared" si="30"/>
        <v>0.9451733400000002</v>
      </c>
      <c r="BA20" s="169">
        <f t="shared" si="31"/>
        <v>1.4320702000000001</v>
      </c>
      <c r="BB20" s="169">
        <f t="shared" si="32"/>
        <v>0.36906901999999997</v>
      </c>
      <c r="BC20" s="169">
        <f t="shared" si="33"/>
        <v>0.52782649999999998</v>
      </c>
      <c r="BD20" s="171">
        <f t="shared" si="34"/>
        <v>0.1055653</v>
      </c>
      <c r="BE20" s="172">
        <f t="shared" si="35"/>
        <v>4.5332999999999997</v>
      </c>
      <c r="BF20" s="166">
        <f t="shared" si="36"/>
        <v>8.3110499999999998</v>
      </c>
      <c r="BG20" s="166">
        <f t="shared" si="37"/>
        <v>5.2888500000000001</v>
      </c>
      <c r="BH20" s="166">
        <f t="shared" si="38"/>
        <v>0.75554999999999994</v>
      </c>
      <c r="BI20" s="166">
        <f t="shared" si="39"/>
        <v>0.15110999999999999</v>
      </c>
      <c r="BJ20" s="166">
        <f t="shared" si="40"/>
        <v>2.1722741400000003</v>
      </c>
      <c r="BK20" s="166">
        <f t="shared" si="41"/>
        <v>3.8018838000000001</v>
      </c>
      <c r="BL20" s="166">
        <f t="shared" si="42"/>
        <v>1.8197980200000001</v>
      </c>
      <c r="BM20" s="166">
        <f t="shared" si="43"/>
        <v>0.75554999999999994</v>
      </c>
      <c r="BN20" s="166">
        <f t="shared" si="44"/>
        <v>0.15110999999999999</v>
      </c>
      <c r="BO20" s="166">
        <f t="shared" si="45"/>
        <v>2.3610258599999998</v>
      </c>
      <c r="BP20" s="166">
        <f t="shared" si="46"/>
        <v>4.5091662000000001</v>
      </c>
      <c r="BQ20" s="166">
        <f t="shared" si="47"/>
        <v>3.4690519800000001</v>
      </c>
      <c r="BR20" s="166">
        <f t="shared" si="48"/>
        <v>0</v>
      </c>
      <c r="BS20" s="167">
        <f t="shared" si="49"/>
        <v>0</v>
      </c>
    </row>
    <row r="21" spans="1:71" ht="45.75" customHeight="1" thickBot="1" x14ac:dyDescent="0.3">
      <c r="A21" s="14" t="s">
        <v>220</v>
      </c>
      <c r="B21" s="15" t="s">
        <v>223</v>
      </c>
      <c r="C21" s="11">
        <v>281</v>
      </c>
      <c r="D21" s="59">
        <v>282</v>
      </c>
      <c r="E21" s="11">
        <v>0</v>
      </c>
      <c r="F21" s="11">
        <v>282</v>
      </c>
      <c r="G21" s="59" t="s">
        <v>457</v>
      </c>
      <c r="H21" s="40" t="s">
        <v>436</v>
      </c>
      <c r="I21" s="11">
        <v>240</v>
      </c>
      <c r="J21" s="11">
        <v>86</v>
      </c>
      <c r="K21" s="59">
        <v>13.17</v>
      </c>
      <c r="L21" s="13" t="s">
        <v>558</v>
      </c>
      <c r="M21" s="13" t="s">
        <v>540</v>
      </c>
      <c r="N21" s="13" t="s">
        <v>499</v>
      </c>
      <c r="O21" s="59" t="s">
        <v>479</v>
      </c>
      <c r="P21" s="15" t="s">
        <v>266</v>
      </c>
      <c r="Q21" s="164">
        <f t="shared" si="0"/>
        <v>0.91979999999999995</v>
      </c>
      <c r="R21" s="165">
        <f t="shared" si="1"/>
        <v>1.6862999999999999</v>
      </c>
      <c r="S21" s="165">
        <f t="shared" si="2"/>
        <v>1.0730999999999999</v>
      </c>
      <c r="T21" s="165">
        <f t="shared" si="3"/>
        <v>0.15329999999999999</v>
      </c>
      <c r="U21" s="165">
        <f t="shared" si="4"/>
        <v>3.066E-2</v>
      </c>
      <c r="V21" s="166">
        <f t="shared" si="5"/>
        <v>6.5765699999999996E-2</v>
      </c>
      <c r="W21" s="166">
        <f t="shared" si="6"/>
        <v>9.1060200000000008E-2</v>
      </c>
      <c r="X21" s="165">
        <f t="shared" si="7"/>
        <v>8.6001300000000003E-2</v>
      </c>
      <c r="Y21" s="166">
        <f t="shared" si="8"/>
        <v>1.2647250000000001E-2</v>
      </c>
      <c r="Z21" s="166">
        <f t="shared" si="9"/>
        <v>2.5294499999999999E-3</v>
      </c>
      <c r="AA21" s="166">
        <f t="shared" si="10"/>
        <v>9.6119099999999999E-2</v>
      </c>
      <c r="AB21" s="166">
        <f t="shared" si="11"/>
        <v>0.13153139999999999</v>
      </c>
      <c r="AC21" s="165">
        <f t="shared" si="12"/>
        <v>9.1060200000000008E-2</v>
      </c>
      <c r="AD21" s="166">
        <f t="shared" si="13"/>
        <v>0</v>
      </c>
      <c r="AE21" s="166">
        <f t="shared" si="14"/>
        <v>0</v>
      </c>
      <c r="AF21" s="166">
        <f t="shared" si="15"/>
        <v>0.7579151999999999</v>
      </c>
      <c r="AG21" s="166">
        <f t="shared" si="16"/>
        <v>1.4637083999999998</v>
      </c>
      <c r="AH21" s="166">
        <f t="shared" si="17"/>
        <v>0.89603849999999996</v>
      </c>
      <c r="AI21" s="166">
        <f t="shared" si="18"/>
        <v>0.14065274999999999</v>
      </c>
      <c r="AJ21" s="167">
        <f t="shared" si="19"/>
        <v>2.8130550000000001E-2</v>
      </c>
      <c r="AK21" s="168">
        <f t="shared" si="20"/>
        <v>5.2560000000000002</v>
      </c>
      <c r="AL21" s="169">
        <f t="shared" si="21"/>
        <v>9.6359999999999992</v>
      </c>
      <c r="AM21" s="169">
        <f t="shared" si="22"/>
        <v>6.1319999999999997</v>
      </c>
      <c r="AN21" s="169">
        <f t="shared" si="23"/>
        <v>0.876</v>
      </c>
      <c r="AO21" s="169">
        <f t="shared" si="24"/>
        <v>0.17519999999999999</v>
      </c>
      <c r="AP21" s="170">
        <v>0.7</v>
      </c>
      <c r="AQ21" s="170">
        <v>0.75</v>
      </c>
      <c r="AR21" s="170">
        <v>0.9</v>
      </c>
      <c r="AS21" s="170">
        <v>0</v>
      </c>
      <c r="AT21" s="170">
        <v>0</v>
      </c>
      <c r="AU21" s="169">
        <f t="shared" si="25"/>
        <v>3.7252359899999998</v>
      </c>
      <c r="AV21" s="169">
        <f t="shared" si="26"/>
        <v>7.2952951499999994</v>
      </c>
      <c r="AW21" s="169">
        <f t="shared" si="27"/>
        <v>5.5962011700000005</v>
      </c>
      <c r="AX21" s="169">
        <f t="shared" si="28"/>
        <v>0</v>
      </c>
      <c r="AY21" s="169">
        <f t="shared" si="29"/>
        <v>0</v>
      </c>
      <c r="AZ21" s="169">
        <f t="shared" si="30"/>
        <v>1.5965297100000004</v>
      </c>
      <c r="BA21" s="169">
        <f t="shared" si="31"/>
        <v>2.4317650499999992</v>
      </c>
      <c r="BB21" s="169">
        <f t="shared" si="32"/>
        <v>0.62180012999999956</v>
      </c>
      <c r="BC21" s="169">
        <f t="shared" si="33"/>
        <v>0.88864725</v>
      </c>
      <c r="BD21" s="171">
        <f t="shared" si="34"/>
        <v>0.17772944999999998</v>
      </c>
      <c r="BE21" s="172">
        <f t="shared" si="35"/>
        <v>6.1758000000000006</v>
      </c>
      <c r="BF21" s="166">
        <f t="shared" si="36"/>
        <v>11.322299999999998</v>
      </c>
      <c r="BG21" s="166">
        <f t="shared" si="37"/>
        <v>7.2050999999999998</v>
      </c>
      <c r="BH21" s="166">
        <f t="shared" si="38"/>
        <v>1.0293000000000001</v>
      </c>
      <c r="BI21" s="166">
        <f t="shared" si="39"/>
        <v>0.20585999999999999</v>
      </c>
      <c r="BJ21" s="166">
        <f t="shared" si="40"/>
        <v>2.3544449100000002</v>
      </c>
      <c r="BK21" s="166">
        <f t="shared" si="41"/>
        <v>3.895473449999999</v>
      </c>
      <c r="BL21" s="166">
        <f t="shared" si="42"/>
        <v>1.5178386299999995</v>
      </c>
      <c r="BM21" s="166">
        <f t="shared" si="43"/>
        <v>1.0293000000000001</v>
      </c>
      <c r="BN21" s="166">
        <f t="shared" si="44"/>
        <v>0.20585999999999999</v>
      </c>
      <c r="BO21" s="166">
        <f t="shared" si="45"/>
        <v>3.82135509</v>
      </c>
      <c r="BP21" s="166">
        <f t="shared" si="46"/>
        <v>7.4268265499999995</v>
      </c>
      <c r="BQ21" s="166">
        <f t="shared" si="47"/>
        <v>5.6872613700000008</v>
      </c>
      <c r="BR21" s="166">
        <f t="shared" si="48"/>
        <v>0</v>
      </c>
      <c r="BS21" s="167">
        <f t="shared" si="49"/>
        <v>0</v>
      </c>
    </row>
    <row r="22" spans="1:71" ht="45.75" customHeight="1" thickBot="1" x14ac:dyDescent="0.3">
      <c r="A22" s="14" t="s">
        <v>210</v>
      </c>
      <c r="B22" s="15" t="s">
        <v>211</v>
      </c>
      <c r="C22" s="11">
        <v>266</v>
      </c>
      <c r="D22" s="59">
        <v>266</v>
      </c>
      <c r="E22" s="11">
        <v>31</v>
      </c>
      <c r="F22" s="11">
        <v>297</v>
      </c>
      <c r="G22" s="100" t="s">
        <v>458</v>
      </c>
      <c r="H22" s="49" t="s">
        <v>418</v>
      </c>
      <c r="I22" s="11">
        <v>145</v>
      </c>
      <c r="J22" s="11">
        <v>55</v>
      </c>
      <c r="K22" s="59">
        <v>12.01</v>
      </c>
      <c r="L22" s="13" t="s">
        <v>562</v>
      </c>
      <c r="M22" s="13" t="s">
        <v>477</v>
      </c>
      <c r="N22" s="18" t="s">
        <v>531</v>
      </c>
      <c r="O22" s="59" t="s">
        <v>479</v>
      </c>
      <c r="P22" s="15" t="s">
        <v>272</v>
      </c>
      <c r="Q22" s="164">
        <f t="shared" si="0"/>
        <v>2.6499000000000001</v>
      </c>
      <c r="R22" s="165">
        <f t="shared" si="1"/>
        <v>4.8581500000000002</v>
      </c>
      <c r="S22" s="165">
        <f t="shared" si="2"/>
        <v>3.0915499999999998</v>
      </c>
      <c r="T22" s="165">
        <f t="shared" si="3"/>
        <v>0.44164999999999999</v>
      </c>
      <c r="U22" s="165">
        <f t="shared" si="4"/>
        <v>8.8330000000000006E-2</v>
      </c>
      <c r="V22" s="166">
        <f t="shared" si="5"/>
        <v>0.18946785000000002</v>
      </c>
      <c r="W22" s="166">
        <f t="shared" si="6"/>
        <v>0.26234010000000002</v>
      </c>
      <c r="X22" s="165">
        <f t="shared" si="7"/>
        <v>0.24776565</v>
      </c>
      <c r="Y22" s="166">
        <f t="shared" si="8"/>
        <v>3.6436125E-2</v>
      </c>
      <c r="Z22" s="166">
        <f t="shared" si="9"/>
        <v>7.2872250000000005E-3</v>
      </c>
      <c r="AA22" s="166">
        <f t="shared" si="10"/>
        <v>0.27691454999999998</v>
      </c>
      <c r="AB22" s="166">
        <f t="shared" si="11"/>
        <v>0.37893570000000004</v>
      </c>
      <c r="AC22" s="165">
        <f t="shared" si="12"/>
        <v>0.26234010000000002</v>
      </c>
      <c r="AD22" s="166">
        <f t="shared" si="13"/>
        <v>0</v>
      </c>
      <c r="AE22" s="166">
        <f t="shared" si="14"/>
        <v>0</v>
      </c>
      <c r="AF22" s="166">
        <f t="shared" si="15"/>
        <v>2.1835176000000001</v>
      </c>
      <c r="AG22" s="166">
        <f t="shared" si="16"/>
        <v>4.2168741999999995</v>
      </c>
      <c r="AH22" s="166">
        <f t="shared" si="17"/>
        <v>2.5814442500000001</v>
      </c>
      <c r="AI22" s="166">
        <f t="shared" si="18"/>
        <v>0.405213875</v>
      </c>
      <c r="AJ22" s="167">
        <f t="shared" si="19"/>
        <v>8.1042775000000011E-2</v>
      </c>
      <c r="AK22" s="168">
        <f t="shared" si="20"/>
        <v>3.8544</v>
      </c>
      <c r="AL22" s="169">
        <f t="shared" si="21"/>
        <v>7.0663999999999998</v>
      </c>
      <c r="AM22" s="169">
        <f t="shared" si="22"/>
        <v>4.4968000000000004</v>
      </c>
      <c r="AN22" s="169">
        <f t="shared" si="23"/>
        <v>0.64239999999999997</v>
      </c>
      <c r="AO22" s="169">
        <f t="shared" si="24"/>
        <v>0.12848000000000001</v>
      </c>
      <c r="AP22" s="170">
        <v>0.7</v>
      </c>
      <c r="AQ22" s="170">
        <v>0.75</v>
      </c>
      <c r="AR22" s="170">
        <v>0.9</v>
      </c>
      <c r="AS22" s="170">
        <v>0</v>
      </c>
      <c r="AT22" s="170">
        <v>0</v>
      </c>
      <c r="AU22" s="169">
        <f t="shared" si="25"/>
        <v>2.8307074949999995</v>
      </c>
      <c r="AV22" s="169">
        <f t="shared" si="26"/>
        <v>5.4965550749999998</v>
      </c>
      <c r="AW22" s="169">
        <f t="shared" si="27"/>
        <v>4.2701090850000005</v>
      </c>
      <c r="AX22" s="169">
        <f t="shared" si="28"/>
        <v>0</v>
      </c>
      <c r="AY22" s="169">
        <f t="shared" si="29"/>
        <v>0</v>
      </c>
      <c r="AZ22" s="169">
        <f t="shared" si="30"/>
        <v>1.2131603550000003</v>
      </c>
      <c r="BA22" s="169">
        <f t="shared" si="31"/>
        <v>1.8321850250000002</v>
      </c>
      <c r="BB22" s="169">
        <f t="shared" si="32"/>
        <v>0.47445656499999966</v>
      </c>
      <c r="BC22" s="169">
        <f t="shared" si="33"/>
        <v>0.67883612500000001</v>
      </c>
      <c r="BD22" s="171">
        <f t="shared" si="34"/>
        <v>0.13576722500000002</v>
      </c>
      <c r="BE22" s="172">
        <f t="shared" si="35"/>
        <v>6.5043000000000006</v>
      </c>
      <c r="BF22" s="166">
        <f t="shared" si="36"/>
        <v>11.92455</v>
      </c>
      <c r="BG22" s="166">
        <f t="shared" si="37"/>
        <v>7.5883500000000002</v>
      </c>
      <c r="BH22" s="166">
        <f t="shared" si="38"/>
        <v>1.08405</v>
      </c>
      <c r="BI22" s="166">
        <f t="shared" si="39"/>
        <v>0.21681</v>
      </c>
      <c r="BJ22" s="166">
        <f t="shared" si="40"/>
        <v>3.3966779550000004</v>
      </c>
      <c r="BK22" s="166">
        <f t="shared" si="41"/>
        <v>6.0490592249999997</v>
      </c>
      <c r="BL22" s="166">
        <f t="shared" si="42"/>
        <v>3.0559008149999998</v>
      </c>
      <c r="BM22" s="166">
        <f t="shared" si="43"/>
        <v>1.08405</v>
      </c>
      <c r="BN22" s="166">
        <f t="shared" si="44"/>
        <v>0.21681000000000003</v>
      </c>
      <c r="BO22" s="166">
        <f t="shared" si="45"/>
        <v>3.1076220449999994</v>
      </c>
      <c r="BP22" s="166">
        <f t="shared" si="46"/>
        <v>5.8754907750000003</v>
      </c>
      <c r="BQ22" s="166">
        <f t="shared" si="47"/>
        <v>4.5324491850000008</v>
      </c>
      <c r="BR22" s="166">
        <f t="shared" si="48"/>
        <v>0</v>
      </c>
      <c r="BS22" s="167">
        <f t="shared" si="49"/>
        <v>0</v>
      </c>
    </row>
    <row r="23" spans="1:71" ht="75.75" customHeight="1" thickBot="1" x14ac:dyDescent="0.3">
      <c r="A23" s="74" t="s">
        <v>210</v>
      </c>
      <c r="B23" s="75" t="s">
        <v>212</v>
      </c>
      <c r="C23" s="71">
        <v>1271</v>
      </c>
      <c r="D23" s="77">
        <v>1271</v>
      </c>
      <c r="E23" s="71">
        <v>0</v>
      </c>
      <c r="F23" s="71">
        <v>1271</v>
      </c>
      <c r="G23" s="100" t="s">
        <v>458</v>
      </c>
      <c r="H23" s="76" t="s">
        <v>437</v>
      </c>
      <c r="I23" s="71">
        <v>1199</v>
      </c>
      <c r="J23" s="71">
        <v>94</v>
      </c>
      <c r="K23" s="77">
        <v>45.79</v>
      </c>
      <c r="L23" s="13" t="s">
        <v>562</v>
      </c>
      <c r="M23" s="13" t="s">
        <v>477</v>
      </c>
      <c r="N23" s="18" t="s">
        <v>531</v>
      </c>
      <c r="O23" s="13" t="s">
        <v>512</v>
      </c>
      <c r="P23" s="76" t="s">
        <v>559</v>
      </c>
      <c r="Q23" s="164">
        <f t="shared" si="0"/>
        <v>1.5768</v>
      </c>
      <c r="R23" s="165">
        <f t="shared" si="1"/>
        <v>2.8908</v>
      </c>
      <c r="S23" s="165">
        <f t="shared" si="2"/>
        <v>1.8395999999999999</v>
      </c>
      <c r="T23" s="165">
        <f t="shared" si="3"/>
        <v>0.26279999999999998</v>
      </c>
      <c r="U23" s="165">
        <f t="shared" si="4"/>
        <v>5.2560000000000003E-2</v>
      </c>
      <c r="V23" s="166">
        <f t="shared" si="5"/>
        <v>0.1127412</v>
      </c>
      <c r="W23" s="166">
        <f t="shared" si="6"/>
        <v>0.15610320000000003</v>
      </c>
      <c r="X23" s="165">
        <f t="shared" si="7"/>
        <v>0.1474308</v>
      </c>
      <c r="Y23" s="166">
        <f t="shared" si="8"/>
        <v>2.1680999999999999E-2</v>
      </c>
      <c r="Z23" s="166">
        <f t="shared" si="9"/>
        <v>4.3362000000000001E-3</v>
      </c>
      <c r="AA23" s="166">
        <f t="shared" si="10"/>
        <v>0.16477559999999999</v>
      </c>
      <c r="AB23" s="166">
        <f t="shared" si="11"/>
        <v>0.2254824</v>
      </c>
      <c r="AC23" s="165">
        <f t="shared" si="12"/>
        <v>0.15610320000000003</v>
      </c>
      <c r="AD23" s="166">
        <f t="shared" si="13"/>
        <v>0</v>
      </c>
      <c r="AE23" s="166">
        <f t="shared" si="14"/>
        <v>0</v>
      </c>
      <c r="AF23" s="166">
        <f t="shared" si="15"/>
        <v>1.2992831999999999</v>
      </c>
      <c r="AG23" s="166">
        <f t="shared" si="16"/>
        <v>2.5092143999999998</v>
      </c>
      <c r="AH23" s="166">
        <f t="shared" si="17"/>
        <v>1.5360659999999999</v>
      </c>
      <c r="AI23" s="166">
        <f t="shared" si="18"/>
        <v>0.24111899999999997</v>
      </c>
      <c r="AJ23" s="167">
        <f t="shared" si="19"/>
        <v>4.8223800000000004E-2</v>
      </c>
      <c r="AK23" s="168">
        <f t="shared" si="20"/>
        <v>26.258099999999999</v>
      </c>
      <c r="AL23" s="169">
        <f t="shared" si="21"/>
        <v>48.139850000000003</v>
      </c>
      <c r="AM23" s="169">
        <f t="shared" si="22"/>
        <v>30.634450000000001</v>
      </c>
      <c r="AN23" s="169">
        <f t="shared" si="23"/>
        <v>4.3763500000000004</v>
      </c>
      <c r="AO23" s="169">
        <f t="shared" si="24"/>
        <v>0.87526999999999999</v>
      </c>
      <c r="AP23" s="170">
        <v>0.7</v>
      </c>
      <c r="AQ23" s="170">
        <v>0.75</v>
      </c>
      <c r="AR23" s="170">
        <v>0.9</v>
      </c>
      <c r="AS23" s="170">
        <v>0</v>
      </c>
      <c r="AT23" s="170">
        <v>0</v>
      </c>
      <c r="AU23" s="169">
        <f t="shared" si="25"/>
        <v>18.459588839999999</v>
      </c>
      <c r="AV23" s="169">
        <f t="shared" si="26"/>
        <v>36.221964900000003</v>
      </c>
      <c r="AW23" s="169">
        <f t="shared" si="27"/>
        <v>27.703692719999999</v>
      </c>
      <c r="AX23" s="169">
        <f t="shared" si="28"/>
        <v>0</v>
      </c>
      <c r="AY23" s="169">
        <f t="shared" si="29"/>
        <v>0</v>
      </c>
      <c r="AZ23" s="169">
        <f t="shared" si="30"/>
        <v>7.9112523599999989</v>
      </c>
      <c r="BA23" s="169">
        <f t="shared" si="31"/>
        <v>12.073988299999996</v>
      </c>
      <c r="BB23" s="169">
        <f t="shared" si="32"/>
        <v>3.0781880800000003</v>
      </c>
      <c r="BC23" s="169">
        <f t="shared" si="33"/>
        <v>4.3980310000000005</v>
      </c>
      <c r="BD23" s="171">
        <f t="shared" si="34"/>
        <v>0.8796062</v>
      </c>
      <c r="BE23" s="172">
        <f t="shared" si="35"/>
        <v>27.834899999999998</v>
      </c>
      <c r="BF23" s="166">
        <f t="shared" si="36"/>
        <v>51.030650000000001</v>
      </c>
      <c r="BG23" s="166">
        <f t="shared" si="37"/>
        <v>32.474049999999998</v>
      </c>
      <c r="BH23" s="166">
        <f t="shared" si="38"/>
        <v>4.6391500000000008</v>
      </c>
      <c r="BI23" s="166">
        <f t="shared" si="39"/>
        <v>0.92783000000000004</v>
      </c>
      <c r="BJ23" s="166">
        <f t="shared" si="40"/>
        <v>9.2105355599999985</v>
      </c>
      <c r="BK23" s="166">
        <f t="shared" si="41"/>
        <v>14.583202699999996</v>
      </c>
      <c r="BL23" s="166">
        <f t="shared" si="42"/>
        <v>4.6142540800000003</v>
      </c>
      <c r="BM23" s="166">
        <f t="shared" si="43"/>
        <v>4.6391500000000008</v>
      </c>
      <c r="BN23" s="166">
        <f t="shared" si="44"/>
        <v>0.92783000000000004</v>
      </c>
      <c r="BO23" s="166">
        <f t="shared" si="45"/>
        <v>18.624364439999997</v>
      </c>
      <c r="BP23" s="166">
        <f t="shared" si="46"/>
        <v>36.4474473</v>
      </c>
      <c r="BQ23" s="166">
        <f t="shared" si="47"/>
        <v>27.85979592</v>
      </c>
      <c r="BR23" s="166">
        <f t="shared" si="48"/>
        <v>0</v>
      </c>
      <c r="BS23" s="167">
        <f t="shared" si="49"/>
        <v>0</v>
      </c>
    </row>
    <row r="24" spans="1:71" ht="45.75" customHeight="1" thickBot="1" x14ac:dyDescent="0.3">
      <c r="A24" s="14" t="s">
        <v>210</v>
      </c>
      <c r="B24" s="15" t="s">
        <v>215</v>
      </c>
      <c r="C24" s="11">
        <v>458</v>
      </c>
      <c r="D24" s="59">
        <v>458</v>
      </c>
      <c r="E24" s="11">
        <v>2</v>
      </c>
      <c r="F24" s="11">
        <v>460</v>
      </c>
      <c r="G24" s="59" t="s">
        <v>457</v>
      </c>
      <c r="H24" s="40" t="s">
        <v>438</v>
      </c>
      <c r="I24" s="11">
        <v>324</v>
      </c>
      <c r="J24" s="11">
        <v>71</v>
      </c>
      <c r="K24" s="59">
        <v>14.39</v>
      </c>
      <c r="L24" s="13" t="s">
        <v>562</v>
      </c>
      <c r="M24" s="13" t="s">
        <v>477</v>
      </c>
      <c r="N24" s="18" t="s">
        <v>531</v>
      </c>
      <c r="O24" s="59" t="s">
        <v>479</v>
      </c>
      <c r="P24" s="40" t="s">
        <v>291</v>
      </c>
      <c r="Q24" s="164">
        <f t="shared" si="0"/>
        <v>2.9346000000000001</v>
      </c>
      <c r="R24" s="165">
        <f t="shared" si="1"/>
        <v>5.3800999999999997</v>
      </c>
      <c r="S24" s="165">
        <f t="shared" si="2"/>
        <v>3.4237000000000002</v>
      </c>
      <c r="T24" s="165">
        <f t="shared" si="3"/>
        <v>0.48909999999999998</v>
      </c>
      <c r="U24" s="165">
        <f t="shared" si="4"/>
        <v>9.7820000000000004E-2</v>
      </c>
      <c r="V24" s="166">
        <f t="shared" si="5"/>
        <v>0.20982390000000001</v>
      </c>
      <c r="W24" s="166">
        <f t="shared" si="6"/>
        <v>0.29052540000000004</v>
      </c>
      <c r="X24" s="165">
        <f t="shared" si="7"/>
        <v>0.27438510000000005</v>
      </c>
      <c r="Y24" s="166">
        <f t="shared" si="8"/>
        <v>4.0350749999999998E-2</v>
      </c>
      <c r="Z24" s="166">
        <f t="shared" si="9"/>
        <v>8.0701499999999999E-3</v>
      </c>
      <c r="AA24" s="166">
        <f t="shared" si="10"/>
        <v>0.30666569999999999</v>
      </c>
      <c r="AB24" s="166">
        <f t="shared" si="11"/>
        <v>0.41964780000000002</v>
      </c>
      <c r="AC24" s="165">
        <f t="shared" si="12"/>
        <v>0.29052540000000004</v>
      </c>
      <c r="AD24" s="166">
        <f t="shared" si="13"/>
        <v>0</v>
      </c>
      <c r="AE24" s="166">
        <f t="shared" si="14"/>
        <v>0</v>
      </c>
      <c r="AF24" s="166">
        <f t="shared" si="15"/>
        <v>2.4181104000000002</v>
      </c>
      <c r="AG24" s="166">
        <f t="shared" si="16"/>
        <v>4.6699267999999998</v>
      </c>
      <c r="AH24" s="166">
        <f t="shared" si="17"/>
        <v>2.8587895000000003</v>
      </c>
      <c r="AI24" s="166">
        <f t="shared" si="18"/>
        <v>0.44874924999999999</v>
      </c>
      <c r="AJ24" s="167">
        <f t="shared" si="19"/>
        <v>8.9749850000000006E-2</v>
      </c>
      <c r="AK24" s="168">
        <f t="shared" si="20"/>
        <v>7.1394000000000002</v>
      </c>
      <c r="AL24" s="169">
        <f t="shared" si="21"/>
        <v>13.088900000000001</v>
      </c>
      <c r="AM24" s="169">
        <f t="shared" si="22"/>
        <v>8.3292999999999999</v>
      </c>
      <c r="AN24" s="169">
        <f t="shared" si="23"/>
        <v>1.1899</v>
      </c>
      <c r="AO24" s="169">
        <f t="shared" si="24"/>
        <v>0.23798</v>
      </c>
      <c r="AP24" s="170">
        <v>0.7</v>
      </c>
      <c r="AQ24" s="170">
        <v>0.75</v>
      </c>
      <c r="AR24" s="170">
        <v>0.9</v>
      </c>
      <c r="AS24" s="170">
        <v>0</v>
      </c>
      <c r="AT24" s="170">
        <v>0</v>
      </c>
      <c r="AU24" s="169">
        <f t="shared" si="25"/>
        <v>5.1444567299999999</v>
      </c>
      <c r="AV24" s="169">
        <f t="shared" si="26"/>
        <v>10.03456905</v>
      </c>
      <c r="AW24" s="169">
        <f t="shared" si="27"/>
        <v>7.7433165900000001</v>
      </c>
      <c r="AX24" s="169">
        <f t="shared" si="28"/>
        <v>0</v>
      </c>
      <c r="AY24" s="169">
        <f t="shared" si="29"/>
        <v>0</v>
      </c>
      <c r="AZ24" s="169">
        <f t="shared" si="30"/>
        <v>2.2047671700000002</v>
      </c>
      <c r="BA24" s="169">
        <f t="shared" si="31"/>
        <v>3.3448563500000006</v>
      </c>
      <c r="BB24" s="169">
        <f t="shared" si="32"/>
        <v>0.86036850999999981</v>
      </c>
      <c r="BC24" s="169">
        <f t="shared" si="33"/>
        <v>1.2302507499999999</v>
      </c>
      <c r="BD24" s="171">
        <f t="shared" si="34"/>
        <v>0.24605015</v>
      </c>
      <c r="BE24" s="172">
        <f t="shared" si="35"/>
        <v>10.074</v>
      </c>
      <c r="BF24" s="166">
        <f t="shared" si="36"/>
        <v>18.469000000000001</v>
      </c>
      <c r="BG24" s="166">
        <f t="shared" si="37"/>
        <v>11.753</v>
      </c>
      <c r="BH24" s="166">
        <f t="shared" si="38"/>
        <v>1.6789999999999998</v>
      </c>
      <c r="BI24" s="166">
        <f t="shared" si="39"/>
        <v>0.33579999999999999</v>
      </c>
      <c r="BJ24" s="166">
        <f t="shared" si="40"/>
        <v>4.62287757</v>
      </c>
      <c r="BK24" s="166">
        <f t="shared" si="41"/>
        <v>8.0147831499999995</v>
      </c>
      <c r="BL24" s="166">
        <f t="shared" si="42"/>
        <v>3.7191580100000001</v>
      </c>
      <c r="BM24" s="166">
        <f t="shared" si="43"/>
        <v>1.6789999999999998</v>
      </c>
      <c r="BN24" s="166">
        <f t="shared" si="44"/>
        <v>0.33579999999999999</v>
      </c>
      <c r="BO24" s="166">
        <f t="shared" si="45"/>
        <v>5.4511224299999999</v>
      </c>
      <c r="BP24" s="166">
        <f t="shared" si="46"/>
        <v>10.45421685</v>
      </c>
      <c r="BQ24" s="166">
        <f t="shared" si="47"/>
        <v>8.0338419900000009</v>
      </c>
      <c r="BR24" s="166">
        <f t="shared" si="48"/>
        <v>0</v>
      </c>
      <c r="BS24" s="167">
        <f t="shared" si="49"/>
        <v>0</v>
      </c>
    </row>
    <row r="25" spans="1:71" ht="45.75" customHeight="1" thickBot="1" x14ac:dyDescent="0.3">
      <c r="A25" s="38" t="s">
        <v>249</v>
      </c>
      <c r="B25" s="15" t="s">
        <v>250</v>
      </c>
      <c r="C25" s="11">
        <v>961</v>
      </c>
      <c r="D25" s="59">
        <v>961</v>
      </c>
      <c r="E25" s="11">
        <v>0</v>
      </c>
      <c r="F25" s="11">
        <v>961</v>
      </c>
      <c r="G25" s="100" t="s">
        <v>458</v>
      </c>
      <c r="H25" s="40" t="s">
        <v>439</v>
      </c>
      <c r="I25" s="11">
        <v>0</v>
      </c>
      <c r="J25" s="11">
        <v>0</v>
      </c>
      <c r="K25" s="59">
        <v>0</v>
      </c>
      <c r="L25" s="13" t="s">
        <v>565</v>
      </c>
      <c r="M25" s="13" t="s">
        <v>503</v>
      </c>
      <c r="N25" s="13" t="s">
        <v>499</v>
      </c>
      <c r="O25" s="59" t="s">
        <v>479</v>
      </c>
      <c r="P25" s="40" t="s">
        <v>293</v>
      </c>
      <c r="Q25" s="164">
        <f t="shared" si="0"/>
        <v>21.0459</v>
      </c>
      <c r="R25" s="165">
        <f t="shared" si="1"/>
        <v>38.584150000000001</v>
      </c>
      <c r="S25" s="165">
        <f t="shared" si="2"/>
        <v>24.553550000000001</v>
      </c>
      <c r="T25" s="165">
        <f t="shared" si="3"/>
        <v>3.5076499999999999</v>
      </c>
      <c r="U25" s="165">
        <f t="shared" si="4"/>
        <v>0.70152999999999999</v>
      </c>
      <c r="V25" s="166">
        <f t="shared" si="5"/>
        <v>1.5047818500000001</v>
      </c>
      <c r="W25" s="166">
        <f t="shared" si="6"/>
        <v>2.0835441000000001</v>
      </c>
      <c r="X25" s="165">
        <f t="shared" si="7"/>
        <v>1.9677916500000001</v>
      </c>
      <c r="Y25" s="166">
        <f t="shared" si="8"/>
        <v>0.28938112500000002</v>
      </c>
      <c r="Z25" s="166">
        <f t="shared" si="9"/>
        <v>5.7876225000000003E-2</v>
      </c>
      <c r="AA25" s="166">
        <f t="shared" si="10"/>
        <v>2.1992965500000001</v>
      </c>
      <c r="AB25" s="166">
        <f t="shared" si="11"/>
        <v>3.0095637000000002</v>
      </c>
      <c r="AC25" s="165">
        <f t="shared" si="12"/>
        <v>2.0835441000000001</v>
      </c>
      <c r="AD25" s="166">
        <f t="shared" si="13"/>
        <v>0</v>
      </c>
      <c r="AE25" s="166">
        <f t="shared" si="14"/>
        <v>0</v>
      </c>
      <c r="AF25" s="166">
        <f t="shared" si="15"/>
        <v>17.341821599999999</v>
      </c>
      <c r="AG25" s="166">
        <f t="shared" si="16"/>
        <v>33.491042200000003</v>
      </c>
      <c r="AH25" s="166">
        <f t="shared" si="17"/>
        <v>20.502214250000002</v>
      </c>
      <c r="AI25" s="166">
        <f t="shared" si="18"/>
        <v>3.2182688749999997</v>
      </c>
      <c r="AJ25" s="167">
        <f t="shared" si="19"/>
        <v>0.64365377499999998</v>
      </c>
      <c r="AK25" s="168">
        <f t="shared" si="20"/>
        <v>0</v>
      </c>
      <c r="AL25" s="169">
        <f t="shared" si="21"/>
        <v>0</v>
      </c>
      <c r="AM25" s="169">
        <f t="shared" si="22"/>
        <v>0</v>
      </c>
      <c r="AN25" s="169">
        <f t="shared" si="23"/>
        <v>0</v>
      </c>
      <c r="AO25" s="169">
        <f t="shared" si="24"/>
        <v>0</v>
      </c>
      <c r="AP25" s="170">
        <v>0.7</v>
      </c>
      <c r="AQ25" s="170">
        <v>0.75</v>
      </c>
      <c r="AR25" s="170">
        <v>0.9</v>
      </c>
      <c r="AS25" s="170">
        <v>0</v>
      </c>
      <c r="AT25" s="170">
        <v>0</v>
      </c>
      <c r="AU25" s="169">
        <f t="shared" si="25"/>
        <v>1.053347295</v>
      </c>
      <c r="AV25" s="169">
        <f t="shared" si="26"/>
        <v>1.5626580750000001</v>
      </c>
      <c r="AW25" s="169">
        <f t="shared" si="27"/>
        <v>1.7710124850000002</v>
      </c>
      <c r="AX25" s="169">
        <f t="shared" si="28"/>
        <v>0</v>
      </c>
      <c r="AY25" s="169">
        <f t="shared" si="29"/>
        <v>0</v>
      </c>
      <c r="AZ25" s="169">
        <f t="shared" si="30"/>
        <v>0.45143455500000007</v>
      </c>
      <c r="BA25" s="169">
        <f t="shared" si="31"/>
        <v>0.52088602500000003</v>
      </c>
      <c r="BB25" s="169">
        <f t="shared" si="32"/>
        <v>0.19677916499999992</v>
      </c>
      <c r="BC25" s="169">
        <f t="shared" si="33"/>
        <v>0.28938112500000002</v>
      </c>
      <c r="BD25" s="171">
        <f t="shared" si="34"/>
        <v>5.7876225000000003E-2</v>
      </c>
      <c r="BE25" s="172">
        <f t="shared" si="35"/>
        <v>21.0459</v>
      </c>
      <c r="BF25" s="166">
        <f t="shared" si="36"/>
        <v>38.584150000000001</v>
      </c>
      <c r="BG25" s="166">
        <f t="shared" si="37"/>
        <v>24.553550000000001</v>
      </c>
      <c r="BH25" s="166">
        <f t="shared" si="38"/>
        <v>3.5076499999999999</v>
      </c>
      <c r="BI25" s="166">
        <f t="shared" si="39"/>
        <v>0.70152999999999999</v>
      </c>
      <c r="BJ25" s="166">
        <f t="shared" si="40"/>
        <v>17.793256154999998</v>
      </c>
      <c r="BK25" s="166">
        <f t="shared" si="41"/>
        <v>34.011928225000005</v>
      </c>
      <c r="BL25" s="166">
        <f t="shared" si="42"/>
        <v>20.698993415</v>
      </c>
      <c r="BM25" s="166">
        <f t="shared" si="43"/>
        <v>3.5076499999999999</v>
      </c>
      <c r="BN25" s="166">
        <f t="shared" si="44"/>
        <v>0.70152999999999999</v>
      </c>
      <c r="BO25" s="166">
        <f t="shared" si="45"/>
        <v>3.2526438450000001</v>
      </c>
      <c r="BP25" s="166">
        <f t="shared" si="46"/>
        <v>4.572221775</v>
      </c>
      <c r="BQ25" s="166">
        <f t="shared" si="47"/>
        <v>3.8545565850000001</v>
      </c>
      <c r="BR25" s="166">
        <f t="shared" si="48"/>
        <v>0</v>
      </c>
      <c r="BS25" s="167">
        <f t="shared" si="49"/>
        <v>0</v>
      </c>
    </row>
    <row r="26" spans="1:71" ht="45.75" customHeight="1" thickBot="1" x14ac:dyDescent="0.3">
      <c r="A26" s="74" t="s">
        <v>235</v>
      </c>
      <c r="B26" s="75" t="s">
        <v>234</v>
      </c>
      <c r="C26" s="71">
        <v>407</v>
      </c>
      <c r="D26" s="77">
        <v>407</v>
      </c>
      <c r="E26" s="71">
        <v>19</v>
      </c>
      <c r="F26" s="71">
        <v>426</v>
      </c>
      <c r="G26" s="77" t="s">
        <v>457</v>
      </c>
      <c r="H26" s="76" t="s">
        <v>441</v>
      </c>
      <c r="I26" s="71">
        <v>393</v>
      </c>
      <c r="J26" s="71">
        <v>97</v>
      </c>
      <c r="K26" s="77">
        <v>12.96</v>
      </c>
      <c r="L26" s="13" t="s">
        <v>558</v>
      </c>
      <c r="M26" s="13" t="s">
        <v>494</v>
      </c>
      <c r="N26" s="18" t="s">
        <v>531</v>
      </c>
      <c r="O26" s="77" t="s">
        <v>479</v>
      </c>
      <c r="P26" s="76" t="s">
        <v>440</v>
      </c>
      <c r="Q26" s="164">
        <f t="shared" si="0"/>
        <v>0.30659999999999998</v>
      </c>
      <c r="R26" s="165">
        <f t="shared" si="1"/>
        <v>0.56210000000000004</v>
      </c>
      <c r="S26" s="165">
        <f t="shared" si="2"/>
        <v>0.35770000000000002</v>
      </c>
      <c r="T26" s="165">
        <f t="shared" si="3"/>
        <v>5.11E-2</v>
      </c>
      <c r="U26" s="165">
        <f t="shared" si="4"/>
        <v>1.022E-2</v>
      </c>
      <c r="V26" s="166">
        <f t="shared" si="5"/>
        <v>2.1921900000000001E-2</v>
      </c>
      <c r="W26" s="166">
        <f t="shared" si="6"/>
        <v>3.0353400000000003E-2</v>
      </c>
      <c r="X26" s="165">
        <f t="shared" si="7"/>
        <v>2.8667100000000001E-2</v>
      </c>
      <c r="Y26" s="166">
        <f t="shared" si="8"/>
        <v>4.2157499999999999E-3</v>
      </c>
      <c r="Z26" s="166">
        <f t="shared" si="9"/>
        <v>8.4315000000000008E-4</v>
      </c>
      <c r="AA26" s="166">
        <f t="shared" si="10"/>
        <v>3.2039699999999997E-2</v>
      </c>
      <c r="AB26" s="166">
        <f t="shared" si="11"/>
        <v>4.3843800000000002E-2</v>
      </c>
      <c r="AC26" s="165">
        <f t="shared" si="12"/>
        <v>3.0353400000000003E-2</v>
      </c>
      <c r="AD26" s="166">
        <f t="shared" si="13"/>
        <v>0</v>
      </c>
      <c r="AE26" s="166">
        <f t="shared" si="14"/>
        <v>0</v>
      </c>
      <c r="AF26" s="166">
        <f t="shared" si="15"/>
        <v>0.25263839999999999</v>
      </c>
      <c r="AG26" s="166">
        <f t="shared" si="16"/>
        <v>0.48790280000000008</v>
      </c>
      <c r="AH26" s="166">
        <f t="shared" si="17"/>
        <v>0.29867949999999999</v>
      </c>
      <c r="AI26" s="166">
        <f t="shared" si="18"/>
        <v>4.6884250000000002E-2</v>
      </c>
      <c r="AJ26" s="167">
        <f t="shared" si="19"/>
        <v>9.3768499999999991E-3</v>
      </c>
      <c r="AK26" s="168">
        <f t="shared" si="20"/>
        <v>9.0228000000000002</v>
      </c>
      <c r="AL26" s="169">
        <f t="shared" si="21"/>
        <v>16.541799999999999</v>
      </c>
      <c r="AM26" s="169">
        <f t="shared" si="22"/>
        <v>10.5266</v>
      </c>
      <c r="AN26" s="169">
        <f t="shared" si="23"/>
        <v>1.5038</v>
      </c>
      <c r="AO26" s="169">
        <f t="shared" si="24"/>
        <v>0.30076000000000003</v>
      </c>
      <c r="AP26" s="170">
        <v>0.7</v>
      </c>
      <c r="AQ26" s="170">
        <v>0.75</v>
      </c>
      <c r="AR26" s="170">
        <v>0.9</v>
      </c>
      <c r="AS26" s="170">
        <v>0</v>
      </c>
      <c r="AT26" s="170">
        <v>0</v>
      </c>
      <c r="AU26" s="169">
        <f t="shared" si="25"/>
        <v>6.3313053300000002</v>
      </c>
      <c r="AV26" s="169">
        <f t="shared" si="26"/>
        <v>12.429115049999998</v>
      </c>
      <c r="AW26" s="169">
        <f t="shared" si="27"/>
        <v>9.4997403899999995</v>
      </c>
      <c r="AX26" s="169">
        <f t="shared" si="28"/>
        <v>0</v>
      </c>
      <c r="AY26" s="169">
        <f t="shared" si="29"/>
        <v>0</v>
      </c>
      <c r="AZ26" s="169">
        <f t="shared" si="30"/>
        <v>2.7134165700000006</v>
      </c>
      <c r="BA26" s="169">
        <f t="shared" si="31"/>
        <v>4.1430383499999994</v>
      </c>
      <c r="BB26" s="169">
        <f t="shared" si="32"/>
        <v>1.0555267100000005</v>
      </c>
      <c r="BC26" s="169">
        <f t="shared" si="33"/>
        <v>1.50801575</v>
      </c>
      <c r="BD26" s="171">
        <f t="shared" si="34"/>
        <v>0.30160315000000004</v>
      </c>
      <c r="BE26" s="172">
        <f t="shared" si="35"/>
        <v>9.3293999999999997</v>
      </c>
      <c r="BF26" s="166">
        <f t="shared" si="36"/>
        <v>17.103899999999999</v>
      </c>
      <c r="BG26" s="166">
        <f t="shared" si="37"/>
        <v>10.8843</v>
      </c>
      <c r="BH26" s="166">
        <f t="shared" si="38"/>
        <v>1.5548999999999999</v>
      </c>
      <c r="BI26" s="166">
        <f t="shared" si="39"/>
        <v>0.31098000000000003</v>
      </c>
      <c r="BJ26" s="166">
        <f t="shared" si="40"/>
        <v>2.9660549700000005</v>
      </c>
      <c r="BK26" s="166">
        <f t="shared" si="41"/>
        <v>4.63094115</v>
      </c>
      <c r="BL26" s="166">
        <f t="shared" si="42"/>
        <v>1.3542062100000005</v>
      </c>
      <c r="BM26" s="166">
        <f t="shared" si="43"/>
        <v>1.5548999999999999</v>
      </c>
      <c r="BN26" s="166">
        <f t="shared" si="44"/>
        <v>0.31098000000000003</v>
      </c>
      <c r="BO26" s="166">
        <f t="shared" si="45"/>
        <v>6.3633450300000005</v>
      </c>
      <c r="BP26" s="166">
        <f t="shared" si="46"/>
        <v>12.472958849999998</v>
      </c>
      <c r="BQ26" s="166">
        <f t="shared" si="47"/>
        <v>9.5300937899999987</v>
      </c>
      <c r="BR26" s="166">
        <f t="shared" si="48"/>
        <v>0</v>
      </c>
      <c r="BS26" s="167">
        <f t="shared" si="49"/>
        <v>0</v>
      </c>
    </row>
    <row r="27" spans="1:71" s="139" customFormat="1" ht="45.75" customHeight="1" thickBot="1" x14ac:dyDescent="0.3">
      <c r="A27" s="133" t="s">
        <v>210</v>
      </c>
      <c r="B27" s="134" t="s">
        <v>213</v>
      </c>
      <c r="C27" s="135">
        <v>427</v>
      </c>
      <c r="D27" s="136">
        <v>427</v>
      </c>
      <c r="E27" s="135">
        <v>0</v>
      </c>
      <c r="F27" s="135">
        <v>427</v>
      </c>
      <c r="G27" s="136" t="s">
        <v>457</v>
      </c>
      <c r="H27" s="137" t="s">
        <v>596</v>
      </c>
      <c r="I27" s="134">
        <v>265</v>
      </c>
      <c r="J27" s="134">
        <v>62</v>
      </c>
      <c r="K27" s="138">
        <v>18.25</v>
      </c>
      <c r="L27" s="131" t="s">
        <v>562</v>
      </c>
      <c r="M27" s="131" t="s">
        <v>597</v>
      </c>
      <c r="N27" s="130" t="s">
        <v>531</v>
      </c>
      <c r="O27" s="136" t="s">
        <v>479</v>
      </c>
      <c r="P27" s="137" t="s">
        <v>471</v>
      </c>
      <c r="Q27" s="164">
        <f t="shared" si="0"/>
        <v>3.5478000000000001</v>
      </c>
      <c r="R27" s="165">
        <f t="shared" si="1"/>
        <v>6.5042999999999997</v>
      </c>
      <c r="S27" s="165">
        <f t="shared" si="2"/>
        <v>4.1391</v>
      </c>
      <c r="T27" s="165">
        <f t="shared" si="3"/>
        <v>0.59130000000000005</v>
      </c>
      <c r="U27" s="165">
        <f t="shared" si="4"/>
        <v>0.11826</v>
      </c>
      <c r="V27" s="166">
        <f t="shared" si="5"/>
        <v>0.2536677</v>
      </c>
      <c r="W27" s="166">
        <f t="shared" si="6"/>
        <v>0.35123220000000005</v>
      </c>
      <c r="X27" s="165">
        <f t="shared" si="7"/>
        <v>0.33171929999999999</v>
      </c>
      <c r="Y27" s="166">
        <f t="shared" si="8"/>
        <v>4.8782250000000006E-2</v>
      </c>
      <c r="Z27" s="166">
        <f t="shared" si="9"/>
        <v>9.7564500000000016E-3</v>
      </c>
      <c r="AA27" s="166">
        <f t="shared" si="10"/>
        <v>0.37074509999999999</v>
      </c>
      <c r="AB27" s="166">
        <f t="shared" si="11"/>
        <v>0.50733539999999999</v>
      </c>
      <c r="AC27" s="165">
        <f t="shared" si="12"/>
        <v>0.35123220000000005</v>
      </c>
      <c r="AD27" s="166">
        <f t="shared" si="13"/>
        <v>0</v>
      </c>
      <c r="AE27" s="166">
        <f t="shared" si="14"/>
        <v>0</v>
      </c>
      <c r="AF27" s="166">
        <f t="shared" si="15"/>
        <v>2.9233872000000001</v>
      </c>
      <c r="AG27" s="166">
        <f t="shared" si="16"/>
        <v>5.6457324</v>
      </c>
      <c r="AH27" s="166">
        <f t="shared" si="17"/>
        <v>3.4561484999999998</v>
      </c>
      <c r="AI27" s="166">
        <f t="shared" si="18"/>
        <v>0.54251775000000002</v>
      </c>
      <c r="AJ27" s="167">
        <f t="shared" si="19"/>
        <v>0.10850355</v>
      </c>
      <c r="AK27" s="168">
        <f t="shared" si="20"/>
        <v>5.8034999999999997</v>
      </c>
      <c r="AL27" s="169">
        <f t="shared" si="21"/>
        <v>10.639749999999999</v>
      </c>
      <c r="AM27" s="169">
        <f t="shared" si="22"/>
        <v>6.7707499999999996</v>
      </c>
      <c r="AN27" s="169">
        <f t="shared" si="23"/>
        <v>0.96725000000000005</v>
      </c>
      <c r="AO27" s="169">
        <f t="shared" si="24"/>
        <v>0.19345000000000001</v>
      </c>
      <c r="AP27" s="170">
        <v>0.7</v>
      </c>
      <c r="AQ27" s="170">
        <v>0.75</v>
      </c>
      <c r="AR27" s="170">
        <v>0.9</v>
      </c>
      <c r="AS27" s="170">
        <v>0</v>
      </c>
      <c r="AT27" s="170">
        <v>0</v>
      </c>
      <c r="AU27" s="169">
        <f t="shared" si="25"/>
        <v>4.2400173899999993</v>
      </c>
      <c r="AV27" s="169">
        <f t="shared" si="26"/>
        <v>8.2432366500000001</v>
      </c>
      <c r="AW27" s="169">
        <f t="shared" si="27"/>
        <v>6.3922223699999998</v>
      </c>
      <c r="AX27" s="169">
        <f t="shared" si="28"/>
        <v>0</v>
      </c>
      <c r="AY27" s="169">
        <f t="shared" si="29"/>
        <v>0</v>
      </c>
      <c r="AZ27" s="169">
        <f t="shared" si="30"/>
        <v>1.8171503100000006</v>
      </c>
      <c r="BA27" s="169">
        <f t="shared" si="31"/>
        <v>2.7477455499999994</v>
      </c>
      <c r="BB27" s="169">
        <f t="shared" si="32"/>
        <v>0.71024692999999939</v>
      </c>
      <c r="BC27" s="169">
        <f t="shared" si="33"/>
        <v>1.0160322500000001</v>
      </c>
      <c r="BD27" s="171">
        <f t="shared" si="34"/>
        <v>0.20320645000000001</v>
      </c>
      <c r="BE27" s="172">
        <f t="shared" si="35"/>
        <v>9.3513000000000002</v>
      </c>
      <c r="BF27" s="166">
        <f t="shared" si="36"/>
        <v>17.14405</v>
      </c>
      <c r="BG27" s="166">
        <f t="shared" si="37"/>
        <v>10.909849999999999</v>
      </c>
      <c r="BH27" s="166">
        <f t="shared" si="38"/>
        <v>1.5585500000000001</v>
      </c>
      <c r="BI27" s="166">
        <f t="shared" si="39"/>
        <v>0.31171000000000004</v>
      </c>
      <c r="BJ27" s="166">
        <f t="shared" si="40"/>
        <v>4.7405375100000011</v>
      </c>
      <c r="BK27" s="166">
        <f t="shared" si="41"/>
        <v>8.3934779499999994</v>
      </c>
      <c r="BL27" s="166">
        <f t="shared" si="42"/>
        <v>4.1663954299999997</v>
      </c>
      <c r="BM27" s="166">
        <f t="shared" si="43"/>
        <v>1.5585500000000001</v>
      </c>
      <c r="BN27" s="166">
        <f t="shared" si="44"/>
        <v>0.31171000000000004</v>
      </c>
      <c r="BO27" s="166">
        <f t="shared" si="45"/>
        <v>4.610762489999999</v>
      </c>
      <c r="BP27" s="166">
        <f t="shared" si="46"/>
        <v>8.7505720500000006</v>
      </c>
      <c r="BQ27" s="166">
        <f t="shared" si="47"/>
        <v>6.7434545699999999</v>
      </c>
      <c r="BR27" s="166">
        <f t="shared" si="48"/>
        <v>0</v>
      </c>
      <c r="BS27" s="167">
        <f t="shared" si="49"/>
        <v>0</v>
      </c>
    </row>
    <row r="28" spans="1:71" ht="45.75" customHeight="1" thickBot="1" x14ac:dyDescent="0.3">
      <c r="A28" s="38" t="s">
        <v>262</v>
      </c>
      <c r="B28" s="15" t="s">
        <v>261</v>
      </c>
      <c r="C28" s="11">
        <v>207</v>
      </c>
      <c r="D28" s="59">
        <v>207</v>
      </c>
      <c r="E28" s="11">
        <v>0</v>
      </c>
      <c r="F28" s="11">
        <v>207</v>
      </c>
      <c r="G28" s="59" t="s">
        <v>457</v>
      </c>
      <c r="H28" s="13" t="s">
        <v>443</v>
      </c>
      <c r="I28" s="11">
        <v>163</v>
      </c>
      <c r="J28" s="11">
        <v>79</v>
      </c>
      <c r="K28" s="59">
        <v>11.18</v>
      </c>
      <c r="L28" s="13" t="s">
        <v>562</v>
      </c>
      <c r="M28" s="13" t="s">
        <v>540</v>
      </c>
      <c r="N28" s="18" t="s">
        <v>531</v>
      </c>
      <c r="O28" s="59" t="s">
        <v>479</v>
      </c>
      <c r="P28" s="40" t="s">
        <v>9</v>
      </c>
      <c r="Q28" s="164">
        <f t="shared" si="0"/>
        <v>0.96360000000000001</v>
      </c>
      <c r="R28" s="165">
        <f t="shared" si="1"/>
        <v>1.7665999999999999</v>
      </c>
      <c r="S28" s="165">
        <f t="shared" si="2"/>
        <v>1.1242000000000001</v>
      </c>
      <c r="T28" s="165">
        <f t="shared" si="3"/>
        <v>0.16059999999999999</v>
      </c>
      <c r="U28" s="165">
        <f t="shared" si="4"/>
        <v>3.2120000000000003E-2</v>
      </c>
      <c r="V28" s="166">
        <f t="shared" si="5"/>
        <v>6.8897399999999998E-2</v>
      </c>
      <c r="W28" s="166">
        <f t="shared" si="6"/>
        <v>9.5396400000000006E-2</v>
      </c>
      <c r="X28" s="165">
        <f t="shared" si="7"/>
        <v>9.0096599999999999E-2</v>
      </c>
      <c r="Y28" s="166">
        <f t="shared" si="8"/>
        <v>1.3249500000000001E-2</v>
      </c>
      <c r="Z28" s="166">
        <f t="shared" si="9"/>
        <v>2.6499000000000002E-3</v>
      </c>
      <c r="AA28" s="166">
        <f t="shared" si="10"/>
        <v>0.10069620000000001</v>
      </c>
      <c r="AB28" s="166">
        <f t="shared" si="11"/>
        <v>0.1377948</v>
      </c>
      <c r="AC28" s="165">
        <f t="shared" si="12"/>
        <v>9.5396400000000006E-2</v>
      </c>
      <c r="AD28" s="166">
        <f t="shared" si="13"/>
        <v>0</v>
      </c>
      <c r="AE28" s="166">
        <f t="shared" si="14"/>
        <v>0</v>
      </c>
      <c r="AF28" s="166">
        <f t="shared" si="15"/>
        <v>0.7940064</v>
      </c>
      <c r="AG28" s="166">
        <f t="shared" si="16"/>
        <v>1.5334087999999999</v>
      </c>
      <c r="AH28" s="166">
        <f t="shared" si="17"/>
        <v>0.93870699999999996</v>
      </c>
      <c r="AI28" s="166">
        <f t="shared" si="18"/>
        <v>0.1473505</v>
      </c>
      <c r="AJ28" s="167">
        <f t="shared" si="19"/>
        <v>2.9470100000000003E-2</v>
      </c>
      <c r="AK28" s="168">
        <f t="shared" si="20"/>
        <v>3.5697000000000001</v>
      </c>
      <c r="AL28" s="169">
        <f t="shared" si="21"/>
        <v>6.5444500000000003</v>
      </c>
      <c r="AM28" s="169">
        <f t="shared" si="22"/>
        <v>4.16465</v>
      </c>
      <c r="AN28" s="169">
        <f t="shared" si="23"/>
        <v>0.59494999999999998</v>
      </c>
      <c r="AO28" s="169">
        <f t="shared" si="24"/>
        <v>0.11899</v>
      </c>
      <c r="AP28" s="170">
        <v>0.7</v>
      </c>
      <c r="AQ28" s="170">
        <v>0.75</v>
      </c>
      <c r="AR28" s="170">
        <v>0.9</v>
      </c>
      <c r="AS28" s="170">
        <v>0</v>
      </c>
      <c r="AT28" s="170">
        <v>0</v>
      </c>
      <c r="AU28" s="169">
        <f t="shared" si="25"/>
        <v>2.5470181799999998</v>
      </c>
      <c r="AV28" s="169">
        <f t="shared" si="26"/>
        <v>4.9798848000000007</v>
      </c>
      <c r="AW28" s="169">
        <f t="shared" si="27"/>
        <v>3.8292719399999999</v>
      </c>
      <c r="AX28" s="169">
        <f t="shared" si="28"/>
        <v>0</v>
      </c>
      <c r="AY28" s="169">
        <f t="shared" si="29"/>
        <v>0</v>
      </c>
      <c r="AZ28" s="169">
        <f t="shared" si="30"/>
        <v>1.0915792200000003</v>
      </c>
      <c r="BA28" s="169">
        <f t="shared" si="31"/>
        <v>1.6599615999999999</v>
      </c>
      <c r="BB28" s="169">
        <f t="shared" si="32"/>
        <v>0.42547465999999989</v>
      </c>
      <c r="BC28" s="169">
        <f t="shared" si="33"/>
        <v>0.6081995</v>
      </c>
      <c r="BD28" s="171">
        <f t="shared" si="34"/>
        <v>0.1216399</v>
      </c>
      <c r="BE28" s="172">
        <f t="shared" si="35"/>
        <v>4.5333000000000006</v>
      </c>
      <c r="BF28" s="166">
        <f t="shared" si="36"/>
        <v>8.3110499999999998</v>
      </c>
      <c r="BG28" s="166">
        <f t="shared" si="37"/>
        <v>5.2888500000000001</v>
      </c>
      <c r="BH28" s="166">
        <f t="shared" si="38"/>
        <v>0.75554999999999994</v>
      </c>
      <c r="BI28" s="166">
        <f t="shared" si="39"/>
        <v>0.15110999999999999</v>
      </c>
      <c r="BJ28" s="166">
        <f t="shared" si="40"/>
        <v>1.8855856200000003</v>
      </c>
      <c r="BK28" s="166">
        <f t="shared" si="41"/>
        <v>3.1933704000000001</v>
      </c>
      <c r="BL28" s="166">
        <f t="shared" si="42"/>
        <v>1.3641816599999999</v>
      </c>
      <c r="BM28" s="166">
        <f t="shared" si="43"/>
        <v>0.75554999999999994</v>
      </c>
      <c r="BN28" s="166">
        <f t="shared" si="44"/>
        <v>0.15110999999999999</v>
      </c>
      <c r="BO28" s="166">
        <f t="shared" si="45"/>
        <v>2.64771438</v>
      </c>
      <c r="BP28" s="166">
        <f t="shared" si="46"/>
        <v>5.1176796000000007</v>
      </c>
      <c r="BQ28" s="166">
        <f t="shared" si="47"/>
        <v>3.9246683399999998</v>
      </c>
      <c r="BR28" s="166">
        <f t="shared" si="48"/>
        <v>0</v>
      </c>
      <c r="BS28" s="167">
        <f t="shared" si="49"/>
        <v>0</v>
      </c>
    </row>
    <row r="29" spans="1:71" ht="45.75" customHeight="1" thickBot="1" x14ac:dyDescent="0.3">
      <c r="A29" s="38" t="s">
        <v>260</v>
      </c>
      <c r="B29" s="15" t="s">
        <v>259</v>
      </c>
      <c r="C29" s="11">
        <v>230</v>
      </c>
      <c r="D29" s="59">
        <v>230</v>
      </c>
      <c r="E29" s="11">
        <v>0</v>
      </c>
      <c r="F29" s="11">
        <v>230</v>
      </c>
      <c r="G29" s="100" t="s">
        <v>458</v>
      </c>
      <c r="H29" s="11" t="s">
        <v>449</v>
      </c>
      <c r="I29" s="11">
        <v>0</v>
      </c>
      <c r="J29" s="11">
        <v>0</v>
      </c>
      <c r="K29" s="59">
        <v>0</v>
      </c>
      <c r="L29" s="13" t="s">
        <v>565</v>
      </c>
      <c r="M29" s="13" t="s">
        <v>503</v>
      </c>
      <c r="N29" s="13" t="s">
        <v>499</v>
      </c>
      <c r="O29" s="59" t="s">
        <v>479</v>
      </c>
      <c r="P29" s="40" t="s">
        <v>448</v>
      </c>
      <c r="Q29" s="164">
        <f t="shared" si="0"/>
        <v>5.0369999999999999</v>
      </c>
      <c r="R29" s="165">
        <f t="shared" si="1"/>
        <v>9.2345000000000006</v>
      </c>
      <c r="S29" s="165">
        <f t="shared" si="2"/>
        <v>5.8765000000000001</v>
      </c>
      <c r="T29" s="165">
        <f t="shared" si="3"/>
        <v>0.83950000000000002</v>
      </c>
      <c r="U29" s="165">
        <f t="shared" si="4"/>
        <v>0.16789999999999999</v>
      </c>
      <c r="V29" s="166">
        <f t="shared" si="5"/>
        <v>0.36014550000000001</v>
      </c>
      <c r="W29" s="166">
        <f t="shared" si="6"/>
        <v>0.49866300000000008</v>
      </c>
      <c r="X29" s="165">
        <f t="shared" si="7"/>
        <v>0.47095949999999998</v>
      </c>
      <c r="Y29" s="166">
        <f t="shared" si="8"/>
        <v>6.9258750000000008E-2</v>
      </c>
      <c r="Z29" s="166">
        <f t="shared" si="9"/>
        <v>1.3851749999999999E-2</v>
      </c>
      <c r="AA29" s="166">
        <f t="shared" si="10"/>
        <v>0.52636650000000007</v>
      </c>
      <c r="AB29" s="166">
        <f t="shared" si="11"/>
        <v>0.72029100000000001</v>
      </c>
      <c r="AC29" s="165">
        <f t="shared" si="12"/>
        <v>0.49866300000000008</v>
      </c>
      <c r="AD29" s="166">
        <f t="shared" si="13"/>
        <v>0</v>
      </c>
      <c r="AE29" s="166">
        <f t="shared" si="14"/>
        <v>0</v>
      </c>
      <c r="AF29" s="166">
        <f t="shared" si="15"/>
        <v>4.1504880000000002</v>
      </c>
      <c r="AG29" s="166">
        <f t="shared" si="16"/>
        <v>8.0155460000000005</v>
      </c>
      <c r="AH29" s="166">
        <f t="shared" si="17"/>
        <v>4.9068775000000002</v>
      </c>
      <c r="AI29" s="166">
        <f t="shared" si="18"/>
        <v>0.77024124999999999</v>
      </c>
      <c r="AJ29" s="167">
        <f t="shared" si="19"/>
        <v>0.15404825</v>
      </c>
      <c r="AK29" s="168">
        <f t="shared" si="20"/>
        <v>0</v>
      </c>
      <c r="AL29" s="169">
        <f t="shared" si="21"/>
        <v>0</v>
      </c>
      <c r="AM29" s="169">
        <f t="shared" si="22"/>
        <v>0</v>
      </c>
      <c r="AN29" s="169">
        <f t="shared" si="23"/>
        <v>0</v>
      </c>
      <c r="AO29" s="169">
        <f t="shared" si="24"/>
        <v>0</v>
      </c>
      <c r="AP29" s="170">
        <v>0.7</v>
      </c>
      <c r="AQ29" s="170">
        <v>0.75</v>
      </c>
      <c r="AR29" s="170">
        <v>0.9</v>
      </c>
      <c r="AS29" s="170">
        <v>0</v>
      </c>
      <c r="AT29" s="170">
        <v>0</v>
      </c>
      <c r="AU29" s="169">
        <f t="shared" si="25"/>
        <v>0.25210185000000002</v>
      </c>
      <c r="AV29" s="169">
        <f t="shared" si="26"/>
        <v>0.37399725000000006</v>
      </c>
      <c r="AW29" s="169">
        <f t="shared" si="27"/>
        <v>0.42386354999999998</v>
      </c>
      <c r="AX29" s="169">
        <f t="shared" si="28"/>
        <v>0</v>
      </c>
      <c r="AY29" s="169">
        <f t="shared" si="29"/>
        <v>0</v>
      </c>
      <c r="AZ29" s="169">
        <f t="shared" si="30"/>
        <v>0.10804364999999999</v>
      </c>
      <c r="BA29" s="169">
        <f t="shared" si="31"/>
        <v>0.12466575000000002</v>
      </c>
      <c r="BB29" s="169">
        <f t="shared" si="32"/>
        <v>4.7095949999999998E-2</v>
      </c>
      <c r="BC29" s="169">
        <f t="shared" si="33"/>
        <v>6.9258750000000008E-2</v>
      </c>
      <c r="BD29" s="171">
        <f t="shared" si="34"/>
        <v>1.3851749999999999E-2</v>
      </c>
      <c r="BE29" s="172">
        <f t="shared" si="35"/>
        <v>5.0369999999999999</v>
      </c>
      <c r="BF29" s="166">
        <f t="shared" si="36"/>
        <v>9.2345000000000006</v>
      </c>
      <c r="BG29" s="166">
        <f t="shared" si="37"/>
        <v>5.8765000000000001</v>
      </c>
      <c r="BH29" s="166">
        <f t="shared" si="38"/>
        <v>0.83950000000000002</v>
      </c>
      <c r="BI29" s="166">
        <f t="shared" si="39"/>
        <v>0.16789999999999999</v>
      </c>
      <c r="BJ29" s="166">
        <f t="shared" si="40"/>
        <v>4.2585316500000001</v>
      </c>
      <c r="BK29" s="166">
        <f t="shared" si="41"/>
        <v>8.1402117500000006</v>
      </c>
      <c r="BL29" s="166">
        <f t="shared" si="42"/>
        <v>4.9539734500000003</v>
      </c>
      <c r="BM29" s="166">
        <f t="shared" si="43"/>
        <v>0.83950000000000002</v>
      </c>
      <c r="BN29" s="166">
        <f t="shared" si="44"/>
        <v>0.16789999999999999</v>
      </c>
      <c r="BO29" s="166">
        <f t="shared" si="45"/>
        <v>0.77846835000000003</v>
      </c>
      <c r="BP29" s="166">
        <f t="shared" si="46"/>
        <v>1.09428825</v>
      </c>
      <c r="BQ29" s="166">
        <f t="shared" si="47"/>
        <v>0.92252655000000006</v>
      </c>
      <c r="BR29" s="166">
        <f t="shared" si="48"/>
        <v>0</v>
      </c>
      <c r="BS29" s="167">
        <f t="shared" si="49"/>
        <v>0</v>
      </c>
    </row>
    <row r="30" spans="1:71" s="139" customFormat="1" ht="45.75" customHeight="1" thickBot="1" x14ac:dyDescent="0.3">
      <c r="A30" s="133" t="s">
        <v>220</v>
      </c>
      <c r="B30" s="134" t="s">
        <v>221</v>
      </c>
      <c r="C30" s="135">
        <v>319</v>
      </c>
      <c r="D30" s="136">
        <v>319</v>
      </c>
      <c r="E30" s="135">
        <v>0</v>
      </c>
      <c r="F30" s="135">
        <v>319</v>
      </c>
      <c r="G30" s="100" t="s">
        <v>458</v>
      </c>
      <c r="H30" s="131" t="s">
        <v>598</v>
      </c>
      <c r="I30" s="135">
        <v>182</v>
      </c>
      <c r="J30" s="135">
        <v>57</v>
      </c>
      <c r="K30" s="136">
        <v>15.53</v>
      </c>
      <c r="L30" s="131" t="s">
        <v>558</v>
      </c>
      <c r="M30" s="131" t="s">
        <v>540</v>
      </c>
      <c r="N30" s="131" t="s">
        <v>499</v>
      </c>
      <c r="O30" s="138" t="s">
        <v>479</v>
      </c>
      <c r="P30" s="137" t="s">
        <v>599</v>
      </c>
      <c r="Q30" s="164">
        <f t="shared" si="0"/>
        <v>3.0003000000000002</v>
      </c>
      <c r="R30" s="165">
        <f t="shared" si="1"/>
        <v>5.5005499999999996</v>
      </c>
      <c r="S30" s="165">
        <f t="shared" si="2"/>
        <v>3.5003500000000001</v>
      </c>
      <c r="T30" s="165">
        <f t="shared" si="3"/>
        <v>0.50004999999999999</v>
      </c>
      <c r="U30" s="165">
        <f t="shared" si="4"/>
        <v>0.10001</v>
      </c>
      <c r="V30" s="166">
        <f t="shared" si="5"/>
        <v>0.21452145</v>
      </c>
      <c r="W30" s="166">
        <f t="shared" si="6"/>
        <v>0.29702970000000001</v>
      </c>
      <c r="X30" s="165">
        <f t="shared" si="7"/>
        <v>0.28052805000000003</v>
      </c>
      <c r="Y30" s="166">
        <f t="shared" si="8"/>
        <v>4.1254125000000003E-2</v>
      </c>
      <c r="Z30" s="166">
        <f t="shared" si="9"/>
        <v>8.2508249999999998E-3</v>
      </c>
      <c r="AA30" s="166">
        <f t="shared" si="10"/>
        <v>0.31353135000000004</v>
      </c>
      <c r="AB30" s="166">
        <f t="shared" si="11"/>
        <v>0.4290429</v>
      </c>
      <c r="AC30" s="165">
        <f t="shared" si="12"/>
        <v>0.29702970000000001</v>
      </c>
      <c r="AD30" s="166">
        <f t="shared" si="13"/>
        <v>0</v>
      </c>
      <c r="AE30" s="166">
        <f t="shared" si="14"/>
        <v>0</v>
      </c>
      <c r="AF30" s="166">
        <f t="shared" si="15"/>
        <v>2.4722472000000004</v>
      </c>
      <c r="AG30" s="166">
        <f t="shared" si="16"/>
        <v>4.7744773999999994</v>
      </c>
      <c r="AH30" s="166">
        <f t="shared" si="17"/>
        <v>2.9227922500000001</v>
      </c>
      <c r="AI30" s="166">
        <f t="shared" si="18"/>
        <v>0.45879587499999996</v>
      </c>
      <c r="AJ30" s="167">
        <f t="shared" si="19"/>
        <v>9.1759174999999998E-2</v>
      </c>
      <c r="AK30" s="168">
        <f t="shared" si="20"/>
        <v>3.9857999999999998</v>
      </c>
      <c r="AL30" s="169">
        <f t="shared" si="21"/>
        <v>7.3072999999999997</v>
      </c>
      <c r="AM30" s="169">
        <f t="shared" si="22"/>
        <v>4.6501000000000001</v>
      </c>
      <c r="AN30" s="169">
        <f t="shared" si="23"/>
        <v>0.6643</v>
      </c>
      <c r="AO30" s="169">
        <f t="shared" si="24"/>
        <v>0.13286000000000001</v>
      </c>
      <c r="AP30" s="170">
        <v>0.7</v>
      </c>
      <c r="AQ30" s="170">
        <v>0.75</v>
      </c>
      <c r="AR30" s="170">
        <v>0.9</v>
      </c>
      <c r="AS30" s="170">
        <v>0</v>
      </c>
      <c r="AT30" s="170">
        <v>0</v>
      </c>
      <c r="AU30" s="169">
        <f t="shared" si="25"/>
        <v>2.9402250149999998</v>
      </c>
      <c r="AV30" s="169">
        <f t="shared" si="26"/>
        <v>5.7032472749999998</v>
      </c>
      <c r="AW30" s="169">
        <f t="shared" si="27"/>
        <v>4.437565245</v>
      </c>
      <c r="AX30" s="169">
        <f t="shared" si="28"/>
        <v>0</v>
      </c>
      <c r="AY30" s="169">
        <f t="shared" si="29"/>
        <v>0</v>
      </c>
      <c r="AZ30" s="169">
        <f t="shared" si="30"/>
        <v>1.2600964349999999</v>
      </c>
      <c r="BA30" s="169">
        <f t="shared" si="31"/>
        <v>1.9010824250000002</v>
      </c>
      <c r="BB30" s="169">
        <f t="shared" si="32"/>
        <v>0.4930628050000001</v>
      </c>
      <c r="BC30" s="169">
        <f t="shared" si="33"/>
        <v>0.70555412500000003</v>
      </c>
      <c r="BD30" s="171">
        <f t="shared" si="34"/>
        <v>0.141110825</v>
      </c>
      <c r="BE30" s="172">
        <f t="shared" si="35"/>
        <v>6.9861000000000004</v>
      </c>
      <c r="BF30" s="166">
        <f t="shared" si="36"/>
        <v>12.807849999999998</v>
      </c>
      <c r="BG30" s="166">
        <f t="shared" si="37"/>
        <v>8.1504499999999993</v>
      </c>
      <c r="BH30" s="166">
        <f t="shared" si="38"/>
        <v>1.16435</v>
      </c>
      <c r="BI30" s="166">
        <f t="shared" si="39"/>
        <v>0.23287000000000002</v>
      </c>
      <c r="BJ30" s="166">
        <f t="shared" si="40"/>
        <v>3.7323436350000003</v>
      </c>
      <c r="BK30" s="166">
        <f t="shared" si="41"/>
        <v>6.6755598249999997</v>
      </c>
      <c r="BL30" s="166">
        <f t="shared" si="42"/>
        <v>3.4158550550000002</v>
      </c>
      <c r="BM30" s="166">
        <f t="shared" si="43"/>
        <v>1.16435</v>
      </c>
      <c r="BN30" s="166">
        <f t="shared" si="44"/>
        <v>0.23286999999999999</v>
      </c>
      <c r="BO30" s="166">
        <f t="shared" si="45"/>
        <v>3.2537563649999997</v>
      </c>
      <c r="BP30" s="166">
        <f t="shared" si="46"/>
        <v>6.1322901749999996</v>
      </c>
      <c r="BQ30" s="166">
        <f t="shared" si="47"/>
        <v>4.7345949450000004</v>
      </c>
      <c r="BR30" s="166">
        <f t="shared" si="48"/>
        <v>0</v>
      </c>
      <c r="BS30" s="167">
        <f t="shared" si="49"/>
        <v>0</v>
      </c>
    </row>
    <row r="31" spans="1:71" ht="45.75" customHeight="1" thickBot="1" x14ac:dyDescent="0.3">
      <c r="A31" s="38" t="s">
        <v>243</v>
      </c>
      <c r="B31" s="15" t="s">
        <v>245</v>
      </c>
      <c r="C31" s="11">
        <v>534</v>
      </c>
      <c r="D31" s="59">
        <v>536</v>
      </c>
      <c r="E31" s="11">
        <v>38</v>
      </c>
      <c r="F31" s="11">
        <v>574</v>
      </c>
      <c r="G31" s="59" t="s">
        <v>457</v>
      </c>
      <c r="H31" s="15" t="s">
        <v>451</v>
      </c>
      <c r="I31" s="11">
        <v>524</v>
      </c>
      <c r="J31" s="11">
        <v>98</v>
      </c>
      <c r="K31" s="59">
        <v>16.190000000000001</v>
      </c>
      <c r="L31" s="13" t="s">
        <v>558</v>
      </c>
      <c r="M31" s="13" t="s">
        <v>540</v>
      </c>
      <c r="N31" s="13" t="s">
        <v>499</v>
      </c>
      <c r="O31" s="59" t="s">
        <v>479</v>
      </c>
      <c r="P31" s="15" t="s">
        <v>450</v>
      </c>
      <c r="Q31" s="164">
        <f t="shared" si="0"/>
        <v>0.26279999999999998</v>
      </c>
      <c r="R31" s="165">
        <f t="shared" si="1"/>
        <v>0.48180000000000001</v>
      </c>
      <c r="S31" s="165">
        <f t="shared" si="2"/>
        <v>0.30659999999999998</v>
      </c>
      <c r="T31" s="165">
        <f t="shared" si="3"/>
        <v>4.3799999999999999E-2</v>
      </c>
      <c r="U31" s="165">
        <f t="shared" si="4"/>
        <v>8.7600000000000004E-3</v>
      </c>
      <c r="V31" s="166">
        <f t="shared" si="5"/>
        <v>1.87902E-2</v>
      </c>
      <c r="W31" s="166">
        <f t="shared" si="6"/>
        <v>2.6017200000000001E-2</v>
      </c>
      <c r="X31" s="165">
        <f t="shared" si="7"/>
        <v>2.4571800000000001E-2</v>
      </c>
      <c r="Y31" s="166">
        <f t="shared" si="8"/>
        <v>3.6135E-3</v>
      </c>
      <c r="Z31" s="166">
        <f t="shared" si="9"/>
        <v>7.2270000000000006E-4</v>
      </c>
      <c r="AA31" s="166">
        <f t="shared" si="10"/>
        <v>2.7462600000000004E-2</v>
      </c>
      <c r="AB31" s="166">
        <f t="shared" si="11"/>
        <v>3.75804E-2</v>
      </c>
      <c r="AC31" s="165">
        <f t="shared" si="12"/>
        <v>2.6017200000000001E-2</v>
      </c>
      <c r="AD31" s="166">
        <f t="shared" si="13"/>
        <v>0</v>
      </c>
      <c r="AE31" s="166">
        <f t="shared" si="14"/>
        <v>0</v>
      </c>
      <c r="AF31" s="166">
        <f t="shared" si="15"/>
        <v>0.21654719999999997</v>
      </c>
      <c r="AG31" s="166">
        <f t="shared" si="16"/>
        <v>0.41820239999999997</v>
      </c>
      <c r="AH31" s="166">
        <f t="shared" si="17"/>
        <v>0.25601099999999999</v>
      </c>
      <c r="AI31" s="166">
        <f t="shared" si="18"/>
        <v>4.01865E-2</v>
      </c>
      <c r="AJ31" s="167">
        <f t="shared" si="19"/>
        <v>8.0373000000000007E-3</v>
      </c>
      <c r="AK31" s="168">
        <f t="shared" si="20"/>
        <v>12.3078</v>
      </c>
      <c r="AL31" s="169">
        <f t="shared" si="21"/>
        <v>22.564299999999999</v>
      </c>
      <c r="AM31" s="169">
        <f t="shared" si="22"/>
        <v>14.3591</v>
      </c>
      <c r="AN31" s="169">
        <f t="shared" si="23"/>
        <v>2.0512999999999999</v>
      </c>
      <c r="AO31" s="169">
        <f t="shared" si="24"/>
        <v>0.41026000000000001</v>
      </c>
      <c r="AP31" s="170">
        <v>0.7</v>
      </c>
      <c r="AQ31" s="170">
        <v>0.75</v>
      </c>
      <c r="AR31" s="170">
        <v>0.9</v>
      </c>
      <c r="AS31" s="170">
        <v>0</v>
      </c>
      <c r="AT31" s="170">
        <v>0</v>
      </c>
      <c r="AU31" s="169">
        <f t="shared" si="25"/>
        <v>8.6286131399999988</v>
      </c>
      <c r="AV31" s="169">
        <f t="shared" si="26"/>
        <v>16.942737899999997</v>
      </c>
      <c r="AW31" s="169">
        <f t="shared" si="27"/>
        <v>12.94530462</v>
      </c>
      <c r="AX31" s="169">
        <f t="shared" si="28"/>
        <v>0</v>
      </c>
      <c r="AY31" s="169">
        <f t="shared" si="29"/>
        <v>0</v>
      </c>
      <c r="AZ31" s="169">
        <f t="shared" si="30"/>
        <v>3.6979770600000013</v>
      </c>
      <c r="BA31" s="169">
        <f t="shared" si="31"/>
        <v>5.6475793000000003</v>
      </c>
      <c r="BB31" s="169">
        <f t="shared" si="32"/>
        <v>1.4383671800000002</v>
      </c>
      <c r="BC31" s="169">
        <f t="shared" si="33"/>
        <v>2.0549135000000001</v>
      </c>
      <c r="BD31" s="171">
        <f t="shared" si="34"/>
        <v>0.41098270000000003</v>
      </c>
      <c r="BE31" s="172">
        <f t="shared" si="35"/>
        <v>12.570600000000001</v>
      </c>
      <c r="BF31" s="166">
        <f t="shared" si="36"/>
        <v>23.046099999999999</v>
      </c>
      <c r="BG31" s="166">
        <f t="shared" si="37"/>
        <v>14.665699999999999</v>
      </c>
      <c r="BH31" s="166">
        <f t="shared" si="38"/>
        <v>2.0951</v>
      </c>
      <c r="BI31" s="166">
        <f t="shared" si="39"/>
        <v>0.41902</v>
      </c>
      <c r="BJ31" s="166">
        <f t="shared" si="40"/>
        <v>3.9145242600000012</v>
      </c>
      <c r="BK31" s="166">
        <f t="shared" si="41"/>
        <v>6.0657817000000005</v>
      </c>
      <c r="BL31" s="166">
        <f t="shared" si="42"/>
        <v>1.6943781800000002</v>
      </c>
      <c r="BM31" s="166">
        <f t="shared" si="43"/>
        <v>2.0951</v>
      </c>
      <c r="BN31" s="166">
        <f t="shared" si="44"/>
        <v>0.41902000000000006</v>
      </c>
      <c r="BO31" s="166">
        <f t="shared" si="45"/>
        <v>8.6560757399999986</v>
      </c>
      <c r="BP31" s="166">
        <f t="shared" si="46"/>
        <v>16.980318299999997</v>
      </c>
      <c r="BQ31" s="166">
        <f t="shared" si="47"/>
        <v>12.97132182</v>
      </c>
      <c r="BR31" s="166">
        <f t="shared" si="48"/>
        <v>0</v>
      </c>
      <c r="BS31" s="167">
        <f t="shared" si="49"/>
        <v>0</v>
      </c>
    </row>
    <row r="32" spans="1:71" ht="45.75" customHeight="1" thickBot="1" x14ac:dyDescent="0.3">
      <c r="A32" s="14" t="s">
        <v>216</v>
      </c>
      <c r="B32" s="15" t="s">
        <v>218</v>
      </c>
      <c r="C32" s="11">
        <v>966</v>
      </c>
      <c r="D32" s="59">
        <v>970</v>
      </c>
      <c r="E32" s="11">
        <v>0</v>
      </c>
      <c r="F32" s="11">
        <v>970</v>
      </c>
      <c r="G32" s="59" t="s">
        <v>457</v>
      </c>
      <c r="H32" s="49" t="s">
        <v>452</v>
      </c>
      <c r="I32" s="11">
        <v>631</v>
      </c>
      <c r="J32" s="11">
        <v>65</v>
      </c>
      <c r="K32" s="59">
        <v>47.38</v>
      </c>
      <c r="L32" s="13" t="s">
        <v>562</v>
      </c>
      <c r="M32" s="13" t="s">
        <v>494</v>
      </c>
      <c r="N32" s="18" t="s">
        <v>531</v>
      </c>
      <c r="O32" s="59" t="s">
        <v>479</v>
      </c>
      <c r="P32" s="15" t="s">
        <v>284</v>
      </c>
      <c r="Q32" s="164">
        <f t="shared" si="0"/>
        <v>7.4241000000000001</v>
      </c>
      <c r="R32" s="165">
        <f t="shared" si="1"/>
        <v>13.610849999999999</v>
      </c>
      <c r="S32" s="165">
        <f t="shared" si="2"/>
        <v>8.6614500000000003</v>
      </c>
      <c r="T32" s="165">
        <f t="shared" si="3"/>
        <v>1.2373499999999999</v>
      </c>
      <c r="U32" s="165">
        <f t="shared" si="4"/>
        <v>0.24747</v>
      </c>
      <c r="V32" s="166">
        <f t="shared" si="5"/>
        <v>0.53082315000000002</v>
      </c>
      <c r="W32" s="166">
        <f t="shared" si="6"/>
        <v>0.73498590000000008</v>
      </c>
      <c r="X32" s="165">
        <f t="shared" si="7"/>
        <v>0.69415335000000011</v>
      </c>
      <c r="Y32" s="166">
        <f t="shared" si="8"/>
        <v>0.102081375</v>
      </c>
      <c r="Z32" s="166">
        <f t="shared" si="9"/>
        <v>2.0416275000000001E-2</v>
      </c>
      <c r="AA32" s="166">
        <f t="shared" si="10"/>
        <v>0.77581845000000005</v>
      </c>
      <c r="AB32" s="166">
        <f t="shared" si="11"/>
        <v>1.0616463</v>
      </c>
      <c r="AC32" s="165">
        <f t="shared" si="12"/>
        <v>0.73498590000000008</v>
      </c>
      <c r="AD32" s="166">
        <f t="shared" si="13"/>
        <v>0</v>
      </c>
      <c r="AE32" s="166">
        <f t="shared" si="14"/>
        <v>0</v>
      </c>
      <c r="AF32" s="166">
        <f t="shared" si="15"/>
        <v>6.1174584000000003</v>
      </c>
      <c r="AG32" s="166">
        <f t="shared" si="16"/>
        <v>11.8142178</v>
      </c>
      <c r="AH32" s="166">
        <f t="shared" si="17"/>
        <v>7.2323107499999999</v>
      </c>
      <c r="AI32" s="166">
        <f t="shared" si="18"/>
        <v>1.1352686249999999</v>
      </c>
      <c r="AJ32" s="167">
        <f t="shared" si="19"/>
        <v>0.22705372499999998</v>
      </c>
      <c r="AK32" s="168">
        <f t="shared" si="20"/>
        <v>13.818899999999999</v>
      </c>
      <c r="AL32" s="169">
        <f t="shared" si="21"/>
        <v>25.33465</v>
      </c>
      <c r="AM32" s="169">
        <f t="shared" si="22"/>
        <v>16.122050000000002</v>
      </c>
      <c r="AN32" s="169">
        <f t="shared" si="23"/>
        <v>2.30315</v>
      </c>
      <c r="AO32" s="169">
        <f t="shared" si="24"/>
        <v>0.46062999999999998</v>
      </c>
      <c r="AP32" s="170">
        <v>0.7</v>
      </c>
      <c r="AQ32" s="170">
        <v>0.75</v>
      </c>
      <c r="AR32" s="170">
        <v>0.9</v>
      </c>
      <c r="AS32" s="170">
        <v>0</v>
      </c>
      <c r="AT32" s="170">
        <v>0</v>
      </c>
      <c r="AU32" s="169">
        <f t="shared" si="25"/>
        <v>10.044806204999999</v>
      </c>
      <c r="AV32" s="169">
        <f t="shared" si="26"/>
        <v>19.552226924999999</v>
      </c>
      <c r="AW32" s="169">
        <f t="shared" si="27"/>
        <v>15.134583015000002</v>
      </c>
      <c r="AX32" s="169">
        <f t="shared" si="28"/>
        <v>0</v>
      </c>
      <c r="AY32" s="169">
        <f t="shared" si="29"/>
        <v>0</v>
      </c>
      <c r="AZ32" s="169">
        <f t="shared" si="30"/>
        <v>4.3049169450000004</v>
      </c>
      <c r="BA32" s="169">
        <f t="shared" si="31"/>
        <v>6.5174089750000022</v>
      </c>
      <c r="BB32" s="169">
        <f t="shared" si="32"/>
        <v>1.6816203349999999</v>
      </c>
      <c r="BC32" s="169">
        <f t="shared" si="33"/>
        <v>2.4052313750000001</v>
      </c>
      <c r="BD32" s="171">
        <f t="shared" si="34"/>
        <v>0.48104627499999997</v>
      </c>
      <c r="BE32" s="172">
        <f t="shared" si="35"/>
        <v>21.242999999999999</v>
      </c>
      <c r="BF32" s="166">
        <f t="shared" si="36"/>
        <v>38.945499999999996</v>
      </c>
      <c r="BG32" s="166">
        <f t="shared" si="37"/>
        <v>24.783500000000004</v>
      </c>
      <c r="BH32" s="166">
        <f t="shared" si="38"/>
        <v>3.5404999999999998</v>
      </c>
      <c r="BI32" s="166">
        <f t="shared" si="39"/>
        <v>0.70809999999999995</v>
      </c>
      <c r="BJ32" s="166">
        <f t="shared" si="40"/>
        <v>10.422375345000001</v>
      </c>
      <c r="BK32" s="166">
        <f t="shared" si="41"/>
        <v>18.331626775000004</v>
      </c>
      <c r="BL32" s="166">
        <f t="shared" si="42"/>
        <v>8.9139310849999998</v>
      </c>
      <c r="BM32" s="166">
        <f t="shared" si="43"/>
        <v>3.5404999999999998</v>
      </c>
      <c r="BN32" s="166">
        <f t="shared" si="44"/>
        <v>0.70809999999999995</v>
      </c>
      <c r="BO32" s="166">
        <f t="shared" si="45"/>
        <v>10.820624655</v>
      </c>
      <c r="BP32" s="166">
        <f t="shared" si="46"/>
        <v>20.613873224999999</v>
      </c>
      <c r="BQ32" s="166">
        <f t="shared" si="47"/>
        <v>15.869568915000002</v>
      </c>
      <c r="BR32" s="166">
        <f t="shared" si="48"/>
        <v>0</v>
      </c>
      <c r="BS32" s="167">
        <f t="shared" si="49"/>
        <v>0</v>
      </c>
    </row>
    <row r="33" spans="1:71" ht="45.75" customHeight="1" thickBot="1" x14ac:dyDescent="0.3">
      <c r="A33" s="14" t="s">
        <v>227</v>
      </c>
      <c r="B33" s="15" t="s">
        <v>226</v>
      </c>
      <c r="C33" s="11">
        <v>620</v>
      </c>
      <c r="D33" s="59">
        <v>621</v>
      </c>
      <c r="E33" s="11">
        <v>123</v>
      </c>
      <c r="F33" s="11">
        <v>744</v>
      </c>
      <c r="G33" s="59" t="s">
        <v>457</v>
      </c>
      <c r="H33" s="15" t="s">
        <v>453</v>
      </c>
      <c r="I33" s="11">
        <v>310</v>
      </c>
      <c r="J33" s="11">
        <v>50</v>
      </c>
      <c r="K33" s="59">
        <v>18.420000000000002</v>
      </c>
      <c r="L33" s="13" t="s">
        <v>557</v>
      </c>
      <c r="M33" s="13" t="s">
        <v>477</v>
      </c>
      <c r="N33" s="18" t="s">
        <v>531</v>
      </c>
      <c r="O33" s="59" t="s">
        <v>479</v>
      </c>
      <c r="P33" s="15" t="s">
        <v>265</v>
      </c>
      <c r="Q33" s="164">
        <f t="shared" si="0"/>
        <v>6.8109000000000002</v>
      </c>
      <c r="R33" s="165">
        <f t="shared" si="1"/>
        <v>12.486649999999999</v>
      </c>
      <c r="S33" s="165">
        <f t="shared" si="2"/>
        <v>7.9460499999999996</v>
      </c>
      <c r="T33" s="165">
        <f t="shared" si="3"/>
        <v>1.1351500000000001</v>
      </c>
      <c r="U33" s="165">
        <f t="shared" si="4"/>
        <v>0.22703000000000001</v>
      </c>
      <c r="V33" s="166">
        <f t="shared" si="5"/>
        <v>0.48697935000000003</v>
      </c>
      <c r="W33" s="166">
        <f t="shared" si="6"/>
        <v>0.67427910000000013</v>
      </c>
      <c r="X33" s="165">
        <f t="shared" si="7"/>
        <v>0.63681915000000011</v>
      </c>
      <c r="Y33" s="166">
        <f t="shared" si="8"/>
        <v>9.3649875000000007E-2</v>
      </c>
      <c r="Z33" s="166">
        <f t="shared" si="9"/>
        <v>1.8729975000000003E-2</v>
      </c>
      <c r="AA33" s="166">
        <f t="shared" si="10"/>
        <v>0.71173905000000004</v>
      </c>
      <c r="AB33" s="166">
        <f t="shared" si="11"/>
        <v>0.97395870000000007</v>
      </c>
      <c r="AC33" s="165">
        <f t="shared" si="12"/>
        <v>0.67427910000000013</v>
      </c>
      <c r="AD33" s="166">
        <f t="shared" si="13"/>
        <v>0</v>
      </c>
      <c r="AE33" s="166">
        <f t="shared" si="14"/>
        <v>0</v>
      </c>
      <c r="AF33" s="166">
        <f t="shared" si="15"/>
        <v>5.6121815999999995</v>
      </c>
      <c r="AG33" s="166">
        <f t="shared" si="16"/>
        <v>10.838412199999999</v>
      </c>
      <c r="AH33" s="166">
        <f t="shared" si="17"/>
        <v>6.634951749999999</v>
      </c>
      <c r="AI33" s="166">
        <f t="shared" si="18"/>
        <v>1.041500125</v>
      </c>
      <c r="AJ33" s="167">
        <f t="shared" si="19"/>
        <v>0.208300025</v>
      </c>
      <c r="AK33" s="168">
        <f t="shared" si="20"/>
        <v>9.4826999999999995</v>
      </c>
      <c r="AL33" s="169">
        <f t="shared" si="21"/>
        <v>17.38495</v>
      </c>
      <c r="AM33" s="169">
        <f t="shared" si="22"/>
        <v>11.06315</v>
      </c>
      <c r="AN33" s="169">
        <f t="shared" si="23"/>
        <v>1.5804499999999999</v>
      </c>
      <c r="AO33" s="169">
        <f t="shared" si="24"/>
        <v>0.31608999999999998</v>
      </c>
      <c r="AP33" s="170">
        <v>0.7</v>
      </c>
      <c r="AQ33" s="170">
        <v>0.75</v>
      </c>
      <c r="AR33" s="170">
        <v>0.9</v>
      </c>
      <c r="AS33" s="170">
        <v>0</v>
      </c>
      <c r="AT33" s="170">
        <v>0</v>
      </c>
      <c r="AU33" s="169">
        <f t="shared" si="25"/>
        <v>6.9787755449999995</v>
      </c>
      <c r="AV33" s="169">
        <f t="shared" si="26"/>
        <v>13.544421825000001</v>
      </c>
      <c r="AW33" s="169">
        <f t="shared" si="27"/>
        <v>10.529972235000001</v>
      </c>
      <c r="AX33" s="169">
        <f t="shared" si="28"/>
        <v>0</v>
      </c>
      <c r="AY33" s="169">
        <f t="shared" si="29"/>
        <v>0</v>
      </c>
      <c r="AZ33" s="169">
        <f t="shared" si="30"/>
        <v>2.9909038050000003</v>
      </c>
      <c r="BA33" s="169">
        <f t="shared" si="31"/>
        <v>4.514807274999999</v>
      </c>
      <c r="BB33" s="169">
        <f t="shared" si="32"/>
        <v>1.1699969150000005</v>
      </c>
      <c r="BC33" s="169">
        <f t="shared" si="33"/>
        <v>1.674099875</v>
      </c>
      <c r="BD33" s="171">
        <f t="shared" si="34"/>
        <v>0.33481997499999999</v>
      </c>
      <c r="BE33" s="172">
        <f t="shared" si="35"/>
        <v>16.293599999999998</v>
      </c>
      <c r="BF33" s="166">
        <f t="shared" si="36"/>
        <v>29.871600000000001</v>
      </c>
      <c r="BG33" s="166">
        <f t="shared" si="37"/>
        <v>19.0092</v>
      </c>
      <c r="BH33" s="166">
        <f t="shared" si="38"/>
        <v>2.7156000000000002</v>
      </c>
      <c r="BI33" s="166">
        <f t="shared" si="39"/>
        <v>0.54312000000000005</v>
      </c>
      <c r="BJ33" s="166">
        <f t="shared" si="40"/>
        <v>8.6030854049999999</v>
      </c>
      <c r="BK33" s="166">
        <f t="shared" si="41"/>
        <v>15.353219474999998</v>
      </c>
      <c r="BL33" s="166">
        <f t="shared" si="42"/>
        <v>7.8049486649999995</v>
      </c>
      <c r="BM33" s="166">
        <f t="shared" si="43"/>
        <v>2.7156000000000002</v>
      </c>
      <c r="BN33" s="166">
        <f t="shared" si="44"/>
        <v>0.54312000000000005</v>
      </c>
      <c r="BO33" s="166">
        <f t="shared" si="45"/>
        <v>7.6905145949999998</v>
      </c>
      <c r="BP33" s="166">
        <f t="shared" si="46"/>
        <v>14.518380525000001</v>
      </c>
      <c r="BQ33" s="166">
        <f t="shared" si="47"/>
        <v>11.204251335</v>
      </c>
      <c r="BR33" s="166">
        <f t="shared" si="48"/>
        <v>0</v>
      </c>
      <c r="BS33" s="167">
        <f t="shared" si="49"/>
        <v>0</v>
      </c>
    </row>
    <row r="34" spans="1:71" ht="45.75" customHeight="1" thickBot="1" x14ac:dyDescent="0.3">
      <c r="A34" s="38" t="s">
        <v>243</v>
      </c>
      <c r="B34" s="15" t="s">
        <v>242</v>
      </c>
      <c r="C34" s="11">
        <v>320</v>
      </c>
      <c r="D34" s="59">
        <v>320</v>
      </c>
      <c r="E34" s="11">
        <v>0</v>
      </c>
      <c r="F34" s="11">
        <v>320</v>
      </c>
      <c r="G34" s="100" t="s">
        <v>458</v>
      </c>
      <c r="H34" s="13" t="s">
        <v>444</v>
      </c>
      <c r="I34" s="11">
        <v>180</v>
      </c>
      <c r="J34" s="11">
        <v>56</v>
      </c>
      <c r="K34" s="59">
        <v>10.1</v>
      </c>
      <c r="L34" s="13" t="s">
        <v>558</v>
      </c>
      <c r="M34" s="13" t="s">
        <v>540</v>
      </c>
      <c r="N34" s="13" t="s">
        <v>499</v>
      </c>
      <c r="O34" s="59" t="s">
        <v>479</v>
      </c>
      <c r="P34" s="15" t="s">
        <v>9</v>
      </c>
      <c r="Q34" s="164">
        <f t="shared" si="0"/>
        <v>3.0659999999999998</v>
      </c>
      <c r="R34" s="165">
        <f t="shared" si="1"/>
        <v>5.6210000000000004</v>
      </c>
      <c r="S34" s="165">
        <f t="shared" si="2"/>
        <v>3.577</v>
      </c>
      <c r="T34" s="165">
        <f t="shared" si="3"/>
        <v>0.51100000000000001</v>
      </c>
      <c r="U34" s="165">
        <f t="shared" si="4"/>
        <v>0.1022</v>
      </c>
      <c r="V34" s="166">
        <f t="shared" si="5"/>
        <v>0.219219</v>
      </c>
      <c r="W34" s="166">
        <f t="shared" si="6"/>
        <v>0.30353399999999997</v>
      </c>
      <c r="X34" s="165">
        <f t="shared" si="7"/>
        <v>0.28667100000000001</v>
      </c>
      <c r="Y34" s="166">
        <f t="shared" si="8"/>
        <v>4.2157500000000001E-2</v>
      </c>
      <c r="Z34" s="166">
        <f t="shared" si="9"/>
        <v>8.4314999999999998E-3</v>
      </c>
      <c r="AA34" s="166">
        <f t="shared" si="10"/>
        <v>0.32039699999999999</v>
      </c>
      <c r="AB34" s="166">
        <f t="shared" si="11"/>
        <v>0.43843799999999999</v>
      </c>
      <c r="AC34" s="165">
        <f t="shared" si="12"/>
        <v>0.30353399999999997</v>
      </c>
      <c r="AD34" s="166">
        <f t="shared" si="13"/>
        <v>0</v>
      </c>
      <c r="AE34" s="166">
        <f t="shared" si="14"/>
        <v>0</v>
      </c>
      <c r="AF34" s="166">
        <f t="shared" si="15"/>
        <v>2.5263840000000002</v>
      </c>
      <c r="AG34" s="166">
        <f t="shared" si="16"/>
        <v>4.8790280000000008</v>
      </c>
      <c r="AH34" s="166">
        <f t="shared" si="17"/>
        <v>2.9867949999999999</v>
      </c>
      <c r="AI34" s="166">
        <f t="shared" si="18"/>
        <v>0.4688425</v>
      </c>
      <c r="AJ34" s="167">
        <f t="shared" si="19"/>
        <v>9.3768500000000005E-2</v>
      </c>
      <c r="AK34" s="168">
        <f t="shared" si="20"/>
        <v>3.9420000000000002</v>
      </c>
      <c r="AL34" s="169">
        <f t="shared" si="21"/>
        <v>7.2270000000000003</v>
      </c>
      <c r="AM34" s="169">
        <f t="shared" si="22"/>
        <v>4.5990000000000002</v>
      </c>
      <c r="AN34" s="169">
        <f t="shared" si="23"/>
        <v>0.65700000000000003</v>
      </c>
      <c r="AO34" s="169">
        <f t="shared" si="24"/>
        <v>0.13139999999999999</v>
      </c>
      <c r="AP34" s="170">
        <v>0.7</v>
      </c>
      <c r="AQ34" s="170">
        <v>0.75</v>
      </c>
      <c r="AR34" s="170">
        <v>0.9</v>
      </c>
      <c r="AS34" s="170">
        <v>0</v>
      </c>
      <c r="AT34" s="170">
        <v>0</v>
      </c>
      <c r="AU34" s="169">
        <f t="shared" si="25"/>
        <v>2.9128532999999996</v>
      </c>
      <c r="AV34" s="169">
        <f t="shared" si="26"/>
        <v>5.6479005000000004</v>
      </c>
      <c r="AW34" s="169">
        <f t="shared" si="27"/>
        <v>4.3971039000000003</v>
      </c>
      <c r="AX34" s="169">
        <f t="shared" si="28"/>
        <v>0</v>
      </c>
      <c r="AY34" s="169">
        <f t="shared" si="29"/>
        <v>0</v>
      </c>
      <c r="AZ34" s="169">
        <f t="shared" si="30"/>
        <v>1.2483657000000004</v>
      </c>
      <c r="BA34" s="169">
        <f t="shared" si="31"/>
        <v>1.8826334999999998</v>
      </c>
      <c r="BB34" s="169">
        <f t="shared" si="32"/>
        <v>0.48856710000000003</v>
      </c>
      <c r="BC34" s="169">
        <f t="shared" si="33"/>
        <v>0.69915749999999999</v>
      </c>
      <c r="BD34" s="171">
        <f t="shared" si="34"/>
        <v>0.1398315</v>
      </c>
      <c r="BE34" s="172">
        <f t="shared" si="35"/>
        <v>7.008</v>
      </c>
      <c r="BF34" s="166">
        <f t="shared" si="36"/>
        <v>12.848000000000001</v>
      </c>
      <c r="BG34" s="166">
        <f t="shared" si="37"/>
        <v>8.1760000000000002</v>
      </c>
      <c r="BH34" s="166">
        <f t="shared" si="38"/>
        <v>1.1680000000000001</v>
      </c>
      <c r="BI34" s="166">
        <f t="shared" si="39"/>
        <v>0.23359999999999997</v>
      </c>
      <c r="BJ34" s="166">
        <f t="shared" si="40"/>
        <v>3.7747497000000005</v>
      </c>
      <c r="BK34" s="166">
        <f t="shared" si="41"/>
        <v>6.7616615000000007</v>
      </c>
      <c r="BL34" s="166">
        <f t="shared" si="42"/>
        <v>3.4753620999999999</v>
      </c>
      <c r="BM34" s="166">
        <f t="shared" si="43"/>
        <v>1.1679999999999999</v>
      </c>
      <c r="BN34" s="166">
        <f t="shared" si="44"/>
        <v>0.2336</v>
      </c>
      <c r="BO34" s="166">
        <f t="shared" si="45"/>
        <v>3.2332502999999995</v>
      </c>
      <c r="BP34" s="166">
        <f t="shared" si="46"/>
        <v>6.0863385000000001</v>
      </c>
      <c r="BQ34" s="166">
        <f t="shared" si="47"/>
        <v>4.7006379000000003</v>
      </c>
      <c r="BR34" s="166">
        <f t="shared" si="48"/>
        <v>0</v>
      </c>
      <c r="BS34" s="167">
        <f t="shared" si="49"/>
        <v>0</v>
      </c>
    </row>
    <row r="35" spans="1:71" ht="45.75" customHeight="1" thickBot="1" x14ac:dyDescent="0.3">
      <c r="A35" s="14" t="s">
        <v>216</v>
      </c>
      <c r="B35" s="11" t="s">
        <v>217</v>
      </c>
      <c r="C35" s="11">
        <v>208</v>
      </c>
      <c r="D35" s="59">
        <v>208</v>
      </c>
      <c r="E35" s="11">
        <v>0</v>
      </c>
      <c r="F35" s="11">
        <v>208</v>
      </c>
      <c r="G35" s="100" t="s">
        <v>458</v>
      </c>
      <c r="H35" s="13" t="s">
        <v>445</v>
      </c>
      <c r="I35" s="11">
        <v>76</v>
      </c>
      <c r="J35" s="11">
        <v>37</v>
      </c>
      <c r="K35" s="59">
        <v>4.09</v>
      </c>
      <c r="L35" s="13" t="s">
        <v>562</v>
      </c>
      <c r="M35" s="13" t="s">
        <v>494</v>
      </c>
      <c r="N35" s="18" t="s">
        <v>531</v>
      </c>
      <c r="O35" s="59" t="s">
        <v>479</v>
      </c>
      <c r="P35" s="15" t="s">
        <v>9</v>
      </c>
      <c r="Q35" s="164">
        <f t="shared" si="0"/>
        <v>2.8908</v>
      </c>
      <c r="R35" s="165">
        <f t="shared" si="1"/>
        <v>5.2998000000000003</v>
      </c>
      <c r="S35" s="165">
        <f t="shared" si="2"/>
        <v>3.3725999999999998</v>
      </c>
      <c r="T35" s="165">
        <f t="shared" si="3"/>
        <v>0.48180000000000001</v>
      </c>
      <c r="U35" s="165">
        <f t="shared" si="4"/>
        <v>9.6360000000000001E-2</v>
      </c>
      <c r="V35" s="166">
        <f t="shared" si="5"/>
        <v>0.20669220000000002</v>
      </c>
      <c r="W35" s="166">
        <f t="shared" si="6"/>
        <v>0.28618920000000003</v>
      </c>
      <c r="X35" s="165">
        <f t="shared" si="7"/>
        <v>0.27028980000000002</v>
      </c>
      <c r="Y35" s="166">
        <f t="shared" si="8"/>
        <v>3.9748499999999999E-2</v>
      </c>
      <c r="Z35" s="166">
        <f t="shared" si="9"/>
        <v>7.9497000000000005E-3</v>
      </c>
      <c r="AA35" s="166">
        <f t="shared" si="10"/>
        <v>0.30208860000000004</v>
      </c>
      <c r="AB35" s="166">
        <f t="shared" si="11"/>
        <v>0.41338440000000004</v>
      </c>
      <c r="AC35" s="165">
        <f t="shared" si="12"/>
        <v>0.28618920000000003</v>
      </c>
      <c r="AD35" s="166">
        <f t="shared" si="13"/>
        <v>0</v>
      </c>
      <c r="AE35" s="166">
        <f t="shared" si="14"/>
        <v>0</v>
      </c>
      <c r="AF35" s="166">
        <f t="shared" si="15"/>
        <v>2.3820192000000002</v>
      </c>
      <c r="AG35" s="166">
        <f t="shared" si="16"/>
        <v>4.6002264000000004</v>
      </c>
      <c r="AH35" s="166">
        <f t="shared" si="17"/>
        <v>2.8161209999999999</v>
      </c>
      <c r="AI35" s="166">
        <f t="shared" si="18"/>
        <v>0.44205149999999999</v>
      </c>
      <c r="AJ35" s="167">
        <f t="shared" si="19"/>
        <v>8.8410299999999997E-2</v>
      </c>
      <c r="AK35" s="168">
        <f t="shared" si="20"/>
        <v>1.6644000000000001</v>
      </c>
      <c r="AL35" s="169">
        <f t="shared" si="21"/>
        <v>3.0514000000000001</v>
      </c>
      <c r="AM35" s="169">
        <f t="shared" si="22"/>
        <v>1.9418</v>
      </c>
      <c r="AN35" s="169">
        <f t="shared" si="23"/>
        <v>0.27739999999999998</v>
      </c>
      <c r="AO35" s="169">
        <f t="shared" si="24"/>
        <v>5.5480000000000002E-2</v>
      </c>
      <c r="AP35" s="170">
        <v>0.7</v>
      </c>
      <c r="AQ35" s="170">
        <v>0.75</v>
      </c>
      <c r="AR35" s="170">
        <v>0.9</v>
      </c>
      <c r="AS35" s="170">
        <v>0</v>
      </c>
      <c r="AT35" s="170">
        <v>0</v>
      </c>
      <c r="AU35" s="169">
        <f t="shared" si="25"/>
        <v>1.30976454</v>
      </c>
      <c r="AV35" s="169">
        <f t="shared" si="26"/>
        <v>2.5031919</v>
      </c>
      <c r="AW35" s="169">
        <f t="shared" si="27"/>
        <v>1.9908808200000003</v>
      </c>
      <c r="AX35" s="169">
        <f t="shared" si="28"/>
        <v>0</v>
      </c>
      <c r="AY35" s="169">
        <f t="shared" si="29"/>
        <v>0</v>
      </c>
      <c r="AZ35" s="169">
        <f t="shared" si="30"/>
        <v>0.56132766000000012</v>
      </c>
      <c r="BA35" s="169">
        <f t="shared" si="31"/>
        <v>0.83439730000000001</v>
      </c>
      <c r="BB35" s="169">
        <f t="shared" si="32"/>
        <v>0.22120897999999989</v>
      </c>
      <c r="BC35" s="169">
        <f t="shared" si="33"/>
        <v>0.3171485</v>
      </c>
      <c r="BD35" s="171">
        <f t="shared" si="34"/>
        <v>6.3429700000000006E-2</v>
      </c>
      <c r="BE35" s="172">
        <f t="shared" si="35"/>
        <v>4.5552000000000001</v>
      </c>
      <c r="BF35" s="166">
        <f t="shared" si="36"/>
        <v>8.3512000000000004</v>
      </c>
      <c r="BG35" s="166">
        <f t="shared" si="37"/>
        <v>5.3144</v>
      </c>
      <c r="BH35" s="166">
        <f t="shared" si="38"/>
        <v>0.75919999999999999</v>
      </c>
      <c r="BI35" s="166">
        <f t="shared" si="39"/>
        <v>0.15184</v>
      </c>
      <c r="BJ35" s="166">
        <f t="shared" si="40"/>
        <v>2.9433468600000001</v>
      </c>
      <c r="BK35" s="166">
        <f t="shared" si="41"/>
        <v>5.4346237000000004</v>
      </c>
      <c r="BL35" s="166">
        <f t="shared" si="42"/>
        <v>3.03732998</v>
      </c>
      <c r="BM35" s="166">
        <f t="shared" si="43"/>
        <v>0.75919999999999999</v>
      </c>
      <c r="BN35" s="166">
        <f t="shared" si="44"/>
        <v>0.15184</v>
      </c>
      <c r="BO35" s="166">
        <f t="shared" si="45"/>
        <v>1.61185314</v>
      </c>
      <c r="BP35" s="166">
        <f t="shared" si="46"/>
        <v>2.9165763</v>
      </c>
      <c r="BQ35" s="166">
        <f t="shared" si="47"/>
        <v>2.2770700200000005</v>
      </c>
      <c r="BR35" s="166">
        <f t="shared" si="48"/>
        <v>0</v>
      </c>
      <c r="BS35" s="167">
        <f t="shared" si="49"/>
        <v>0</v>
      </c>
    </row>
    <row r="36" spans="1:71" s="144" customFormat="1" ht="45.75" customHeight="1" thickBot="1" x14ac:dyDescent="0.3">
      <c r="A36" s="143" t="s">
        <v>243</v>
      </c>
      <c r="B36" s="71" t="s">
        <v>247</v>
      </c>
      <c r="C36" s="71">
        <v>368</v>
      </c>
      <c r="D36" s="77">
        <v>368</v>
      </c>
      <c r="E36" s="71">
        <v>0</v>
      </c>
      <c r="F36" s="71">
        <v>368</v>
      </c>
      <c r="G36" s="77" t="s">
        <v>457</v>
      </c>
      <c r="H36" s="55" t="s">
        <v>446</v>
      </c>
      <c r="I36" s="71">
        <v>350</v>
      </c>
      <c r="J36" s="71">
        <v>95</v>
      </c>
      <c r="K36" s="77">
        <v>18.25</v>
      </c>
      <c r="L36" s="52" t="s">
        <v>558</v>
      </c>
      <c r="M36" s="77" t="s">
        <v>540</v>
      </c>
      <c r="N36" s="13" t="s">
        <v>499</v>
      </c>
      <c r="O36" s="77" t="s">
        <v>479</v>
      </c>
      <c r="P36" s="52" t="s">
        <v>600</v>
      </c>
      <c r="Q36" s="164">
        <f t="shared" si="0"/>
        <v>0.39419999999999999</v>
      </c>
      <c r="R36" s="165">
        <f t="shared" si="1"/>
        <v>0.72270000000000001</v>
      </c>
      <c r="S36" s="165">
        <f t="shared" si="2"/>
        <v>0.45989999999999998</v>
      </c>
      <c r="T36" s="165">
        <f t="shared" si="3"/>
        <v>6.5699999999999995E-2</v>
      </c>
      <c r="U36" s="165">
        <f t="shared" si="4"/>
        <v>1.3140000000000001E-2</v>
      </c>
      <c r="V36" s="166">
        <f t="shared" si="5"/>
        <v>2.81853E-2</v>
      </c>
      <c r="W36" s="166">
        <f t="shared" si="6"/>
        <v>3.9025800000000006E-2</v>
      </c>
      <c r="X36" s="165">
        <f t="shared" si="7"/>
        <v>3.68577E-2</v>
      </c>
      <c r="Y36" s="166">
        <f t="shared" si="8"/>
        <v>5.4202499999999997E-3</v>
      </c>
      <c r="Z36" s="166">
        <f t="shared" si="9"/>
        <v>1.08405E-3</v>
      </c>
      <c r="AA36" s="166">
        <f t="shared" si="10"/>
        <v>4.1193899999999999E-2</v>
      </c>
      <c r="AB36" s="166">
        <f t="shared" si="11"/>
        <v>5.63706E-2</v>
      </c>
      <c r="AC36" s="165">
        <f t="shared" si="12"/>
        <v>3.9025800000000006E-2</v>
      </c>
      <c r="AD36" s="166">
        <f t="shared" si="13"/>
        <v>0</v>
      </c>
      <c r="AE36" s="166">
        <f t="shared" si="14"/>
        <v>0</v>
      </c>
      <c r="AF36" s="166">
        <f t="shared" si="15"/>
        <v>0.32482079999999997</v>
      </c>
      <c r="AG36" s="166">
        <f t="shared" si="16"/>
        <v>0.62730359999999996</v>
      </c>
      <c r="AH36" s="166">
        <f t="shared" si="17"/>
        <v>0.38401649999999998</v>
      </c>
      <c r="AI36" s="166">
        <f t="shared" si="18"/>
        <v>6.0279749999999993E-2</v>
      </c>
      <c r="AJ36" s="167">
        <f t="shared" si="19"/>
        <v>1.2055950000000001E-2</v>
      </c>
      <c r="AK36" s="168">
        <f t="shared" si="20"/>
        <v>7.665</v>
      </c>
      <c r="AL36" s="169">
        <f t="shared" si="21"/>
        <v>14.0525</v>
      </c>
      <c r="AM36" s="169">
        <f t="shared" si="22"/>
        <v>8.9425000000000008</v>
      </c>
      <c r="AN36" s="169">
        <f t="shared" si="23"/>
        <v>1.2775000000000001</v>
      </c>
      <c r="AO36" s="169">
        <f t="shared" si="24"/>
        <v>0.2555</v>
      </c>
      <c r="AP36" s="170">
        <v>0.7</v>
      </c>
      <c r="AQ36" s="170">
        <v>0.75</v>
      </c>
      <c r="AR36" s="170">
        <v>0.9</v>
      </c>
      <c r="AS36" s="170">
        <v>0</v>
      </c>
      <c r="AT36" s="170">
        <v>0</v>
      </c>
      <c r="AU36" s="169">
        <f t="shared" si="25"/>
        <v>5.3852297099999991</v>
      </c>
      <c r="AV36" s="169">
        <f t="shared" si="26"/>
        <v>10.56864435</v>
      </c>
      <c r="AW36" s="169">
        <f t="shared" si="27"/>
        <v>8.0814219300000012</v>
      </c>
      <c r="AX36" s="169">
        <f t="shared" si="28"/>
        <v>0</v>
      </c>
      <c r="AY36" s="169">
        <f t="shared" si="29"/>
        <v>0</v>
      </c>
      <c r="AZ36" s="169">
        <f t="shared" si="30"/>
        <v>2.3079555900000006</v>
      </c>
      <c r="BA36" s="169">
        <f t="shared" si="31"/>
        <v>3.5228814499999999</v>
      </c>
      <c r="BB36" s="169">
        <f t="shared" si="32"/>
        <v>0.89793577000000013</v>
      </c>
      <c r="BC36" s="169">
        <f t="shared" si="33"/>
        <v>1.2829202500000001</v>
      </c>
      <c r="BD36" s="171">
        <f t="shared" si="34"/>
        <v>0.25658405000000001</v>
      </c>
      <c r="BE36" s="172">
        <f t="shared" si="35"/>
        <v>8.0592000000000006</v>
      </c>
      <c r="BF36" s="166">
        <f t="shared" si="36"/>
        <v>14.7752</v>
      </c>
      <c r="BG36" s="166">
        <f t="shared" si="37"/>
        <v>9.4024000000000001</v>
      </c>
      <c r="BH36" s="166">
        <f t="shared" si="38"/>
        <v>1.3432000000000002</v>
      </c>
      <c r="BI36" s="166">
        <f t="shared" si="39"/>
        <v>0.26863999999999999</v>
      </c>
      <c r="BJ36" s="166">
        <f t="shared" si="40"/>
        <v>2.6327763900000005</v>
      </c>
      <c r="BK36" s="166">
        <f t="shared" si="41"/>
        <v>4.1501850500000002</v>
      </c>
      <c r="BL36" s="166">
        <f t="shared" si="42"/>
        <v>1.2819522700000001</v>
      </c>
      <c r="BM36" s="166">
        <f t="shared" si="43"/>
        <v>1.3432000000000002</v>
      </c>
      <c r="BN36" s="166">
        <f t="shared" si="44"/>
        <v>0.26863999999999999</v>
      </c>
      <c r="BO36" s="166">
        <f t="shared" si="45"/>
        <v>5.4264236099999987</v>
      </c>
      <c r="BP36" s="166">
        <f t="shared" si="46"/>
        <v>10.625014949999999</v>
      </c>
      <c r="BQ36" s="166">
        <f t="shared" si="47"/>
        <v>8.1204477300000004</v>
      </c>
      <c r="BR36" s="166">
        <f t="shared" si="48"/>
        <v>0</v>
      </c>
      <c r="BS36" s="167">
        <f t="shared" si="49"/>
        <v>0</v>
      </c>
    </row>
    <row r="37" spans="1:71" s="142" customFormat="1" ht="45.75" customHeight="1" thickBot="1" x14ac:dyDescent="0.3">
      <c r="A37" s="117" t="s">
        <v>252</v>
      </c>
      <c r="B37" s="75" t="s">
        <v>251</v>
      </c>
      <c r="C37" s="71">
        <v>200</v>
      </c>
      <c r="D37" s="77">
        <v>200</v>
      </c>
      <c r="E37" s="71">
        <v>0</v>
      </c>
      <c r="F37" s="71">
        <v>200</v>
      </c>
      <c r="G37" s="140" t="s">
        <v>458</v>
      </c>
      <c r="H37" s="141" t="s">
        <v>447</v>
      </c>
      <c r="I37" s="71">
        <v>0</v>
      </c>
      <c r="J37" s="71">
        <v>0</v>
      </c>
      <c r="K37" s="77">
        <v>0</v>
      </c>
      <c r="L37" s="13" t="s">
        <v>562</v>
      </c>
      <c r="M37" s="13" t="s">
        <v>504</v>
      </c>
      <c r="N37" s="13" t="s">
        <v>499</v>
      </c>
      <c r="O37" s="59" t="s">
        <v>479</v>
      </c>
      <c r="P37" s="76" t="s">
        <v>602</v>
      </c>
      <c r="Q37" s="164">
        <f t="shared" si="0"/>
        <v>4.38</v>
      </c>
      <c r="R37" s="165">
        <f t="shared" si="1"/>
        <v>8.0299999999999994</v>
      </c>
      <c r="S37" s="165">
        <f t="shared" si="2"/>
        <v>5.1100000000000003</v>
      </c>
      <c r="T37" s="165">
        <f t="shared" si="3"/>
        <v>0.73</v>
      </c>
      <c r="U37" s="165">
        <f t="shared" si="4"/>
        <v>0.14599999999999999</v>
      </c>
      <c r="V37" s="166">
        <f t="shared" si="5"/>
        <v>0.31317</v>
      </c>
      <c r="W37" s="166">
        <f t="shared" si="6"/>
        <v>0.43362000000000006</v>
      </c>
      <c r="X37" s="165">
        <f t="shared" si="7"/>
        <v>0.40953000000000006</v>
      </c>
      <c r="Y37" s="166">
        <f t="shared" si="8"/>
        <v>6.0225000000000001E-2</v>
      </c>
      <c r="Z37" s="166">
        <f t="shared" si="9"/>
        <v>1.2045E-2</v>
      </c>
      <c r="AA37" s="166">
        <f t="shared" si="10"/>
        <v>0.45771000000000001</v>
      </c>
      <c r="AB37" s="166">
        <f t="shared" si="11"/>
        <v>0.62634000000000001</v>
      </c>
      <c r="AC37" s="165">
        <f t="shared" si="12"/>
        <v>0.43362000000000006</v>
      </c>
      <c r="AD37" s="166">
        <f t="shared" si="13"/>
        <v>0</v>
      </c>
      <c r="AE37" s="166">
        <f t="shared" si="14"/>
        <v>0</v>
      </c>
      <c r="AF37" s="166">
        <f t="shared" si="15"/>
        <v>3.6091199999999994</v>
      </c>
      <c r="AG37" s="166">
        <f t="shared" si="16"/>
        <v>6.9700399999999991</v>
      </c>
      <c r="AH37" s="166">
        <f t="shared" si="17"/>
        <v>4.2668499999999998</v>
      </c>
      <c r="AI37" s="166">
        <f t="shared" si="18"/>
        <v>0.66977500000000001</v>
      </c>
      <c r="AJ37" s="167">
        <f t="shared" si="19"/>
        <v>0.13395499999999999</v>
      </c>
      <c r="AK37" s="168">
        <f t="shared" si="20"/>
        <v>0</v>
      </c>
      <c r="AL37" s="169">
        <f t="shared" si="21"/>
        <v>0</v>
      </c>
      <c r="AM37" s="169">
        <f t="shared" si="22"/>
        <v>0</v>
      </c>
      <c r="AN37" s="169">
        <f t="shared" si="23"/>
        <v>0</v>
      </c>
      <c r="AO37" s="169">
        <f t="shared" si="24"/>
        <v>0</v>
      </c>
      <c r="AP37" s="170">
        <v>0.7</v>
      </c>
      <c r="AQ37" s="170">
        <v>0.75</v>
      </c>
      <c r="AR37" s="170">
        <v>0.9</v>
      </c>
      <c r="AS37" s="170">
        <v>0</v>
      </c>
      <c r="AT37" s="170">
        <v>0</v>
      </c>
      <c r="AU37" s="169">
        <f t="shared" si="25"/>
        <v>0.219219</v>
      </c>
      <c r="AV37" s="169">
        <f t="shared" si="26"/>
        <v>0.32521500000000003</v>
      </c>
      <c r="AW37" s="169">
        <f t="shared" si="27"/>
        <v>0.36857700000000004</v>
      </c>
      <c r="AX37" s="169">
        <f t="shared" si="28"/>
        <v>0</v>
      </c>
      <c r="AY37" s="169">
        <f t="shared" si="29"/>
        <v>0</v>
      </c>
      <c r="AZ37" s="169">
        <f t="shared" si="30"/>
        <v>9.3951000000000007E-2</v>
      </c>
      <c r="BA37" s="169">
        <f t="shared" si="31"/>
        <v>0.10840500000000003</v>
      </c>
      <c r="BB37" s="169">
        <f t="shared" si="32"/>
        <v>4.0953000000000017E-2</v>
      </c>
      <c r="BC37" s="169">
        <f t="shared" si="33"/>
        <v>6.0225000000000001E-2</v>
      </c>
      <c r="BD37" s="171">
        <f t="shared" si="34"/>
        <v>1.2045E-2</v>
      </c>
      <c r="BE37" s="172">
        <f t="shared" si="35"/>
        <v>4.38</v>
      </c>
      <c r="BF37" s="166">
        <f t="shared" si="36"/>
        <v>8.0299999999999994</v>
      </c>
      <c r="BG37" s="166">
        <f t="shared" si="37"/>
        <v>5.1100000000000003</v>
      </c>
      <c r="BH37" s="166">
        <f t="shared" si="38"/>
        <v>0.73</v>
      </c>
      <c r="BI37" s="166">
        <f t="shared" si="39"/>
        <v>0.14599999999999999</v>
      </c>
      <c r="BJ37" s="166">
        <f t="shared" si="40"/>
        <v>3.7030709999999996</v>
      </c>
      <c r="BK37" s="166">
        <f t="shared" si="41"/>
        <v>7.0784449999999994</v>
      </c>
      <c r="BL37" s="166">
        <f t="shared" si="42"/>
        <v>4.3078029999999998</v>
      </c>
      <c r="BM37" s="166">
        <f t="shared" si="43"/>
        <v>0.73</v>
      </c>
      <c r="BN37" s="166">
        <f t="shared" si="44"/>
        <v>0.14599999999999999</v>
      </c>
      <c r="BO37" s="166">
        <f t="shared" si="45"/>
        <v>0.676929</v>
      </c>
      <c r="BP37" s="166">
        <f t="shared" si="46"/>
        <v>0.95155500000000004</v>
      </c>
      <c r="BQ37" s="166">
        <f t="shared" si="47"/>
        <v>0.80219700000000005</v>
      </c>
      <c r="BR37" s="166">
        <f t="shared" si="48"/>
        <v>0</v>
      </c>
      <c r="BS37" s="167">
        <f t="shared" si="49"/>
        <v>0</v>
      </c>
    </row>
    <row r="38" spans="1:71" ht="45.75" customHeight="1" thickBot="1" x14ac:dyDescent="0.3">
      <c r="A38" s="14" t="s">
        <v>237</v>
      </c>
      <c r="B38" s="15" t="s">
        <v>236</v>
      </c>
      <c r="C38" s="11">
        <v>255</v>
      </c>
      <c r="D38" s="59">
        <v>255</v>
      </c>
      <c r="E38" s="11">
        <v>3</v>
      </c>
      <c r="F38" s="11">
        <v>258</v>
      </c>
      <c r="G38" s="59" t="s">
        <v>457</v>
      </c>
      <c r="H38" s="49" t="s">
        <v>446</v>
      </c>
      <c r="I38" s="11">
        <v>211</v>
      </c>
      <c r="J38" s="11">
        <v>83</v>
      </c>
      <c r="K38" s="59">
        <v>10.44</v>
      </c>
      <c r="L38" s="13" t="s">
        <v>566</v>
      </c>
      <c r="M38" s="13" t="s">
        <v>503</v>
      </c>
      <c r="N38" s="13" t="s">
        <v>499</v>
      </c>
      <c r="O38" s="59" t="s">
        <v>479</v>
      </c>
      <c r="P38" s="15" t="s">
        <v>284</v>
      </c>
      <c r="Q38" s="164">
        <f t="shared" si="0"/>
        <v>0.96360000000000001</v>
      </c>
      <c r="R38" s="165">
        <f t="shared" si="1"/>
        <v>1.7665999999999999</v>
      </c>
      <c r="S38" s="165">
        <f t="shared" si="2"/>
        <v>1.1242000000000001</v>
      </c>
      <c r="T38" s="165">
        <f t="shared" si="3"/>
        <v>0.16059999999999999</v>
      </c>
      <c r="U38" s="165">
        <f t="shared" si="4"/>
        <v>3.2120000000000003E-2</v>
      </c>
      <c r="V38" s="166">
        <f t="shared" si="5"/>
        <v>6.8897399999999998E-2</v>
      </c>
      <c r="W38" s="166">
        <f t="shared" si="6"/>
        <v>9.5396400000000006E-2</v>
      </c>
      <c r="X38" s="165">
        <f t="shared" si="7"/>
        <v>9.0096599999999999E-2</v>
      </c>
      <c r="Y38" s="166">
        <f t="shared" si="8"/>
        <v>1.3249500000000001E-2</v>
      </c>
      <c r="Z38" s="166">
        <f t="shared" si="9"/>
        <v>2.6499000000000002E-3</v>
      </c>
      <c r="AA38" s="166">
        <f t="shared" si="10"/>
        <v>0.10069620000000001</v>
      </c>
      <c r="AB38" s="166">
        <f t="shared" si="11"/>
        <v>0.1377948</v>
      </c>
      <c r="AC38" s="165">
        <f t="shared" si="12"/>
        <v>9.5396400000000006E-2</v>
      </c>
      <c r="AD38" s="166">
        <f t="shared" si="13"/>
        <v>0</v>
      </c>
      <c r="AE38" s="166">
        <f t="shared" si="14"/>
        <v>0</v>
      </c>
      <c r="AF38" s="166">
        <f t="shared" si="15"/>
        <v>0.7940064</v>
      </c>
      <c r="AG38" s="166">
        <f t="shared" si="16"/>
        <v>1.5334087999999999</v>
      </c>
      <c r="AH38" s="166">
        <f t="shared" si="17"/>
        <v>0.93870699999999996</v>
      </c>
      <c r="AI38" s="166">
        <f t="shared" si="18"/>
        <v>0.1473505</v>
      </c>
      <c r="AJ38" s="167">
        <f t="shared" si="19"/>
        <v>2.9470100000000003E-2</v>
      </c>
      <c r="AK38" s="168">
        <f t="shared" si="20"/>
        <v>4.6866000000000003</v>
      </c>
      <c r="AL38" s="169">
        <f t="shared" si="21"/>
        <v>8.5921000000000003</v>
      </c>
      <c r="AM38" s="169">
        <f t="shared" si="22"/>
        <v>5.4676999999999998</v>
      </c>
      <c r="AN38" s="169">
        <f t="shared" si="23"/>
        <v>0.78110000000000002</v>
      </c>
      <c r="AO38" s="169">
        <f t="shared" si="24"/>
        <v>0.15622</v>
      </c>
      <c r="AP38" s="170">
        <v>0.7</v>
      </c>
      <c r="AQ38" s="170">
        <v>0.75</v>
      </c>
      <c r="AR38" s="170">
        <v>0.9</v>
      </c>
      <c r="AS38" s="170">
        <v>0</v>
      </c>
      <c r="AT38" s="170">
        <v>0</v>
      </c>
      <c r="AU38" s="169">
        <f t="shared" si="25"/>
        <v>3.32884818</v>
      </c>
      <c r="AV38" s="169">
        <f t="shared" si="26"/>
        <v>6.5156223000000004</v>
      </c>
      <c r="AW38" s="169">
        <f t="shared" si="27"/>
        <v>5.0020169399999999</v>
      </c>
      <c r="AX38" s="169">
        <f t="shared" si="28"/>
        <v>0</v>
      </c>
      <c r="AY38" s="169">
        <f t="shared" si="29"/>
        <v>0</v>
      </c>
      <c r="AZ38" s="169">
        <f t="shared" si="30"/>
        <v>1.4266492200000003</v>
      </c>
      <c r="BA38" s="169">
        <f t="shared" si="31"/>
        <v>2.1718741000000001</v>
      </c>
      <c r="BB38" s="169">
        <f t="shared" si="32"/>
        <v>0.55577965999999979</v>
      </c>
      <c r="BC38" s="169">
        <f t="shared" si="33"/>
        <v>0.79434950000000004</v>
      </c>
      <c r="BD38" s="171">
        <f t="shared" si="34"/>
        <v>0.15886990000000001</v>
      </c>
      <c r="BE38" s="172">
        <f t="shared" si="35"/>
        <v>5.6501999999999999</v>
      </c>
      <c r="BF38" s="166">
        <f t="shared" si="36"/>
        <v>10.358700000000001</v>
      </c>
      <c r="BG38" s="166">
        <f t="shared" si="37"/>
        <v>6.5918999999999999</v>
      </c>
      <c r="BH38" s="166">
        <f t="shared" si="38"/>
        <v>0.94169999999999998</v>
      </c>
      <c r="BI38" s="166">
        <f t="shared" si="39"/>
        <v>0.18834000000000001</v>
      </c>
      <c r="BJ38" s="166">
        <f t="shared" si="40"/>
        <v>2.2206556200000005</v>
      </c>
      <c r="BK38" s="166">
        <f t="shared" si="41"/>
        <v>3.7052829000000003</v>
      </c>
      <c r="BL38" s="166">
        <f t="shared" si="42"/>
        <v>1.4944866599999997</v>
      </c>
      <c r="BM38" s="166">
        <f t="shared" si="43"/>
        <v>0.94169999999999998</v>
      </c>
      <c r="BN38" s="166">
        <f t="shared" si="44"/>
        <v>0.18834000000000001</v>
      </c>
      <c r="BO38" s="166">
        <f t="shared" si="45"/>
        <v>3.4295443800000003</v>
      </c>
      <c r="BP38" s="166">
        <f t="shared" si="46"/>
        <v>6.6534171000000004</v>
      </c>
      <c r="BQ38" s="166">
        <f t="shared" si="47"/>
        <v>5.0974133400000001</v>
      </c>
      <c r="BR38" s="166">
        <f t="shared" si="48"/>
        <v>0</v>
      </c>
      <c r="BS38" s="167">
        <f t="shared" si="49"/>
        <v>0</v>
      </c>
    </row>
    <row r="39" spans="1:71" ht="45.75" customHeight="1" thickBot="1" x14ac:dyDescent="0.3">
      <c r="A39" s="14" t="s">
        <v>227</v>
      </c>
      <c r="B39" s="15" t="s">
        <v>229</v>
      </c>
      <c r="C39" s="11">
        <v>276</v>
      </c>
      <c r="D39" s="59">
        <v>276</v>
      </c>
      <c r="E39" s="11">
        <v>0</v>
      </c>
      <c r="F39" s="11">
        <v>276</v>
      </c>
      <c r="G39" s="59" t="s">
        <v>457</v>
      </c>
      <c r="H39" s="15" t="s">
        <v>454</v>
      </c>
      <c r="I39" s="11">
        <v>220</v>
      </c>
      <c r="J39" s="11">
        <v>80</v>
      </c>
      <c r="K39" s="59">
        <v>11.68</v>
      </c>
      <c r="L39" s="13" t="s">
        <v>557</v>
      </c>
      <c r="M39" s="13" t="s">
        <v>477</v>
      </c>
      <c r="N39" s="18" t="s">
        <v>531</v>
      </c>
      <c r="O39" s="59" t="s">
        <v>479</v>
      </c>
      <c r="P39" s="15" t="s">
        <v>284</v>
      </c>
      <c r="Q39" s="164">
        <f t="shared" si="0"/>
        <v>1.2263999999999999</v>
      </c>
      <c r="R39" s="165">
        <f t="shared" si="1"/>
        <v>2.2484000000000002</v>
      </c>
      <c r="S39" s="165">
        <f t="shared" si="2"/>
        <v>1.4308000000000001</v>
      </c>
      <c r="T39" s="165">
        <f t="shared" si="3"/>
        <v>0.2044</v>
      </c>
      <c r="U39" s="165">
        <f t="shared" si="4"/>
        <v>4.088E-2</v>
      </c>
      <c r="V39" s="166">
        <f t="shared" si="5"/>
        <v>8.7687600000000004E-2</v>
      </c>
      <c r="W39" s="166">
        <f t="shared" si="6"/>
        <v>0.12141360000000001</v>
      </c>
      <c r="X39" s="165">
        <f t="shared" si="7"/>
        <v>0.1146684</v>
      </c>
      <c r="Y39" s="166">
        <f t="shared" si="8"/>
        <v>1.6863E-2</v>
      </c>
      <c r="Z39" s="166">
        <f t="shared" si="9"/>
        <v>3.3726000000000003E-3</v>
      </c>
      <c r="AA39" s="166">
        <f t="shared" si="10"/>
        <v>0.12815879999999999</v>
      </c>
      <c r="AB39" s="166">
        <f t="shared" si="11"/>
        <v>0.17537520000000001</v>
      </c>
      <c r="AC39" s="165">
        <f t="shared" si="12"/>
        <v>0.12141360000000001</v>
      </c>
      <c r="AD39" s="166">
        <f t="shared" si="13"/>
        <v>0</v>
      </c>
      <c r="AE39" s="166">
        <f t="shared" si="14"/>
        <v>0</v>
      </c>
      <c r="AF39" s="166">
        <f t="shared" si="15"/>
        <v>1.0105535999999999</v>
      </c>
      <c r="AG39" s="166">
        <f t="shared" si="16"/>
        <v>1.9516112000000003</v>
      </c>
      <c r="AH39" s="166">
        <f t="shared" si="17"/>
        <v>1.1947179999999999</v>
      </c>
      <c r="AI39" s="166">
        <f t="shared" si="18"/>
        <v>0.18753700000000001</v>
      </c>
      <c r="AJ39" s="167">
        <f t="shared" si="19"/>
        <v>3.7507399999999996E-2</v>
      </c>
      <c r="AK39" s="168">
        <f t="shared" si="20"/>
        <v>4.8179999999999996</v>
      </c>
      <c r="AL39" s="169">
        <f t="shared" si="21"/>
        <v>8.8330000000000002</v>
      </c>
      <c r="AM39" s="169">
        <f t="shared" si="22"/>
        <v>5.6210000000000004</v>
      </c>
      <c r="AN39" s="169">
        <f t="shared" si="23"/>
        <v>0.80300000000000005</v>
      </c>
      <c r="AO39" s="169">
        <f t="shared" si="24"/>
        <v>0.16059999999999999</v>
      </c>
      <c r="AP39" s="170">
        <v>0.7</v>
      </c>
      <c r="AQ39" s="170">
        <v>0.75</v>
      </c>
      <c r="AR39" s="170">
        <v>0.9</v>
      </c>
      <c r="AS39" s="170">
        <v>0</v>
      </c>
      <c r="AT39" s="170">
        <v>0</v>
      </c>
      <c r="AU39" s="169">
        <f t="shared" si="25"/>
        <v>3.4339813199999996</v>
      </c>
      <c r="AV39" s="169">
        <f t="shared" si="26"/>
        <v>6.7158102</v>
      </c>
      <c r="AW39" s="169">
        <f t="shared" si="27"/>
        <v>5.1621015600000009</v>
      </c>
      <c r="AX39" s="169">
        <f t="shared" si="28"/>
        <v>0</v>
      </c>
      <c r="AY39" s="169">
        <f t="shared" si="29"/>
        <v>0</v>
      </c>
      <c r="AZ39" s="169">
        <f t="shared" si="30"/>
        <v>1.4717062799999998</v>
      </c>
      <c r="BA39" s="169">
        <f t="shared" si="31"/>
        <v>2.2386034000000006</v>
      </c>
      <c r="BB39" s="169">
        <f t="shared" si="32"/>
        <v>0.5735668399999998</v>
      </c>
      <c r="BC39" s="169">
        <f t="shared" si="33"/>
        <v>0.81986300000000001</v>
      </c>
      <c r="BD39" s="171">
        <f t="shared" si="34"/>
        <v>0.1639726</v>
      </c>
      <c r="BE39" s="172">
        <f t="shared" si="35"/>
        <v>6.0443999999999996</v>
      </c>
      <c r="BF39" s="166">
        <f t="shared" si="36"/>
        <v>11.0814</v>
      </c>
      <c r="BG39" s="166">
        <f t="shared" si="37"/>
        <v>7.0518000000000001</v>
      </c>
      <c r="BH39" s="166">
        <f t="shared" si="38"/>
        <v>1.0074000000000001</v>
      </c>
      <c r="BI39" s="166">
        <f t="shared" si="39"/>
        <v>0.20147999999999999</v>
      </c>
      <c r="BJ39" s="166">
        <f t="shared" si="40"/>
        <v>2.48225988</v>
      </c>
      <c r="BK39" s="166">
        <f t="shared" si="41"/>
        <v>4.1902146000000009</v>
      </c>
      <c r="BL39" s="166">
        <f t="shared" si="42"/>
        <v>1.7682848399999997</v>
      </c>
      <c r="BM39" s="166">
        <f t="shared" si="43"/>
        <v>1.0074000000000001</v>
      </c>
      <c r="BN39" s="166">
        <f t="shared" si="44"/>
        <v>0.20147999999999999</v>
      </c>
      <c r="BO39" s="166">
        <f t="shared" si="45"/>
        <v>3.5621401199999996</v>
      </c>
      <c r="BP39" s="166">
        <f t="shared" si="46"/>
        <v>6.8911854000000003</v>
      </c>
      <c r="BQ39" s="166">
        <f t="shared" si="47"/>
        <v>5.2835151600000012</v>
      </c>
      <c r="BR39" s="166">
        <f t="shared" si="48"/>
        <v>0</v>
      </c>
      <c r="BS39" s="167">
        <f t="shared" si="49"/>
        <v>0</v>
      </c>
    </row>
    <row r="40" spans="1:71" ht="45" customHeight="1" thickBot="1" x14ac:dyDescent="0.3">
      <c r="A40" s="161" t="s">
        <v>237</v>
      </c>
      <c r="B40" s="160" t="s">
        <v>239</v>
      </c>
      <c r="C40" s="29">
        <v>294</v>
      </c>
      <c r="D40" s="236">
        <v>295</v>
      </c>
      <c r="E40" s="29">
        <v>51</v>
      </c>
      <c r="F40" s="29">
        <v>346</v>
      </c>
      <c r="G40" s="236" t="s">
        <v>457</v>
      </c>
      <c r="H40" s="160" t="s">
        <v>455</v>
      </c>
      <c r="I40" s="29">
        <v>232</v>
      </c>
      <c r="J40" s="29">
        <v>79</v>
      </c>
      <c r="K40" s="236">
        <v>14.59</v>
      </c>
      <c r="L40" s="31" t="s">
        <v>566</v>
      </c>
      <c r="M40" s="31" t="s">
        <v>503</v>
      </c>
      <c r="N40" s="31" t="s">
        <v>499</v>
      </c>
      <c r="O40" s="236" t="s">
        <v>479</v>
      </c>
      <c r="P40" s="160" t="s">
        <v>267</v>
      </c>
      <c r="Q40" s="186">
        <f t="shared" si="0"/>
        <v>1.3796999999999999</v>
      </c>
      <c r="R40" s="187">
        <f t="shared" si="1"/>
        <v>2.5294500000000002</v>
      </c>
      <c r="S40" s="187">
        <f t="shared" si="2"/>
        <v>1.60965</v>
      </c>
      <c r="T40" s="187">
        <f t="shared" si="3"/>
        <v>0.22994999999999999</v>
      </c>
      <c r="U40" s="187">
        <f t="shared" si="4"/>
        <v>4.5990000000000003E-2</v>
      </c>
      <c r="V40" s="188">
        <f t="shared" si="5"/>
        <v>9.8648550000000002E-2</v>
      </c>
      <c r="W40" s="188">
        <f t="shared" si="6"/>
        <v>0.1365903</v>
      </c>
      <c r="X40" s="187">
        <f t="shared" si="7"/>
        <v>0.12900195</v>
      </c>
      <c r="Y40" s="188">
        <f t="shared" si="8"/>
        <v>1.8970874999999998E-2</v>
      </c>
      <c r="Z40" s="188">
        <f t="shared" si="9"/>
        <v>3.7941750000000003E-3</v>
      </c>
      <c r="AA40" s="188">
        <f t="shared" si="10"/>
        <v>0.14417864999999999</v>
      </c>
      <c r="AB40" s="188">
        <f t="shared" si="11"/>
        <v>0.1972971</v>
      </c>
      <c r="AC40" s="187">
        <f t="shared" si="12"/>
        <v>0.1365903</v>
      </c>
      <c r="AD40" s="188">
        <f t="shared" si="13"/>
        <v>0</v>
      </c>
      <c r="AE40" s="188">
        <f t="shared" si="14"/>
        <v>0</v>
      </c>
      <c r="AF40" s="188">
        <f t="shared" si="15"/>
        <v>1.1368727999999999</v>
      </c>
      <c r="AG40" s="188">
        <f t="shared" si="16"/>
        <v>2.1955626000000001</v>
      </c>
      <c r="AH40" s="188">
        <f t="shared" si="17"/>
        <v>1.3440577500000002</v>
      </c>
      <c r="AI40" s="188">
        <f t="shared" si="18"/>
        <v>0.21097912499999999</v>
      </c>
      <c r="AJ40" s="189">
        <f t="shared" si="19"/>
        <v>4.2195825000000006E-2</v>
      </c>
      <c r="AK40" s="190">
        <f t="shared" si="20"/>
        <v>6.1977000000000002</v>
      </c>
      <c r="AL40" s="191">
        <f t="shared" si="21"/>
        <v>11.362450000000001</v>
      </c>
      <c r="AM40" s="191">
        <f t="shared" si="22"/>
        <v>7.2306499999999998</v>
      </c>
      <c r="AN40" s="191">
        <f t="shared" si="23"/>
        <v>1.03295</v>
      </c>
      <c r="AO40" s="191">
        <f t="shared" si="24"/>
        <v>0.20659</v>
      </c>
      <c r="AP40" s="192">
        <v>0.7</v>
      </c>
      <c r="AQ40" s="192">
        <v>0.75</v>
      </c>
      <c r="AR40" s="192">
        <v>0.9</v>
      </c>
      <c r="AS40" s="192">
        <v>0</v>
      </c>
      <c r="AT40" s="192">
        <v>0</v>
      </c>
      <c r="AU40" s="191">
        <f t="shared" si="25"/>
        <v>4.4074439849999996</v>
      </c>
      <c r="AV40" s="191">
        <f t="shared" si="26"/>
        <v>8.6242802249999997</v>
      </c>
      <c r="AW40" s="191">
        <f t="shared" si="27"/>
        <v>6.6236867550000005</v>
      </c>
      <c r="AX40" s="191">
        <f t="shared" si="28"/>
        <v>0</v>
      </c>
      <c r="AY40" s="191">
        <f t="shared" si="29"/>
        <v>0</v>
      </c>
      <c r="AZ40" s="191">
        <f t="shared" si="30"/>
        <v>1.8889045650000007</v>
      </c>
      <c r="BA40" s="191">
        <f t="shared" si="31"/>
        <v>2.8747600750000011</v>
      </c>
      <c r="BB40" s="191">
        <f t="shared" si="32"/>
        <v>0.73596519499999946</v>
      </c>
      <c r="BC40" s="191">
        <f t="shared" si="33"/>
        <v>1.051920875</v>
      </c>
      <c r="BD40" s="193">
        <f t="shared" si="34"/>
        <v>0.21038417500000001</v>
      </c>
      <c r="BE40" s="194">
        <f t="shared" si="35"/>
        <v>7.5773999999999999</v>
      </c>
      <c r="BF40" s="188">
        <f t="shared" si="36"/>
        <v>13.891900000000001</v>
      </c>
      <c r="BG40" s="188">
        <f t="shared" si="37"/>
        <v>8.8402999999999992</v>
      </c>
      <c r="BH40" s="188">
        <f t="shared" si="38"/>
        <v>1.2629000000000001</v>
      </c>
      <c r="BI40" s="188">
        <f t="shared" si="39"/>
        <v>0.25258000000000003</v>
      </c>
      <c r="BJ40" s="188">
        <f t="shared" si="40"/>
        <v>3.0257773650000006</v>
      </c>
      <c r="BK40" s="188">
        <f t="shared" si="41"/>
        <v>5.0703226750000017</v>
      </c>
      <c r="BL40" s="188">
        <f t="shared" si="42"/>
        <v>2.0800229449999996</v>
      </c>
      <c r="BM40" s="188">
        <f t="shared" si="43"/>
        <v>1.2628999999999999</v>
      </c>
      <c r="BN40" s="188">
        <f t="shared" si="44"/>
        <v>0.25258000000000003</v>
      </c>
      <c r="BO40" s="188">
        <f t="shared" si="45"/>
        <v>4.5516226349999993</v>
      </c>
      <c r="BP40" s="188">
        <f t="shared" si="46"/>
        <v>8.8215773249999998</v>
      </c>
      <c r="BQ40" s="188">
        <f t="shared" si="47"/>
        <v>6.7602770550000004</v>
      </c>
      <c r="BR40" s="188">
        <f t="shared" si="48"/>
        <v>0</v>
      </c>
      <c r="BS40" s="189">
        <f t="shared" si="49"/>
        <v>0</v>
      </c>
    </row>
    <row r="41" spans="1:71" s="215" customFormat="1" ht="15.75" thickBot="1" x14ac:dyDescent="0.3">
      <c r="A41" s="291" t="s">
        <v>625</v>
      </c>
      <c r="B41" s="292"/>
      <c r="C41" s="215">
        <f>SUM(C4:C40)</f>
        <v>18050</v>
      </c>
      <c r="D41" s="215">
        <f t="shared" ref="D41:F41" si="50">SUM(D4:D40)</f>
        <v>18064</v>
      </c>
      <c r="E41" s="215">
        <f t="shared" si="50"/>
        <v>1151</v>
      </c>
      <c r="F41" s="215">
        <f t="shared" si="50"/>
        <v>19215</v>
      </c>
      <c r="I41" s="215">
        <f>SUM(I4:I40)</f>
        <v>11334</v>
      </c>
      <c r="J41" s="216">
        <f>I41/D41</f>
        <v>0.62743578387953947</v>
      </c>
      <c r="K41" s="215">
        <f t="shared" ref="K41" si="51">SUM(K4:K40)</f>
        <v>581.54</v>
      </c>
      <c r="BE41" s="217">
        <f>SUM(BE4:BE40)</f>
        <v>420.80849999999992</v>
      </c>
      <c r="BF41" s="217">
        <f t="shared" ref="BF41:BQ41" si="52">SUM(BF4:BF40)</f>
        <v>771.48225000000002</v>
      </c>
      <c r="BG41" s="217">
        <f t="shared" si="52"/>
        <v>490.94325000000009</v>
      </c>
      <c r="BH41" s="217">
        <f t="shared" si="52"/>
        <v>70.134750000000011</v>
      </c>
      <c r="BI41" s="217">
        <f t="shared" si="52"/>
        <v>14.026949999999999</v>
      </c>
      <c r="BJ41" s="217">
        <f t="shared" si="52"/>
        <v>206.63478914999999</v>
      </c>
      <c r="BK41" s="217">
        <f t="shared" si="52"/>
        <v>363.50786174999996</v>
      </c>
      <c r="BL41" s="217">
        <f t="shared" si="52"/>
        <v>176.85674595000003</v>
      </c>
      <c r="BM41" s="217">
        <f t="shared" si="52"/>
        <v>70.134750000000011</v>
      </c>
      <c r="BN41" s="217">
        <f t="shared" si="52"/>
        <v>14.026949999999999</v>
      </c>
      <c r="BO41" s="217">
        <f t="shared" si="52"/>
        <v>214.17371084999999</v>
      </c>
      <c r="BP41" s="217">
        <f t="shared" si="52"/>
        <v>407.97438825000006</v>
      </c>
      <c r="BQ41" s="217">
        <f t="shared" si="52"/>
        <v>314.08650404999997</v>
      </c>
      <c r="BR41" s="217">
        <f>SUM(BR4:BR40)</f>
        <v>0</v>
      </c>
      <c r="BS41" s="217">
        <f t="shared" ref="BS41" si="53">SUM(BS4:BS40)</f>
        <v>0</v>
      </c>
    </row>
    <row r="42" spans="1:7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71" x14ac:dyDescent="0.25">
      <c r="A43" s="1"/>
      <c r="B43" s="1"/>
      <c r="C43" s="1"/>
      <c r="D43" s="1"/>
      <c r="E43" s="1"/>
      <c r="F43" s="1"/>
      <c r="G43" s="20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7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7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7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7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</sheetData>
  <mergeCells count="30">
    <mergeCell ref="P1:P3"/>
    <mergeCell ref="A1:A3"/>
    <mergeCell ref="B1:B3"/>
    <mergeCell ref="C1:C3"/>
    <mergeCell ref="D1:D3"/>
    <mergeCell ref="H1:H3"/>
    <mergeCell ref="I1:I3"/>
    <mergeCell ref="E1:E3"/>
    <mergeCell ref="F1:F3"/>
    <mergeCell ref="G1:G3"/>
    <mergeCell ref="L1:L3"/>
    <mergeCell ref="M1:M3"/>
    <mergeCell ref="N1:N3"/>
    <mergeCell ref="O1:O3"/>
    <mergeCell ref="A41:B41"/>
    <mergeCell ref="Q1:AJ1"/>
    <mergeCell ref="AK1:BD1"/>
    <mergeCell ref="BE1:BS1"/>
    <mergeCell ref="Q2:U2"/>
    <mergeCell ref="V2:Z2"/>
    <mergeCell ref="AA2:AE2"/>
    <mergeCell ref="AF2:AJ2"/>
    <mergeCell ref="AK2:AO2"/>
    <mergeCell ref="AP2:AT2"/>
    <mergeCell ref="AU2:AY2"/>
    <mergeCell ref="AZ2:BD2"/>
    <mergeCell ref="BJ2:BN2"/>
    <mergeCell ref="BO2:BS2"/>
    <mergeCell ref="J1:J3"/>
    <mergeCell ref="K1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7" sqref="O7"/>
    </sheetView>
  </sheetViews>
  <sheetFormatPr defaultRowHeight="15" x14ac:dyDescent="0.25"/>
  <cols>
    <col min="1" max="1" width="6.7109375" style="15" customWidth="1"/>
    <col min="2" max="2" width="8.140625" style="4" customWidth="1"/>
    <col min="3" max="3" width="17.140625" style="15" customWidth="1"/>
    <col min="4" max="4" width="17.7109375" style="4" customWidth="1"/>
    <col min="5" max="5" width="9.140625" style="15" customWidth="1"/>
    <col min="6" max="6" width="9.140625" style="4" customWidth="1"/>
    <col min="7" max="7" width="9.140625" style="15" customWidth="1"/>
    <col min="8" max="8" width="9.140625" style="4" customWidth="1"/>
    <col min="9" max="9" width="9.140625" style="15" customWidth="1"/>
    <col min="10" max="10" width="9.5703125" style="4" customWidth="1"/>
    <col min="11" max="11" width="9.140625" style="15" customWidth="1"/>
    <col min="12" max="12" width="9.140625" style="4" customWidth="1"/>
    <col min="13" max="13" width="9.140625" style="15" customWidth="1"/>
    <col min="14" max="14" width="9.140625" style="4"/>
    <col min="15" max="15" width="9.140625" style="15"/>
    <col min="16" max="16" width="9.140625" style="39"/>
  </cols>
  <sheetData>
    <row r="1" spans="1:168" s="122" customFormat="1" ht="15" customHeight="1" thickBot="1" x14ac:dyDescent="0.3">
      <c r="A1" s="272" t="s">
        <v>571</v>
      </c>
      <c r="B1" s="279" t="s">
        <v>0</v>
      </c>
      <c r="C1" s="279" t="s">
        <v>567</v>
      </c>
      <c r="D1" s="272" t="s">
        <v>568</v>
      </c>
      <c r="E1" s="295" t="s">
        <v>569</v>
      </c>
      <c r="F1" s="296"/>
      <c r="G1" s="296"/>
      <c r="H1" s="296"/>
      <c r="I1" s="296"/>
      <c r="J1" s="296"/>
      <c r="K1" s="296"/>
      <c r="L1" s="296"/>
      <c r="M1" s="297"/>
      <c r="N1" s="272" t="s">
        <v>570</v>
      </c>
      <c r="O1" s="298"/>
      <c r="P1" s="289"/>
      <c r="Q1" s="27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</row>
    <row r="2" spans="1:168" s="1" customFormat="1" ht="48" customHeight="1" thickBot="1" x14ac:dyDescent="0.3">
      <c r="A2" s="273"/>
      <c r="B2" s="280"/>
      <c r="C2" s="280"/>
      <c r="D2" s="273"/>
      <c r="E2" s="123" t="s">
        <v>572</v>
      </c>
      <c r="F2" s="123" t="s">
        <v>573</v>
      </c>
      <c r="G2" s="123" t="s">
        <v>574</v>
      </c>
      <c r="H2" s="123" t="s">
        <v>575</v>
      </c>
      <c r="I2" s="123" t="s">
        <v>576</v>
      </c>
      <c r="J2" s="123" t="s">
        <v>577</v>
      </c>
      <c r="K2" s="123" t="s">
        <v>578</v>
      </c>
      <c r="L2" s="123" t="s">
        <v>579</v>
      </c>
      <c r="M2" s="123" t="s">
        <v>580</v>
      </c>
      <c r="N2" s="273"/>
      <c r="O2" s="299"/>
      <c r="P2" s="289"/>
      <c r="Q2" s="278"/>
    </row>
    <row r="3" spans="1:168" s="98" customFormat="1" ht="18" customHeight="1" thickBot="1" x14ac:dyDescent="0.3">
      <c r="A3" s="274"/>
      <c r="B3" s="281"/>
      <c r="C3" s="281"/>
      <c r="D3" s="274"/>
      <c r="E3" s="119">
        <v>1</v>
      </c>
      <c r="F3" s="120">
        <v>2</v>
      </c>
      <c r="G3" s="119">
        <v>3</v>
      </c>
      <c r="H3" s="119">
        <v>4</v>
      </c>
      <c r="I3" s="119">
        <v>5</v>
      </c>
      <c r="J3" s="119">
        <v>6</v>
      </c>
      <c r="K3" s="119">
        <v>7</v>
      </c>
      <c r="L3" s="119">
        <v>8</v>
      </c>
      <c r="M3" s="119">
        <v>9</v>
      </c>
      <c r="N3" s="274"/>
      <c r="O3" s="300"/>
      <c r="P3" s="289"/>
      <c r="Q3" s="27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</row>
    <row r="4" spans="1:168" x14ac:dyDescent="0.25">
      <c r="A4" s="15">
        <v>1</v>
      </c>
      <c r="B4" s="12" t="s">
        <v>511</v>
      </c>
      <c r="C4" s="11" t="s">
        <v>20</v>
      </c>
      <c r="D4" s="4" t="s">
        <v>581</v>
      </c>
      <c r="E4" s="15">
        <v>4</v>
      </c>
      <c r="F4" s="4">
        <v>2</v>
      </c>
      <c r="G4" s="15">
        <v>5</v>
      </c>
      <c r="H4" s="4">
        <v>4</v>
      </c>
      <c r="I4" s="15">
        <v>2</v>
      </c>
      <c r="J4" s="4">
        <v>5</v>
      </c>
      <c r="K4" s="15">
        <v>5</v>
      </c>
      <c r="L4" s="4">
        <v>3</v>
      </c>
      <c r="M4" s="15">
        <v>5</v>
      </c>
      <c r="N4" s="125">
        <f t="shared" ref="N4:N33" si="0">SUM(E4:M4)</f>
        <v>35</v>
      </c>
      <c r="O4" s="14"/>
      <c r="P4" s="1"/>
    </row>
    <row r="5" spans="1:168" x14ac:dyDescent="0.25">
      <c r="A5" s="15">
        <v>2</v>
      </c>
      <c r="B5" s="12" t="s">
        <v>58</v>
      </c>
      <c r="C5" s="11" t="s">
        <v>516</v>
      </c>
      <c r="D5" s="4" t="s">
        <v>581</v>
      </c>
      <c r="E5" s="15">
        <v>4</v>
      </c>
      <c r="F5" s="4">
        <v>2</v>
      </c>
      <c r="G5" s="15">
        <v>5</v>
      </c>
      <c r="H5" s="4">
        <v>5</v>
      </c>
      <c r="I5" s="15">
        <v>3</v>
      </c>
      <c r="J5" s="4">
        <v>2</v>
      </c>
      <c r="K5" s="15">
        <v>5</v>
      </c>
      <c r="L5" s="4">
        <v>3</v>
      </c>
      <c r="M5" s="15">
        <v>5</v>
      </c>
      <c r="N5" s="125">
        <f t="shared" si="0"/>
        <v>34</v>
      </c>
      <c r="O5" s="14"/>
      <c r="P5" s="1"/>
    </row>
    <row r="6" spans="1:168" x14ac:dyDescent="0.25">
      <c r="A6" s="15">
        <v>3</v>
      </c>
      <c r="B6" s="4" t="s">
        <v>146</v>
      </c>
      <c r="C6" s="15" t="s">
        <v>144</v>
      </c>
      <c r="D6" s="4" t="s">
        <v>582</v>
      </c>
      <c r="E6" s="15">
        <v>2</v>
      </c>
      <c r="F6" s="4">
        <v>5</v>
      </c>
      <c r="G6" s="15">
        <v>5</v>
      </c>
      <c r="H6" s="4">
        <v>3</v>
      </c>
      <c r="I6" s="15">
        <v>2</v>
      </c>
      <c r="J6" s="4">
        <v>5</v>
      </c>
      <c r="K6" s="15">
        <v>5</v>
      </c>
      <c r="L6" s="4">
        <v>1</v>
      </c>
      <c r="M6" s="15">
        <v>5</v>
      </c>
      <c r="N6" s="4">
        <f>SUM(E6:M6)</f>
        <v>33</v>
      </c>
      <c r="O6" s="14"/>
      <c r="P6" s="1"/>
    </row>
    <row r="7" spans="1:168" x14ac:dyDescent="0.25">
      <c r="A7" s="15">
        <v>4</v>
      </c>
      <c r="B7" s="17" t="s">
        <v>42</v>
      </c>
      <c r="C7" s="16" t="s">
        <v>43</v>
      </c>
      <c r="D7" s="4" t="s">
        <v>581</v>
      </c>
      <c r="E7" s="15">
        <v>5</v>
      </c>
      <c r="F7" s="4">
        <v>4</v>
      </c>
      <c r="G7" s="15">
        <v>5</v>
      </c>
      <c r="H7" s="4">
        <v>5</v>
      </c>
      <c r="I7" s="15">
        <v>3</v>
      </c>
      <c r="J7" s="4">
        <v>2</v>
      </c>
      <c r="K7" s="15">
        <v>0</v>
      </c>
      <c r="L7" s="4">
        <v>4</v>
      </c>
      <c r="M7" s="15">
        <v>5</v>
      </c>
      <c r="N7" s="125">
        <f t="shared" si="0"/>
        <v>33</v>
      </c>
      <c r="O7" s="14"/>
      <c r="P7" s="1"/>
    </row>
    <row r="8" spans="1:168" x14ac:dyDescent="0.25">
      <c r="A8" s="15">
        <v>5</v>
      </c>
      <c r="B8" s="4" t="s">
        <v>135</v>
      </c>
      <c r="C8" s="15" t="s">
        <v>134</v>
      </c>
      <c r="D8" s="4" t="s">
        <v>582</v>
      </c>
      <c r="E8" s="15">
        <v>1</v>
      </c>
      <c r="F8" s="4">
        <v>5</v>
      </c>
      <c r="G8" s="15">
        <v>5</v>
      </c>
      <c r="H8" s="4">
        <v>3</v>
      </c>
      <c r="I8" s="15">
        <v>2</v>
      </c>
      <c r="J8" s="4">
        <v>5</v>
      </c>
      <c r="K8" s="15">
        <v>5</v>
      </c>
      <c r="L8" s="4">
        <v>1</v>
      </c>
      <c r="M8" s="15">
        <v>5</v>
      </c>
      <c r="N8" s="4">
        <f>SUM(E8:M8)</f>
        <v>32</v>
      </c>
      <c r="O8" s="14"/>
      <c r="P8" s="1"/>
    </row>
    <row r="9" spans="1:168" x14ac:dyDescent="0.25">
      <c r="A9" s="15">
        <v>6</v>
      </c>
      <c r="B9" s="14" t="s">
        <v>171</v>
      </c>
      <c r="C9" s="15" t="s">
        <v>159</v>
      </c>
      <c r="D9" s="4" t="s">
        <v>585</v>
      </c>
      <c r="E9" s="75">
        <v>4</v>
      </c>
      <c r="F9" s="125">
        <v>4</v>
      </c>
      <c r="G9" s="75">
        <v>5</v>
      </c>
      <c r="H9" s="125">
        <v>4</v>
      </c>
      <c r="I9" s="75">
        <v>3</v>
      </c>
      <c r="J9" s="125">
        <v>2</v>
      </c>
      <c r="K9" s="75">
        <v>5</v>
      </c>
      <c r="L9" s="125">
        <v>5</v>
      </c>
      <c r="M9" s="15">
        <v>0</v>
      </c>
      <c r="N9" s="125">
        <f t="shared" si="0"/>
        <v>32</v>
      </c>
      <c r="O9" s="14"/>
      <c r="P9" s="1"/>
    </row>
    <row r="10" spans="1:168" x14ac:dyDescent="0.25">
      <c r="A10" s="15">
        <v>7</v>
      </c>
      <c r="B10" s="12" t="s">
        <v>38</v>
      </c>
      <c r="C10" s="11" t="s">
        <v>40</v>
      </c>
      <c r="D10" s="4" t="s">
        <v>581</v>
      </c>
      <c r="E10" s="75">
        <v>4</v>
      </c>
      <c r="F10" s="125">
        <v>3</v>
      </c>
      <c r="G10" s="75">
        <v>5</v>
      </c>
      <c r="H10" s="125">
        <v>5</v>
      </c>
      <c r="I10" s="75">
        <v>3</v>
      </c>
      <c r="J10" s="125">
        <v>2</v>
      </c>
      <c r="K10" s="75">
        <v>5</v>
      </c>
      <c r="L10" s="125">
        <v>5</v>
      </c>
      <c r="M10" s="15">
        <v>0</v>
      </c>
      <c r="N10" s="125">
        <f t="shared" si="0"/>
        <v>32</v>
      </c>
      <c r="O10" s="14"/>
      <c r="P10" s="1"/>
    </row>
    <row r="11" spans="1:168" x14ac:dyDescent="0.25">
      <c r="A11" s="15">
        <v>8</v>
      </c>
      <c r="B11" s="12" t="s">
        <v>51</v>
      </c>
      <c r="C11" s="11" t="s">
        <v>53</v>
      </c>
      <c r="D11" s="4" t="s">
        <v>581</v>
      </c>
      <c r="E11" s="75">
        <v>1</v>
      </c>
      <c r="F11" s="125">
        <v>4</v>
      </c>
      <c r="G11" s="75">
        <v>5</v>
      </c>
      <c r="H11" s="125">
        <v>5</v>
      </c>
      <c r="I11" s="75">
        <v>3</v>
      </c>
      <c r="J11" s="125">
        <v>2</v>
      </c>
      <c r="K11" s="75">
        <v>5</v>
      </c>
      <c r="L11" s="125">
        <v>1</v>
      </c>
      <c r="M11" s="15">
        <v>5</v>
      </c>
      <c r="N11" s="125">
        <f t="shared" si="0"/>
        <v>31</v>
      </c>
      <c r="O11" s="14"/>
      <c r="P11" s="1"/>
    </row>
    <row r="12" spans="1:168" x14ac:dyDescent="0.25">
      <c r="A12" s="15">
        <v>9</v>
      </c>
      <c r="B12" s="11" t="s">
        <v>141</v>
      </c>
      <c r="C12" s="11" t="s">
        <v>138</v>
      </c>
      <c r="D12" s="4" t="s">
        <v>582</v>
      </c>
      <c r="E12" s="75">
        <v>2</v>
      </c>
      <c r="F12" s="125">
        <v>2</v>
      </c>
      <c r="G12" s="75">
        <v>5</v>
      </c>
      <c r="H12" s="125">
        <v>4</v>
      </c>
      <c r="I12" s="75">
        <v>2</v>
      </c>
      <c r="J12" s="125">
        <v>5</v>
      </c>
      <c r="K12" s="75">
        <v>5</v>
      </c>
      <c r="L12" s="125">
        <v>1</v>
      </c>
      <c r="M12" s="15">
        <v>5</v>
      </c>
      <c r="N12" s="125">
        <f t="shared" si="0"/>
        <v>31</v>
      </c>
      <c r="O12" s="14"/>
      <c r="P12" s="1"/>
    </row>
    <row r="13" spans="1:168" x14ac:dyDescent="0.25">
      <c r="A13" s="15">
        <v>10</v>
      </c>
      <c r="B13" s="11" t="s">
        <v>115</v>
      </c>
      <c r="C13" s="11" t="s">
        <v>114</v>
      </c>
      <c r="D13" s="4" t="s">
        <v>582</v>
      </c>
      <c r="E13" s="75">
        <v>2</v>
      </c>
      <c r="F13" s="125">
        <v>2</v>
      </c>
      <c r="G13" s="75">
        <v>5</v>
      </c>
      <c r="H13" s="125">
        <v>2</v>
      </c>
      <c r="I13" s="75">
        <v>2</v>
      </c>
      <c r="J13" s="125">
        <v>5</v>
      </c>
      <c r="K13" s="75">
        <v>5</v>
      </c>
      <c r="L13" s="125">
        <v>2</v>
      </c>
      <c r="M13" s="15">
        <v>5</v>
      </c>
      <c r="N13" s="125">
        <f t="shared" si="0"/>
        <v>30</v>
      </c>
      <c r="O13" s="14"/>
      <c r="P13" s="1"/>
    </row>
    <row r="14" spans="1:168" x14ac:dyDescent="0.25">
      <c r="A14" s="15">
        <v>11</v>
      </c>
      <c r="B14" s="12" t="s">
        <v>26</v>
      </c>
      <c r="C14" s="11" t="s">
        <v>29</v>
      </c>
      <c r="D14" s="4" t="s">
        <v>581</v>
      </c>
      <c r="E14" s="75">
        <v>1</v>
      </c>
      <c r="F14" s="125">
        <v>1</v>
      </c>
      <c r="G14" s="75">
        <v>5</v>
      </c>
      <c r="H14" s="125">
        <v>5</v>
      </c>
      <c r="I14" s="75">
        <v>2</v>
      </c>
      <c r="J14" s="125">
        <v>5</v>
      </c>
      <c r="K14" s="75">
        <v>5</v>
      </c>
      <c r="L14" s="125">
        <v>1</v>
      </c>
      <c r="M14" s="15">
        <v>5</v>
      </c>
      <c r="N14" s="125">
        <f t="shared" si="0"/>
        <v>30</v>
      </c>
      <c r="O14" s="14"/>
      <c r="P14" s="1"/>
    </row>
    <row r="15" spans="1:168" x14ac:dyDescent="0.25">
      <c r="A15" s="15">
        <v>12</v>
      </c>
      <c r="B15" s="14" t="s">
        <v>170</v>
      </c>
      <c r="C15" s="15" t="s">
        <v>161</v>
      </c>
      <c r="D15" s="4" t="s">
        <v>585</v>
      </c>
      <c r="E15" s="75">
        <v>3</v>
      </c>
      <c r="F15" s="125">
        <v>5</v>
      </c>
      <c r="G15" s="75">
        <v>5</v>
      </c>
      <c r="H15" s="125">
        <v>4</v>
      </c>
      <c r="I15" s="75">
        <v>3</v>
      </c>
      <c r="J15" s="125">
        <v>2</v>
      </c>
      <c r="K15" s="75">
        <v>5</v>
      </c>
      <c r="L15" s="125">
        <v>2</v>
      </c>
      <c r="M15" s="15">
        <v>0</v>
      </c>
      <c r="N15" s="125">
        <f t="shared" si="0"/>
        <v>29</v>
      </c>
      <c r="O15" s="14"/>
      <c r="P15" s="1"/>
    </row>
    <row r="16" spans="1:168" x14ac:dyDescent="0.25">
      <c r="A16" s="15">
        <v>13</v>
      </c>
      <c r="B16" s="14" t="s">
        <v>170</v>
      </c>
      <c r="C16" s="15" t="s">
        <v>164</v>
      </c>
      <c r="D16" s="4" t="s">
        <v>585</v>
      </c>
      <c r="E16" s="75">
        <v>2</v>
      </c>
      <c r="F16" s="125">
        <v>5</v>
      </c>
      <c r="G16" s="75">
        <v>5</v>
      </c>
      <c r="H16" s="125">
        <v>4</v>
      </c>
      <c r="I16" s="75">
        <v>3</v>
      </c>
      <c r="J16" s="125">
        <v>2</v>
      </c>
      <c r="K16" s="75">
        <v>5</v>
      </c>
      <c r="L16" s="125">
        <v>2</v>
      </c>
      <c r="M16" s="15">
        <v>0</v>
      </c>
      <c r="N16" s="125">
        <f t="shared" si="0"/>
        <v>28</v>
      </c>
      <c r="O16" s="14"/>
      <c r="P16" s="1"/>
    </row>
    <row r="17" spans="1:16" x14ac:dyDescent="0.25">
      <c r="A17" s="15">
        <v>14</v>
      </c>
      <c r="B17" s="4" t="s">
        <v>583</v>
      </c>
      <c r="C17" s="15" t="s">
        <v>151</v>
      </c>
      <c r="D17" s="124" t="s">
        <v>584</v>
      </c>
      <c r="E17" s="75">
        <v>3</v>
      </c>
      <c r="F17" s="125">
        <v>5</v>
      </c>
      <c r="G17" s="75">
        <v>5</v>
      </c>
      <c r="H17" s="125">
        <v>3</v>
      </c>
      <c r="I17" s="75">
        <v>3</v>
      </c>
      <c r="J17" s="125">
        <v>2</v>
      </c>
      <c r="K17" s="75">
        <v>5</v>
      </c>
      <c r="L17" s="125">
        <v>2</v>
      </c>
      <c r="M17" s="15">
        <v>0</v>
      </c>
      <c r="N17" s="125">
        <f t="shared" si="0"/>
        <v>28</v>
      </c>
      <c r="O17" s="14"/>
      <c r="P17" s="1"/>
    </row>
    <row r="18" spans="1:16" x14ac:dyDescent="0.25">
      <c r="A18" s="15">
        <v>15</v>
      </c>
      <c r="B18" s="4" t="s">
        <v>252</v>
      </c>
      <c r="C18" s="15" t="s">
        <v>251</v>
      </c>
      <c r="D18" s="4" t="s">
        <v>587</v>
      </c>
      <c r="E18" s="15">
        <v>1</v>
      </c>
      <c r="F18" s="4">
        <v>5</v>
      </c>
      <c r="G18" s="15">
        <v>5</v>
      </c>
      <c r="H18" s="4">
        <v>4</v>
      </c>
      <c r="I18" s="15">
        <v>2</v>
      </c>
      <c r="J18" s="4">
        <v>5</v>
      </c>
      <c r="K18" s="15">
        <v>5</v>
      </c>
      <c r="L18" s="4">
        <v>1</v>
      </c>
      <c r="M18" s="15">
        <v>0</v>
      </c>
      <c r="N18" s="4">
        <f>SUM(E18:M18)</f>
        <v>28</v>
      </c>
      <c r="O18" s="14"/>
      <c r="P18" s="1"/>
    </row>
    <row r="19" spans="1:16" x14ac:dyDescent="0.25">
      <c r="A19" s="15">
        <v>16</v>
      </c>
      <c r="B19" s="12" t="s">
        <v>71</v>
      </c>
      <c r="C19" s="11" t="s">
        <v>76</v>
      </c>
      <c r="D19" s="4" t="s">
        <v>581</v>
      </c>
      <c r="E19" s="75">
        <v>2</v>
      </c>
      <c r="F19" s="125">
        <v>4</v>
      </c>
      <c r="G19" s="75">
        <v>5</v>
      </c>
      <c r="H19" s="125">
        <v>5</v>
      </c>
      <c r="I19" s="75">
        <v>3</v>
      </c>
      <c r="J19" s="125">
        <v>2</v>
      </c>
      <c r="K19" s="75">
        <v>5</v>
      </c>
      <c r="L19" s="125">
        <v>2</v>
      </c>
      <c r="M19" s="15">
        <v>0</v>
      </c>
      <c r="N19" s="125">
        <f t="shared" si="0"/>
        <v>28</v>
      </c>
      <c r="O19" s="14"/>
      <c r="P19" s="1"/>
    </row>
    <row r="20" spans="1:16" ht="16.5" customHeight="1" x14ac:dyDescent="0.25">
      <c r="A20" s="15">
        <v>17</v>
      </c>
      <c r="B20" s="38" t="s">
        <v>180</v>
      </c>
      <c r="C20" s="42" t="s">
        <v>179</v>
      </c>
      <c r="D20" s="4" t="s">
        <v>586</v>
      </c>
      <c r="E20" s="75">
        <v>2</v>
      </c>
      <c r="F20" s="125">
        <v>4</v>
      </c>
      <c r="G20" s="75">
        <v>5</v>
      </c>
      <c r="H20" s="125">
        <v>3</v>
      </c>
      <c r="I20" s="75">
        <v>2</v>
      </c>
      <c r="J20" s="125">
        <v>5</v>
      </c>
      <c r="K20" s="75">
        <v>5</v>
      </c>
      <c r="L20" s="125">
        <v>2</v>
      </c>
      <c r="M20" s="15">
        <v>0</v>
      </c>
      <c r="N20" s="125">
        <f t="shared" si="0"/>
        <v>28</v>
      </c>
      <c r="O20" s="14"/>
      <c r="P20" s="1"/>
    </row>
    <row r="21" spans="1:16" x14ac:dyDescent="0.25">
      <c r="A21" s="15">
        <v>18</v>
      </c>
      <c r="B21" s="12" t="s">
        <v>55</v>
      </c>
      <c r="C21" s="11" t="s">
        <v>56</v>
      </c>
      <c r="D21" s="4" t="s">
        <v>581</v>
      </c>
      <c r="E21" s="75">
        <v>2</v>
      </c>
      <c r="F21" s="125">
        <v>4</v>
      </c>
      <c r="G21" s="75">
        <v>5</v>
      </c>
      <c r="H21" s="125">
        <v>3</v>
      </c>
      <c r="I21" s="75">
        <v>2</v>
      </c>
      <c r="J21" s="125">
        <v>5</v>
      </c>
      <c r="K21" s="75">
        <v>5</v>
      </c>
      <c r="L21" s="125">
        <v>2</v>
      </c>
      <c r="M21" s="15">
        <v>0</v>
      </c>
      <c r="N21" s="125">
        <f t="shared" si="0"/>
        <v>28</v>
      </c>
      <c r="O21" s="14"/>
      <c r="P21" s="1"/>
    </row>
    <row r="22" spans="1:16" ht="15.75" customHeight="1" x14ac:dyDescent="0.25">
      <c r="A22" s="15">
        <v>19</v>
      </c>
      <c r="B22" s="14" t="s">
        <v>171</v>
      </c>
      <c r="C22" s="15" t="s">
        <v>156</v>
      </c>
      <c r="D22" s="4" t="s">
        <v>585</v>
      </c>
      <c r="E22" s="75">
        <v>5</v>
      </c>
      <c r="F22" s="125">
        <v>4</v>
      </c>
      <c r="G22" s="75">
        <v>0</v>
      </c>
      <c r="H22" s="125">
        <v>4</v>
      </c>
      <c r="I22" s="75">
        <v>3</v>
      </c>
      <c r="J22" s="125">
        <v>2</v>
      </c>
      <c r="K22" s="75">
        <v>5</v>
      </c>
      <c r="L22" s="125">
        <v>5</v>
      </c>
      <c r="M22" s="15">
        <v>0</v>
      </c>
      <c r="N22" s="125">
        <f t="shared" si="0"/>
        <v>28</v>
      </c>
      <c r="O22" s="14"/>
      <c r="P22" s="1"/>
    </row>
    <row r="23" spans="1:16" x14ac:dyDescent="0.25">
      <c r="A23" s="15">
        <v>20</v>
      </c>
      <c r="B23" s="14" t="s">
        <v>4</v>
      </c>
      <c r="C23" s="11" t="s">
        <v>5</v>
      </c>
      <c r="D23" s="4" t="s">
        <v>581</v>
      </c>
      <c r="E23" s="75">
        <v>1</v>
      </c>
      <c r="F23" s="125">
        <v>5</v>
      </c>
      <c r="G23" s="75">
        <v>5</v>
      </c>
      <c r="H23" s="125">
        <v>5</v>
      </c>
      <c r="I23" s="75">
        <v>4</v>
      </c>
      <c r="J23" s="125">
        <v>1</v>
      </c>
      <c r="K23" s="75">
        <v>5</v>
      </c>
      <c r="L23" s="125">
        <v>1</v>
      </c>
      <c r="M23" s="15">
        <v>0</v>
      </c>
      <c r="N23" s="125">
        <f t="shared" si="0"/>
        <v>27</v>
      </c>
      <c r="O23" s="14"/>
      <c r="P23" s="1"/>
    </row>
    <row r="24" spans="1:16" x14ac:dyDescent="0.25">
      <c r="A24" s="15">
        <v>21</v>
      </c>
      <c r="B24" s="10" t="s">
        <v>83</v>
      </c>
      <c r="C24" s="6" t="s">
        <v>85</v>
      </c>
      <c r="D24" s="4" t="s">
        <v>581</v>
      </c>
      <c r="E24" s="75">
        <v>1</v>
      </c>
      <c r="F24" s="125">
        <v>5</v>
      </c>
      <c r="G24" s="75">
        <v>5</v>
      </c>
      <c r="H24" s="125">
        <v>5</v>
      </c>
      <c r="I24" s="75">
        <v>3</v>
      </c>
      <c r="J24" s="125">
        <v>2</v>
      </c>
      <c r="K24" s="75">
        <v>5</v>
      </c>
      <c r="L24" s="125">
        <v>1</v>
      </c>
      <c r="M24" s="15">
        <v>0</v>
      </c>
      <c r="N24" s="125">
        <f t="shared" si="0"/>
        <v>27</v>
      </c>
      <c r="O24" s="14"/>
      <c r="P24" s="1"/>
    </row>
    <row r="25" spans="1:16" x14ac:dyDescent="0.25">
      <c r="A25" s="15">
        <v>22</v>
      </c>
      <c r="B25" s="14" t="s">
        <v>171</v>
      </c>
      <c r="C25" s="15" t="s">
        <v>157</v>
      </c>
      <c r="D25" s="4" t="s">
        <v>585</v>
      </c>
      <c r="E25" s="75">
        <v>2</v>
      </c>
      <c r="F25" s="125">
        <v>5</v>
      </c>
      <c r="G25" s="75">
        <v>5</v>
      </c>
      <c r="H25" s="125">
        <v>4</v>
      </c>
      <c r="I25" s="75">
        <v>3</v>
      </c>
      <c r="J25" s="125">
        <v>2</v>
      </c>
      <c r="K25" s="75">
        <v>5</v>
      </c>
      <c r="L25" s="125">
        <v>1</v>
      </c>
      <c r="M25" s="15">
        <v>0</v>
      </c>
      <c r="N25" s="125">
        <f t="shared" si="0"/>
        <v>27</v>
      </c>
      <c r="O25" s="14"/>
      <c r="P25" s="1"/>
    </row>
    <row r="26" spans="1:16" x14ac:dyDescent="0.25">
      <c r="A26" s="15">
        <v>23</v>
      </c>
      <c r="B26" s="38" t="s">
        <v>243</v>
      </c>
      <c r="C26" s="42" t="s">
        <v>244</v>
      </c>
      <c r="D26" s="4" t="s">
        <v>587</v>
      </c>
      <c r="E26" s="75">
        <v>4</v>
      </c>
      <c r="F26" s="125">
        <v>4</v>
      </c>
      <c r="G26" s="75">
        <v>5</v>
      </c>
      <c r="H26" s="125">
        <v>4</v>
      </c>
      <c r="I26" s="75">
        <v>2</v>
      </c>
      <c r="J26" s="125">
        <v>5</v>
      </c>
      <c r="K26" s="75">
        <v>0</v>
      </c>
      <c r="L26" s="125">
        <v>3</v>
      </c>
      <c r="M26" s="15">
        <v>0</v>
      </c>
      <c r="N26" s="125">
        <f t="shared" si="0"/>
        <v>27</v>
      </c>
      <c r="O26" s="14"/>
      <c r="P26" s="1"/>
    </row>
    <row r="27" spans="1:16" x14ac:dyDescent="0.25">
      <c r="A27" s="15">
        <v>24</v>
      </c>
      <c r="B27" s="117" t="s">
        <v>548</v>
      </c>
      <c r="C27" s="66" t="s">
        <v>186</v>
      </c>
      <c r="D27" s="4" t="s">
        <v>586</v>
      </c>
      <c r="E27" s="75">
        <v>3</v>
      </c>
      <c r="F27" s="125">
        <v>2</v>
      </c>
      <c r="G27" s="75">
        <v>5</v>
      </c>
      <c r="H27" s="125">
        <v>3</v>
      </c>
      <c r="I27" s="75">
        <v>2</v>
      </c>
      <c r="J27" s="125">
        <v>5</v>
      </c>
      <c r="K27" s="75">
        <v>0</v>
      </c>
      <c r="L27" s="125">
        <v>2</v>
      </c>
      <c r="M27" s="15">
        <v>5</v>
      </c>
      <c r="N27" s="125">
        <f t="shared" si="0"/>
        <v>27</v>
      </c>
      <c r="O27" s="14"/>
      <c r="P27" s="1"/>
    </row>
    <row r="28" spans="1:16" x14ac:dyDescent="0.25">
      <c r="A28" s="15">
        <v>25</v>
      </c>
      <c r="B28" s="37" t="s">
        <v>257</v>
      </c>
      <c r="C28" s="46" t="s">
        <v>256</v>
      </c>
      <c r="D28" s="4" t="s">
        <v>587</v>
      </c>
      <c r="E28" s="75">
        <v>4</v>
      </c>
      <c r="F28" s="125">
        <v>3</v>
      </c>
      <c r="G28" s="75">
        <v>0</v>
      </c>
      <c r="H28" s="125">
        <v>5</v>
      </c>
      <c r="I28" s="75">
        <v>2</v>
      </c>
      <c r="J28" s="125">
        <v>5</v>
      </c>
      <c r="K28" s="75">
        <v>5</v>
      </c>
      <c r="L28" s="125">
        <v>3</v>
      </c>
      <c r="M28" s="15">
        <v>0</v>
      </c>
      <c r="N28" s="125">
        <f t="shared" si="0"/>
        <v>27</v>
      </c>
      <c r="O28" s="14"/>
      <c r="P28" s="1"/>
    </row>
    <row r="29" spans="1:16" x14ac:dyDescent="0.25">
      <c r="A29" s="15">
        <v>26</v>
      </c>
      <c r="B29" s="17" t="s">
        <v>26</v>
      </c>
      <c r="C29" s="16" t="s">
        <v>32</v>
      </c>
      <c r="D29" s="4" t="s">
        <v>581</v>
      </c>
      <c r="E29" s="75">
        <v>5</v>
      </c>
      <c r="F29" s="125">
        <v>1</v>
      </c>
      <c r="G29" s="75">
        <v>0</v>
      </c>
      <c r="H29" s="125">
        <v>5</v>
      </c>
      <c r="I29" s="75">
        <v>2</v>
      </c>
      <c r="J29" s="125">
        <v>5</v>
      </c>
      <c r="K29" s="75">
        <v>5</v>
      </c>
      <c r="L29" s="125">
        <v>4</v>
      </c>
      <c r="M29" s="15">
        <v>0</v>
      </c>
      <c r="N29" s="125">
        <f t="shared" si="0"/>
        <v>27</v>
      </c>
      <c r="O29" s="14"/>
      <c r="P29" s="1"/>
    </row>
    <row r="30" spans="1:16" x14ac:dyDescent="0.25">
      <c r="A30" s="15">
        <v>27</v>
      </c>
      <c r="B30" s="14" t="s">
        <v>171</v>
      </c>
      <c r="C30" s="15" t="s">
        <v>158</v>
      </c>
      <c r="D30" s="4" t="s">
        <v>585</v>
      </c>
      <c r="E30" s="75">
        <v>1</v>
      </c>
      <c r="F30" s="125">
        <v>5</v>
      </c>
      <c r="G30" s="75">
        <v>5</v>
      </c>
      <c r="H30" s="125">
        <v>4</v>
      </c>
      <c r="I30" s="75">
        <v>3</v>
      </c>
      <c r="J30" s="125">
        <v>2</v>
      </c>
      <c r="K30" s="75">
        <v>5</v>
      </c>
      <c r="L30" s="125">
        <v>1</v>
      </c>
      <c r="M30" s="15">
        <v>0</v>
      </c>
      <c r="N30" s="125">
        <f t="shared" si="0"/>
        <v>26</v>
      </c>
      <c r="O30" s="14"/>
      <c r="P30" s="1"/>
    </row>
    <row r="31" spans="1:16" x14ac:dyDescent="0.25">
      <c r="A31" s="15">
        <v>28</v>
      </c>
      <c r="B31" s="14" t="s">
        <v>170</v>
      </c>
      <c r="C31" s="15" t="s">
        <v>162</v>
      </c>
      <c r="D31" s="4" t="s">
        <v>585</v>
      </c>
      <c r="E31" s="75">
        <v>1</v>
      </c>
      <c r="F31" s="125">
        <v>5</v>
      </c>
      <c r="G31" s="75">
        <v>5</v>
      </c>
      <c r="H31" s="125">
        <v>4</v>
      </c>
      <c r="I31" s="75">
        <v>3</v>
      </c>
      <c r="J31" s="125">
        <v>2</v>
      </c>
      <c r="K31" s="75">
        <v>5</v>
      </c>
      <c r="L31" s="125">
        <v>1</v>
      </c>
      <c r="M31" s="15">
        <v>0</v>
      </c>
      <c r="N31" s="4">
        <f>SUM(E31:M31)</f>
        <v>26</v>
      </c>
      <c r="O31" s="14"/>
      <c r="P31" s="1"/>
    </row>
    <row r="32" spans="1:16" ht="14.25" customHeight="1" x14ac:dyDescent="0.25">
      <c r="A32" s="15">
        <v>29</v>
      </c>
      <c r="B32" s="12" t="s">
        <v>51</v>
      </c>
      <c r="C32" s="11" t="s">
        <v>50</v>
      </c>
      <c r="D32" s="4" t="s">
        <v>581</v>
      </c>
      <c r="E32" s="75">
        <v>1</v>
      </c>
      <c r="F32" s="125">
        <v>4</v>
      </c>
      <c r="G32" s="75">
        <v>5</v>
      </c>
      <c r="H32" s="125">
        <v>5</v>
      </c>
      <c r="I32" s="75">
        <v>3</v>
      </c>
      <c r="J32" s="125">
        <v>2</v>
      </c>
      <c r="K32" s="75">
        <v>5</v>
      </c>
      <c r="L32" s="125">
        <v>1</v>
      </c>
      <c r="M32" s="15">
        <v>0</v>
      </c>
      <c r="N32" s="125">
        <f t="shared" si="0"/>
        <v>26</v>
      </c>
      <c r="O32" s="14"/>
      <c r="P32" s="1"/>
    </row>
    <row r="33" spans="1:16" x14ac:dyDescent="0.25">
      <c r="A33" s="15">
        <v>30</v>
      </c>
      <c r="B33" s="74" t="s">
        <v>210</v>
      </c>
      <c r="C33" s="75" t="s">
        <v>212</v>
      </c>
      <c r="D33" s="4" t="s">
        <v>587</v>
      </c>
      <c r="E33" s="75">
        <v>4</v>
      </c>
      <c r="F33" s="125">
        <v>1</v>
      </c>
      <c r="G33" s="75">
        <v>5</v>
      </c>
      <c r="H33" s="125">
        <v>3</v>
      </c>
      <c r="I33" s="75">
        <v>3</v>
      </c>
      <c r="J33" s="125">
        <v>2</v>
      </c>
      <c r="K33" s="75">
        <v>0</v>
      </c>
      <c r="L33" s="125">
        <v>3</v>
      </c>
      <c r="M33" s="15">
        <v>5</v>
      </c>
      <c r="N33" s="125">
        <f t="shared" si="0"/>
        <v>26</v>
      </c>
      <c r="O33" s="14"/>
      <c r="P33" s="1"/>
    </row>
    <row r="34" spans="1:16" x14ac:dyDescent="0.25">
      <c r="A34" s="15">
        <v>31</v>
      </c>
      <c r="B34" s="17" t="s">
        <v>99</v>
      </c>
      <c r="C34" s="16" t="s">
        <v>98</v>
      </c>
      <c r="D34" s="4" t="s">
        <v>581</v>
      </c>
      <c r="E34" s="75">
        <v>4</v>
      </c>
      <c r="F34" s="125">
        <v>3</v>
      </c>
      <c r="G34" s="75">
        <v>0</v>
      </c>
      <c r="H34" s="125">
        <v>3</v>
      </c>
      <c r="I34" s="75">
        <v>2</v>
      </c>
      <c r="J34" s="125">
        <v>5</v>
      </c>
      <c r="K34" s="75">
        <v>5</v>
      </c>
      <c r="L34" s="125">
        <v>4</v>
      </c>
      <c r="M34" s="15">
        <v>0</v>
      </c>
      <c r="N34" s="126">
        <f t="shared" ref="N34:N67" si="1">SUM(E34:M34)</f>
        <v>26</v>
      </c>
      <c r="O34" s="14"/>
      <c r="P34" s="1"/>
    </row>
    <row r="35" spans="1:16" x14ac:dyDescent="0.25">
      <c r="A35" s="15">
        <v>32</v>
      </c>
      <c r="B35" s="14" t="s">
        <v>170</v>
      </c>
      <c r="C35" s="15" t="s">
        <v>160</v>
      </c>
      <c r="D35" s="4" t="s">
        <v>585</v>
      </c>
      <c r="E35" s="75">
        <v>1</v>
      </c>
      <c r="F35" s="125">
        <v>4</v>
      </c>
      <c r="G35" s="75">
        <v>5</v>
      </c>
      <c r="H35" s="125">
        <v>4</v>
      </c>
      <c r="I35" s="75">
        <v>3</v>
      </c>
      <c r="J35" s="125">
        <v>2</v>
      </c>
      <c r="K35" s="75">
        <v>5</v>
      </c>
      <c r="L35" s="125">
        <v>1</v>
      </c>
      <c r="M35" s="15">
        <v>0</v>
      </c>
      <c r="N35" s="125">
        <f t="shared" si="1"/>
        <v>25</v>
      </c>
      <c r="O35" s="14"/>
      <c r="P35" s="1"/>
    </row>
    <row r="36" spans="1:16" x14ac:dyDescent="0.25">
      <c r="A36" s="15">
        <v>33</v>
      </c>
      <c r="B36" s="11" t="s">
        <v>115</v>
      </c>
      <c r="C36" s="11" t="s">
        <v>110</v>
      </c>
      <c r="D36" s="4" t="s">
        <v>582</v>
      </c>
      <c r="E36" s="75">
        <v>2</v>
      </c>
      <c r="F36" s="125">
        <v>3</v>
      </c>
      <c r="G36" s="75">
        <v>5</v>
      </c>
      <c r="H36" s="125">
        <v>2</v>
      </c>
      <c r="I36" s="75">
        <v>2</v>
      </c>
      <c r="J36" s="125">
        <v>5</v>
      </c>
      <c r="K36" s="75">
        <v>5</v>
      </c>
      <c r="L36" s="125">
        <v>1</v>
      </c>
      <c r="M36" s="15">
        <v>0</v>
      </c>
      <c r="N36" s="125">
        <f t="shared" si="1"/>
        <v>25</v>
      </c>
      <c r="O36" s="14"/>
      <c r="P36" s="1"/>
    </row>
    <row r="37" spans="1:16" x14ac:dyDescent="0.25">
      <c r="A37" s="15">
        <v>34</v>
      </c>
      <c r="B37" s="38" t="s">
        <v>249</v>
      </c>
      <c r="C37" s="15" t="s">
        <v>250</v>
      </c>
      <c r="D37" s="4" t="s">
        <v>587</v>
      </c>
      <c r="E37" s="75">
        <v>3</v>
      </c>
      <c r="F37" s="125">
        <v>5</v>
      </c>
      <c r="G37" s="75">
        <v>5</v>
      </c>
      <c r="H37" s="125">
        <v>3</v>
      </c>
      <c r="I37" s="75">
        <v>2</v>
      </c>
      <c r="J37" s="125">
        <v>5</v>
      </c>
      <c r="K37" s="75">
        <v>0</v>
      </c>
      <c r="L37" s="125">
        <v>2</v>
      </c>
      <c r="M37" s="15">
        <v>0</v>
      </c>
      <c r="N37" s="125">
        <f t="shared" si="1"/>
        <v>25</v>
      </c>
      <c r="O37" s="14"/>
      <c r="P37" s="1"/>
    </row>
    <row r="38" spans="1:16" x14ac:dyDescent="0.25">
      <c r="A38" s="15">
        <v>35</v>
      </c>
      <c r="B38" s="14" t="s">
        <v>102</v>
      </c>
      <c r="C38" s="11" t="s">
        <v>105</v>
      </c>
      <c r="D38" s="4" t="s">
        <v>581</v>
      </c>
      <c r="E38" s="75">
        <v>4</v>
      </c>
      <c r="F38" s="125">
        <v>2</v>
      </c>
      <c r="G38" s="75">
        <v>0</v>
      </c>
      <c r="H38" s="125">
        <v>5</v>
      </c>
      <c r="I38" s="75">
        <v>3</v>
      </c>
      <c r="J38" s="125">
        <v>2</v>
      </c>
      <c r="K38" s="75">
        <v>5</v>
      </c>
      <c r="L38" s="125">
        <v>4</v>
      </c>
      <c r="M38" s="15">
        <v>0</v>
      </c>
      <c r="N38" s="125">
        <f t="shared" si="1"/>
        <v>25</v>
      </c>
      <c r="O38" s="14"/>
      <c r="P38" s="1"/>
    </row>
    <row r="39" spans="1:16" x14ac:dyDescent="0.25">
      <c r="A39" s="15">
        <v>36</v>
      </c>
      <c r="B39" s="12" t="s">
        <v>35</v>
      </c>
      <c r="C39" s="11" t="s">
        <v>36</v>
      </c>
      <c r="D39" s="4" t="s">
        <v>581</v>
      </c>
      <c r="E39" s="75">
        <v>3</v>
      </c>
      <c r="F39" s="125">
        <v>1</v>
      </c>
      <c r="G39" s="75">
        <v>0</v>
      </c>
      <c r="H39" s="125">
        <v>5</v>
      </c>
      <c r="I39" s="75">
        <v>2</v>
      </c>
      <c r="J39" s="125">
        <v>5</v>
      </c>
      <c r="K39" s="75">
        <v>5</v>
      </c>
      <c r="L39" s="125">
        <v>4</v>
      </c>
      <c r="M39" s="15">
        <v>0</v>
      </c>
      <c r="N39" s="125">
        <f t="shared" si="1"/>
        <v>25</v>
      </c>
      <c r="O39" s="14"/>
      <c r="P39" s="1"/>
    </row>
    <row r="40" spans="1:16" x14ac:dyDescent="0.25">
      <c r="A40" s="15">
        <v>37</v>
      </c>
      <c r="B40" s="17" t="s">
        <v>46</v>
      </c>
      <c r="C40" s="16" t="s">
        <v>48</v>
      </c>
      <c r="D40" s="4" t="s">
        <v>581</v>
      </c>
      <c r="E40" s="75">
        <v>1</v>
      </c>
      <c r="F40" s="125">
        <v>2</v>
      </c>
      <c r="G40" s="75">
        <v>5</v>
      </c>
      <c r="H40" s="125">
        <v>5</v>
      </c>
      <c r="I40" s="75">
        <v>3</v>
      </c>
      <c r="J40" s="125">
        <v>2</v>
      </c>
      <c r="K40" s="75">
        <v>5</v>
      </c>
      <c r="L40" s="125">
        <v>1</v>
      </c>
      <c r="M40" s="15">
        <v>0</v>
      </c>
      <c r="N40" s="125">
        <f t="shared" si="1"/>
        <v>24</v>
      </c>
      <c r="O40" s="14"/>
      <c r="P40" s="1"/>
    </row>
    <row r="41" spans="1:16" x14ac:dyDescent="0.25">
      <c r="A41" s="15">
        <v>38</v>
      </c>
      <c r="B41" s="12" t="s">
        <v>71</v>
      </c>
      <c r="C41" s="11" t="s">
        <v>73</v>
      </c>
      <c r="D41" s="4" t="s">
        <v>581</v>
      </c>
      <c r="E41" s="75">
        <v>1</v>
      </c>
      <c r="F41" s="125">
        <v>2</v>
      </c>
      <c r="G41" s="75">
        <v>5</v>
      </c>
      <c r="H41" s="125">
        <v>5</v>
      </c>
      <c r="I41" s="75">
        <v>3</v>
      </c>
      <c r="J41" s="125">
        <v>2</v>
      </c>
      <c r="K41" s="75">
        <v>5</v>
      </c>
      <c r="L41" s="125">
        <v>1</v>
      </c>
      <c r="M41" s="15">
        <v>0</v>
      </c>
      <c r="N41" s="125">
        <f t="shared" si="1"/>
        <v>24</v>
      </c>
      <c r="O41" s="14"/>
      <c r="P41" s="1"/>
    </row>
    <row r="42" spans="1:16" x14ac:dyDescent="0.25">
      <c r="A42" s="15">
        <v>39</v>
      </c>
      <c r="B42" s="12" t="s">
        <v>58</v>
      </c>
      <c r="C42" s="11" t="s">
        <v>66</v>
      </c>
      <c r="D42" s="4" t="s">
        <v>581</v>
      </c>
      <c r="E42" s="75">
        <v>1</v>
      </c>
      <c r="F42" s="125">
        <v>2</v>
      </c>
      <c r="G42" s="75">
        <v>5</v>
      </c>
      <c r="H42" s="125">
        <v>5</v>
      </c>
      <c r="I42" s="75">
        <v>3</v>
      </c>
      <c r="J42" s="125">
        <v>2</v>
      </c>
      <c r="K42" s="75">
        <v>5</v>
      </c>
      <c r="L42" s="125">
        <v>1</v>
      </c>
      <c r="M42" s="15">
        <v>0</v>
      </c>
      <c r="N42" s="125">
        <f t="shared" si="1"/>
        <v>24</v>
      </c>
      <c r="O42" s="14"/>
      <c r="P42" s="1"/>
    </row>
    <row r="43" spans="1:16" x14ac:dyDescent="0.25">
      <c r="A43" s="15">
        <v>40</v>
      </c>
      <c r="B43" s="38" t="s">
        <v>175</v>
      </c>
      <c r="C43" s="42" t="s">
        <v>174</v>
      </c>
      <c r="D43" s="4" t="s">
        <v>586</v>
      </c>
      <c r="E43" s="75">
        <v>1</v>
      </c>
      <c r="F43" s="125">
        <v>2</v>
      </c>
      <c r="G43" s="75">
        <v>5</v>
      </c>
      <c r="H43" s="125">
        <v>3</v>
      </c>
      <c r="I43" s="75">
        <v>2</v>
      </c>
      <c r="J43" s="125">
        <v>5</v>
      </c>
      <c r="K43" s="75">
        <v>5</v>
      </c>
      <c r="L43" s="125">
        <v>1</v>
      </c>
      <c r="M43" s="15">
        <v>0</v>
      </c>
      <c r="N43" s="125">
        <f t="shared" si="1"/>
        <v>24</v>
      </c>
      <c r="O43" s="14"/>
      <c r="P43" s="1"/>
    </row>
    <row r="44" spans="1:16" ht="14.25" customHeight="1" x14ac:dyDescent="0.25">
      <c r="A44" s="15">
        <v>41</v>
      </c>
      <c r="B44" s="38" t="s">
        <v>243</v>
      </c>
      <c r="C44" s="15" t="s">
        <v>246</v>
      </c>
      <c r="D44" s="4" t="s">
        <v>587</v>
      </c>
      <c r="E44" s="75">
        <v>2</v>
      </c>
      <c r="F44" s="125">
        <v>4</v>
      </c>
      <c r="G44" s="75">
        <v>5</v>
      </c>
      <c r="H44" s="125">
        <v>4</v>
      </c>
      <c r="I44" s="75">
        <v>2</v>
      </c>
      <c r="J44" s="125">
        <v>5</v>
      </c>
      <c r="K44" s="75">
        <v>0</v>
      </c>
      <c r="L44" s="125">
        <v>2</v>
      </c>
      <c r="M44" s="15">
        <v>0</v>
      </c>
      <c r="N44" s="125">
        <f t="shared" si="1"/>
        <v>24</v>
      </c>
      <c r="O44" s="14"/>
      <c r="P44" s="1"/>
    </row>
    <row r="45" spans="1:16" x14ac:dyDescent="0.25">
      <c r="A45" s="15">
        <v>42</v>
      </c>
      <c r="B45" s="12" t="s">
        <v>46</v>
      </c>
      <c r="C45" s="11" t="s">
        <v>44</v>
      </c>
      <c r="D45" s="4" t="s">
        <v>581</v>
      </c>
      <c r="E45" s="75">
        <v>1</v>
      </c>
      <c r="F45" s="125">
        <v>2</v>
      </c>
      <c r="G45" s="75">
        <v>5</v>
      </c>
      <c r="H45" s="125">
        <v>5</v>
      </c>
      <c r="I45" s="75">
        <v>3</v>
      </c>
      <c r="J45" s="125">
        <v>2</v>
      </c>
      <c r="K45" s="75">
        <v>0</v>
      </c>
      <c r="L45" s="125">
        <v>1</v>
      </c>
      <c r="M45" s="15">
        <v>5</v>
      </c>
      <c r="N45" s="125">
        <f t="shared" si="1"/>
        <v>24</v>
      </c>
      <c r="O45" s="14"/>
      <c r="P45" s="1"/>
    </row>
    <row r="46" spans="1:16" x14ac:dyDescent="0.25">
      <c r="A46" s="15">
        <v>43</v>
      </c>
      <c r="B46" s="11" t="s">
        <v>115</v>
      </c>
      <c r="C46" s="11" t="s">
        <v>113</v>
      </c>
      <c r="D46" s="4" t="s">
        <v>582</v>
      </c>
      <c r="E46" s="75">
        <v>1</v>
      </c>
      <c r="F46" s="125">
        <v>2</v>
      </c>
      <c r="G46" s="75">
        <v>5</v>
      </c>
      <c r="H46" s="125">
        <v>2</v>
      </c>
      <c r="I46" s="75">
        <v>2</v>
      </c>
      <c r="J46" s="125">
        <v>5</v>
      </c>
      <c r="K46" s="75">
        <v>0</v>
      </c>
      <c r="L46" s="125">
        <v>2</v>
      </c>
      <c r="M46" s="15">
        <v>5</v>
      </c>
      <c r="N46" s="125">
        <f t="shared" si="1"/>
        <v>24</v>
      </c>
      <c r="O46" s="14"/>
      <c r="P46" s="1"/>
    </row>
    <row r="47" spans="1:16" x14ac:dyDescent="0.25">
      <c r="A47" s="15">
        <v>44</v>
      </c>
      <c r="B47" s="38" t="s">
        <v>201</v>
      </c>
      <c r="C47" s="42" t="s">
        <v>202</v>
      </c>
      <c r="D47" s="4" t="s">
        <v>586</v>
      </c>
      <c r="E47" s="75">
        <v>3</v>
      </c>
      <c r="F47" s="125">
        <v>1</v>
      </c>
      <c r="G47" s="75">
        <v>0</v>
      </c>
      <c r="H47" s="125">
        <v>3</v>
      </c>
      <c r="I47" s="75">
        <v>2</v>
      </c>
      <c r="J47" s="125">
        <v>5</v>
      </c>
      <c r="K47" s="75">
        <v>5</v>
      </c>
      <c r="L47" s="125">
        <v>5</v>
      </c>
      <c r="M47" s="15">
        <v>0</v>
      </c>
      <c r="N47" s="125">
        <f t="shared" si="1"/>
        <v>24</v>
      </c>
      <c r="O47" s="14"/>
      <c r="P47" s="1"/>
    </row>
    <row r="48" spans="1:16" x14ac:dyDescent="0.25">
      <c r="A48" s="15">
        <v>45</v>
      </c>
      <c r="B48" s="14" t="s">
        <v>210</v>
      </c>
      <c r="C48" s="15" t="s">
        <v>211</v>
      </c>
      <c r="D48" s="4" t="s">
        <v>587</v>
      </c>
      <c r="E48" s="75">
        <v>1</v>
      </c>
      <c r="F48" s="125">
        <v>3</v>
      </c>
      <c r="G48" s="75">
        <v>5</v>
      </c>
      <c r="H48" s="125">
        <v>3</v>
      </c>
      <c r="I48" s="75">
        <v>3</v>
      </c>
      <c r="J48" s="125">
        <v>2</v>
      </c>
      <c r="K48" s="75">
        <v>5</v>
      </c>
      <c r="L48" s="125">
        <v>1</v>
      </c>
      <c r="M48" s="15">
        <v>0</v>
      </c>
      <c r="N48" s="125">
        <f t="shared" si="1"/>
        <v>23</v>
      </c>
      <c r="O48" s="14"/>
      <c r="P48" s="1"/>
    </row>
    <row r="49" spans="1:16" x14ac:dyDescent="0.25">
      <c r="A49" s="15">
        <v>46</v>
      </c>
      <c r="B49" s="17" t="s">
        <v>71</v>
      </c>
      <c r="C49" s="16" t="s">
        <v>514</v>
      </c>
      <c r="D49" s="4" t="s">
        <v>581</v>
      </c>
      <c r="E49" s="75">
        <v>1</v>
      </c>
      <c r="F49" s="125">
        <v>1</v>
      </c>
      <c r="G49" s="75">
        <v>5</v>
      </c>
      <c r="H49" s="125">
        <v>5</v>
      </c>
      <c r="I49" s="75">
        <v>3</v>
      </c>
      <c r="J49" s="125">
        <v>2</v>
      </c>
      <c r="K49" s="75">
        <v>5</v>
      </c>
      <c r="L49" s="125">
        <v>1</v>
      </c>
      <c r="M49" s="15">
        <v>0</v>
      </c>
      <c r="N49" s="125">
        <f>SUM(E49:M49)</f>
        <v>23</v>
      </c>
      <c r="O49" s="14"/>
      <c r="P49" s="1"/>
    </row>
    <row r="50" spans="1:16" x14ac:dyDescent="0.25">
      <c r="A50" s="15">
        <v>47</v>
      </c>
      <c r="B50" s="12" t="s">
        <v>38</v>
      </c>
      <c r="C50" s="11" t="s">
        <v>39</v>
      </c>
      <c r="D50" s="4" t="s">
        <v>581</v>
      </c>
      <c r="E50" s="75">
        <v>1</v>
      </c>
      <c r="F50" s="125">
        <v>1</v>
      </c>
      <c r="G50" s="75">
        <v>5</v>
      </c>
      <c r="H50" s="125">
        <v>5</v>
      </c>
      <c r="I50" s="75">
        <v>3</v>
      </c>
      <c r="J50" s="125">
        <v>2</v>
      </c>
      <c r="K50" s="75">
        <v>5</v>
      </c>
      <c r="L50" s="125">
        <v>1</v>
      </c>
      <c r="M50" s="15">
        <v>0</v>
      </c>
      <c r="N50" s="125">
        <f t="shared" si="1"/>
        <v>23</v>
      </c>
      <c r="O50" s="14"/>
      <c r="P50" s="1"/>
    </row>
    <row r="51" spans="1:16" x14ac:dyDescent="0.25">
      <c r="A51" s="15">
        <v>48</v>
      </c>
      <c r="B51" s="12" t="s">
        <v>46</v>
      </c>
      <c r="C51" s="11" t="s">
        <v>49</v>
      </c>
      <c r="D51" s="4" t="s">
        <v>581</v>
      </c>
      <c r="E51" s="75">
        <v>1</v>
      </c>
      <c r="F51" s="125">
        <v>1</v>
      </c>
      <c r="G51" s="75">
        <v>5</v>
      </c>
      <c r="H51" s="125">
        <v>5</v>
      </c>
      <c r="I51" s="75">
        <v>3</v>
      </c>
      <c r="J51" s="125">
        <v>2</v>
      </c>
      <c r="K51" s="75">
        <v>5</v>
      </c>
      <c r="L51" s="125">
        <v>1</v>
      </c>
      <c r="M51" s="15">
        <v>0</v>
      </c>
      <c r="N51" s="125">
        <f t="shared" si="1"/>
        <v>23</v>
      </c>
      <c r="O51" s="14"/>
      <c r="P51" s="1"/>
    </row>
    <row r="52" spans="1:16" x14ac:dyDescent="0.25">
      <c r="A52" s="15">
        <v>49</v>
      </c>
      <c r="B52" s="4" t="s">
        <v>12</v>
      </c>
      <c r="C52" s="15" t="s">
        <v>603</v>
      </c>
      <c r="D52" s="4" t="s">
        <v>581</v>
      </c>
      <c r="E52" s="15">
        <v>1</v>
      </c>
      <c r="F52" s="4">
        <v>1</v>
      </c>
      <c r="G52" s="15">
        <v>5</v>
      </c>
      <c r="H52" s="4">
        <v>3</v>
      </c>
      <c r="I52" s="15">
        <v>2</v>
      </c>
      <c r="J52" s="4">
        <v>5</v>
      </c>
      <c r="K52" s="15">
        <v>0</v>
      </c>
      <c r="L52" s="4">
        <v>1</v>
      </c>
      <c r="M52" s="15">
        <v>5</v>
      </c>
      <c r="N52" s="4">
        <f>SUM(E52:M52)</f>
        <v>23</v>
      </c>
      <c r="O52" s="14"/>
      <c r="P52" s="1"/>
    </row>
    <row r="53" spans="1:16" x14ac:dyDescent="0.25">
      <c r="A53" s="15">
        <v>50</v>
      </c>
      <c r="B53" s="12" t="s">
        <v>93</v>
      </c>
      <c r="C53" s="11" t="s">
        <v>92</v>
      </c>
      <c r="D53" s="4" t="s">
        <v>581</v>
      </c>
      <c r="E53" s="75">
        <v>3</v>
      </c>
      <c r="F53" s="125">
        <v>3</v>
      </c>
      <c r="G53" s="75">
        <v>0</v>
      </c>
      <c r="H53" s="125">
        <v>3</v>
      </c>
      <c r="I53" s="75">
        <v>2</v>
      </c>
      <c r="J53" s="125">
        <v>5</v>
      </c>
      <c r="K53" s="75">
        <v>5</v>
      </c>
      <c r="L53" s="125">
        <v>2</v>
      </c>
      <c r="M53" s="15">
        <v>0</v>
      </c>
      <c r="N53" s="125">
        <f t="shared" si="1"/>
        <v>23</v>
      </c>
      <c r="O53" s="14"/>
      <c r="P53" s="1"/>
    </row>
    <row r="54" spans="1:16" x14ac:dyDescent="0.25">
      <c r="A54" s="15">
        <v>51</v>
      </c>
      <c r="B54" s="12" t="s">
        <v>87</v>
      </c>
      <c r="C54" s="11" t="s">
        <v>90</v>
      </c>
      <c r="D54" s="4" t="s">
        <v>581</v>
      </c>
      <c r="E54" s="75">
        <v>3</v>
      </c>
      <c r="F54" s="125">
        <v>2</v>
      </c>
      <c r="G54" s="75">
        <v>0</v>
      </c>
      <c r="H54" s="125">
        <v>5</v>
      </c>
      <c r="I54" s="75">
        <v>3</v>
      </c>
      <c r="J54" s="125">
        <v>2</v>
      </c>
      <c r="K54" s="75">
        <v>5</v>
      </c>
      <c r="L54" s="125">
        <v>3</v>
      </c>
      <c r="M54" s="15">
        <v>0</v>
      </c>
      <c r="N54" s="125">
        <f t="shared" si="1"/>
        <v>23</v>
      </c>
      <c r="O54" s="14"/>
      <c r="P54" s="1"/>
    </row>
    <row r="55" spans="1:16" x14ac:dyDescent="0.25">
      <c r="A55" s="15">
        <v>52</v>
      </c>
      <c r="B55" s="38" t="s">
        <v>243</v>
      </c>
      <c r="C55" s="15" t="s">
        <v>57</v>
      </c>
      <c r="D55" s="4" t="s">
        <v>587</v>
      </c>
      <c r="E55" s="75">
        <v>5</v>
      </c>
      <c r="F55" s="125">
        <v>3</v>
      </c>
      <c r="G55" s="75">
        <v>0</v>
      </c>
      <c r="H55" s="125">
        <v>4</v>
      </c>
      <c r="I55" s="75">
        <v>2</v>
      </c>
      <c r="J55" s="125">
        <v>5</v>
      </c>
      <c r="K55" s="75">
        <v>0</v>
      </c>
      <c r="L55" s="125">
        <v>4</v>
      </c>
      <c r="M55" s="15">
        <v>0</v>
      </c>
      <c r="N55" s="125">
        <f t="shared" si="1"/>
        <v>23</v>
      </c>
      <c r="O55" s="14"/>
      <c r="P55" s="1"/>
    </row>
    <row r="56" spans="1:16" x14ac:dyDescent="0.25">
      <c r="A56" s="15">
        <v>53</v>
      </c>
      <c r="B56" s="38" t="s">
        <v>190</v>
      </c>
      <c r="C56" s="42" t="s">
        <v>189</v>
      </c>
      <c r="D56" s="4" t="s">
        <v>586</v>
      </c>
      <c r="E56" s="75">
        <v>1</v>
      </c>
      <c r="F56" s="125">
        <v>5</v>
      </c>
      <c r="G56" s="75">
        <v>5</v>
      </c>
      <c r="H56" s="125">
        <v>3</v>
      </c>
      <c r="I56" s="75">
        <v>2</v>
      </c>
      <c r="J56" s="125">
        <v>5</v>
      </c>
      <c r="K56" s="75">
        <v>0</v>
      </c>
      <c r="L56" s="125">
        <v>1</v>
      </c>
      <c r="M56" s="15">
        <v>0</v>
      </c>
      <c r="N56" s="125">
        <f t="shared" si="1"/>
        <v>22</v>
      </c>
      <c r="O56" s="14"/>
      <c r="P56" s="1"/>
    </row>
    <row r="57" spans="1:16" x14ac:dyDescent="0.25">
      <c r="A57" s="15">
        <v>54</v>
      </c>
      <c r="B57" s="37" t="s">
        <v>193</v>
      </c>
      <c r="C57" s="42" t="s">
        <v>196</v>
      </c>
      <c r="D57" s="4" t="s">
        <v>586</v>
      </c>
      <c r="E57" s="75">
        <v>1</v>
      </c>
      <c r="F57" s="125">
        <v>5</v>
      </c>
      <c r="G57" s="75">
        <v>5</v>
      </c>
      <c r="H57" s="125">
        <v>3</v>
      </c>
      <c r="I57" s="75">
        <v>2</v>
      </c>
      <c r="J57" s="125">
        <v>5</v>
      </c>
      <c r="K57" s="75">
        <v>0</v>
      </c>
      <c r="L57" s="125">
        <v>1</v>
      </c>
      <c r="M57" s="15">
        <v>0</v>
      </c>
      <c r="N57" s="125">
        <f t="shared" si="1"/>
        <v>22</v>
      </c>
      <c r="O57" s="14"/>
      <c r="P57" s="1"/>
    </row>
    <row r="58" spans="1:16" x14ac:dyDescent="0.25">
      <c r="A58" s="15">
        <v>55</v>
      </c>
      <c r="B58" s="38" t="s">
        <v>260</v>
      </c>
      <c r="C58" s="15" t="s">
        <v>259</v>
      </c>
      <c r="D58" s="4" t="s">
        <v>587</v>
      </c>
      <c r="E58" s="75">
        <v>1</v>
      </c>
      <c r="F58" s="125">
        <v>5</v>
      </c>
      <c r="G58" s="75">
        <v>5</v>
      </c>
      <c r="H58" s="125">
        <v>3</v>
      </c>
      <c r="I58" s="75">
        <v>2</v>
      </c>
      <c r="J58" s="125">
        <v>5</v>
      </c>
      <c r="K58" s="75">
        <v>0</v>
      </c>
      <c r="L58" s="125">
        <v>1</v>
      </c>
      <c r="M58" s="15">
        <v>0</v>
      </c>
      <c r="N58" s="125">
        <f t="shared" si="1"/>
        <v>22</v>
      </c>
      <c r="O58" s="14"/>
      <c r="P58" s="1"/>
    </row>
    <row r="59" spans="1:16" x14ac:dyDescent="0.25">
      <c r="A59" s="15">
        <v>56</v>
      </c>
      <c r="B59" s="12" t="s">
        <v>87</v>
      </c>
      <c r="C59" s="11" t="s">
        <v>91</v>
      </c>
      <c r="D59" s="4" t="s">
        <v>581</v>
      </c>
      <c r="E59" s="75">
        <v>2</v>
      </c>
      <c r="F59" s="125">
        <v>4</v>
      </c>
      <c r="G59" s="75">
        <v>5</v>
      </c>
      <c r="H59" s="125">
        <v>5</v>
      </c>
      <c r="I59" s="75">
        <v>3</v>
      </c>
      <c r="J59" s="125">
        <v>2</v>
      </c>
      <c r="K59" s="75">
        <v>0</v>
      </c>
      <c r="L59" s="125">
        <v>1</v>
      </c>
      <c r="M59" s="15">
        <v>0</v>
      </c>
      <c r="N59" s="125">
        <f t="shared" si="1"/>
        <v>22</v>
      </c>
      <c r="O59" s="14"/>
      <c r="P59" s="1"/>
    </row>
    <row r="60" spans="1:16" x14ac:dyDescent="0.25">
      <c r="A60" s="15">
        <v>57</v>
      </c>
      <c r="B60" s="26" t="s">
        <v>109</v>
      </c>
      <c r="C60" s="11" t="s">
        <v>108</v>
      </c>
      <c r="D60" s="4" t="s">
        <v>582</v>
      </c>
      <c r="E60" s="75">
        <v>1</v>
      </c>
      <c r="F60" s="125">
        <v>4</v>
      </c>
      <c r="G60" s="75">
        <v>5</v>
      </c>
      <c r="H60" s="125">
        <v>3</v>
      </c>
      <c r="I60" s="75">
        <v>3</v>
      </c>
      <c r="J60" s="125">
        <v>5</v>
      </c>
      <c r="K60" s="75">
        <v>0</v>
      </c>
      <c r="L60" s="125">
        <v>1</v>
      </c>
      <c r="M60" s="15">
        <v>0</v>
      </c>
      <c r="N60" s="125">
        <f t="shared" si="1"/>
        <v>22</v>
      </c>
      <c r="O60" s="14"/>
      <c r="P60" s="1"/>
    </row>
    <row r="61" spans="1:16" ht="14.25" customHeight="1" x14ac:dyDescent="0.25">
      <c r="A61" s="15">
        <v>58</v>
      </c>
      <c r="B61" s="9" t="s">
        <v>12</v>
      </c>
      <c r="C61" s="5" t="s">
        <v>11</v>
      </c>
      <c r="D61" s="4" t="s">
        <v>581</v>
      </c>
      <c r="E61" s="75">
        <v>2</v>
      </c>
      <c r="F61" s="125">
        <v>4</v>
      </c>
      <c r="G61" s="75">
        <v>5</v>
      </c>
      <c r="H61" s="125">
        <v>3</v>
      </c>
      <c r="I61" s="75">
        <v>2</v>
      </c>
      <c r="J61" s="125">
        <v>5</v>
      </c>
      <c r="K61" s="75">
        <v>0</v>
      </c>
      <c r="L61" s="125">
        <v>1</v>
      </c>
      <c r="M61" s="15">
        <v>0</v>
      </c>
      <c r="N61" s="125">
        <f t="shared" si="1"/>
        <v>22</v>
      </c>
      <c r="O61" s="14"/>
      <c r="P61" s="1"/>
    </row>
    <row r="62" spans="1:16" x14ac:dyDescent="0.25">
      <c r="A62" s="15">
        <v>59</v>
      </c>
      <c r="B62" s="19" t="s">
        <v>107</v>
      </c>
      <c r="C62" s="11" t="s">
        <v>106</v>
      </c>
      <c r="D62" s="4" t="s">
        <v>581</v>
      </c>
      <c r="E62" s="75">
        <v>2</v>
      </c>
      <c r="F62" s="125">
        <v>3</v>
      </c>
      <c r="G62" s="75">
        <v>5</v>
      </c>
      <c r="H62" s="125">
        <v>5</v>
      </c>
      <c r="I62" s="75">
        <v>4</v>
      </c>
      <c r="J62" s="125">
        <v>1</v>
      </c>
      <c r="K62" s="75">
        <v>0</v>
      </c>
      <c r="L62" s="125">
        <v>2</v>
      </c>
      <c r="M62" s="15">
        <v>0</v>
      </c>
      <c r="N62" s="125">
        <f t="shared" si="1"/>
        <v>22</v>
      </c>
      <c r="O62" s="14"/>
      <c r="P62" s="1"/>
    </row>
    <row r="63" spans="1:16" x14ac:dyDescent="0.25">
      <c r="A63" s="15">
        <v>60</v>
      </c>
      <c r="B63" s="12" t="s">
        <v>58</v>
      </c>
      <c r="C63" s="11" t="s">
        <v>62</v>
      </c>
      <c r="D63" s="4" t="s">
        <v>581</v>
      </c>
      <c r="E63" s="75">
        <v>2</v>
      </c>
      <c r="F63" s="125">
        <v>3</v>
      </c>
      <c r="G63" s="75">
        <v>0</v>
      </c>
      <c r="H63" s="125">
        <v>5</v>
      </c>
      <c r="I63" s="75">
        <v>3</v>
      </c>
      <c r="J63" s="125">
        <v>2</v>
      </c>
      <c r="K63" s="75">
        <v>5</v>
      </c>
      <c r="L63" s="125">
        <v>2</v>
      </c>
      <c r="M63" s="15">
        <v>0</v>
      </c>
      <c r="N63" s="125">
        <f t="shared" si="1"/>
        <v>22</v>
      </c>
      <c r="O63" s="14"/>
      <c r="P63" s="1"/>
    </row>
    <row r="64" spans="1:16" x14ac:dyDescent="0.25">
      <c r="A64" s="15">
        <v>61</v>
      </c>
      <c r="B64" s="38" t="s">
        <v>187</v>
      </c>
      <c r="C64" s="42" t="s">
        <v>377</v>
      </c>
      <c r="D64" s="4" t="s">
        <v>586</v>
      </c>
      <c r="E64" s="75">
        <v>1</v>
      </c>
      <c r="F64" s="125">
        <v>3</v>
      </c>
      <c r="G64" s="75">
        <v>0</v>
      </c>
      <c r="H64" s="125">
        <v>5</v>
      </c>
      <c r="I64" s="75">
        <v>2</v>
      </c>
      <c r="J64" s="125">
        <v>5</v>
      </c>
      <c r="K64" s="75">
        <v>5</v>
      </c>
      <c r="L64" s="125">
        <v>1</v>
      </c>
      <c r="M64" s="15">
        <v>0</v>
      </c>
      <c r="N64" s="125">
        <f t="shared" si="1"/>
        <v>22</v>
      </c>
      <c r="O64" s="14"/>
      <c r="P64" s="1"/>
    </row>
    <row r="65" spans="1:16" x14ac:dyDescent="0.25">
      <c r="A65" s="15">
        <v>62</v>
      </c>
      <c r="B65" s="14" t="s">
        <v>216</v>
      </c>
      <c r="C65" s="15" t="s">
        <v>218</v>
      </c>
      <c r="D65" s="4" t="s">
        <v>587</v>
      </c>
      <c r="E65" s="75">
        <v>3</v>
      </c>
      <c r="F65" s="125">
        <v>3</v>
      </c>
      <c r="G65" s="75">
        <v>0</v>
      </c>
      <c r="H65" s="125">
        <v>4</v>
      </c>
      <c r="I65" s="75">
        <v>3</v>
      </c>
      <c r="J65" s="125">
        <v>2</v>
      </c>
      <c r="K65" s="75">
        <v>5</v>
      </c>
      <c r="L65" s="125">
        <v>2</v>
      </c>
      <c r="M65" s="15">
        <v>0</v>
      </c>
      <c r="N65" s="125">
        <f t="shared" si="1"/>
        <v>22</v>
      </c>
      <c r="O65" s="14"/>
      <c r="P65" s="1"/>
    </row>
    <row r="66" spans="1:16" x14ac:dyDescent="0.25">
      <c r="A66" s="15">
        <v>63</v>
      </c>
      <c r="B66" s="14" t="s">
        <v>167</v>
      </c>
      <c r="C66" s="15" t="s">
        <v>155</v>
      </c>
      <c r="D66" s="4" t="s">
        <v>585</v>
      </c>
      <c r="E66" s="75">
        <v>3</v>
      </c>
      <c r="F66" s="125">
        <v>3</v>
      </c>
      <c r="G66" s="75">
        <v>0</v>
      </c>
      <c r="H66" s="125">
        <v>3</v>
      </c>
      <c r="I66" s="75">
        <v>3</v>
      </c>
      <c r="J66" s="125">
        <v>2</v>
      </c>
      <c r="K66" s="75">
        <v>5</v>
      </c>
      <c r="L66" s="125">
        <v>3</v>
      </c>
      <c r="M66" s="15">
        <v>0</v>
      </c>
      <c r="N66" s="125">
        <f t="shared" si="1"/>
        <v>22</v>
      </c>
      <c r="O66" s="14"/>
      <c r="P66" s="1"/>
    </row>
    <row r="67" spans="1:16" x14ac:dyDescent="0.25">
      <c r="A67" s="15">
        <v>64</v>
      </c>
      <c r="B67" s="12" t="s">
        <v>46</v>
      </c>
      <c r="C67" s="11" t="s">
        <v>47</v>
      </c>
      <c r="D67" s="4" t="s">
        <v>581</v>
      </c>
      <c r="E67" s="75">
        <v>3</v>
      </c>
      <c r="F67" s="125">
        <v>2</v>
      </c>
      <c r="G67" s="75">
        <v>0</v>
      </c>
      <c r="H67" s="125">
        <v>5</v>
      </c>
      <c r="I67" s="75">
        <v>3</v>
      </c>
      <c r="J67" s="125">
        <v>2</v>
      </c>
      <c r="K67" s="75">
        <v>5</v>
      </c>
      <c r="L67" s="125">
        <v>2</v>
      </c>
      <c r="M67" s="15">
        <v>0</v>
      </c>
      <c r="N67" s="125">
        <f t="shared" si="1"/>
        <v>22</v>
      </c>
      <c r="O67" s="14"/>
      <c r="P67" s="1"/>
    </row>
    <row r="68" spans="1:16" x14ac:dyDescent="0.25">
      <c r="A68" s="15">
        <v>65</v>
      </c>
      <c r="B68" s="26" t="s">
        <v>135</v>
      </c>
      <c r="C68" s="11" t="s">
        <v>130</v>
      </c>
      <c r="D68" s="4" t="s">
        <v>582</v>
      </c>
      <c r="E68" s="75">
        <v>3</v>
      </c>
      <c r="F68" s="125">
        <v>2</v>
      </c>
      <c r="G68" s="75">
        <v>0</v>
      </c>
      <c r="H68" s="125">
        <v>3</v>
      </c>
      <c r="I68" s="75">
        <v>2</v>
      </c>
      <c r="J68" s="125">
        <v>5</v>
      </c>
      <c r="K68" s="75">
        <v>5</v>
      </c>
      <c r="L68" s="125">
        <v>2</v>
      </c>
      <c r="M68" s="15">
        <v>0</v>
      </c>
      <c r="N68" s="125">
        <f t="shared" ref="N68:N87" si="2">SUM(E68:M68)</f>
        <v>22</v>
      </c>
      <c r="O68" s="14"/>
      <c r="P68" s="1"/>
    </row>
    <row r="69" spans="1:16" x14ac:dyDescent="0.25">
      <c r="A69" s="15">
        <v>66</v>
      </c>
      <c r="B69" s="12" t="s">
        <v>26</v>
      </c>
      <c r="C69" s="11" t="s">
        <v>31</v>
      </c>
      <c r="D69" s="4" t="s">
        <v>581</v>
      </c>
      <c r="E69" s="75">
        <v>2</v>
      </c>
      <c r="F69" s="125">
        <v>1</v>
      </c>
      <c r="G69" s="75">
        <v>0</v>
      </c>
      <c r="H69" s="125">
        <v>5</v>
      </c>
      <c r="I69" s="75">
        <v>2</v>
      </c>
      <c r="J69" s="125">
        <v>5</v>
      </c>
      <c r="K69" s="75">
        <v>5</v>
      </c>
      <c r="L69" s="125">
        <v>2</v>
      </c>
      <c r="M69" s="15">
        <v>0</v>
      </c>
      <c r="N69" s="125">
        <f t="shared" si="2"/>
        <v>22</v>
      </c>
      <c r="O69" s="14"/>
      <c r="P69" s="1"/>
    </row>
    <row r="70" spans="1:16" x14ac:dyDescent="0.25">
      <c r="A70" s="15">
        <v>67</v>
      </c>
      <c r="B70" s="28" t="s">
        <v>111</v>
      </c>
      <c r="C70" s="29" t="s">
        <v>116</v>
      </c>
      <c r="D70" s="4" t="s">
        <v>582</v>
      </c>
      <c r="E70" s="75">
        <v>5</v>
      </c>
      <c r="F70" s="125">
        <v>3</v>
      </c>
      <c r="G70" s="75">
        <v>0</v>
      </c>
      <c r="H70" s="125">
        <v>3</v>
      </c>
      <c r="I70" s="75">
        <v>2</v>
      </c>
      <c r="J70" s="125">
        <v>5</v>
      </c>
      <c r="K70" s="75">
        <v>0</v>
      </c>
      <c r="L70" s="125">
        <v>4</v>
      </c>
      <c r="M70" s="15">
        <v>0</v>
      </c>
      <c r="N70" s="125">
        <f t="shared" si="2"/>
        <v>22</v>
      </c>
      <c r="O70" s="14"/>
      <c r="P70" s="1"/>
    </row>
    <row r="71" spans="1:16" x14ac:dyDescent="0.25">
      <c r="A71" s="15">
        <v>68</v>
      </c>
      <c r="B71" s="17" t="s">
        <v>58</v>
      </c>
      <c r="C71" s="16" t="s">
        <v>588</v>
      </c>
      <c r="D71" s="4" t="s">
        <v>581</v>
      </c>
      <c r="E71" s="75">
        <v>1</v>
      </c>
      <c r="F71" s="125">
        <v>4</v>
      </c>
      <c r="G71" s="75">
        <v>5</v>
      </c>
      <c r="H71" s="125">
        <v>5</v>
      </c>
      <c r="I71" s="75">
        <v>3</v>
      </c>
      <c r="J71" s="125">
        <v>2</v>
      </c>
      <c r="K71" s="75">
        <v>0</v>
      </c>
      <c r="L71" s="125">
        <v>1</v>
      </c>
      <c r="M71" s="15">
        <v>0</v>
      </c>
      <c r="N71" s="125">
        <f t="shared" si="2"/>
        <v>21</v>
      </c>
      <c r="O71" s="14"/>
      <c r="P71" s="1"/>
    </row>
    <row r="72" spans="1:16" x14ac:dyDescent="0.25">
      <c r="A72" s="15">
        <v>69</v>
      </c>
      <c r="B72" s="12" t="s">
        <v>17</v>
      </c>
      <c r="C72" s="11" t="s">
        <v>16</v>
      </c>
      <c r="D72" s="4" t="s">
        <v>581</v>
      </c>
      <c r="E72" s="75">
        <v>1</v>
      </c>
      <c r="F72" s="125">
        <v>4</v>
      </c>
      <c r="G72" s="75">
        <v>5</v>
      </c>
      <c r="H72" s="125">
        <v>5</v>
      </c>
      <c r="I72" s="75">
        <v>3</v>
      </c>
      <c r="J72" s="125">
        <v>2</v>
      </c>
      <c r="K72" s="75">
        <v>0</v>
      </c>
      <c r="L72" s="125">
        <v>1</v>
      </c>
      <c r="M72" s="15">
        <v>0</v>
      </c>
      <c r="N72" s="125">
        <f t="shared" si="2"/>
        <v>21</v>
      </c>
      <c r="O72" s="14"/>
      <c r="P72" s="1"/>
    </row>
    <row r="73" spans="1:16" x14ac:dyDescent="0.25">
      <c r="A73" s="15">
        <v>70</v>
      </c>
      <c r="B73" s="38" t="s">
        <v>243</v>
      </c>
      <c r="C73" s="15" t="s">
        <v>242</v>
      </c>
      <c r="D73" s="4" t="s">
        <v>587</v>
      </c>
      <c r="E73" s="75">
        <v>1</v>
      </c>
      <c r="F73" s="125">
        <v>3</v>
      </c>
      <c r="G73" s="75">
        <v>5</v>
      </c>
      <c r="H73" s="125">
        <v>4</v>
      </c>
      <c r="I73" s="75">
        <v>2</v>
      </c>
      <c r="J73" s="125">
        <v>5</v>
      </c>
      <c r="K73" s="75">
        <v>0</v>
      </c>
      <c r="L73" s="125">
        <v>1</v>
      </c>
      <c r="M73" s="15">
        <v>0</v>
      </c>
      <c r="N73" s="125">
        <f t="shared" si="2"/>
        <v>21</v>
      </c>
      <c r="O73" s="14"/>
      <c r="P73" s="1"/>
    </row>
    <row r="74" spans="1:16" x14ac:dyDescent="0.25">
      <c r="A74" s="15">
        <v>71</v>
      </c>
      <c r="B74" s="4" t="s">
        <v>220</v>
      </c>
      <c r="C74" s="15" t="s">
        <v>221</v>
      </c>
      <c r="D74" s="4" t="s">
        <v>587</v>
      </c>
      <c r="E74" s="15">
        <v>1</v>
      </c>
      <c r="F74" s="4">
        <v>3</v>
      </c>
      <c r="G74" s="15">
        <v>5</v>
      </c>
      <c r="H74" s="4">
        <v>4</v>
      </c>
      <c r="I74" s="15">
        <v>2</v>
      </c>
      <c r="J74" s="4">
        <v>5</v>
      </c>
      <c r="K74" s="15">
        <v>0</v>
      </c>
      <c r="L74" s="4">
        <v>1</v>
      </c>
      <c r="M74" s="15">
        <v>0</v>
      </c>
      <c r="N74" s="4">
        <f>SUM(E74:M74)</f>
        <v>21</v>
      </c>
      <c r="O74" s="14"/>
      <c r="P74" s="1"/>
    </row>
    <row r="75" spans="1:16" x14ac:dyDescent="0.25">
      <c r="A75" s="15">
        <v>72</v>
      </c>
      <c r="B75" s="14" t="s">
        <v>224</v>
      </c>
      <c r="C75" s="15" t="s">
        <v>225</v>
      </c>
      <c r="D75" s="4" t="s">
        <v>587</v>
      </c>
      <c r="E75" s="75">
        <v>2</v>
      </c>
      <c r="F75" s="125">
        <v>3</v>
      </c>
      <c r="G75" s="75">
        <v>5</v>
      </c>
      <c r="H75" s="125">
        <v>3</v>
      </c>
      <c r="I75" s="75">
        <v>3</v>
      </c>
      <c r="J75" s="125">
        <v>3</v>
      </c>
      <c r="K75" s="75">
        <v>0</v>
      </c>
      <c r="L75" s="125">
        <v>2</v>
      </c>
      <c r="M75" s="15">
        <v>0</v>
      </c>
      <c r="N75" s="125">
        <f t="shared" si="2"/>
        <v>21</v>
      </c>
      <c r="O75" s="14"/>
      <c r="P75" s="1"/>
    </row>
    <row r="76" spans="1:16" x14ac:dyDescent="0.25">
      <c r="A76" s="15">
        <v>73</v>
      </c>
      <c r="B76" s="12" t="s">
        <v>46</v>
      </c>
      <c r="C76" s="11" t="s">
        <v>45</v>
      </c>
      <c r="D76" s="4" t="s">
        <v>581</v>
      </c>
      <c r="E76" s="75">
        <v>2</v>
      </c>
      <c r="F76" s="125">
        <v>2</v>
      </c>
      <c r="G76" s="75">
        <v>5</v>
      </c>
      <c r="H76" s="125">
        <v>5</v>
      </c>
      <c r="I76" s="75">
        <v>3</v>
      </c>
      <c r="J76" s="125">
        <v>2</v>
      </c>
      <c r="K76" s="75">
        <v>0</v>
      </c>
      <c r="L76" s="125">
        <v>2</v>
      </c>
      <c r="M76" s="15">
        <v>0</v>
      </c>
      <c r="N76" s="125">
        <f t="shared" si="2"/>
        <v>21</v>
      </c>
      <c r="O76" s="14"/>
      <c r="P76" s="1"/>
    </row>
    <row r="77" spans="1:16" x14ac:dyDescent="0.25">
      <c r="A77" s="15">
        <v>74</v>
      </c>
      <c r="B77" s="12" t="s">
        <v>26</v>
      </c>
      <c r="C77" s="11" t="s">
        <v>33</v>
      </c>
      <c r="D77" s="4" t="s">
        <v>581</v>
      </c>
      <c r="E77" s="75">
        <v>1</v>
      </c>
      <c r="F77" s="125">
        <v>2</v>
      </c>
      <c r="G77" s="75">
        <v>5</v>
      </c>
      <c r="H77" s="125">
        <v>5</v>
      </c>
      <c r="I77" s="75">
        <v>2</v>
      </c>
      <c r="J77" s="125">
        <v>5</v>
      </c>
      <c r="K77" s="75">
        <v>0</v>
      </c>
      <c r="L77" s="125">
        <v>1</v>
      </c>
      <c r="M77" s="15">
        <v>0</v>
      </c>
      <c r="N77" s="125">
        <f t="shared" si="2"/>
        <v>21</v>
      </c>
      <c r="O77" s="14"/>
      <c r="P77" s="1"/>
    </row>
    <row r="78" spans="1:16" x14ac:dyDescent="0.25">
      <c r="A78" s="15">
        <v>75</v>
      </c>
      <c r="B78" s="38" t="s">
        <v>177</v>
      </c>
      <c r="C78" s="42" t="s">
        <v>176</v>
      </c>
      <c r="D78" s="4" t="s">
        <v>586</v>
      </c>
      <c r="E78" s="75">
        <v>3</v>
      </c>
      <c r="F78" s="125">
        <v>2</v>
      </c>
      <c r="G78" s="75">
        <v>5</v>
      </c>
      <c r="H78" s="125">
        <v>4</v>
      </c>
      <c r="I78" s="75">
        <v>3</v>
      </c>
      <c r="J78" s="125">
        <v>2</v>
      </c>
      <c r="K78" s="75">
        <v>0</v>
      </c>
      <c r="L78" s="125">
        <v>2</v>
      </c>
      <c r="M78" s="15">
        <v>0</v>
      </c>
      <c r="N78" s="125">
        <f t="shared" si="2"/>
        <v>21</v>
      </c>
      <c r="O78" s="14"/>
      <c r="P78" s="1"/>
    </row>
    <row r="79" spans="1:16" x14ac:dyDescent="0.25">
      <c r="A79" s="15">
        <v>76</v>
      </c>
      <c r="B79" s="38" t="s">
        <v>197</v>
      </c>
      <c r="C79" s="42" t="s">
        <v>199</v>
      </c>
      <c r="D79" s="4" t="s">
        <v>586</v>
      </c>
      <c r="E79" s="75">
        <v>2</v>
      </c>
      <c r="F79" s="125">
        <v>2</v>
      </c>
      <c r="G79" s="75">
        <v>5</v>
      </c>
      <c r="H79" s="125">
        <v>3</v>
      </c>
      <c r="I79" s="75">
        <v>2</v>
      </c>
      <c r="J79" s="125">
        <v>5</v>
      </c>
      <c r="K79" s="75">
        <v>0</v>
      </c>
      <c r="L79" s="125">
        <v>2</v>
      </c>
      <c r="M79" s="15">
        <v>0</v>
      </c>
      <c r="N79" s="125">
        <f t="shared" si="2"/>
        <v>21</v>
      </c>
      <c r="O79" s="14"/>
      <c r="P79" s="1"/>
    </row>
    <row r="80" spans="1:16" x14ac:dyDescent="0.25">
      <c r="A80" s="15">
        <v>77</v>
      </c>
      <c r="B80" s="11" t="s">
        <v>125</v>
      </c>
      <c r="C80" s="11" t="s">
        <v>124</v>
      </c>
      <c r="D80" s="4" t="s">
        <v>582</v>
      </c>
      <c r="E80" s="75">
        <v>2</v>
      </c>
      <c r="F80" s="125">
        <v>2</v>
      </c>
      <c r="G80" s="75">
        <v>5</v>
      </c>
      <c r="H80" s="125">
        <v>3</v>
      </c>
      <c r="I80" s="75">
        <v>2</v>
      </c>
      <c r="J80" s="125">
        <v>5</v>
      </c>
      <c r="K80" s="75">
        <v>0</v>
      </c>
      <c r="L80" s="125">
        <v>2</v>
      </c>
      <c r="M80" s="15">
        <v>0</v>
      </c>
      <c r="N80" s="125">
        <f t="shared" si="2"/>
        <v>21</v>
      </c>
      <c r="O80" s="14"/>
      <c r="P80" s="1"/>
    </row>
    <row r="81" spans="1:16" x14ac:dyDescent="0.25">
      <c r="A81" s="15">
        <v>78</v>
      </c>
      <c r="B81" s="9" t="s">
        <v>21</v>
      </c>
      <c r="C81" s="5" t="s">
        <v>23</v>
      </c>
      <c r="D81" s="4" t="s">
        <v>581</v>
      </c>
      <c r="E81" s="75">
        <v>2</v>
      </c>
      <c r="F81" s="125">
        <v>1</v>
      </c>
      <c r="G81" s="75">
        <v>5</v>
      </c>
      <c r="H81" s="125">
        <v>4</v>
      </c>
      <c r="I81" s="75">
        <v>2</v>
      </c>
      <c r="J81" s="125">
        <v>5</v>
      </c>
      <c r="K81" s="75">
        <v>0</v>
      </c>
      <c r="L81" s="125">
        <v>2</v>
      </c>
      <c r="M81" s="15">
        <v>0</v>
      </c>
      <c r="N81" s="125">
        <f t="shared" si="2"/>
        <v>21</v>
      </c>
      <c r="O81" s="14"/>
      <c r="P81" s="1"/>
    </row>
    <row r="82" spans="1:16" x14ac:dyDescent="0.25">
      <c r="A82" s="15">
        <v>79</v>
      </c>
      <c r="B82" s="12" t="s">
        <v>93</v>
      </c>
      <c r="C82" s="11" t="s">
        <v>95</v>
      </c>
      <c r="D82" s="4" t="s">
        <v>581</v>
      </c>
      <c r="E82" s="75">
        <v>1</v>
      </c>
      <c r="F82" s="125">
        <v>4</v>
      </c>
      <c r="G82" s="75">
        <v>0</v>
      </c>
      <c r="H82" s="125">
        <v>3</v>
      </c>
      <c r="I82" s="75">
        <v>2</v>
      </c>
      <c r="J82" s="125">
        <v>5</v>
      </c>
      <c r="K82" s="75">
        <v>5</v>
      </c>
      <c r="L82" s="125">
        <v>1</v>
      </c>
      <c r="M82" s="15">
        <v>0</v>
      </c>
      <c r="N82" s="125">
        <f t="shared" si="2"/>
        <v>21</v>
      </c>
      <c r="O82" s="14"/>
      <c r="P82" s="1"/>
    </row>
    <row r="83" spans="1:16" x14ac:dyDescent="0.25">
      <c r="A83" s="15">
        <v>80</v>
      </c>
      <c r="B83" s="12" t="s">
        <v>68</v>
      </c>
      <c r="C83" s="11" t="s">
        <v>67</v>
      </c>
      <c r="D83" s="4" t="s">
        <v>581</v>
      </c>
      <c r="E83" s="75">
        <v>2</v>
      </c>
      <c r="F83" s="125">
        <v>3</v>
      </c>
      <c r="G83" s="75">
        <v>0</v>
      </c>
      <c r="H83" s="125">
        <v>5</v>
      </c>
      <c r="I83" s="75">
        <v>3</v>
      </c>
      <c r="J83" s="125">
        <v>2</v>
      </c>
      <c r="K83" s="75">
        <v>5</v>
      </c>
      <c r="L83" s="125">
        <v>1</v>
      </c>
      <c r="M83" s="15">
        <v>0</v>
      </c>
      <c r="N83" s="125">
        <f t="shared" si="2"/>
        <v>21</v>
      </c>
      <c r="O83" s="14"/>
      <c r="P83" s="1"/>
    </row>
    <row r="84" spans="1:16" x14ac:dyDescent="0.25">
      <c r="A84" s="15">
        <v>81</v>
      </c>
      <c r="B84" s="17" t="s">
        <v>51</v>
      </c>
      <c r="C84" s="16" t="s">
        <v>52</v>
      </c>
      <c r="D84" s="4" t="s">
        <v>581</v>
      </c>
      <c r="E84" s="75">
        <v>2</v>
      </c>
      <c r="F84" s="125">
        <v>2</v>
      </c>
      <c r="G84" s="75">
        <v>0</v>
      </c>
      <c r="H84" s="125">
        <v>5</v>
      </c>
      <c r="I84" s="75">
        <v>3</v>
      </c>
      <c r="J84" s="125">
        <v>2</v>
      </c>
      <c r="K84" s="75">
        <v>5</v>
      </c>
      <c r="L84" s="125">
        <v>2</v>
      </c>
      <c r="M84" s="15">
        <v>0</v>
      </c>
      <c r="N84" s="125">
        <f t="shared" si="2"/>
        <v>21</v>
      </c>
      <c r="O84" s="14"/>
      <c r="P84" s="1"/>
    </row>
    <row r="85" spans="1:16" x14ac:dyDescent="0.25">
      <c r="A85" s="15">
        <v>82</v>
      </c>
      <c r="B85" s="14" t="s">
        <v>231</v>
      </c>
      <c r="C85" s="16" t="s">
        <v>232</v>
      </c>
      <c r="D85" s="4" t="s">
        <v>587</v>
      </c>
      <c r="E85" s="75">
        <v>2</v>
      </c>
      <c r="F85" s="125">
        <v>2</v>
      </c>
      <c r="G85" s="75">
        <v>0</v>
      </c>
      <c r="H85" s="125">
        <v>5</v>
      </c>
      <c r="I85" s="75">
        <v>3</v>
      </c>
      <c r="J85" s="125">
        <v>2</v>
      </c>
      <c r="K85" s="75">
        <v>5</v>
      </c>
      <c r="L85" s="125">
        <v>2</v>
      </c>
      <c r="M85" s="15">
        <v>0</v>
      </c>
      <c r="N85" s="125">
        <f t="shared" si="2"/>
        <v>21</v>
      </c>
      <c r="O85" s="14"/>
      <c r="P85" s="1"/>
    </row>
    <row r="86" spans="1:16" x14ac:dyDescent="0.25">
      <c r="A86" s="15">
        <v>83</v>
      </c>
      <c r="B86" s="17" t="s">
        <v>26</v>
      </c>
      <c r="C86" s="16" t="s">
        <v>27</v>
      </c>
      <c r="D86" s="4" t="s">
        <v>581</v>
      </c>
      <c r="E86" s="75">
        <v>1</v>
      </c>
      <c r="F86" s="125">
        <v>2</v>
      </c>
      <c r="G86" s="75">
        <v>0</v>
      </c>
      <c r="H86" s="125">
        <v>5</v>
      </c>
      <c r="I86" s="75">
        <v>2</v>
      </c>
      <c r="J86" s="125">
        <v>5</v>
      </c>
      <c r="K86" s="75">
        <v>5</v>
      </c>
      <c r="L86" s="125">
        <v>1</v>
      </c>
      <c r="M86" s="15">
        <v>0</v>
      </c>
      <c r="N86" s="125">
        <f t="shared" si="2"/>
        <v>21</v>
      </c>
      <c r="O86" s="14"/>
      <c r="P86" s="1"/>
    </row>
    <row r="87" spans="1:16" x14ac:dyDescent="0.25">
      <c r="A87" s="15">
        <v>84</v>
      </c>
      <c r="B87" s="38" t="s">
        <v>182</v>
      </c>
      <c r="C87" s="42" t="s">
        <v>185</v>
      </c>
      <c r="D87" s="4" t="s">
        <v>586</v>
      </c>
      <c r="E87" s="75">
        <v>3</v>
      </c>
      <c r="F87" s="125">
        <v>1</v>
      </c>
      <c r="G87" s="75">
        <v>0</v>
      </c>
      <c r="H87" s="125">
        <v>3</v>
      </c>
      <c r="I87" s="75">
        <v>2</v>
      </c>
      <c r="J87" s="125">
        <v>5</v>
      </c>
      <c r="K87" s="75">
        <v>5</v>
      </c>
      <c r="L87" s="125">
        <v>2</v>
      </c>
      <c r="M87" s="15">
        <v>0</v>
      </c>
      <c r="N87" s="125">
        <f t="shared" si="2"/>
        <v>21</v>
      </c>
      <c r="O87" s="14"/>
      <c r="P87" s="1"/>
    </row>
    <row r="88" spans="1:16" x14ac:dyDescent="0.25">
      <c r="A88" s="15">
        <v>85</v>
      </c>
      <c r="B88" s="14" t="s">
        <v>216</v>
      </c>
      <c r="C88" s="11" t="s">
        <v>217</v>
      </c>
      <c r="D88" s="4" t="s">
        <v>587</v>
      </c>
      <c r="E88" s="75">
        <v>1</v>
      </c>
      <c r="F88" s="125">
        <v>4</v>
      </c>
      <c r="G88" s="75">
        <v>5</v>
      </c>
      <c r="H88" s="125">
        <v>4</v>
      </c>
      <c r="I88" s="75">
        <v>3</v>
      </c>
      <c r="J88" s="125">
        <v>2</v>
      </c>
      <c r="K88" s="75">
        <v>0</v>
      </c>
      <c r="L88" s="125">
        <v>1</v>
      </c>
      <c r="M88" s="15">
        <v>0</v>
      </c>
      <c r="N88" s="125">
        <f t="shared" ref="N88:N122" si="3">SUM(E88:M88)</f>
        <v>20</v>
      </c>
      <c r="O88" s="14"/>
      <c r="P88" s="1"/>
    </row>
    <row r="89" spans="1:16" x14ac:dyDescent="0.25">
      <c r="A89" s="15">
        <v>86</v>
      </c>
      <c r="B89" s="12" t="s">
        <v>79</v>
      </c>
      <c r="C89" s="11" t="s">
        <v>80</v>
      </c>
      <c r="D89" s="4" t="s">
        <v>581</v>
      </c>
      <c r="E89" s="75">
        <v>1</v>
      </c>
      <c r="F89" s="125">
        <v>3</v>
      </c>
      <c r="G89" s="75">
        <v>5</v>
      </c>
      <c r="H89" s="125">
        <v>5</v>
      </c>
      <c r="I89" s="75">
        <v>3</v>
      </c>
      <c r="J89" s="125">
        <v>2</v>
      </c>
      <c r="K89" s="75">
        <v>0</v>
      </c>
      <c r="L89" s="125">
        <v>1</v>
      </c>
      <c r="M89" s="15">
        <v>0</v>
      </c>
      <c r="N89" s="125">
        <f t="shared" si="3"/>
        <v>20</v>
      </c>
      <c r="O89" s="14"/>
      <c r="P89" s="1"/>
    </row>
    <row r="90" spans="1:16" x14ac:dyDescent="0.25">
      <c r="A90" s="15">
        <v>87</v>
      </c>
      <c r="B90" s="38" t="s">
        <v>240</v>
      </c>
      <c r="C90" s="15" t="s">
        <v>241</v>
      </c>
      <c r="D90" s="4" t="s">
        <v>587</v>
      </c>
      <c r="E90" s="75">
        <v>1</v>
      </c>
      <c r="F90" s="125">
        <v>3</v>
      </c>
      <c r="G90" s="75">
        <v>5</v>
      </c>
      <c r="H90" s="125">
        <v>3</v>
      </c>
      <c r="I90" s="75">
        <v>2</v>
      </c>
      <c r="J90" s="125">
        <v>5</v>
      </c>
      <c r="K90" s="75">
        <v>0</v>
      </c>
      <c r="L90" s="125">
        <v>1</v>
      </c>
      <c r="M90" s="15">
        <v>0</v>
      </c>
      <c r="N90" s="125">
        <f t="shared" si="3"/>
        <v>20</v>
      </c>
      <c r="O90" s="14"/>
      <c r="P90" s="1"/>
    </row>
    <row r="91" spans="1:16" x14ac:dyDescent="0.25">
      <c r="A91" s="15">
        <v>88</v>
      </c>
      <c r="B91" s="17" t="s">
        <v>26</v>
      </c>
      <c r="C91" s="16" t="s">
        <v>28</v>
      </c>
      <c r="D91" s="4" t="s">
        <v>581</v>
      </c>
      <c r="E91" s="75">
        <v>1</v>
      </c>
      <c r="F91" s="125">
        <v>1</v>
      </c>
      <c r="G91" s="75">
        <v>5</v>
      </c>
      <c r="H91" s="125">
        <v>5</v>
      </c>
      <c r="I91" s="75">
        <v>2</v>
      </c>
      <c r="J91" s="125">
        <v>5</v>
      </c>
      <c r="K91" s="75">
        <v>0</v>
      </c>
      <c r="L91" s="125">
        <v>1</v>
      </c>
      <c r="M91" s="15">
        <v>0</v>
      </c>
      <c r="N91" s="125">
        <f t="shared" si="3"/>
        <v>20</v>
      </c>
      <c r="O91" s="14"/>
      <c r="P91" s="1"/>
    </row>
    <row r="92" spans="1:16" x14ac:dyDescent="0.25">
      <c r="A92" s="15">
        <v>89</v>
      </c>
      <c r="B92" s="4" t="s">
        <v>58</v>
      </c>
      <c r="C92" s="15" t="s">
        <v>77</v>
      </c>
      <c r="D92" s="4" t="s">
        <v>581</v>
      </c>
      <c r="E92" s="15">
        <v>1</v>
      </c>
      <c r="F92" s="4">
        <v>3</v>
      </c>
      <c r="G92" s="15">
        <v>0</v>
      </c>
      <c r="H92" s="4">
        <v>5</v>
      </c>
      <c r="I92" s="15">
        <v>3</v>
      </c>
      <c r="J92" s="4">
        <v>2</v>
      </c>
      <c r="K92" s="15">
        <v>5</v>
      </c>
      <c r="L92" s="4">
        <v>1</v>
      </c>
      <c r="M92" s="15">
        <v>0</v>
      </c>
      <c r="N92" s="4">
        <f>SUM(E92:M92)</f>
        <v>20</v>
      </c>
      <c r="O92" s="14"/>
      <c r="P92" s="1"/>
    </row>
    <row r="93" spans="1:16" x14ac:dyDescent="0.25">
      <c r="A93" s="15">
        <v>90</v>
      </c>
      <c r="B93" s="17" t="s">
        <v>42</v>
      </c>
      <c r="C93" s="16" t="s">
        <v>41</v>
      </c>
      <c r="D93" s="4" t="s">
        <v>581</v>
      </c>
      <c r="E93" s="75">
        <v>1</v>
      </c>
      <c r="F93" s="125">
        <v>3</v>
      </c>
      <c r="G93" s="75">
        <v>0</v>
      </c>
      <c r="H93" s="125">
        <v>5</v>
      </c>
      <c r="I93" s="75">
        <v>3</v>
      </c>
      <c r="J93" s="125">
        <v>2</v>
      </c>
      <c r="K93" s="75">
        <v>5</v>
      </c>
      <c r="L93" s="125">
        <v>1</v>
      </c>
      <c r="M93" s="15">
        <v>0</v>
      </c>
      <c r="N93" s="125">
        <f t="shared" si="3"/>
        <v>20</v>
      </c>
      <c r="O93" s="14"/>
      <c r="P93" s="1"/>
    </row>
    <row r="94" spans="1:16" x14ac:dyDescent="0.25">
      <c r="A94" s="15">
        <v>91</v>
      </c>
      <c r="B94" s="14" t="s">
        <v>231</v>
      </c>
      <c r="C94" s="15" t="s">
        <v>233</v>
      </c>
      <c r="D94" s="4" t="s">
        <v>587</v>
      </c>
      <c r="E94" s="75">
        <v>1</v>
      </c>
      <c r="F94" s="125">
        <v>3</v>
      </c>
      <c r="G94" s="75">
        <v>0</v>
      </c>
      <c r="H94" s="125">
        <v>5</v>
      </c>
      <c r="I94" s="75">
        <v>3</v>
      </c>
      <c r="J94" s="125">
        <v>2</v>
      </c>
      <c r="K94" s="75">
        <v>5</v>
      </c>
      <c r="L94" s="125">
        <v>1</v>
      </c>
      <c r="M94" s="15">
        <v>0</v>
      </c>
      <c r="N94" s="125">
        <f t="shared" si="3"/>
        <v>20</v>
      </c>
      <c r="O94" s="14"/>
      <c r="P94" s="1"/>
    </row>
    <row r="95" spans="1:16" x14ac:dyDescent="0.25">
      <c r="A95" s="15">
        <v>92</v>
      </c>
      <c r="B95" s="12" t="s">
        <v>71</v>
      </c>
      <c r="C95" s="11" t="s">
        <v>74</v>
      </c>
      <c r="D95" s="4" t="s">
        <v>581</v>
      </c>
      <c r="E95" s="75">
        <v>1</v>
      </c>
      <c r="F95" s="125">
        <v>3</v>
      </c>
      <c r="G95" s="75">
        <v>0</v>
      </c>
      <c r="H95" s="125">
        <v>5</v>
      </c>
      <c r="I95" s="75">
        <v>3</v>
      </c>
      <c r="J95" s="125">
        <v>2</v>
      </c>
      <c r="K95" s="75">
        <v>5</v>
      </c>
      <c r="L95" s="125">
        <v>1</v>
      </c>
      <c r="M95" s="15">
        <v>0</v>
      </c>
      <c r="N95" s="125">
        <f t="shared" si="3"/>
        <v>20</v>
      </c>
      <c r="O95" s="14"/>
      <c r="P95" s="1"/>
    </row>
    <row r="96" spans="1:16" x14ac:dyDescent="0.25">
      <c r="A96" s="15">
        <v>93</v>
      </c>
      <c r="B96" s="12" t="s">
        <v>58</v>
      </c>
      <c r="C96" s="11" t="s">
        <v>64</v>
      </c>
      <c r="D96" s="4" t="s">
        <v>581</v>
      </c>
      <c r="E96" s="75">
        <v>1</v>
      </c>
      <c r="F96" s="125">
        <v>3</v>
      </c>
      <c r="G96" s="75">
        <v>0</v>
      </c>
      <c r="H96" s="125">
        <v>5</v>
      </c>
      <c r="I96" s="75">
        <v>3</v>
      </c>
      <c r="J96" s="125">
        <v>2</v>
      </c>
      <c r="K96" s="75">
        <v>5</v>
      </c>
      <c r="L96" s="125">
        <v>1</v>
      </c>
      <c r="M96" s="15">
        <v>0</v>
      </c>
      <c r="N96" s="125">
        <f t="shared" si="3"/>
        <v>20</v>
      </c>
      <c r="O96" s="14"/>
      <c r="P96" s="1"/>
    </row>
    <row r="97" spans="1:16" x14ac:dyDescent="0.25">
      <c r="A97" s="15">
        <v>94</v>
      </c>
      <c r="B97" s="12" t="s">
        <v>71</v>
      </c>
      <c r="C97" s="11" t="s">
        <v>72</v>
      </c>
      <c r="D97" s="4" t="s">
        <v>581</v>
      </c>
      <c r="E97" s="75">
        <v>1</v>
      </c>
      <c r="F97" s="125">
        <v>3</v>
      </c>
      <c r="G97" s="75">
        <v>0</v>
      </c>
      <c r="H97" s="125">
        <v>5</v>
      </c>
      <c r="I97" s="75">
        <v>3</v>
      </c>
      <c r="J97" s="125">
        <v>2</v>
      </c>
      <c r="K97" s="75">
        <v>5</v>
      </c>
      <c r="L97" s="125">
        <v>1</v>
      </c>
      <c r="M97" s="15">
        <v>0</v>
      </c>
      <c r="N97" s="125">
        <f t="shared" si="3"/>
        <v>20</v>
      </c>
      <c r="O97" s="14"/>
      <c r="P97" s="1"/>
    </row>
    <row r="98" spans="1:16" x14ac:dyDescent="0.25">
      <c r="A98" s="15">
        <v>95</v>
      </c>
      <c r="B98" s="17" t="s">
        <v>38</v>
      </c>
      <c r="C98" s="16" t="s">
        <v>37</v>
      </c>
      <c r="D98" s="4" t="s">
        <v>581</v>
      </c>
      <c r="E98" s="75">
        <v>1</v>
      </c>
      <c r="F98" s="125">
        <v>2</v>
      </c>
      <c r="G98" s="75">
        <v>0</v>
      </c>
      <c r="H98" s="125">
        <v>5</v>
      </c>
      <c r="I98" s="75">
        <v>3</v>
      </c>
      <c r="J98" s="125">
        <v>2</v>
      </c>
      <c r="K98" s="75">
        <v>5</v>
      </c>
      <c r="L98" s="125">
        <v>2</v>
      </c>
      <c r="M98" s="15">
        <v>0</v>
      </c>
      <c r="N98" s="126">
        <f t="shared" si="3"/>
        <v>20</v>
      </c>
      <c r="O98" s="14"/>
      <c r="P98" s="1"/>
    </row>
    <row r="99" spans="1:16" x14ac:dyDescent="0.25">
      <c r="A99" s="15">
        <v>96</v>
      </c>
      <c r="B99" s="44" t="s">
        <v>253</v>
      </c>
      <c r="C99" s="15" t="s">
        <v>219</v>
      </c>
      <c r="D99" s="4" t="s">
        <v>587</v>
      </c>
      <c r="E99" s="75">
        <v>1</v>
      </c>
      <c r="F99" s="125">
        <v>2</v>
      </c>
      <c r="G99" s="75">
        <v>0</v>
      </c>
      <c r="H99" s="125">
        <v>5</v>
      </c>
      <c r="I99" s="75">
        <v>4</v>
      </c>
      <c r="J99" s="125">
        <v>2</v>
      </c>
      <c r="K99" s="75">
        <v>5</v>
      </c>
      <c r="L99" s="125">
        <v>1</v>
      </c>
      <c r="M99" s="15">
        <v>0</v>
      </c>
      <c r="N99" s="125">
        <f t="shared" si="3"/>
        <v>20</v>
      </c>
      <c r="O99" s="14"/>
      <c r="P99" s="1"/>
    </row>
    <row r="100" spans="1:16" x14ac:dyDescent="0.25">
      <c r="A100" s="15">
        <v>97</v>
      </c>
      <c r="B100" s="12" t="s">
        <v>83</v>
      </c>
      <c r="C100" s="11" t="s">
        <v>84</v>
      </c>
      <c r="D100" s="4" t="s">
        <v>581</v>
      </c>
      <c r="E100" s="75">
        <v>2</v>
      </c>
      <c r="F100" s="125">
        <v>2</v>
      </c>
      <c r="G100" s="75">
        <v>0</v>
      </c>
      <c r="H100" s="125">
        <v>5</v>
      </c>
      <c r="I100" s="75">
        <v>3</v>
      </c>
      <c r="J100" s="125">
        <v>2</v>
      </c>
      <c r="K100" s="75">
        <v>5</v>
      </c>
      <c r="L100" s="125">
        <v>1</v>
      </c>
      <c r="M100" s="15">
        <v>0</v>
      </c>
      <c r="N100" s="125">
        <f t="shared" si="3"/>
        <v>20</v>
      </c>
      <c r="O100" s="14"/>
      <c r="P100" s="1"/>
    </row>
    <row r="101" spans="1:16" x14ac:dyDescent="0.25">
      <c r="A101" s="15">
        <v>98</v>
      </c>
      <c r="B101" s="12" t="s">
        <v>58</v>
      </c>
      <c r="C101" s="11" t="s">
        <v>59</v>
      </c>
      <c r="D101" s="4" t="s">
        <v>581</v>
      </c>
      <c r="E101" s="75">
        <v>2</v>
      </c>
      <c r="F101" s="125">
        <v>1</v>
      </c>
      <c r="G101" s="75">
        <v>0</v>
      </c>
      <c r="H101" s="125">
        <v>5</v>
      </c>
      <c r="I101" s="75">
        <v>3</v>
      </c>
      <c r="J101" s="125">
        <v>2</v>
      </c>
      <c r="K101" s="75">
        <v>5</v>
      </c>
      <c r="L101" s="125">
        <v>2</v>
      </c>
      <c r="M101" s="15">
        <v>0</v>
      </c>
      <c r="N101" s="125">
        <f t="shared" si="3"/>
        <v>20</v>
      </c>
      <c r="O101" s="14"/>
      <c r="P101" s="1"/>
    </row>
    <row r="102" spans="1:16" x14ac:dyDescent="0.25">
      <c r="A102" s="15">
        <v>99</v>
      </c>
      <c r="B102" s="36" t="s">
        <v>146</v>
      </c>
      <c r="C102" s="11" t="s">
        <v>142</v>
      </c>
      <c r="D102" s="4" t="s">
        <v>582</v>
      </c>
      <c r="E102" s="75">
        <v>2</v>
      </c>
      <c r="F102" s="125">
        <v>1</v>
      </c>
      <c r="G102" s="75">
        <v>0</v>
      </c>
      <c r="H102" s="125">
        <v>3</v>
      </c>
      <c r="I102" s="75">
        <v>2</v>
      </c>
      <c r="J102" s="125">
        <v>5</v>
      </c>
      <c r="K102" s="75">
        <v>5</v>
      </c>
      <c r="L102" s="125">
        <v>2</v>
      </c>
      <c r="M102" s="15">
        <v>0</v>
      </c>
      <c r="N102" s="125">
        <f t="shared" si="3"/>
        <v>20</v>
      </c>
      <c r="O102" s="14"/>
      <c r="P102" s="1"/>
    </row>
    <row r="103" spans="1:16" x14ac:dyDescent="0.25">
      <c r="A103" s="15">
        <v>100</v>
      </c>
      <c r="B103" s="12" t="s">
        <v>26</v>
      </c>
      <c r="C103" s="11" t="s">
        <v>30</v>
      </c>
      <c r="D103" s="4" t="s">
        <v>581</v>
      </c>
      <c r="E103" s="75">
        <v>1</v>
      </c>
      <c r="F103" s="125">
        <v>1</v>
      </c>
      <c r="G103" s="75">
        <v>0</v>
      </c>
      <c r="H103" s="125">
        <v>5</v>
      </c>
      <c r="I103" s="75">
        <v>2</v>
      </c>
      <c r="J103" s="125">
        <v>5</v>
      </c>
      <c r="K103" s="75">
        <v>5</v>
      </c>
      <c r="L103" s="125">
        <v>1</v>
      </c>
      <c r="M103" s="15">
        <v>0</v>
      </c>
      <c r="N103" s="125">
        <f t="shared" si="3"/>
        <v>20</v>
      </c>
      <c r="O103" s="14"/>
      <c r="P103" s="1"/>
    </row>
    <row r="104" spans="1:16" ht="14.25" customHeight="1" x14ac:dyDescent="0.25">
      <c r="A104" s="15">
        <v>101</v>
      </c>
      <c r="B104" s="14" t="s">
        <v>170</v>
      </c>
      <c r="C104" s="15" t="s">
        <v>163</v>
      </c>
      <c r="D104" s="4" t="s">
        <v>585</v>
      </c>
      <c r="E104" s="75">
        <v>4</v>
      </c>
      <c r="F104" s="125">
        <v>3</v>
      </c>
      <c r="G104" s="75">
        <v>0</v>
      </c>
      <c r="H104" s="125">
        <v>4</v>
      </c>
      <c r="I104" s="75">
        <v>3</v>
      </c>
      <c r="J104" s="125">
        <v>2</v>
      </c>
      <c r="K104" s="75">
        <v>0</v>
      </c>
      <c r="L104" s="125">
        <v>4</v>
      </c>
      <c r="M104" s="15">
        <v>0</v>
      </c>
      <c r="N104" s="125">
        <f t="shared" si="3"/>
        <v>20</v>
      </c>
      <c r="O104" s="14"/>
      <c r="P104" s="1"/>
    </row>
    <row r="105" spans="1:16" x14ac:dyDescent="0.25">
      <c r="A105" s="15">
        <v>102</v>
      </c>
      <c r="B105" s="17" t="s">
        <v>71</v>
      </c>
      <c r="C105" s="16" t="s">
        <v>70</v>
      </c>
      <c r="D105" s="4" t="s">
        <v>581</v>
      </c>
      <c r="E105" s="75">
        <v>4</v>
      </c>
      <c r="F105" s="125">
        <v>3</v>
      </c>
      <c r="G105" s="75">
        <v>0</v>
      </c>
      <c r="H105" s="125">
        <v>5</v>
      </c>
      <c r="I105" s="75">
        <v>3</v>
      </c>
      <c r="J105" s="125">
        <v>2</v>
      </c>
      <c r="K105" s="75">
        <v>0</v>
      </c>
      <c r="L105" s="125">
        <v>3</v>
      </c>
      <c r="M105" s="15">
        <v>0</v>
      </c>
      <c r="N105" s="125">
        <f t="shared" si="3"/>
        <v>20</v>
      </c>
      <c r="O105" s="14"/>
      <c r="P105" s="1"/>
    </row>
    <row r="106" spans="1:16" x14ac:dyDescent="0.25">
      <c r="A106" s="15">
        <v>103</v>
      </c>
      <c r="B106" s="38" t="s">
        <v>197</v>
      </c>
      <c r="C106" s="42" t="s">
        <v>198</v>
      </c>
      <c r="D106" s="4" t="s">
        <v>586</v>
      </c>
      <c r="E106" s="75">
        <v>1</v>
      </c>
      <c r="F106" s="125">
        <v>2</v>
      </c>
      <c r="G106" s="75">
        <v>5</v>
      </c>
      <c r="H106" s="125">
        <v>3</v>
      </c>
      <c r="I106" s="75">
        <v>2</v>
      </c>
      <c r="J106" s="125">
        <v>5</v>
      </c>
      <c r="K106" s="75">
        <v>0</v>
      </c>
      <c r="L106" s="125">
        <v>1</v>
      </c>
      <c r="M106" s="15">
        <v>0</v>
      </c>
      <c r="N106" s="125">
        <f t="shared" si="3"/>
        <v>19</v>
      </c>
      <c r="O106" s="14"/>
      <c r="P106" s="1"/>
    </row>
    <row r="107" spans="1:16" x14ac:dyDescent="0.25">
      <c r="A107" s="15">
        <v>104</v>
      </c>
      <c r="B107" s="17" t="s">
        <v>83</v>
      </c>
      <c r="C107" s="16" t="s">
        <v>82</v>
      </c>
      <c r="D107" s="4" t="s">
        <v>581</v>
      </c>
      <c r="E107" s="75">
        <v>1</v>
      </c>
      <c r="F107" s="125">
        <v>2</v>
      </c>
      <c r="G107" s="75">
        <v>0</v>
      </c>
      <c r="H107" s="125">
        <v>5</v>
      </c>
      <c r="I107" s="75">
        <v>3</v>
      </c>
      <c r="J107" s="125">
        <v>2</v>
      </c>
      <c r="K107" s="75">
        <v>5</v>
      </c>
      <c r="L107" s="125">
        <v>1</v>
      </c>
      <c r="M107" s="15">
        <v>0</v>
      </c>
      <c r="N107" s="125">
        <f t="shared" si="3"/>
        <v>19</v>
      </c>
      <c r="O107" s="14"/>
      <c r="P107" s="1"/>
    </row>
    <row r="108" spans="1:16" x14ac:dyDescent="0.25">
      <c r="A108" s="15">
        <v>105</v>
      </c>
      <c r="B108" s="36" t="s">
        <v>150</v>
      </c>
      <c r="C108" s="16" t="s">
        <v>148</v>
      </c>
      <c r="D108" s="4" t="s">
        <v>582</v>
      </c>
      <c r="E108" s="75">
        <v>2</v>
      </c>
      <c r="F108" s="125">
        <v>2</v>
      </c>
      <c r="G108" s="75">
        <v>0</v>
      </c>
      <c r="H108" s="125">
        <v>3</v>
      </c>
      <c r="I108" s="75">
        <v>3</v>
      </c>
      <c r="J108" s="125">
        <v>3</v>
      </c>
      <c r="K108" s="75">
        <v>5</v>
      </c>
      <c r="L108" s="125">
        <v>1</v>
      </c>
      <c r="M108" s="15">
        <v>0</v>
      </c>
      <c r="N108" s="125">
        <f t="shared" si="3"/>
        <v>19</v>
      </c>
      <c r="O108" s="14"/>
      <c r="P108" s="1"/>
    </row>
    <row r="109" spans="1:16" x14ac:dyDescent="0.25">
      <c r="A109" s="15">
        <v>106</v>
      </c>
      <c r="B109" s="38" t="s">
        <v>193</v>
      </c>
      <c r="C109" s="42" t="s">
        <v>195</v>
      </c>
      <c r="D109" s="4" t="s">
        <v>586</v>
      </c>
      <c r="E109" s="75">
        <v>1</v>
      </c>
      <c r="F109" s="125">
        <v>2</v>
      </c>
      <c r="G109" s="75">
        <v>0</v>
      </c>
      <c r="H109" s="125">
        <v>3</v>
      </c>
      <c r="I109" s="75">
        <v>2</v>
      </c>
      <c r="J109" s="125">
        <v>5</v>
      </c>
      <c r="K109" s="75">
        <v>5</v>
      </c>
      <c r="L109" s="125">
        <v>1</v>
      </c>
      <c r="M109" s="15">
        <v>0</v>
      </c>
      <c r="N109" s="125">
        <f t="shared" si="3"/>
        <v>19</v>
      </c>
      <c r="O109" s="14"/>
      <c r="P109" s="1"/>
    </row>
    <row r="110" spans="1:16" x14ac:dyDescent="0.25">
      <c r="A110" s="15">
        <v>107</v>
      </c>
      <c r="B110" s="36" t="s">
        <v>146</v>
      </c>
      <c r="C110" s="16" t="s">
        <v>143</v>
      </c>
      <c r="D110" s="4" t="s">
        <v>582</v>
      </c>
      <c r="E110" s="75">
        <v>1</v>
      </c>
      <c r="F110" s="125">
        <v>2</v>
      </c>
      <c r="G110" s="75">
        <v>0</v>
      </c>
      <c r="H110" s="125">
        <v>3</v>
      </c>
      <c r="I110" s="75">
        <v>2</v>
      </c>
      <c r="J110" s="125">
        <v>5</v>
      </c>
      <c r="K110" s="75">
        <v>5</v>
      </c>
      <c r="L110" s="125">
        <v>1</v>
      </c>
      <c r="M110" s="15">
        <v>0</v>
      </c>
      <c r="N110" s="125">
        <f t="shared" si="3"/>
        <v>19</v>
      </c>
      <c r="O110" s="14"/>
      <c r="P110" s="1"/>
    </row>
    <row r="111" spans="1:16" x14ac:dyDescent="0.25">
      <c r="A111" s="15">
        <v>108</v>
      </c>
      <c r="B111" s="17" t="s">
        <v>99</v>
      </c>
      <c r="C111" s="16" t="s">
        <v>100</v>
      </c>
      <c r="D111" s="4" t="s">
        <v>581</v>
      </c>
      <c r="E111" s="75">
        <v>1</v>
      </c>
      <c r="F111" s="125">
        <v>2</v>
      </c>
      <c r="G111" s="75">
        <v>0</v>
      </c>
      <c r="H111" s="125">
        <v>3</v>
      </c>
      <c r="I111" s="75">
        <v>2</v>
      </c>
      <c r="J111" s="125">
        <v>5</v>
      </c>
      <c r="K111" s="75">
        <v>5</v>
      </c>
      <c r="L111" s="125">
        <v>1</v>
      </c>
      <c r="M111" s="15">
        <v>0</v>
      </c>
      <c r="N111" s="125">
        <f t="shared" si="3"/>
        <v>19</v>
      </c>
      <c r="O111" s="14"/>
      <c r="P111" s="1"/>
    </row>
    <row r="112" spans="1:16" x14ac:dyDescent="0.25">
      <c r="A112" s="15">
        <v>109</v>
      </c>
      <c r="B112" s="14" t="s">
        <v>237</v>
      </c>
      <c r="C112" s="15" t="s">
        <v>236</v>
      </c>
      <c r="D112" s="4" t="s">
        <v>587</v>
      </c>
      <c r="E112" s="75">
        <v>1</v>
      </c>
      <c r="F112" s="125">
        <v>2</v>
      </c>
      <c r="G112" s="75">
        <v>0</v>
      </c>
      <c r="H112" s="125">
        <v>3</v>
      </c>
      <c r="I112" s="75">
        <v>2</v>
      </c>
      <c r="J112" s="125">
        <v>5</v>
      </c>
      <c r="K112" s="75">
        <v>5</v>
      </c>
      <c r="L112" s="125">
        <v>1</v>
      </c>
      <c r="M112" s="15">
        <v>0</v>
      </c>
      <c r="N112" s="125">
        <f t="shared" si="3"/>
        <v>19</v>
      </c>
      <c r="O112" s="14"/>
      <c r="P112" s="1"/>
    </row>
    <row r="113" spans="1:16" x14ac:dyDescent="0.25">
      <c r="A113" s="15">
        <v>110</v>
      </c>
      <c r="B113" s="4" t="s">
        <v>601</v>
      </c>
      <c r="C113" s="15" t="s">
        <v>247</v>
      </c>
      <c r="D113" s="4" t="s">
        <v>587</v>
      </c>
      <c r="E113" s="15">
        <v>1</v>
      </c>
      <c r="F113" s="4">
        <v>1</v>
      </c>
      <c r="G113" s="15">
        <v>0</v>
      </c>
      <c r="H113" s="4">
        <v>4</v>
      </c>
      <c r="I113" s="15">
        <v>2</v>
      </c>
      <c r="J113" s="4">
        <v>5</v>
      </c>
      <c r="K113" s="15">
        <v>5</v>
      </c>
      <c r="L113" s="4">
        <v>1</v>
      </c>
      <c r="M113" s="15">
        <v>0</v>
      </c>
      <c r="N113" s="4">
        <f>SUM(E113:M113)</f>
        <v>19</v>
      </c>
      <c r="O113" s="14"/>
      <c r="P113" s="1"/>
    </row>
    <row r="114" spans="1:16" x14ac:dyDescent="0.25">
      <c r="A114" s="15">
        <v>111</v>
      </c>
      <c r="B114" s="121" t="s">
        <v>168</v>
      </c>
      <c r="C114" s="11" t="s">
        <v>169</v>
      </c>
      <c r="D114" s="4" t="s">
        <v>585</v>
      </c>
      <c r="E114" s="75">
        <v>3</v>
      </c>
      <c r="F114" s="125">
        <v>4</v>
      </c>
      <c r="G114" s="75">
        <v>0</v>
      </c>
      <c r="H114" s="125">
        <v>4</v>
      </c>
      <c r="I114" s="75">
        <v>3</v>
      </c>
      <c r="J114" s="125">
        <v>2</v>
      </c>
      <c r="K114" s="75">
        <v>0</v>
      </c>
      <c r="L114" s="125">
        <v>3</v>
      </c>
      <c r="M114" s="15">
        <v>0</v>
      </c>
      <c r="N114" s="125">
        <f t="shared" si="3"/>
        <v>19</v>
      </c>
      <c r="O114" s="14"/>
      <c r="P114" s="1"/>
    </row>
    <row r="115" spans="1:16" x14ac:dyDescent="0.25">
      <c r="A115" s="15">
        <v>112</v>
      </c>
      <c r="B115" s="12" t="s">
        <v>51</v>
      </c>
      <c r="C115" s="11" t="s">
        <v>18</v>
      </c>
      <c r="D115" s="4" t="s">
        <v>581</v>
      </c>
      <c r="E115" s="75">
        <v>3</v>
      </c>
      <c r="F115" s="125">
        <v>3</v>
      </c>
      <c r="G115" s="75">
        <v>0</v>
      </c>
      <c r="H115" s="125">
        <v>5</v>
      </c>
      <c r="I115" s="75">
        <v>3</v>
      </c>
      <c r="J115" s="125">
        <v>2</v>
      </c>
      <c r="K115" s="75">
        <v>0</v>
      </c>
      <c r="L115" s="125">
        <v>3</v>
      </c>
      <c r="M115" s="15">
        <v>0</v>
      </c>
      <c r="N115" s="125">
        <f t="shared" si="3"/>
        <v>19</v>
      </c>
      <c r="O115" s="14"/>
      <c r="P115" s="1"/>
    </row>
    <row r="116" spans="1:16" x14ac:dyDescent="0.25">
      <c r="A116" s="15">
        <v>113</v>
      </c>
      <c r="B116" s="37" t="s">
        <v>173</v>
      </c>
      <c r="C116" s="42" t="s">
        <v>172</v>
      </c>
      <c r="D116" s="4" t="s">
        <v>586</v>
      </c>
      <c r="E116" s="75">
        <v>3</v>
      </c>
      <c r="F116" s="125">
        <v>2</v>
      </c>
      <c r="G116" s="75">
        <v>0</v>
      </c>
      <c r="H116" s="125">
        <v>5</v>
      </c>
      <c r="I116" s="75">
        <v>2</v>
      </c>
      <c r="J116" s="125">
        <v>5</v>
      </c>
      <c r="K116" s="75">
        <v>0</v>
      </c>
      <c r="L116" s="125">
        <v>2</v>
      </c>
      <c r="M116" s="15">
        <v>0</v>
      </c>
      <c r="N116" s="125">
        <f t="shared" si="3"/>
        <v>19</v>
      </c>
      <c r="O116" s="14"/>
      <c r="P116" s="1"/>
    </row>
    <row r="117" spans="1:16" x14ac:dyDescent="0.25">
      <c r="A117" s="15">
        <v>114</v>
      </c>
      <c r="B117" s="79" t="s">
        <v>227</v>
      </c>
      <c r="C117" s="50" t="s">
        <v>228</v>
      </c>
      <c r="D117" s="4" t="s">
        <v>587</v>
      </c>
      <c r="E117" s="75">
        <v>1</v>
      </c>
      <c r="F117" s="125">
        <v>3</v>
      </c>
      <c r="G117" s="75">
        <v>5</v>
      </c>
      <c r="H117" s="125">
        <v>3</v>
      </c>
      <c r="I117" s="75">
        <v>3</v>
      </c>
      <c r="J117" s="125">
        <v>2</v>
      </c>
      <c r="K117" s="75">
        <v>0</v>
      </c>
      <c r="L117" s="125">
        <v>1</v>
      </c>
      <c r="M117" s="15">
        <v>0</v>
      </c>
      <c r="N117" s="125">
        <f t="shared" si="3"/>
        <v>18</v>
      </c>
      <c r="O117" s="14"/>
      <c r="P117" s="1"/>
    </row>
    <row r="118" spans="1:16" x14ac:dyDescent="0.25">
      <c r="A118" s="15">
        <v>115</v>
      </c>
      <c r="B118" s="12" t="s">
        <v>79</v>
      </c>
      <c r="C118" s="11" t="s">
        <v>78</v>
      </c>
      <c r="D118" s="4" t="s">
        <v>581</v>
      </c>
      <c r="E118" s="75">
        <v>1</v>
      </c>
      <c r="F118" s="125">
        <v>1</v>
      </c>
      <c r="G118" s="75">
        <v>5</v>
      </c>
      <c r="H118" s="125">
        <v>5</v>
      </c>
      <c r="I118" s="75">
        <v>3</v>
      </c>
      <c r="J118" s="125">
        <v>2</v>
      </c>
      <c r="K118" s="75">
        <v>0</v>
      </c>
      <c r="L118" s="125">
        <v>1</v>
      </c>
      <c r="M118" s="15">
        <v>0</v>
      </c>
      <c r="N118" s="125">
        <f t="shared" si="3"/>
        <v>18</v>
      </c>
      <c r="O118" s="14"/>
      <c r="P118" s="1"/>
    </row>
    <row r="119" spans="1:16" x14ac:dyDescent="0.25">
      <c r="A119" s="15">
        <v>116</v>
      </c>
      <c r="B119" s="26" t="s">
        <v>127</v>
      </c>
      <c r="C119" s="11" t="s">
        <v>126</v>
      </c>
      <c r="D119" s="4" t="s">
        <v>582</v>
      </c>
      <c r="E119" s="15">
        <v>2</v>
      </c>
      <c r="F119" s="4">
        <v>2</v>
      </c>
      <c r="G119" s="15">
        <v>0</v>
      </c>
      <c r="H119" s="4">
        <v>4</v>
      </c>
      <c r="I119" s="15">
        <v>3</v>
      </c>
      <c r="J119" s="4">
        <v>1</v>
      </c>
      <c r="K119" s="15">
        <v>5</v>
      </c>
      <c r="L119" s="4">
        <v>1</v>
      </c>
      <c r="M119" s="15">
        <v>0</v>
      </c>
      <c r="N119" s="125">
        <f t="shared" si="3"/>
        <v>18</v>
      </c>
      <c r="O119" s="14"/>
      <c r="P119" s="1"/>
    </row>
    <row r="120" spans="1:16" x14ac:dyDescent="0.25">
      <c r="A120" s="15">
        <v>117</v>
      </c>
      <c r="B120" s="11" t="s">
        <v>137</v>
      </c>
      <c r="C120" s="11" t="s">
        <v>136</v>
      </c>
      <c r="D120" s="4" t="s">
        <v>582</v>
      </c>
      <c r="E120" s="15">
        <v>1</v>
      </c>
      <c r="F120" s="4">
        <v>2</v>
      </c>
      <c r="G120" s="15">
        <v>0</v>
      </c>
      <c r="H120" s="4">
        <v>2</v>
      </c>
      <c r="I120" s="15">
        <v>2</v>
      </c>
      <c r="J120" s="4">
        <v>5</v>
      </c>
      <c r="K120" s="15">
        <v>5</v>
      </c>
      <c r="L120" s="4">
        <v>1</v>
      </c>
      <c r="M120" s="15">
        <v>0</v>
      </c>
      <c r="N120" s="125">
        <f t="shared" si="3"/>
        <v>18</v>
      </c>
      <c r="O120" s="14"/>
      <c r="P120" s="1"/>
    </row>
    <row r="121" spans="1:16" x14ac:dyDescent="0.25">
      <c r="A121" s="15">
        <v>118</v>
      </c>
      <c r="B121" s="4" t="s">
        <v>51</v>
      </c>
      <c r="C121" s="15" t="s">
        <v>54</v>
      </c>
      <c r="D121" s="4" t="s">
        <v>581</v>
      </c>
      <c r="E121" s="15">
        <v>1</v>
      </c>
      <c r="F121" s="4">
        <v>1</v>
      </c>
      <c r="G121" s="15">
        <v>0</v>
      </c>
      <c r="H121" s="4">
        <v>5</v>
      </c>
      <c r="I121" s="15">
        <v>3</v>
      </c>
      <c r="J121" s="4">
        <v>2</v>
      </c>
      <c r="K121" s="15">
        <v>5</v>
      </c>
      <c r="L121" s="4">
        <v>1</v>
      </c>
      <c r="M121" s="15">
        <v>0</v>
      </c>
      <c r="N121" s="4">
        <f>SUM(E121:M121)</f>
        <v>18</v>
      </c>
      <c r="O121" s="14"/>
      <c r="P121" s="1"/>
    </row>
    <row r="122" spans="1:16" x14ac:dyDescent="0.25">
      <c r="A122" s="15">
        <v>119</v>
      </c>
      <c r="B122" s="12" t="s">
        <v>79</v>
      </c>
      <c r="C122" s="11" t="s">
        <v>81</v>
      </c>
      <c r="D122" s="4" t="s">
        <v>581</v>
      </c>
      <c r="E122" s="15">
        <v>1</v>
      </c>
      <c r="F122" s="4">
        <v>1</v>
      </c>
      <c r="G122" s="15">
        <v>0</v>
      </c>
      <c r="H122" s="4">
        <v>5</v>
      </c>
      <c r="I122" s="15">
        <v>3</v>
      </c>
      <c r="J122" s="4">
        <v>2</v>
      </c>
      <c r="K122" s="15">
        <v>5</v>
      </c>
      <c r="L122" s="4">
        <v>1</v>
      </c>
      <c r="M122" s="15">
        <v>0</v>
      </c>
      <c r="N122" s="125">
        <f t="shared" si="3"/>
        <v>18</v>
      </c>
      <c r="O122" s="14"/>
      <c r="P122" s="1"/>
    </row>
    <row r="123" spans="1:16" x14ac:dyDescent="0.25">
      <c r="A123" s="15">
        <v>120</v>
      </c>
      <c r="B123" s="17" t="s">
        <v>93</v>
      </c>
      <c r="C123" s="16" t="s">
        <v>94</v>
      </c>
      <c r="D123" s="4" t="s">
        <v>581</v>
      </c>
      <c r="E123" s="15">
        <v>1</v>
      </c>
      <c r="F123" s="4">
        <v>1</v>
      </c>
      <c r="G123" s="15">
        <v>0</v>
      </c>
      <c r="H123" s="4">
        <v>3</v>
      </c>
      <c r="I123" s="15">
        <v>2</v>
      </c>
      <c r="J123" s="4">
        <v>5</v>
      </c>
      <c r="K123" s="15">
        <v>5</v>
      </c>
      <c r="L123" s="4">
        <v>1</v>
      </c>
      <c r="M123" s="15">
        <v>0</v>
      </c>
      <c r="N123" s="125">
        <f t="shared" ref="N123:N152" si="4">SUM(E123:M123)</f>
        <v>18</v>
      </c>
      <c r="O123" s="14"/>
      <c r="P123" s="1"/>
    </row>
    <row r="124" spans="1:16" x14ac:dyDescent="0.25">
      <c r="A124" s="15">
        <v>121</v>
      </c>
      <c r="B124" s="12" t="s">
        <v>93</v>
      </c>
      <c r="C124" s="11" t="s">
        <v>97</v>
      </c>
      <c r="D124" s="4" t="s">
        <v>581</v>
      </c>
      <c r="E124" s="15">
        <v>1</v>
      </c>
      <c r="F124" s="4">
        <v>1</v>
      </c>
      <c r="G124" s="15">
        <v>0</v>
      </c>
      <c r="H124" s="4">
        <v>3</v>
      </c>
      <c r="I124" s="15">
        <v>2</v>
      </c>
      <c r="J124" s="4">
        <v>5</v>
      </c>
      <c r="K124" s="15">
        <v>5</v>
      </c>
      <c r="L124" s="4">
        <v>1</v>
      </c>
      <c r="M124" s="15">
        <v>0</v>
      </c>
      <c r="N124" s="125">
        <f t="shared" si="4"/>
        <v>18</v>
      </c>
      <c r="O124" s="14"/>
      <c r="P124" s="1"/>
    </row>
    <row r="125" spans="1:16" x14ac:dyDescent="0.25">
      <c r="A125" s="15">
        <v>122</v>
      </c>
      <c r="B125" s="38" t="s">
        <v>203</v>
      </c>
      <c r="C125" s="42" t="s">
        <v>204</v>
      </c>
      <c r="D125" s="4" t="s">
        <v>586</v>
      </c>
      <c r="E125" s="15">
        <v>1</v>
      </c>
      <c r="F125" s="4">
        <v>4</v>
      </c>
      <c r="G125" s="15">
        <v>0</v>
      </c>
      <c r="H125" s="4">
        <v>4</v>
      </c>
      <c r="I125" s="15">
        <v>2</v>
      </c>
      <c r="J125" s="4">
        <v>5</v>
      </c>
      <c r="K125" s="15">
        <v>0</v>
      </c>
      <c r="L125" s="4">
        <v>2</v>
      </c>
      <c r="M125" s="15">
        <v>0</v>
      </c>
      <c r="N125" s="125">
        <f t="shared" si="4"/>
        <v>18</v>
      </c>
      <c r="O125" s="14"/>
      <c r="P125" s="1"/>
    </row>
    <row r="126" spans="1:16" x14ac:dyDescent="0.25">
      <c r="A126" s="15">
        <v>123</v>
      </c>
      <c r="B126" s="12" t="s">
        <v>17</v>
      </c>
      <c r="C126" s="11" t="s">
        <v>15</v>
      </c>
      <c r="D126" s="4" t="s">
        <v>581</v>
      </c>
      <c r="E126" s="15">
        <v>3</v>
      </c>
      <c r="F126" s="4">
        <v>3</v>
      </c>
      <c r="G126" s="15">
        <v>0</v>
      </c>
      <c r="H126" s="4">
        <v>5</v>
      </c>
      <c r="I126" s="15">
        <v>3</v>
      </c>
      <c r="J126" s="4">
        <v>2</v>
      </c>
      <c r="K126" s="15">
        <v>0</v>
      </c>
      <c r="L126" s="4">
        <v>2</v>
      </c>
      <c r="M126" s="15">
        <v>0</v>
      </c>
      <c r="N126" s="125">
        <f t="shared" si="4"/>
        <v>18</v>
      </c>
      <c r="O126" s="14"/>
      <c r="P126" s="1"/>
    </row>
    <row r="127" spans="1:16" x14ac:dyDescent="0.25">
      <c r="A127" s="15">
        <v>124</v>
      </c>
      <c r="B127" s="11" t="s">
        <v>141</v>
      </c>
      <c r="C127" s="29" t="s">
        <v>140</v>
      </c>
      <c r="D127" s="4" t="s">
        <v>582</v>
      </c>
      <c r="E127" s="15">
        <v>2</v>
      </c>
      <c r="F127" s="4">
        <v>3</v>
      </c>
      <c r="G127" s="15">
        <v>0</v>
      </c>
      <c r="H127" s="4">
        <v>4</v>
      </c>
      <c r="I127" s="15">
        <v>2</v>
      </c>
      <c r="J127" s="4">
        <v>5</v>
      </c>
      <c r="K127" s="15">
        <v>0</v>
      </c>
      <c r="L127" s="4">
        <v>2</v>
      </c>
      <c r="M127" s="15">
        <v>0</v>
      </c>
      <c r="N127" s="125">
        <f t="shared" si="4"/>
        <v>18</v>
      </c>
      <c r="O127" s="14"/>
      <c r="P127" s="1"/>
    </row>
    <row r="128" spans="1:16" x14ac:dyDescent="0.25">
      <c r="A128" s="15">
        <v>125</v>
      </c>
      <c r="B128" s="12" t="s">
        <v>12</v>
      </c>
      <c r="C128" s="11" t="s">
        <v>14</v>
      </c>
      <c r="D128" s="4" t="s">
        <v>581</v>
      </c>
      <c r="E128" s="15">
        <v>3</v>
      </c>
      <c r="F128" s="4">
        <v>3</v>
      </c>
      <c r="G128" s="15">
        <v>0</v>
      </c>
      <c r="H128" s="4">
        <v>3</v>
      </c>
      <c r="I128" s="15">
        <v>2</v>
      </c>
      <c r="J128" s="4">
        <v>5</v>
      </c>
      <c r="K128" s="15">
        <v>0</v>
      </c>
      <c r="L128" s="4">
        <v>2</v>
      </c>
      <c r="M128" s="15">
        <v>0</v>
      </c>
      <c r="N128" s="125">
        <f t="shared" si="4"/>
        <v>18</v>
      </c>
      <c r="O128" s="14"/>
      <c r="P128" s="1"/>
    </row>
    <row r="129" spans="1:16" x14ac:dyDescent="0.25">
      <c r="A129" s="15">
        <v>126</v>
      </c>
      <c r="B129" s="38" t="s">
        <v>190</v>
      </c>
      <c r="C129" s="42" t="s">
        <v>191</v>
      </c>
      <c r="D129" s="4" t="s">
        <v>586</v>
      </c>
      <c r="E129" s="15">
        <v>3</v>
      </c>
      <c r="F129" s="4">
        <v>2</v>
      </c>
      <c r="G129" s="15">
        <v>0</v>
      </c>
      <c r="H129" s="4">
        <v>3</v>
      </c>
      <c r="I129" s="15">
        <v>2</v>
      </c>
      <c r="J129" s="4">
        <v>5</v>
      </c>
      <c r="K129" s="15">
        <v>0</v>
      </c>
      <c r="L129" s="4">
        <v>3</v>
      </c>
      <c r="M129" s="15">
        <v>0</v>
      </c>
      <c r="N129" s="125">
        <f t="shared" si="4"/>
        <v>18</v>
      </c>
      <c r="O129" s="14"/>
      <c r="P129" s="1"/>
    </row>
    <row r="130" spans="1:16" x14ac:dyDescent="0.25">
      <c r="A130" s="15">
        <v>127</v>
      </c>
      <c r="B130" s="38" t="s">
        <v>180</v>
      </c>
      <c r="C130" s="42" t="s">
        <v>181</v>
      </c>
      <c r="D130" s="4" t="s">
        <v>586</v>
      </c>
      <c r="E130" s="15">
        <v>3</v>
      </c>
      <c r="F130" s="4">
        <v>2</v>
      </c>
      <c r="G130" s="15">
        <v>0</v>
      </c>
      <c r="H130" s="4">
        <v>3</v>
      </c>
      <c r="I130" s="15">
        <v>2</v>
      </c>
      <c r="J130" s="4">
        <v>5</v>
      </c>
      <c r="K130" s="15">
        <v>0</v>
      </c>
      <c r="L130" s="4">
        <v>3</v>
      </c>
      <c r="M130" s="15">
        <v>0</v>
      </c>
      <c r="N130" s="125">
        <f t="shared" si="4"/>
        <v>18</v>
      </c>
      <c r="O130" s="14"/>
      <c r="P130" s="1"/>
    </row>
    <row r="131" spans="1:16" x14ac:dyDescent="0.25">
      <c r="A131" s="15">
        <v>128</v>
      </c>
      <c r="B131" s="38" t="s">
        <v>206</v>
      </c>
      <c r="C131" s="42" t="s">
        <v>205</v>
      </c>
      <c r="D131" s="4" t="s">
        <v>586</v>
      </c>
      <c r="E131" s="15">
        <v>2</v>
      </c>
      <c r="F131" s="4">
        <v>2</v>
      </c>
      <c r="G131" s="15">
        <v>0</v>
      </c>
      <c r="H131" s="4">
        <v>5</v>
      </c>
      <c r="I131" s="15">
        <v>2</v>
      </c>
      <c r="J131" s="4">
        <v>5</v>
      </c>
      <c r="K131" s="15">
        <v>0</v>
      </c>
      <c r="L131" s="4">
        <v>2</v>
      </c>
      <c r="M131" s="15">
        <v>0</v>
      </c>
      <c r="N131" s="125">
        <f t="shared" si="4"/>
        <v>18</v>
      </c>
      <c r="O131" s="14"/>
      <c r="P131" s="1"/>
    </row>
    <row r="132" spans="1:16" x14ac:dyDescent="0.25">
      <c r="A132" s="15">
        <v>129</v>
      </c>
      <c r="B132" s="38" t="s">
        <v>177</v>
      </c>
      <c r="C132" s="42" t="s">
        <v>178</v>
      </c>
      <c r="D132" s="4" t="s">
        <v>586</v>
      </c>
      <c r="E132" s="15">
        <v>1</v>
      </c>
      <c r="F132" s="4">
        <v>1</v>
      </c>
      <c r="G132" s="15">
        <v>5</v>
      </c>
      <c r="H132" s="4">
        <v>4</v>
      </c>
      <c r="I132" s="15">
        <v>3</v>
      </c>
      <c r="J132" s="4">
        <v>2</v>
      </c>
      <c r="K132" s="15">
        <v>0</v>
      </c>
      <c r="L132" s="4">
        <v>1</v>
      </c>
      <c r="M132" s="15">
        <v>0</v>
      </c>
      <c r="N132" s="125">
        <f t="shared" si="4"/>
        <v>17</v>
      </c>
      <c r="O132" s="14"/>
      <c r="P132" s="1"/>
    </row>
    <row r="133" spans="1:16" x14ac:dyDescent="0.25">
      <c r="A133" s="15">
        <v>130</v>
      </c>
      <c r="B133" s="43" t="s">
        <v>210</v>
      </c>
      <c r="C133" s="42" t="s">
        <v>214</v>
      </c>
      <c r="D133" s="4" t="s">
        <v>587</v>
      </c>
      <c r="E133" s="15">
        <v>1</v>
      </c>
      <c r="F133" s="4">
        <v>2</v>
      </c>
      <c r="G133" s="15">
        <v>0</v>
      </c>
      <c r="H133" s="4">
        <v>3</v>
      </c>
      <c r="I133" s="15">
        <v>3</v>
      </c>
      <c r="J133" s="4">
        <v>2</v>
      </c>
      <c r="K133" s="15">
        <v>5</v>
      </c>
      <c r="L133" s="4">
        <v>1</v>
      </c>
      <c r="M133" s="15">
        <v>0</v>
      </c>
      <c r="N133" s="125">
        <f t="shared" si="4"/>
        <v>17</v>
      </c>
      <c r="O133" s="14"/>
      <c r="P133" s="1"/>
    </row>
    <row r="134" spans="1:16" x14ac:dyDescent="0.25">
      <c r="A134" s="15">
        <v>131</v>
      </c>
      <c r="B134" s="14" t="s">
        <v>227</v>
      </c>
      <c r="C134" s="15" t="s">
        <v>230</v>
      </c>
      <c r="D134" s="4" t="s">
        <v>587</v>
      </c>
      <c r="E134" s="15">
        <v>1</v>
      </c>
      <c r="F134" s="4">
        <v>2</v>
      </c>
      <c r="G134" s="15">
        <v>0</v>
      </c>
      <c r="H134" s="4">
        <v>3</v>
      </c>
      <c r="I134" s="15">
        <v>3</v>
      </c>
      <c r="J134" s="4">
        <v>2</v>
      </c>
      <c r="K134" s="15">
        <v>5</v>
      </c>
      <c r="L134" s="4">
        <v>1</v>
      </c>
      <c r="M134" s="15">
        <v>0</v>
      </c>
      <c r="N134" s="125">
        <f t="shared" si="4"/>
        <v>17</v>
      </c>
      <c r="O134" s="14"/>
      <c r="P134" s="1"/>
    </row>
    <row r="135" spans="1:16" x14ac:dyDescent="0.25">
      <c r="A135" s="15">
        <v>132</v>
      </c>
      <c r="B135" s="14" t="s">
        <v>227</v>
      </c>
      <c r="C135" s="15" t="s">
        <v>226</v>
      </c>
      <c r="D135" s="4" t="s">
        <v>587</v>
      </c>
      <c r="E135" s="15">
        <v>3</v>
      </c>
      <c r="F135" s="4">
        <v>4</v>
      </c>
      <c r="G135" s="15">
        <v>0</v>
      </c>
      <c r="H135" s="4">
        <v>3</v>
      </c>
      <c r="I135" s="15">
        <v>3</v>
      </c>
      <c r="J135" s="4">
        <v>2</v>
      </c>
      <c r="K135" s="15">
        <v>0</v>
      </c>
      <c r="L135" s="4">
        <v>2</v>
      </c>
      <c r="M135" s="15">
        <v>0</v>
      </c>
      <c r="N135" s="125">
        <f t="shared" si="4"/>
        <v>17</v>
      </c>
      <c r="O135" s="14"/>
      <c r="P135" s="1"/>
    </row>
    <row r="136" spans="1:16" x14ac:dyDescent="0.25">
      <c r="A136" s="15">
        <v>133</v>
      </c>
      <c r="B136" s="4" t="s">
        <v>58</v>
      </c>
      <c r="C136" s="15" t="s">
        <v>63</v>
      </c>
      <c r="D136" s="4" t="s">
        <v>581</v>
      </c>
      <c r="E136" s="15">
        <v>2</v>
      </c>
      <c r="F136" s="4">
        <v>4</v>
      </c>
      <c r="G136" s="15">
        <v>0</v>
      </c>
      <c r="H136" s="4">
        <v>5</v>
      </c>
      <c r="I136" s="15">
        <v>3</v>
      </c>
      <c r="J136" s="4">
        <v>2</v>
      </c>
      <c r="K136" s="15">
        <v>0</v>
      </c>
      <c r="L136" s="4">
        <v>1</v>
      </c>
      <c r="M136" s="15">
        <v>0</v>
      </c>
      <c r="N136" s="4">
        <f>SUM(E136:M136)</f>
        <v>17</v>
      </c>
      <c r="O136" s="14"/>
      <c r="P136" s="1"/>
    </row>
    <row r="137" spans="1:16" x14ac:dyDescent="0.25">
      <c r="A137" s="15">
        <v>134</v>
      </c>
      <c r="B137" s="36" t="s">
        <v>150</v>
      </c>
      <c r="C137" s="11" t="s">
        <v>149</v>
      </c>
      <c r="D137" s="4" t="s">
        <v>582</v>
      </c>
      <c r="E137" s="15">
        <v>3</v>
      </c>
      <c r="F137" s="4">
        <v>3</v>
      </c>
      <c r="G137" s="15">
        <v>0</v>
      </c>
      <c r="H137" s="4">
        <v>3</v>
      </c>
      <c r="I137" s="15">
        <v>3</v>
      </c>
      <c r="J137" s="4">
        <v>3</v>
      </c>
      <c r="K137" s="15">
        <v>0</v>
      </c>
      <c r="L137" s="4">
        <v>2</v>
      </c>
      <c r="M137" s="15">
        <v>0</v>
      </c>
      <c r="N137" s="125">
        <f t="shared" si="4"/>
        <v>17</v>
      </c>
      <c r="O137" s="14"/>
      <c r="P137" s="1"/>
    </row>
    <row r="138" spans="1:16" x14ac:dyDescent="0.25">
      <c r="A138" s="15">
        <v>135</v>
      </c>
      <c r="B138" s="36" t="s">
        <v>146</v>
      </c>
      <c r="C138" s="16" t="s">
        <v>145</v>
      </c>
      <c r="D138" s="4" t="s">
        <v>582</v>
      </c>
      <c r="E138" s="15">
        <v>2</v>
      </c>
      <c r="F138" s="4">
        <v>3</v>
      </c>
      <c r="G138" s="15">
        <v>0</v>
      </c>
      <c r="H138" s="4">
        <v>3</v>
      </c>
      <c r="I138" s="15">
        <v>2</v>
      </c>
      <c r="J138" s="4">
        <v>5</v>
      </c>
      <c r="K138" s="15">
        <v>0</v>
      </c>
      <c r="L138" s="4">
        <v>2</v>
      </c>
      <c r="M138" s="15">
        <v>0</v>
      </c>
      <c r="N138" s="125">
        <f t="shared" si="4"/>
        <v>17</v>
      </c>
      <c r="O138" s="14"/>
      <c r="P138" s="1"/>
    </row>
    <row r="139" spans="1:16" x14ac:dyDescent="0.25">
      <c r="A139" s="15">
        <v>136</v>
      </c>
      <c r="B139" s="27" t="s">
        <v>125</v>
      </c>
      <c r="C139" s="16" t="s">
        <v>147</v>
      </c>
      <c r="D139" s="4" t="s">
        <v>582</v>
      </c>
      <c r="E139" s="15">
        <v>2</v>
      </c>
      <c r="F139" s="4">
        <v>3</v>
      </c>
      <c r="G139" s="15">
        <v>0</v>
      </c>
      <c r="H139" s="4">
        <v>3</v>
      </c>
      <c r="I139" s="15">
        <v>2</v>
      </c>
      <c r="J139" s="4">
        <v>5</v>
      </c>
      <c r="K139" s="15">
        <v>0</v>
      </c>
      <c r="L139" s="4">
        <v>2</v>
      </c>
      <c r="M139" s="15">
        <v>0</v>
      </c>
      <c r="N139" s="125">
        <f t="shared" si="4"/>
        <v>17</v>
      </c>
      <c r="O139" s="14"/>
      <c r="P139" s="1"/>
    </row>
    <row r="140" spans="1:16" x14ac:dyDescent="0.25">
      <c r="A140" s="15">
        <v>137</v>
      </c>
      <c r="B140" s="38" t="s">
        <v>257</v>
      </c>
      <c r="C140" s="15" t="s">
        <v>258</v>
      </c>
      <c r="D140" s="4" t="s">
        <v>587</v>
      </c>
      <c r="E140" s="15">
        <v>1</v>
      </c>
      <c r="F140" s="4">
        <v>3</v>
      </c>
      <c r="G140" s="15">
        <v>0</v>
      </c>
      <c r="H140" s="4">
        <v>5</v>
      </c>
      <c r="I140" s="15">
        <v>2</v>
      </c>
      <c r="J140" s="4">
        <v>5</v>
      </c>
      <c r="K140" s="15">
        <v>0</v>
      </c>
      <c r="L140" s="4">
        <v>1</v>
      </c>
      <c r="M140" s="15">
        <v>0</v>
      </c>
      <c r="N140" s="125">
        <f t="shared" si="4"/>
        <v>17</v>
      </c>
      <c r="O140" s="14"/>
      <c r="P140" s="1"/>
    </row>
    <row r="141" spans="1:16" x14ac:dyDescent="0.25">
      <c r="A141" s="15">
        <v>138</v>
      </c>
      <c r="B141" s="14" t="s">
        <v>166</v>
      </c>
      <c r="C141" s="15" t="s">
        <v>153</v>
      </c>
      <c r="D141" s="4" t="s">
        <v>585</v>
      </c>
      <c r="E141" s="15">
        <v>4</v>
      </c>
      <c r="F141" s="4">
        <v>2</v>
      </c>
      <c r="G141" s="15">
        <v>0</v>
      </c>
      <c r="H141" s="4">
        <v>3</v>
      </c>
      <c r="I141" s="15">
        <v>3</v>
      </c>
      <c r="J141" s="4">
        <v>2</v>
      </c>
      <c r="K141" s="15">
        <v>0</v>
      </c>
      <c r="L141" s="4">
        <v>3</v>
      </c>
      <c r="M141" s="15">
        <v>0</v>
      </c>
      <c r="N141" s="125">
        <f t="shared" si="4"/>
        <v>17</v>
      </c>
      <c r="O141" s="14"/>
      <c r="P141" s="1"/>
    </row>
    <row r="142" spans="1:16" x14ac:dyDescent="0.25">
      <c r="A142" s="15">
        <v>139</v>
      </c>
      <c r="B142" s="12" t="s">
        <v>102</v>
      </c>
      <c r="C142" s="11" t="s">
        <v>590</v>
      </c>
      <c r="D142" s="4" t="s">
        <v>581</v>
      </c>
      <c r="E142" s="15">
        <v>3</v>
      </c>
      <c r="F142" s="4">
        <v>2</v>
      </c>
      <c r="G142" s="15">
        <v>0</v>
      </c>
      <c r="H142" s="4">
        <v>5</v>
      </c>
      <c r="I142" s="15">
        <v>3</v>
      </c>
      <c r="J142" s="4">
        <v>2</v>
      </c>
      <c r="K142" s="15">
        <v>0</v>
      </c>
      <c r="L142" s="4">
        <v>2</v>
      </c>
      <c r="M142" s="15">
        <v>0</v>
      </c>
      <c r="N142" s="125">
        <f t="shared" si="4"/>
        <v>17</v>
      </c>
      <c r="O142" s="14"/>
      <c r="P142" s="1"/>
    </row>
    <row r="143" spans="1:16" x14ac:dyDescent="0.25">
      <c r="A143" s="15">
        <v>140</v>
      </c>
      <c r="B143" s="12" t="s">
        <v>21</v>
      </c>
      <c r="C143" s="11" t="s">
        <v>19</v>
      </c>
      <c r="D143" s="4" t="s">
        <v>581</v>
      </c>
      <c r="E143" s="15">
        <v>2</v>
      </c>
      <c r="F143" s="4">
        <v>2</v>
      </c>
      <c r="G143" s="15">
        <v>0</v>
      </c>
      <c r="H143" s="4">
        <v>4</v>
      </c>
      <c r="I143" s="15">
        <v>2</v>
      </c>
      <c r="J143" s="4">
        <v>5</v>
      </c>
      <c r="K143" s="15">
        <v>0</v>
      </c>
      <c r="L143" s="4">
        <v>2</v>
      </c>
      <c r="M143" s="15">
        <v>0</v>
      </c>
      <c r="N143" s="125">
        <f t="shared" si="4"/>
        <v>17</v>
      </c>
      <c r="O143" s="14"/>
      <c r="P143" s="1"/>
    </row>
    <row r="144" spans="1:16" x14ac:dyDescent="0.25">
      <c r="A144" s="15">
        <v>141</v>
      </c>
      <c r="B144" s="38" t="s">
        <v>209</v>
      </c>
      <c r="C144" s="42" t="s">
        <v>208</v>
      </c>
      <c r="D144" s="4" t="s">
        <v>586</v>
      </c>
      <c r="E144" s="15">
        <v>3</v>
      </c>
      <c r="F144" s="4">
        <v>2</v>
      </c>
      <c r="G144" s="15">
        <v>0</v>
      </c>
      <c r="H144" s="4">
        <v>3</v>
      </c>
      <c r="I144" s="15">
        <v>2</v>
      </c>
      <c r="J144" s="4">
        <v>5</v>
      </c>
      <c r="K144" s="15">
        <v>0</v>
      </c>
      <c r="L144" s="4">
        <v>2</v>
      </c>
      <c r="M144" s="15">
        <v>0</v>
      </c>
      <c r="N144" s="125">
        <f t="shared" si="4"/>
        <v>17</v>
      </c>
      <c r="O144" s="14"/>
      <c r="P144" s="1"/>
    </row>
    <row r="145" spans="1:16" x14ac:dyDescent="0.25">
      <c r="A145" s="15">
        <v>142</v>
      </c>
      <c r="B145" s="38" t="s">
        <v>187</v>
      </c>
      <c r="C145" s="42" t="s">
        <v>188</v>
      </c>
      <c r="D145" s="4" t="s">
        <v>586</v>
      </c>
      <c r="E145" s="15">
        <v>2</v>
      </c>
      <c r="F145" s="4">
        <v>2</v>
      </c>
      <c r="G145" s="15">
        <v>0</v>
      </c>
      <c r="H145" s="4">
        <v>5</v>
      </c>
      <c r="I145" s="15">
        <v>2</v>
      </c>
      <c r="J145" s="4">
        <v>5</v>
      </c>
      <c r="K145" s="15">
        <v>0</v>
      </c>
      <c r="L145" s="4">
        <v>1</v>
      </c>
      <c r="M145" s="15">
        <v>0</v>
      </c>
      <c r="N145" s="125">
        <f t="shared" si="4"/>
        <v>17</v>
      </c>
      <c r="O145" s="14"/>
      <c r="P145" s="1"/>
    </row>
    <row r="146" spans="1:16" x14ac:dyDescent="0.25">
      <c r="A146" s="15">
        <v>143</v>
      </c>
      <c r="B146" s="38" t="s">
        <v>206</v>
      </c>
      <c r="C146" s="42" t="s">
        <v>207</v>
      </c>
      <c r="D146" s="4" t="s">
        <v>586</v>
      </c>
      <c r="E146" s="15">
        <v>2</v>
      </c>
      <c r="F146" s="4">
        <v>2</v>
      </c>
      <c r="G146" s="15">
        <v>0</v>
      </c>
      <c r="H146" s="4">
        <v>5</v>
      </c>
      <c r="I146" s="15">
        <v>2</v>
      </c>
      <c r="J146" s="4">
        <v>5</v>
      </c>
      <c r="K146" s="15">
        <v>0</v>
      </c>
      <c r="L146" s="4">
        <v>1</v>
      </c>
      <c r="M146" s="15">
        <v>0</v>
      </c>
      <c r="N146" s="125">
        <f t="shared" si="4"/>
        <v>17</v>
      </c>
      <c r="O146" s="14"/>
      <c r="P146" s="1"/>
    </row>
    <row r="147" spans="1:16" x14ac:dyDescent="0.25">
      <c r="A147" s="15">
        <v>144</v>
      </c>
      <c r="B147" s="34" t="s">
        <v>120</v>
      </c>
      <c r="C147" s="21" t="s">
        <v>118</v>
      </c>
      <c r="D147" s="4" t="s">
        <v>582</v>
      </c>
      <c r="E147" s="15">
        <v>1</v>
      </c>
      <c r="F147" s="4">
        <v>4</v>
      </c>
      <c r="G147" s="15">
        <v>0</v>
      </c>
      <c r="H147" s="4">
        <v>4</v>
      </c>
      <c r="I147" s="15">
        <v>3</v>
      </c>
      <c r="J147" s="4">
        <v>2</v>
      </c>
      <c r="K147" s="15">
        <v>0</v>
      </c>
      <c r="L147" s="4">
        <v>2</v>
      </c>
      <c r="M147" s="15">
        <v>0</v>
      </c>
      <c r="N147" s="125">
        <f t="shared" si="4"/>
        <v>16</v>
      </c>
      <c r="O147" s="14"/>
      <c r="P147" s="1"/>
    </row>
    <row r="148" spans="1:16" x14ac:dyDescent="0.25">
      <c r="A148" s="15">
        <v>145</v>
      </c>
      <c r="B148" s="4" t="s">
        <v>71</v>
      </c>
      <c r="C148" s="15" t="s">
        <v>69</v>
      </c>
      <c r="D148" s="4" t="s">
        <v>581</v>
      </c>
      <c r="E148" s="15">
        <v>2</v>
      </c>
      <c r="F148" s="4">
        <v>3</v>
      </c>
      <c r="G148" s="15">
        <v>0</v>
      </c>
      <c r="H148" s="4">
        <v>5</v>
      </c>
      <c r="I148" s="15">
        <v>3</v>
      </c>
      <c r="J148" s="4">
        <v>2</v>
      </c>
      <c r="K148" s="15">
        <v>0</v>
      </c>
      <c r="L148" s="4">
        <v>1</v>
      </c>
      <c r="M148" s="15">
        <v>0</v>
      </c>
      <c r="N148" s="4">
        <f>SUM(E148:M148)</f>
        <v>16</v>
      </c>
      <c r="O148" s="14"/>
      <c r="P148" s="1"/>
    </row>
    <row r="149" spans="1:16" x14ac:dyDescent="0.25">
      <c r="A149" s="15">
        <v>146</v>
      </c>
      <c r="B149" s="27" t="s">
        <v>141</v>
      </c>
      <c r="C149" s="16" t="s">
        <v>139</v>
      </c>
      <c r="D149" s="4" t="s">
        <v>582</v>
      </c>
      <c r="E149" s="15">
        <v>1</v>
      </c>
      <c r="F149" s="4">
        <v>3</v>
      </c>
      <c r="G149" s="15">
        <v>0</v>
      </c>
      <c r="H149" s="4">
        <v>4</v>
      </c>
      <c r="I149" s="15">
        <v>2</v>
      </c>
      <c r="J149" s="4">
        <v>5</v>
      </c>
      <c r="K149" s="15">
        <v>0</v>
      </c>
      <c r="L149" s="4">
        <v>1</v>
      </c>
      <c r="M149" s="15">
        <v>0</v>
      </c>
      <c r="N149" s="125">
        <f t="shared" si="4"/>
        <v>16</v>
      </c>
      <c r="O149" s="14"/>
      <c r="P149" s="1"/>
    </row>
    <row r="150" spans="1:16" x14ac:dyDescent="0.25">
      <c r="A150" s="15">
        <v>147</v>
      </c>
      <c r="B150" s="12" t="s">
        <v>21</v>
      </c>
      <c r="C150" s="11" t="s">
        <v>22</v>
      </c>
      <c r="D150" s="4" t="s">
        <v>581</v>
      </c>
      <c r="E150" s="15">
        <v>1</v>
      </c>
      <c r="F150" s="4">
        <v>3</v>
      </c>
      <c r="G150" s="15">
        <v>0</v>
      </c>
      <c r="H150" s="4">
        <v>4</v>
      </c>
      <c r="I150" s="15">
        <v>2</v>
      </c>
      <c r="J150" s="4">
        <v>5</v>
      </c>
      <c r="K150" s="15">
        <v>0</v>
      </c>
      <c r="L150" s="4">
        <v>1</v>
      </c>
      <c r="M150" s="15">
        <v>0</v>
      </c>
      <c r="N150" s="125">
        <f t="shared" si="4"/>
        <v>16</v>
      </c>
      <c r="O150" s="14"/>
      <c r="P150" s="1"/>
    </row>
    <row r="151" spans="1:16" x14ac:dyDescent="0.25">
      <c r="A151" s="15">
        <v>148</v>
      </c>
      <c r="B151" s="11" t="s">
        <v>120</v>
      </c>
      <c r="C151" s="11" t="s">
        <v>119</v>
      </c>
      <c r="D151" s="4" t="s">
        <v>582</v>
      </c>
      <c r="E151" s="15">
        <v>1</v>
      </c>
      <c r="F151" s="4">
        <v>2</v>
      </c>
      <c r="G151" s="15">
        <v>0</v>
      </c>
      <c r="H151" s="4">
        <v>4</v>
      </c>
      <c r="I151" s="15">
        <v>3</v>
      </c>
      <c r="J151" s="4">
        <v>2</v>
      </c>
      <c r="K151" s="15">
        <v>0</v>
      </c>
      <c r="L151" s="4">
        <v>4</v>
      </c>
      <c r="M151" s="15">
        <v>0</v>
      </c>
      <c r="N151" s="125">
        <f t="shared" si="4"/>
        <v>16</v>
      </c>
      <c r="O151" s="14"/>
      <c r="P151" s="1"/>
    </row>
    <row r="152" spans="1:16" x14ac:dyDescent="0.25">
      <c r="A152" s="15">
        <v>149</v>
      </c>
      <c r="B152" s="38" t="s">
        <v>255</v>
      </c>
      <c r="C152" s="15" t="s">
        <v>254</v>
      </c>
      <c r="D152" s="4" t="s">
        <v>587</v>
      </c>
      <c r="E152" s="15">
        <v>3</v>
      </c>
      <c r="F152" s="4">
        <v>2</v>
      </c>
      <c r="G152" s="15">
        <v>0</v>
      </c>
      <c r="H152" s="4">
        <v>4</v>
      </c>
      <c r="I152" s="15">
        <v>3</v>
      </c>
      <c r="J152" s="4">
        <v>2</v>
      </c>
      <c r="K152" s="15">
        <v>0</v>
      </c>
      <c r="L152" s="4">
        <v>2</v>
      </c>
      <c r="M152" s="15">
        <v>0</v>
      </c>
      <c r="N152" s="125">
        <f t="shared" si="4"/>
        <v>16</v>
      </c>
      <c r="O152" s="14"/>
      <c r="P152" s="1"/>
    </row>
    <row r="153" spans="1:16" x14ac:dyDescent="0.25">
      <c r="A153" s="42">
        <v>150</v>
      </c>
      <c r="B153" s="17" t="s">
        <v>26</v>
      </c>
      <c r="C153" s="16" t="s">
        <v>25</v>
      </c>
      <c r="D153" s="3" t="s">
        <v>581</v>
      </c>
      <c r="E153" s="42">
        <v>1</v>
      </c>
      <c r="F153" s="3">
        <v>2</v>
      </c>
      <c r="G153" s="42">
        <v>0</v>
      </c>
      <c r="H153" s="3">
        <v>5</v>
      </c>
      <c r="I153" s="42">
        <v>2</v>
      </c>
      <c r="J153" s="3">
        <v>5</v>
      </c>
      <c r="K153" s="66">
        <v>0</v>
      </c>
      <c r="L153" s="3">
        <v>1</v>
      </c>
      <c r="M153" s="42">
        <v>0</v>
      </c>
      <c r="N153" s="126">
        <f t="shared" ref="N153:N185" si="5">SUM(E153:M153)</f>
        <v>16</v>
      </c>
      <c r="O153" s="43"/>
      <c r="P153" s="1"/>
    </row>
    <row r="154" spans="1:16" x14ac:dyDescent="0.25">
      <c r="A154" s="15">
        <v>151</v>
      </c>
      <c r="B154" s="38" t="s">
        <v>243</v>
      </c>
      <c r="C154" s="15" t="s">
        <v>245</v>
      </c>
      <c r="D154" s="4" t="s">
        <v>587</v>
      </c>
      <c r="E154" s="15">
        <v>2</v>
      </c>
      <c r="F154" s="4">
        <v>1</v>
      </c>
      <c r="G154" s="15">
        <v>0</v>
      </c>
      <c r="H154" s="4">
        <v>4</v>
      </c>
      <c r="I154" s="15">
        <v>2</v>
      </c>
      <c r="J154" s="4">
        <v>5</v>
      </c>
      <c r="K154" s="15">
        <v>0</v>
      </c>
      <c r="L154" s="4">
        <v>2</v>
      </c>
      <c r="M154" s="15">
        <v>0</v>
      </c>
      <c r="N154" s="125">
        <f t="shared" ref="N154:N179" si="6">SUM(E154:M154)</f>
        <v>16</v>
      </c>
      <c r="O154" s="14"/>
      <c r="P154" s="1"/>
    </row>
    <row r="155" spans="1:16" x14ac:dyDescent="0.25">
      <c r="A155" s="15">
        <v>152</v>
      </c>
      <c r="B155" s="10" t="s">
        <v>12</v>
      </c>
      <c r="C155" s="6" t="s">
        <v>10</v>
      </c>
      <c r="D155" s="4" t="s">
        <v>581</v>
      </c>
      <c r="E155" s="15">
        <v>3</v>
      </c>
      <c r="F155" s="4">
        <v>1</v>
      </c>
      <c r="G155" s="15">
        <v>0</v>
      </c>
      <c r="H155" s="4">
        <v>3</v>
      </c>
      <c r="I155" s="15">
        <v>2</v>
      </c>
      <c r="J155" s="4">
        <v>5</v>
      </c>
      <c r="K155" s="15">
        <v>0</v>
      </c>
      <c r="L155" s="4">
        <v>2</v>
      </c>
      <c r="M155" s="15">
        <v>0</v>
      </c>
      <c r="N155" s="125">
        <f t="shared" si="6"/>
        <v>16</v>
      </c>
      <c r="O155" s="14"/>
      <c r="P155" s="1"/>
    </row>
    <row r="156" spans="1:16" x14ac:dyDescent="0.25">
      <c r="A156" s="15">
        <v>153</v>
      </c>
      <c r="B156" s="26" t="s">
        <v>122</v>
      </c>
      <c r="C156" s="11" t="s">
        <v>121</v>
      </c>
      <c r="D156" s="4" t="s">
        <v>582</v>
      </c>
      <c r="E156" s="15">
        <v>1</v>
      </c>
      <c r="F156" s="4">
        <v>3</v>
      </c>
      <c r="G156" s="15">
        <v>0</v>
      </c>
      <c r="H156" s="4">
        <v>3</v>
      </c>
      <c r="I156" s="15">
        <v>2</v>
      </c>
      <c r="J156" s="4">
        <v>5</v>
      </c>
      <c r="K156" s="15">
        <v>0</v>
      </c>
      <c r="L156" s="4">
        <v>1</v>
      </c>
      <c r="M156" s="15">
        <v>0</v>
      </c>
      <c r="N156" s="125">
        <f t="shared" si="6"/>
        <v>15</v>
      </c>
      <c r="O156" s="14"/>
      <c r="P156" s="1"/>
    </row>
    <row r="157" spans="1:16" x14ac:dyDescent="0.25">
      <c r="A157" s="15">
        <v>154</v>
      </c>
      <c r="B157" s="16" t="s">
        <v>135</v>
      </c>
      <c r="C157" s="16" t="s">
        <v>131</v>
      </c>
      <c r="D157" s="4" t="s">
        <v>582</v>
      </c>
      <c r="E157" s="15">
        <v>1</v>
      </c>
      <c r="F157" s="4">
        <v>3</v>
      </c>
      <c r="G157" s="15">
        <v>0</v>
      </c>
      <c r="H157" s="4">
        <v>3</v>
      </c>
      <c r="I157" s="15">
        <v>2</v>
      </c>
      <c r="J157" s="4">
        <v>5</v>
      </c>
      <c r="K157" s="15">
        <v>0</v>
      </c>
      <c r="L157" s="4">
        <v>1</v>
      </c>
      <c r="M157" s="15">
        <v>0</v>
      </c>
      <c r="N157" s="125">
        <f t="shared" si="6"/>
        <v>15</v>
      </c>
      <c r="O157" s="14"/>
      <c r="P157" s="1"/>
    </row>
    <row r="158" spans="1:16" x14ac:dyDescent="0.25">
      <c r="A158" s="15">
        <v>155</v>
      </c>
      <c r="B158" s="12" t="s">
        <v>93</v>
      </c>
      <c r="C158" s="11" t="s">
        <v>96</v>
      </c>
      <c r="D158" s="4" t="s">
        <v>581</v>
      </c>
      <c r="E158" s="15">
        <v>1</v>
      </c>
      <c r="F158" s="4">
        <v>3</v>
      </c>
      <c r="G158" s="15">
        <v>0</v>
      </c>
      <c r="H158" s="4">
        <v>3</v>
      </c>
      <c r="I158" s="15">
        <v>2</v>
      </c>
      <c r="J158" s="4">
        <v>5</v>
      </c>
      <c r="K158" s="15">
        <v>0</v>
      </c>
      <c r="L158" s="4">
        <v>1</v>
      </c>
      <c r="M158" s="15">
        <v>0</v>
      </c>
      <c r="N158" s="125">
        <f t="shared" si="6"/>
        <v>15</v>
      </c>
      <c r="O158" s="14"/>
      <c r="P158" s="1"/>
    </row>
    <row r="159" spans="1:16" x14ac:dyDescent="0.25">
      <c r="A159" s="15">
        <v>156</v>
      </c>
      <c r="B159" s="17" t="s">
        <v>87</v>
      </c>
      <c r="C159" s="16" t="s">
        <v>88</v>
      </c>
      <c r="D159" s="4" t="s">
        <v>581</v>
      </c>
      <c r="E159" s="15">
        <v>1</v>
      </c>
      <c r="F159" s="4">
        <v>2</v>
      </c>
      <c r="G159" s="15">
        <v>0</v>
      </c>
      <c r="H159" s="4">
        <v>5</v>
      </c>
      <c r="I159" s="15">
        <v>3</v>
      </c>
      <c r="J159" s="4">
        <v>2</v>
      </c>
      <c r="K159" s="15">
        <v>0</v>
      </c>
      <c r="L159" s="4">
        <v>2</v>
      </c>
      <c r="M159" s="15">
        <v>0</v>
      </c>
      <c r="N159" s="125">
        <f t="shared" si="6"/>
        <v>15</v>
      </c>
      <c r="O159" s="14"/>
      <c r="P159" s="1"/>
    </row>
    <row r="160" spans="1:16" x14ac:dyDescent="0.25">
      <c r="A160" s="15">
        <v>157</v>
      </c>
      <c r="B160" s="14" t="s">
        <v>220</v>
      </c>
      <c r="C160" s="15" t="s">
        <v>223</v>
      </c>
      <c r="D160" s="4" t="s">
        <v>587</v>
      </c>
      <c r="E160" s="15">
        <v>1</v>
      </c>
      <c r="F160" s="4">
        <v>2</v>
      </c>
      <c r="G160" s="15">
        <v>0</v>
      </c>
      <c r="H160" s="4">
        <v>4</v>
      </c>
      <c r="I160" s="15">
        <v>2</v>
      </c>
      <c r="J160" s="4">
        <v>5</v>
      </c>
      <c r="K160" s="15">
        <v>0</v>
      </c>
      <c r="L160" s="4">
        <v>1</v>
      </c>
      <c r="M160" s="15">
        <v>0</v>
      </c>
      <c r="N160" s="125">
        <f t="shared" si="6"/>
        <v>15</v>
      </c>
      <c r="O160" s="14"/>
      <c r="P160" s="1"/>
    </row>
    <row r="161" spans="1:16" x14ac:dyDescent="0.25">
      <c r="A161" s="15">
        <v>158</v>
      </c>
      <c r="B161" s="12" t="s">
        <v>58</v>
      </c>
      <c r="C161" s="11" t="s">
        <v>65</v>
      </c>
      <c r="D161" s="4" t="s">
        <v>581</v>
      </c>
      <c r="E161" s="15">
        <v>2</v>
      </c>
      <c r="F161" s="4">
        <v>1</v>
      </c>
      <c r="G161" s="15">
        <v>0</v>
      </c>
      <c r="H161" s="4">
        <v>5</v>
      </c>
      <c r="I161" s="15">
        <v>3</v>
      </c>
      <c r="J161" s="4">
        <v>2</v>
      </c>
      <c r="K161" s="15">
        <v>0</v>
      </c>
      <c r="L161" s="4">
        <v>2</v>
      </c>
      <c r="M161" s="15">
        <v>0</v>
      </c>
      <c r="N161" s="125">
        <f t="shared" si="6"/>
        <v>15</v>
      </c>
      <c r="O161" s="14"/>
      <c r="P161" s="1"/>
    </row>
    <row r="162" spans="1:16" x14ac:dyDescent="0.25">
      <c r="A162" s="15">
        <v>159</v>
      </c>
      <c r="B162" s="38" t="s">
        <v>249</v>
      </c>
      <c r="C162" s="42" t="s">
        <v>248</v>
      </c>
      <c r="D162" s="4" t="s">
        <v>587</v>
      </c>
      <c r="E162" s="15">
        <v>2</v>
      </c>
      <c r="F162" s="4">
        <v>1</v>
      </c>
      <c r="G162" s="15">
        <v>0</v>
      </c>
      <c r="H162" s="4">
        <v>3</v>
      </c>
      <c r="I162" s="15">
        <v>2</v>
      </c>
      <c r="J162" s="4">
        <v>5</v>
      </c>
      <c r="K162" s="15">
        <v>0</v>
      </c>
      <c r="L162" s="4">
        <v>2</v>
      </c>
      <c r="M162" s="15">
        <v>0</v>
      </c>
      <c r="N162" s="125">
        <f t="shared" si="6"/>
        <v>15</v>
      </c>
      <c r="O162" s="14"/>
      <c r="P162" s="1"/>
    </row>
    <row r="163" spans="1:16" x14ac:dyDescent="0.25">
      <c r="A163" s="15">
        <v>160</v>
      </c>
      <c r="B163" s="12" t="s">
        <v>35</v>
      </c>
      <c r="C163" s="11" t="s">
        <v>34</v>
      </c>
      <c r="D163" s="4" t="s">
        <v>581</v>
      </c>
      <c r="E163" s="15">
        <v>1</v>
      </c>
      <c r="F163" s="4">
        <v>1</v>
      </c>
      <c r="G163" s="15">
        <v>0</v>
      </c>
      <c r="H163" s="4">
        <v>5</v>
      </c>
      <c r="I163" s="15">
        <v>2</v>
      </c>
      <c r="J163" s="4">
        <v>5</v>
      </c>
      <c r="K163" s="15">
        <v>0</v>
      </c>
      <c r="L163" s="4">
        <v>1</v>
      </c>
      <c r="M163" s="15">
        <v>0</v>
      </c>
      <c r="N163" s="125">
        <f t="shared" si="6"/>
        <v>15</v>
      </c>
      <c r="O163" s="14"/>
      <c r="P163" s="1"/>
    </row>
    <row r="164" spans="1:16" x14ac:dyDescent="0.25">
      <c r="A164" s="15">
        <v>161</v>
      </c>
      <c r="B164" s="14" t="s">
        <v>220</v>
      </c>
      <c r="C164" s="6" t="s">
        <v>222</v>
      </c>
      <c r="D164" s="4" t="s">
        <v>587</v>
      </c>
      <c r="E164" s="15">
        <v>2</v>
      </c>
      <c r="F164" s="4">
        <v>1</v>
      </c>
      <c r="G164" s="15">
        <v>0</v>
      </c>
      <c r="H164" s="4">
        <v>4</v>
      </c>
      <c r="I164" s="15">
        <v>2</v>
      </c>
      <c r="J164" s="4">
        <v>5</v>
      </c>
      <c r="K164" s="15">
        <v>0</v>
      </c>
      <c r="L164" s="4">
        <v>1</v>
      </c>
      <c r="M164" s="15">
        <v>0</v>
      </c>
      <c r="N164" s="125">
        <f t="shared" si="6"/>
        <v>15</v>
      </c>
      <c r="O164" s="14"/>
      <c r="P164" s="1"/>
    </row>
    <row r="165" spans="1:16" x14ac:dyDescent="0.25">
      <c r="A165" s="15">
        <v>162</v>
      </c>
      <c r="B165" s="14" t="s">
        <v>168</v>
      </c>
      <c r="C165" s="15" t="s">
        <v>165</v>
      </c>
      <c r="D165" s="4" t="s">
        <v>585</v>
      </c>
      <c r="E165" s="15">
        <v>1</v>
      </c>
      <c r="F165" s="4">
        <v>3</v>
      </c>
      <c r="G165" s="15">
        <v>0</v>
      </c>
      <c r="H165" s="4">
        <v>4</v>
      </c>
      <c r="I165" s="15">
        <v>3</v>
      </c>
      <c r="J165" s="4">
        <v>2</v>
      </c>
      <c r="K165" s="15">
        <v>0</v>
      </c>
      <c r="L165" s="4">
        <v>1</v>
      </c>
      <c r="M165" s="15">
        <v>0</v>
      </c>
      <c r="N165" s="125">
        <f t="shared" si="6"/>
        <v>14</v>
      </c>
      <c r="O165" s="14"/>
      <c r="P165" s="1"/>
    </row>
    <row r="166" spans="1:16" x14ac:dyDescent="0.25">
      <c r="A166" s="15">
        <v>163</v>
      </c>
      <c r="B166" s="4" t="s">
        <v>210</v>
      </c>
      <c r="C166" s="15" t="s">
        <v>213</v>
      </c>
      <c r="D166" s="4" t="s">
        <v>587</v>
      </c>
      <c r="E166" s="15">
        <v>2</v>
      </c>
      <c r="F166" s="4">
        <v>3</v>
      </c>
      <c r="G166" s="15">
        <v>0</v>
      </c>
      <c r="H166" s="4">
        <v>3</v>
      </c>
      <c r="I166" s="15">
        <v>3</v>
      </c>
      <c r="J166" s="4">
        <v>2</v>
      </c>
      <c r="K166" s="15">
        <v>0</v>
      </c>
      <c r="L166" s="4">
        <v>1</v>
      </c>
      <c r="M166" s="15">
        <v>0</v>
      </c>
      <c r="N166" s="4">
        <f>SUM(E166:M166)</f>
        <v>14</v>
      </c>
      <c r="O166" s="14"/>
      <c r="P166" s="1"/>
    </row>
    <row r="167" spans="1:16" x14ac:dyDescent="0.25">
      <c r="A167" s="15">
        <v>164</v>
      </c>
      <c r="B167" s="17" t="s">
        <v>87</v>
      </c>
      <c r="C167" s="16" t="s">
        <v>89</v>
      </c>
      <c r="D167" s="4" t="s">
        <v>581</v>
      </c>
      <c r="E167" s="15">
        <v>1</v>
      </c>
      <c r="F167" s="4">
        <v>2</v>
      </c>
      <c r="G167" s="15">
        <v>0</v>
      </c>
      <c r="H167" s="4">
        <v>5</v>
      </c>
      <c r="I167" s="15">
        <v>3</v>
      </c>
      <c r="J167" s="4">
        <v>2</v>
      </c>
      <c r="K167" s="15">
        <v>0</v>
      </c>
      <c r="L167" s="4">
        <v>1</v>
      </c>
      <c r="M167" s="15">
        <v>0</v>
      </c>
      <c r="N167" s="125">
        <f t="shared" si="6"/>
        <v>14</v>
      </c>
      <c r="O167" s="14"/>
      <c r="P167" s="1"/>
    </row>
    <row r="168" spans="1:16" x14ac:dyDescent="0.25">
      <c r="A168" s="15">
        <v>165</v>
      </c>
      <c r="B168" s="4" t="s">
        <v>71</v>
      </c>
      <c r="C168" s="15" t="s">
        <v>75</v>
      </c>
      <c r="D168" s="4" t="s">
        <v>581</v>
      </c>
      <c r="E168" s="15">
        <v>1</v>
      </c>
      <c r="F168" s="4">
        <v>2</v>
      </c>
      <c r="G168" s="15">
        <v>0</v>
      </c>
      <c r="H168" s="4">
        <v>5</v>
      </c>
      <c r="I168" s="15">
        <v>3</v>
      </c>
      <c r="J168" s="4">
        <v>2</v>
      </c>
      <c r="K168" s="15">
        <v>0</v>
      </c>
      <c r="L168" s="4">
        <v>1</v>
      </c>
      <c r="M168" s="15">
        <v>0</v>
      </c>
      <c r="N168" s="4">
        <f>SUM(E168:M168)</f>
        <v>14</v>
      </c>
      <c r="O168" s="14"/>
      <c r="P168" s="1"/>
    </row>
    <row r="169" spans="1:16" x14ac:dyDescent="0.25">
      <c r="A169" s="15">
        <v>166</v>
      </c>
      <c r="B169" s="12" t="s">
        <v>102</v>
      </c>
      <c r="C169" s="11" t="s">
        <v>591</v>
      </c>
      <c r="D169" s="4" t="s">
        <v>581</v>
      </c>
      <c r="E169" s="15">
        <v>1</v>
      </c>
      <c r="F169" s="4">
        <v>2</v>
      </c>
      <c r="G169" s="15">
        <v>0</v>
      </c>
      <c r="H169" s="4">
        <v>5</v>
      </c>
      <c r="I169" s="15">
        <v>3</v>
      </c>
      <c r="J169" s="4">
        <v>2</v>
      </c>
      <c r="K169" s="15">
        <v>0</v>
      </c>
      <c r="L169" s="4">
        <v>1</v>
      </c>
      <c r="M169" s="15">
        <v>0</v>
      </c>
      <c r="N169" s="125">
        <f t="shared" si="6"/>
        <v>14</v>
      </c>
      <c r="O169" s="14"/>
      <c r="P169" s="1"/>
    </row>
    <row r="170" spans="1:16" x14ac:dyDescent="0.25">
      <c r="A170" s="15">
        <v>167</v>
      </c>
      <c r="B170" s="37" t="s">
        <v>182</v>
      </c>
      <c r="C170" s="42" t="s">
        <v>183</v>
      </c>
      <c r="D170" s="4" t="s">
        <v>586</v>
      </c>
      <c r="E170" s="15">
        <v>1</v>
      </c>
      <c r="F170" s="4">
        <v>2</v>
      </c>
      <c r="G170" s="15">
        <v>0</v>
      </c>
      <c r="H170" s="4">
        <v>3</v>
      </c>
      <c r="I170" s="15">
        <v>2</v>
      </c>
      <c r="J170" s="4">
        <v>5</v>
      </c>
      <c r="K170" s="15">
        <v>0</v>
      </c>
      <c r="L170" s="4">
        <v>1</v>
      </c>
      <c r="M170" s="15">
        <v>0</v>
      </c>
      <c r="N170" s="125">
        <f t="shared" si="6"/>
        <v>14</v>
      </c>
      <c r="O170" s="14"/>
      <c r="P170" s="1"/>
    </row>
    <row r="171" spans="1:16" x14ac:dyDescent="0.25">
      <c r="A171" s="15">
        <v>168</v>
      </c>
      <c r="B171" s="34" t="s">
        <v>125</v>
      </c>
      <c r="C171" s="21" t="s">
        <v>123</v>
      </c>
      <c r="D171" s="4" t="s">
        <v>582</v>
      </c>
      <c r="E171" s="15">
        <v>1</v>
      </c>
      <c r="F171" s="4">
        <v>2</v>
      </c>
      <c r="G171" s="15">
        <v>0</v>
      </c>
      <c r="H171" s="4">
        <v>3</v>
      </c>
      <c r="I171" s="15">
        <v>2</v>
      </c>
      <c r="J171" s="4">
        <v>5</v>
      </c>
      <c r="K171" s="15">
        <v>0</v>
      </c>
      <c r="L171" s="4">
        <v>1</v>
      </c>
      <c r="M171" s="15">
        <v>0</v>
      </c>
      <c r="N171" s="125">
        <f t="shared" si="6"/>
        <v>14</v>
      </c>
      <c r="O171" s="14"/>
      <c r="P171" s="1"/>
    </row>
    <row r="172" spans="1:16" x14ac:dyDescent="0.25">
      <c r="A172" s="15">
        <v>169</v>
      </c>
      <c r="B172" s="26" t="s">
        <v>135</v>
      </c>
      <c r="C172" s="11" t="s">
        <v>132</v>
      </c>
      <c r="D172" s="4" t="s">
        <v>582</v>
      </c>
      <c r="E172" s="15">
        <v>1</v>
      </c>
      <c r="F172" s="4">
        <v>2</v>
      </c>
      <c r="G172" s="15">
        <v>0</v>
      </c>
      <c r="H172" s="4">
        <v>3</v>
      </c>
      <c r="I172" s="15">
        <v>2</v>
      </c>
      <c r="J172" s="4">
        <v>5</v>
      </c>
      <c r="K172" s="15">
        <v>0</v>
      </c>
      <c r="L172" s="4">
        <v>1</v>
      </c>
      <c r="M172" s="15">
        <v>0</v>
      </c>
      <c r="N172" s="125">
        <f t="shared" si="6"/>
        <v>14</v>
      </c>
      <c r="O172" s="14"/>
      <c r="P172" s="1"/>
    </row>
    <row r="173" spans="1:16" x14ac:dyDescent="0.25">
      <c r="A173" s="15">
        <v>170</v>
      </c>
      <c r="B173" s="26" t="s">
        <v>129</v>
      </c>
      <c r="C173" s="11" t="s">
        <v>128</v>
      </c>
      <c r="D173" s="4" t="s">
        <v>582</v>
      </c>
      <c r="E173" s="15">
        <v>1</v>
      </c>
      <c r="F173" s="4">
        <v>2</v>
      </c>
      <c r="G173" s="15">
        <v>0</v>
      </c>
      <c r="H173" s="4">
        <v>3</v>
      </c>
      <c r="I173" s="15">
        <v>2</v>
      </c>
      <c r="J173" s="4">
        <v>5</v>
      </c>
      <c r="K173" s="15">
        <v>0</v>
      </c>
      <c r="L173" s="4">
        <v>1</v>
      </c>
      <c r="M173" s="15">
        <v>0</v>
      </c>
      <c r="N173" s="125">
        <f t="shared" si="6"/>
        <v>14</v>
      </c>
      <c r="O173" s="14"/>
      <c r="P173" s="1"/>
    </row>
    <row r="174" spans="1:16" x14ac:dyDescent="0.25">
      <c r="A174" s="15">
        <v>171</v>
      </c>
      <c r="B174" s="27" t="s">
        <v>111</v>
      </c>
      <c r="C174" s="16" t="s">
        <v>117</v>
      </c>
      <c r="D174" s="4" t="s">
        <v>582</v>
      </c>
      <c r="E174" s="15">
        <v>1</v>
      </c>
      <c r="F174" s="4">
        <v>2</v>
      </c>
      <c r="G174" s="15">
        <v>0</v>
      </c>
      <c r="H174" s="4">
        <v>3</v>
      </c>
      <c r="I174" s="15">
        <v>2</v>
      </c>
      <c r="J174" s="4">
        <v>5</v>
      </c>
      <c r="K174" s="15">
        <v>0</v>
      </c>
      <c r="L174" s="4">
        <v>1</v>
      </c>
      <c r="M174" s="15">
        <v>0</v>
      </c>
      <c r="N174" s="125">
        <f t="shared" si="6"/>
        <v>14</v>
      </c>
      <c r="O174" s="14"/>
      <c r="P174" s="1"/>
    </row>
    <row r="175" spans="1:16" x14ac:dyDescent="0.25">
      <c r="A175" s="15">
        <v>172</v>
      </c>
      <c r="B175" s="38" t="s">
        <v>201</v>
      </c>
      <c r="C175" s="42" t="s">
        <v>200</v>
      </c>
      <c r="D175" s="4" t="s">
        <v>586</v>
      </c>
      <c r="E175" s="15">
        <v>1</v>
      </c>
      <c r="F175" s="4">
        <v>2</v>
      </c>
      <c r="G175" s="15">
        <v>0</v>
      </c>
      <c r="H175" s="4">
        <v>3</v>
      </c>
      <c r="I175" s="15">
        <v>2</v>
      </c>
      <c r="J175" s="4">
        <v>5</v>
      </c>
      <c r="K175" s="15">
        <v>0</v>
      </c>
      <c r="L175" s="4">
        <v>1</v>
      </c>
      <c r="M175" s="15">
        <v>0</v>
      </c>
      <c r="N175" s="125">
        <f t="shared" si="6"/>
        <v>14</v>
      </c>
      <c r="O175" s="14"/>
      <c r="P175" s="1"/>
    </row>
    <row r="176" spans="1:16" x14ac:dyDescent="0.25">
      <c r="A176" s="15">
        <v>173</v>
      </c>
      <c r="B176" s="38" t="s">
        <v>193</v>
      </c>
      <c r="C176" s="42" t="s">
        <v>194</v>
      </c>
      <c r="D176" s="4" t="s">
        <v>586</v>
      </c>
      <c r="E176" s="15">
        <v>1</v>
      </c>
      <c r="F176" s="4">
        <v>2</v>
      </c>
      <c r="G176" s="15">
        <v>0</v>
      </c>
      <c r="H176" s="4">
        <v>3</v>
      </c>
      <c r="I176" s="15">
        <v>2</v>
      </c>
      <c r="J176" s="4">
        <v>5</v>
      </c>
      <c r="K176" s="15">
        <v>0</v>
      </c>
      <c r="L176" s="4">
        <v>1</v>
      </c>
      <c r="M176" s="15">
        <v>0</v>
      </c>
      <c r="N176" s="125">
        <f t="shared" si="6"/>
        <v>14</v>
      </c>
      <c r="O176" s="14"/>
      <c r="P176" s="1"/>
    </row>
    <row r="177" spans="1:16" x14ac:dyDescent="0.25">
      <c r="A177" s="15">
        <v>174</v>
      </c>
      <c r="B177" s="38" t="s">
        <v>182</v>
      </c>
      <c r="C177" s="42" t="s">
        <v>184</v>
      </c>
      <c r="D177" s="4" t="s">
        <v>586</v>
      </c>
      <c r="E177" s="15">
        <v>1</v>
      </c>
      <c r="F177" s="4">
        <v>2</v>
      </c>
      <c r="G177" s="15">
        <v>0</v>
      </c>
      <c r="H177" s="4">
        <v>3</v>
      </c>
      <c r="I177" s="15">
        <v>2</v>
      </c>
      <c r="J177" s="4">
        <v>5</v>
      </c>
      <c r="K177" s="15">
        <v>0</v>
      </c>
      <c r="L177" s="4">
        <v>1</v>
      </c>
      <c r="M177" s="15">
        <v>0</v>
      </c>
      <c r="N177" s="125">
        <f t="shared" si="6"/>
        <v>14</v>
      </c>
      <c r="O177" s="14"/>
      <c r="P177" s="1"/>
    </row>
    <row r="178" spans="1:16" x14ac:dyDescent="0.25">
      <c r="A178" s="15">
        <v>175</v>
      </c>
      <c r="B178" s="14" t="s">
        <v>237</v>
      </c>
      <c r="C178" s="15" t="s">
        <v>239</v>
      </c>
      <c r="D178" s="4" t="s">
        <v>587</v>
      </c>
      <c r="E178" s="15">
        <v>1</v>
      </c>
      <c r="F178" s="4">
        <v>2</v>
      </c>
      <c r="G178" s="15">
        <v>0</v>
      </c>
      <c r="H178" s="4">
        <v>3</v>
      </c>
      <c r="I178" s="15">
        <v>2</v>
      </c>
      <c r="J178" s="4">
        <v>5</v>
      </c>
      <c r="K178" s="15">
        <v>0</v>
      </c>
      <c r="L178" s="4">
        <v>1</v>
      </c>
      <c r="M178" s="15">
        <v>0</v>
      </c>
      <c r="N178" s="125">
        <f t="shared" si="6"/>
        <v>14</v>
      </c>
      <c r="O178" s="14"/>
      <c r="P178" s="1"/>
    </row>
    <row r="179" spans="1:16" x14ac:dyDescent="0.25">
      <c r="A179" s="15">
        <v>176</v>
      </c>
      <c r="B179" s="11" t="s">
        <v>115</v>
      </c>
      <c r="C179" s="11" t="s">
        <v>112</v>
      </c>
      <c r="D179" s="4" t="s">
        <v>582</v>
      </c>
      <c r="E179" s="15">
        <v>2</v>
      </c>
      <c r="F179" s="4">
        <v>1</v>
      </c>
      <c r="G179" s="15">
        <v>0</v>
      </c>
      <c r="H179" s="4">
        <v>2</v>
      </c>
      <c r="I179" s="15">
        <v>2</v>
      </c>
      <c r="J179" s="4">
        <v>5</v>
      </c>
      <c r="K179" s="15">
        <v>0</v>
      </c>
      <c r="L179" s="4">
        <v>2</v>
      </c>
      <c r="M179" s="15">
        <v>0</v>
      </c>
      <c r="N179" s="125">
        <f t="shared" si="6"/>
        <v>14</v>
      </c>
      <c r="O179" s="14"/>
      <c r="P179" s="1"/>
    </row>
    <row r="180" spans="1:16" x14ac:dyDescent="0.25">
      <c r="A180" s="15">
        <v>177</v>
      </c>
      <c r="B180" s="10" t="s">
        <v>21</v>
      </c>
      <c r="C180" s="6" t="s">
        <v>24</v>
      </c>
      <c r="D180" s="4" t="s">
        <v>581</v>
      </c>
      <c r="E180" s="15">
        <v>1</v>
      </c>
      <c r="F180" s="4">
        <v>1</v>
      </c>
      <c r="G180" s="15">
        <v>0</v>
      </c>
      <c r="H180" s="4">
        <v>4</v>
      </c>
      <c r="I180" s="15">
        <v>2</v>
      </c>
      <c r="J180" s="4">
        <v>5</v>
      </c>
      <c r="K180" s="15">
        <v>0</v>
      </c>
      <c r="L180" s="4">
        <v>1</v>
      </c>
      <c r="M180" s="15">
        <v>0</v>
      </c>
      <c r="N180" s="126">
        <f t="shared" si="5"/>
        <v>14</v>
      </c>
      <c r="O180" s="14"/>
      <c r="P180" s="1"/>
    </row>
    <row r="181" spans="1:16" x14ac:dyDescent="0.25">
      <c r="A181" s="15">
        <v>178</v>
      </c>
      <c r="B181" s="38" t="s">
        <v>193</v>
      </c>
      <c r="C181" s="42" t="s">
        <v>192</v>
      </c>
      <c r="D181" s="4" t="s">
        <v>586</v>
      </c>
      <c r="E181" s="15">
        <v>2</v>
      </c>
      <c r="F181" s="4">
        <v>1</v>
      </c>
      <c r="G181" s="15">
        <v>0</v>
      </c>
      <c r="H181" s="4">
        <v>3</v>
      </c>
      <c r="I181" s="15">
        <v>2</v>
      </c>
      <c r="J181" s="4">
        <v>5</v>
      </c>
      <c r="K181" s="15">
        <v>0</v>
      </c>
      <c r="L181" s="4">
        <v>1</v>
      </c>
      <c r="M181" s="15">
        <v>0</v>
      </c>
      <c r="N181" s="125">
        <f>SUM(E181:M181)</f>
        <v>14</v>
      </c>
      <c r="O181" s="14"/>
      <c r="P181" s="1"/>
    </row>
    <row r="182" spans="1:16" x14ac:dyDescent="0.25">
      <c r="A182" s="15">
        <v>179</v>
      </c>
      <c r="B182" s="14" t="s">
        <v>210</v>
      </c>
      <c r="C182" s="15" t="s">
        <v>215</v>
      </c>
      <c r="D182" s="4" t="s">
        <v>587</v>
      </c>
      <c r="E182" s="15">
        <v>2</v>
      </c>
      <c r="F182" s="4">
        <v>2</v>
      </c>
      <c r="G182" s="15">
        <v>0</v>
      </c>
      <c r="H182" s="4">
        <v>3</v>
      </c>
      <c r="I182" s="15">
        <v>3</v>
      </c>
      <c r="J182" s="4">
        <v>2</v>
      </c>
      <c r="K182" s="15">
        <v>0</v>
      </c>
      <c r="L182" s="4">
        <v>1</v>
      </c>
      <c r="M182" s="15">
        <v>0</v>
      </c>
      <c r="N182" s="125">
        <f>SUM(E182:M182)</f>
        <v>13</v>
      </c>
      <c r="O182" s="14"/>
      <c r="P182" s="1"/>
    </row>
    <row r="183" spans="1:16" x14ac:dyDescent="0.25">
      <c r="A183" s="15">
        <v>180</v>
      </c>
      <c r="B183" s="17" t="s">
        <v>102</v>
      </c>
      <c r="C183" s="16" t="s">
        <v>101</v>
      </c>
      <c r="D183" s="4" t="s">
        <v>581</v>
      </c>
      <c r="E183" s="15">
        <v>1</v>
      </c>
      <c r="F183" s="4">
        <v>1</v>
      </c>
      <c r="G183" s="15">
        <v>0</v>
      </c>
      <c r="H183" s="4">
        <v>5</v>
      </c>
      <c r="I183" s="15">
        <v>3</v>
      </c>
      <c r="J183" s="4">
        <v>2</v>
      </c>
      <c r="K183" s="15">
        <v>0</v>
      </c>
      <c r="L183" s="4">
        <v>1</v>
      </c>
      <c r="M183" s="15">
        <v>0</v>
      </c>
      <c r="N183" s="125">
        <f t="shared" si="5"/>
        <v>13</v>
      </c>
      <c r="O183" s="14"/>
      <c r="P183" s="1"/>
    </row>
    <row r="184" spans="1:16" x14ac:dyDescent="0.25">
      <c r="A184" s="15">
        <v>181</v>
      </c>
      <c r="B184" s="17" t="s">
        <v>58</v>
      </c>
      <c r="C184" s="16" t="s">
        <v>589</v>
      </c>
      <c r="D184" s="4" t="s">
        <v>581</v>
      </c>
      <c r="E184" s="15">
        <v>1</v>
      </c>
      <c r="F184" s="4">
        <v>1</v>
      </c>
      <c r="G184" s="15">
        <v>0</v>
      </c>
      <c r="H184" s="4">
        <v>5</v>
      </c>
      <c r="I184" s="15">
        <v>3</v>
      </c>
      <c r="J184" s="4">
        <v>2</v>
      </c>
      <c r="K184" s="15">
        <v>0</v>
      </c>
      <c r="L184" s="4">
        <v>1</v>
      </c>
      <c r="M184" s="15">
        <v>0</v>
      </c>
      <c r="N184" s="125">
        <f t="shared" si="5"/>
        <v>13</v>
      </c>
      <c r="O184" s="14"/>
      <c r="P184" s="1"/>
    </row>
    <row r="185" spans="1:16" x14ac:dyDescent="0.25">
      <c r="A185" s="15">
        <v>182</v>
      </c>
      <c r="B185" s="17" t="s">
        <v>102</v>
      </c>
      <c r="C185" s="16" t="s">
        <v>104</v>
      </c>
      <c r="D185" s="4" t="s">
        <v>581</v>
      </c>
      <c r="E185" s="15">
        <v>1</v>
      </c>
      <c r="F185" s="4">
        <v>1</v>
      </c>
      <c r="G185" s="15">
        <v>0</v>
      </c>
      <c r="H185" s="4">
        <v>5</v>
      </c>
      <c r="I185" s="15">
        <v>3</v>
      </c>
      <c r="J185" s="4">
        <v>2</v>
      </c>
      <c r="K185" s="15">
        <v>0</v>
      </c>
      <c r="L185" s="4">
        <v>1</v>
      </c>
      <c r="M185" s="15">
        <v>0</v>
      </c>
      <c r="N185" s="125">
        <f t="shared" si="5"/>
        <v>13</v>
      </c>
      <c r="O185" s="14"/>
      <c r="P185" s="1"/>
    </row>
    <row r="186" spans="1:16" x14ac:dyDescent="0.25">
      <c r="A186" s="15">
        <v>183</v>
      </c>
      <c r="B186" s="12" t="s">
        <v>87</v>
      </c>
      <c r="C186" s="11" t="s">
        <v>86</v>
      </c>
      <c r="D186" s="4" t="s">
        <v>581</v>
      </c>
      <c r="E186" s="15">
        <v>1</v>
      </c>
      <c r="F186" s="4">
        <v>1</v>
      </c>
      <c r="G186" s="15">
        <v>0</v>
      </c>
      <c r="H186" s="4">
        <v>5</v>
      </c>
      <c r="I186" s="15">
        <v>3</v>
      </c>
      <c r="J186" s="4">
        <v>2</v>
      </c>
      <c r="K186" s="15">
        <v>0</v>
      </c>
      <c r="L186" s="4">
        <v>1</v>
      </c>
      <c r="M186" s="15">
        <v>0</v>
      </c>
      <c r="N186" s="4">
        <f>SUM(E186:M186)</f>
        <v>13</v>
      </c>
      <c r="O186" s="14"/>
      <c r="P186" s="1"/>
    </row>
    <row r="187" spans="1:16" x14ac:dyDescent="0.25">
      <c r="A187" s="15">
        <v>184</v>
      </c>
      <c r="B187" s="4" t="s">
        <v>58</v>
      </c>
      <c r="C187" s="15" t="s">
        <v>61</v>
      </c>
      <c r="D187" s="4" t="s">
        <v>581</v>
      </c>
      <c r="E187" s="15">
        <v>1</v>
      </c>
      <c r="F187" s="4">
        <v>1</v>
      </c>
      <c r="G187" s="15">
        <v>0</v>
      </c>
      <c r="H187" s="4">
        <v>5</v>
      </c>
      <c r="I187" s="15">
        <v>3</v>
      </c>
      <c r="J187" s="4">
        <v>2</v>
      </c>
      <c r="K187" s="15">
        <v>0</v>
      </c>
      <c r="L187" s="4">
        <v>1</v>
      </c>
      <c r="M187" s="15">
        <v>0</v>
      </c>
      <c r="N187" s="4">
        <f>SUM(E187:M187)</f>
        <v>13</v>
      </c>
      <c r="O187" s="14"/>
      <c r="P187" s="1"/>
    </row>
    <row r="188" spans="1:16" x14ac:dyDescent="0.25">
      <c r="A188" s="15">
        <v>185</v>
      </c>
      <c r="B188" s="74" t="s">
        <v>235</v>
      </c>
      <c r="C188" s="75" t="s">
        <v>234</v>
      </c>
      <c r="D188" s="4" t="s">
        <v>587</v>
      </c>
      <c r="E188" s="15">
        <v>2</v>
      </c>
      <c r="F188" s="4">
        <v>1</v>
      </c>
      <c r="G188" s="15">
        <v>0</v>
      </c>
      <c r="H188" s="4">
        <v>4</v>
      </c>
      <c r="I188" s="15">
        <v>3</v>
      </c>
      <c r="J188" s="4">
        <v>2</v>
      </c>
      <c r="K188" s="15">
        <v>0</v>
      </c>
      <c r="L188" s="4">
        <v>1</v>
      </c>
      <c r="M188" s="15">
        <v>0</v>
      </c>
      <c r="N188" s="4">
        <f>SUM(E188:M188)</f>
        <v>13</v>
      </c>
      <c r="O188" s="14"/>
      <c r="P188" s="1"/>
    </row>
    <row r="189" spans="1:16" x14ac:dyDescent="0.25">
      <c r="A189" s="15">
        <v>186</v>
      </c>
      <c r="B189" s="26" t="s">
        <v>135</v>
      </c>
      <c r="C189" s="11" t="s">
        <v>133</v>
      </c>
      <c r="D189" s="4" t="s">
        <v>582</v>
      </c>
      <c r="E189" s="15">
        <v>1</v>
      </c>
      <c r="F189" s="4">
        <v>1</v>
      </c>
      <c r="G189" s="15">
        <v>0</v>
      </c>
      <c r="H189" s="4">
        <v>3</v>
      </c>
      <c r="I189" s="15">
        <v>2</v>
      </c>
      <c r="J189" s="4">
        <v>5</v>
      </c>
      <c r="K189" s="15">
        <v>0</v>
      </c>
      <c r="L189" s="4">
        <v>1</v>
      </c>
      <c r="M189" s="15">
        <v>0</v>
      </c>
      <c r="N189" s="4">
        <f t="shared" ref="N189:N194" si="7">SUM(E189:M189)</f>
        <v>13</v>
      </c>
      <c r="O189" s="14"/>
      <c r="P189" s="1"/>
    </row>
    <row r="190" spans="1:16" x14ac:dyDescent="0.25">
      <c r="A190" s="15">
        <v>187</v>
      </c>
      <c r="B190" s="12" t="s">
        <v>12</v>
      </c>
      <c r="C190" s="11" t="s">
        <v>13</v>
      </c>
      <c r="D190" s="4" t="s">
        <v>581</v>
      </c>
      <c r="E190" s="15">
        <v>1</v>
      </c>
      <c r="F190" s="4">
        <v>1</v>
      </c>
      <c r="G190" s="15">
        <v>0</v>
      </c>
      <c r="H190" s="4">
        <v>3</v>
      </c>
      <c r="I190" s="15">
        <v>2</v>
      </c>
      <c r="J190" s="4">
        <v>5</v>
      </c>
      <c r="K190" s="15">
        <v>0</v>
      </c>
      <c r="L190" s="4">
        <v>1</v>
      </c>
      <c r="M190" s="15">
        <v>0</v>
      </c>
      <c r="N190" s="4">
        <f t="shared" ref="N190" si="8">SUM(E190:M190)</f>
        <v>13</v>
      </c>
      <c r="O190" s="14"/>
      <c r="P190" s="1"/>
    </row>
    <row r="191" spans="1:16" ht="14.25" customHeight="1" x14ac:dyDescent="0.25">
      <c r="A191" s="15">
        <v>188</v>
      </c>
      <c r="B191" s="38" t="s">
        <v>182</v>
      </c>
      <c r="C191" s="42" t="s">
        <v>389</v>
      </c>
      <c r="D191" s="4" t="s">
        <v>586</v>
      </c>
      <c r="E191" s="15">
        <v>1</v>
      </c>
      <c r="F191" s="4">
        <v>1</v>
      </c>
      <c r="G191" s="15">
        <v>0</v>
      </c>
      <c r="H191" s="4">
        <v>3</v>
      </c>
      <c r="I191" s="15">
        <v>2</v>
      </c>
      <c r="J191" s="4">
        <v>5</v>
      </c>
      <c r="K191" s="15">
        <v>0</v>
      </c>
      <c r="L191" s="4">
        <v>1</v>
      </c>
      <c r="M191" s="15">
        <v>0</v>
      </c>
      <c r="N191" s="4">
        <f t="shared" si="7"/>
        <v>13</v>
      </c>
      <c r="O191" s="14"/>
      <c r="P191" s="1"/>
    </row>
    <row r="192" spans="1:16" x14ac:dyDescent="0.25">
      <c r="A192" s="15">
        <v>189</v>
      </c>
      <c r="B192" s="14" t="s">
        <v>237</v>
      </c>
      <c r="C192" s="15" t="s">
        <v>238</v>
      </c>
      <c r="D192" s="4" t="s">
        <v>587</v>
      </c>
      <c r="E192" s="15">
        <v>1</v>
      </c>
      <c r="F192" s="4">
        <v>1</v>
      </c>
      <c r="G192" s="15">
        <v>0</v>
      </c>
      <c r="H192" s="4">
        <v>3</v>
      </c>
      <c r="I192" s="15">
        <v>2</v>
      </c>
      <c r="J192" s="4">
        <v>5</v>
      </c>
      <c r="K192" s="15">
        <v>0</v>
      </c>
      <c r="L192" s="4">
        <v>1</v>
      </c>
      <c r="M192" s="15">
        <v>0</v>
      </c>
      <c r="N192" s="4">
        <f t="shared" si="7"/>
        <v>13</v>
      </c>
      <c r="O192" s="14"/>
      <c r="P192" s="1"/>
    </row>
    <row r="193" spans="1:16" x14ac:dyDescent="0.25">
      <c r="A193" s="15">
        <v>190</v>
      </c>
      <c r="B193" s="38" t="s">
        <v>262</v>
      </c>
      <c r="C193" s="15" t="s">
        <v>261</v>
      </c>
      <c r="D193" s="4" t="s">
        <v>587</v>
      </c>
      <c r="E193" s="15">
        <v>1</v>
      </c>
      <c r="F193" s="4">
        <v>2</v>
      </c>
      <c r="G193" s="15">
        <v>0</v>
      </c>
      <c r="H193" s="4">
        <v>4</v>
      </c>
      <c r="I193" s="15">
        <v>2</v>
      </c>
      <c r="J193" s="4">
        <v>2</v>
      </c>
      <c r="K193" s="15">
        <v>0</v>
      </c>
      <c r="L193" s="4">
        <v>1</v>
      </c>
      <c r="M193" s="15">
        <v>0</v>
      </c>
      <c r="N193" s="4">
        <f t="shared" si="7"/>
        <v>12</v>
      </c>
      <c r="O193" s="14"/>
      <c r="P193" s="1"/>
    </row>
    <row r="194" spans="1:16" x14ac:dyDescent="0.25">
      <c r="A194" s="15">
        <v>191</v>
      </c>
      <c r="B194" s="14" t="s">
        <v>227</v>
      </c>
      <c r="C194" s="15" t="s">
        <v>229</v>
      </c>
      <c r="D194" s="4" t="s">
        <v>587</v>
      </c>
      <c r="E194" s="15">
        <v>1</v>
      </c>
      <c r="F194" s="4">
        <v>2</v>
      </c>
      <c r="G194" s="15">
        <v>0</v>
      </c>
      <c r="H194" s="4">
        <v>3</v>
      </c>
      <c r="I194" s="15">
        <v>3</v>
      </c>
      <c r="J194" s="4">
        <v>2</v>
      </c>
      <c r="K194" s="15">
        <v>0</v>
      </c>
      <c r="L194" s="4">
        <v>1</v>
      </c>
      <c r="M194" s="15">
        <v>0</v>
      </c>
      <c r="N194" s="4">
        <f t="shared" si="7"/>
        <v>12</v>
      </c>
      <c r="O194" s="14"/>
      <c r="P194" s="1"/>
    </row>
    <row r="195" spans="1:16" x14ac:dyDescent="0.25">
      <c r="A195" s="160"/>
      <c r="B195" s="33"/>
      <c r="C195" s="160"/>
      <c r="D195" s="33"/>
      <c r="E195" s="160"/>
      <c r="F195" s="33"/>
      <c r="G195" s="160"/>
      <c r="H195" s="33"/>
      <c r="I195" s="160"/>
      <c r="J195" s="33"/>
      <c r="K195" s="160"/>
      <c r="L195" s="33"/>
      <c r="M195" s="160"/>
      <c r="N195" s="33"/>
      <c r="O195" s="16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</sheetData>
  <mergeCells count="9">
    <mergeCell ref="P1:P3"/>
    <mergeCell ref="Q1:Q3"/>
    <mergeCell ref="B1:B3"/>
    <mergeCell ref="E1:M1"/>
    <mergeCell ref="A1:A3"/>
    <mergeCell ref="C1:C3"/>
    <mergeCell ref="D1:D3"/>
    <mergeCell ref="N1:N3"/>
    <mergeCell ref="O1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Lielupe</vt:lpstr>
      <vt:lpstr>Gauja</vt:lpstr>
      <vt:lpstr>Piekraste</vt:lpstr>
      <vt:lpstr>Venta</vt:lpstr>
      <vt:lpstr>Daugava</vt:lpstr>
      <vt:lpstr>Prioritizācija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Juris</cp:lastModifiedBy>
  <dcterms:created xsi:type="dcterms:W3CDTF">2013-06-27T09:49:49Z</dcterms:created>
  <dcterms:modified xsi:type="dcterms:W3CDTF">2013-10-29T09:04:35Z</dcterms:modified>
</cp:coreProperties>
</file>