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15480" windowHeight="11640"/>
  </bookViews>
  <sheets>
    <sheet name="īstenotie proj." sheetId="2" r:id="rId1"/>
    <sheet name="DATU AVOTI Projektu datu bazei" sheetId="7" r:id="rId2"/>
  </sheets>
  <definedNames>
    <definedName name="_xlnm._FilterDatabase" localSheetId="0" hidden="1">'īstenotie proj.'!$A$1:$Q$383</definedName>
    <definedName name="_xlnm.Print_Area" localSheetId="0">'īstenotie proj.'!$C$1:$P$224</definedName>
  </definedNames>
  <calcPr calcId="125725"/>
</workbook>
</file>

<file path=xl/calcChain.xml><?xml version="1.0" encoding="utf-8"?>
<calcChain xmlns="http://schemas.openxmlformats.org/spreadsheetml/2006/main">
  <c r="O129" i="2"/>
  <c r="O128"/>
  <c r="O132"/>
  <c r="O100" l="1"/>
  <c r="N290"/>
  <c r="O267"/>
  <c r="O269"/>
  <c r="N266"/>
  <c r="O266" s="1"/>
  <c r="O265"/>
  <c r="O261"/>
  <c r="O268"/>
  <c r="O264"/>
  <c r="O263"/>
  <c r="O262"/>
  <c r="O346"/>
  <c r="O341" l="1"/>
  <c r="O317" l="1"/>
  <c r="P258"/>
  <c r="P259"/>
  <c r="N249"/>
  <c r="N258"/>
  <c r="O259"/>
  <c r="O10"/>
  <c r="O9"/>
  <c r="O113"/>
  <c r="O112"/>
  <c r="O111"/>
  <c r="O115"/>
  <c r="N109"/>
  <c r="N108"/>
  <c r="N107"/>
  <c r="N161"/>
  <c r="N280"/>
  <c r="O362" l="1"/>
  <c r="O376" l="1"/>
  <c r="O319"/>
  <c r="O310"/>
  <c r="O295"/>
  <c r="O201"/>
  <c r="O257"/>
  <c r="O166"/>
  <c r="N166" s="1"/>
  <c r="R161"/>
  <c r="R293"/>
  <c r="S254"/>
  <c r="R254" s="1"/>
  <c r="R256"/>
  <c r="P256"/>
  <c r="R302"/>
  <c r="O302"/>
  <c r="R301"/>
  <c r="O301"/>
  <c r="R239"/>
  <c r="R179"/>
  <c r="R181"/>
  <c r="R180"/>
  <c r="R128"/>
  <c r="R127"/>
  <c r="O127"/>
  <c r="S131"/>
  <c r="R126"/>
  <c r="R120"/>
  <c r="R125"/>
  <c r="R122"/>
  <c r="R110"/>
  <c r="R87"/>
  <c r="R90"/>
  <c r="R89"/>
  <c r="R88"/>
  <c r="R93"/>
  <c r="N178"/>
  <c r="O99"/>
  <c r="N171"/>
  <c r="O98"/>
  <c r="O223"/>
  <c r="O228"/>
  <c r="O227"/>
  <c r="O226"/>
  <c r="O163"/>
  <c r="O175"/>
  <c r="O174"/>
  <c r="O173"/>
  <c r="O176"/>
  <c r="O172"/>
  <c r="O169"/>
  <c r="O345"/>
  <c r="O84"/>
  <c r="O315"/>
  <c r="O314"/>
  <c r="N293"/>
  <c r="O239"/>
  <c r="O219"/>
  <c r="O157" l="1"/>
  <c r="O156"/>
  <c r="O148"/>
  <c r="O151" l="1"/>
  <c r="O160"/>
  <c r="N184"/>
  <c r="O282" l="1"/>
  <c r="O321"/>
  <c r="N321"/>
  <c r="N57" l="1"/>
  <c r="N27"/>
  <c r="O313" l="1"/>
  <c r="O312"/>
  <c r="M251" l="1"/>
  <c r="O188" l="1"/>
  <c r="O247" l="1"/>
  <c r="O286" l="1"/>
  <c r="O179" l="1"/>
  <c r="O191" l="1"/>
</calcChain>
</file>

<file path=xl/comments1.xml><?xml version="1.0" encoding="utf-8"?>
<comments xmlns="http://schemas.openxmlformats.org/spreadsheetml/2006/main">
  <authors>
    <author>Ivo Koliņš</author>
    <author>martinsg</author>
    <author>MartinsG</author>
  </authors>
  <commentList>
    <comment ref="N153" authorId="0">
      <text>
        <r>
          <rPr>
            <b/>
            <sz val="9"/>
            <color indexed="81"/>
            <rFont val="Tahoma"/>
            <family val="2"/>
            <charset val="186"/>
          </rPr>
          <t>Ivo Koliņš:</t>
        </r>
        <r>
          <rPr>
            <sz val="9"/>
            <color indexed="81"/>
            <rFont val="Tahoma"/>
            <family val="2"/>
            <charset val="186"/>
          </rPr>
          <t xml:space="preserve">
Projektu realizēja Liepājas pašvaldība</t>
        </r>
      </text>
    </comment>
    <comment ref="H156" authorId="0">
      <text>
        <r>
          <rPr>
            <b/>
            <sz val="9"/>
            <color indexed="81"/>
            <rFont val="Tahoma"/>
            <family val="2"/>
            <charset val="186"/>
          </rPr>
          <t>Ivo Koliņš:</t>
        </r>
        <r>
          <rPr>
            <sz val="9"/>
            <color indexed="81"/>
            <rFont val="Tahoma"/>
            <family val="2"/>
            <charset val="186"/>
          </rPr>
          <t xml:space="preserve">
Vienošanās par projekta realizāciju ar VARAM tika pārtraukta.
Jaunā projekta pieteikuma anketa tiks iesniegta VARAM 07.11.2014. Informācija par projektu - termiņi, izmaksas, utt. Būs pieejama, kad tiks apstirpināta projekta pieteikuma anketa un ar VARAM tiks noslēgta vienoāsnās par projekta realizāciju.</t>
        </r>
      </text>
    </comment>
    <comment ref="N159" authorId="1">
      <text>
        <r>
          <rPr>
            <b/>
            <sz val="8"/>
            <color indexed="81"/>
            <rFont val="Tahoma"/>
            <family val="2"/>
            <charset val="186"/>
          </rPr>
          <t>martinsg:
Reālās izmaksas</t>
        </r>
      </text>
    </comment>
    <comment ref="N173" authorId="2">
      <text>
        <r>
          <rPr>
            <b/>
            <sz val="9"/>
            <color indexed="81"/>
            <rFont val="Tahoma"/>
            <family val="2"/>
            <charset val="186"/>
          </rPr>
          <t>MartinsG:</t>
        </r>
        <r>
          <rPr>
            <sz val="9"/>
            <color indexed="81"/>
            <rFont val="Tahoma"/>
            <family val="2"/>
            <charset val="186"/>
          </rPr>
          <t xml:space="preserve">
Atbilstoši IUB mājaslapas informācijai par 
Iepirkuma rezultātiem</t>
        </r>
      </text>
    </comment>
    <comment ref="P239" authorId="2">
      <text>
        <r>
          <rPr>
            <b/>
            <sz val="9"/>
            <color indexed="81"/>
            <rFont val="Tahoma"/>
            <family val="2"/>
            <charset val="186"/>
          </rPr>
          <t>MartinsG:</t>
        </r>
        <r>
          <rPr>
            <sz val="9"/>
            <color indexed="81"/>
            <rFont val="Tahoma"/>
            <family val="2"/>
            <charset val="186"/>
          </rPr>
          <t xml:space="preserve">
iepirkums+PVN 21%</t>
        </r>
      </text>
    </comment>
    <comment ref="N378" authorId="1">
      <text>
        <r>
          <rPr>
            <b/>
            <sz val="8"/>
            <color indexed="81"/>
            <rFont val="Tahoma"/>
            <family val="2"/>
            <charset val="186"/>
          </rPr>
          <t>martinsg:</t>
        </r>
        <r>
          <rPr>
            <sz val="8"/>
            <color indexed="81"/>
            <rFont val="Tahoma"/>
            <family val="2"/>
            <charset val="186"/>
          </rPr>
          <t xml:space="preserve">
Ieskaitot PVN, bez PVN cena - 27 798,35 EUR</t>
        </r>
      </text>
    </comment>
  </commentList>
</comments>
</file>

<file path=xl/sharedStrings.xml><?xml version="1.0" encoding="utf-8"?>
<sst xmlns="http://schemas.openxmlformats.org/spreadsheetml/2006/main" count="4677" uniqueCount="2473">
  <si>
    <t>Īstenotājs Latvijā, kontakti, kontaktpersona</t>
  </si>
  <si>
    <t>Joma</t>
  </si>
  <si>
    <t>Projekta sākums</t>
  </si>
  <si>
    <t>Projekta noslēgums</t>
  </si>
  <si>
    <t>Kalipēdas reģions (projekta partneris), Palangas pilsēta (vadošais partneris), Rucavas novads (projekta partneris), Nīcas novads (projekta partneris)</t>
  </si>
  <si>
    <t>Īstenošanas vieta, demonstrācijas teritorijas</t>
  </si>
  <si>
    <t>Ventspils pilsētas jūras krasta erozijas un akumulācijas procesu aktualizācija, analīze un rekomendācijas</t>
  </si>
  <si>
    <t>Vides aizsardzība</t>
  </si>
  <si>
    <t>Ventspils pilsētas administratīvā teritorija</t>
  </si>
  <si>
    <t>Veikt konsultatīvi pētniecisko darbu - jūras krasta uzmērījumus, aprēķinus un jūras krasta notikušo izmaiņu kartēšanu, balstoties uz iepriekšējos gados veikto pētījumu rezultātiem, un izmantojot izveidoto lokālā monitoringa stacionāro mērījumu tīklu, ar mērķi lai fiksētu dabiskos vai cilvēku darbības rezultātā ietekmētos krasta joslā notiekošos procesus, noteiktu to raksturu, intensitāti un sniegtu procesu attīstības prognozes.</t>
  </si>
  <si>
    <t>Ventspils pilsētas dome</t>
  </si>
  <si>
    <t xml:space="preserve">Ventspils pilsētas domes Arhitektūras un pilsētbūvniecības nodaļa. Adrese: Jūras iela 36, Ventspils, LV 3601, tālr. 63601162 </t>
  </si>
  <si>
    <t>Projekta ietvaros izstrādāts pētījums "Ventspils pilsētas jūras krasta erozijas un akumulācijas procesu aktualizācija, analīze un rekomendācijas", Baltijas jūras krasta posmā no Ventspils pilsētas administratīvās robežas līdz Dienvidu molam</t>
  </si>
  <si>
    <t>Liepājas pilsēta</t>
  </si>
  <si>
    <t>Kurzemes reģiona ostu attīstība</t>
  </si>
  <si>
    <t>tūrisms</t>
  </si>
  <si>
    <t>Liepājas pilsētas pašvaldība</t>
  </si>
  <si>
    <t>Seku likvidācija Liepājas CUKURA rūpniecības restrukturizācijas rezultātā skartajās teritorijās I, II, III</t>
  </si>
  <si>
    <t>Eiropas Lauksaimniecības garantiju fonda (ELGF) Cukura rūpniecības restrukturizācijas fonda projekta ietvaros notiks Liepājas Cukurfabrikas darbības pārtraukšanas rezultātā pamesto teritoriju sakārtošana - esošās virszemes noteces sistēmas rekonstrukcija, sūkņu stacijas un krājbaseina izbūve, lietus ūdens kanalizācijas sistēmas un sūkņu stacijas rekonstrukcija. Tas ļaus daļēji atrisināt arī Zaļās birzs mikrorajona lielāko problēmu - teritoriju pārplūšanu</t>
  </si>
  <si>
    <t>ESF</t>
  </si>
  <si>
    <t>Kolkas tautas nama vienkāršotā rekonstrukcija</t>
  </si>
  <si>
    <t>Dundagas novada dome, tālr. 29174294, Aldis Pinkens</t>
  </si>
  <si>
    <t>Nīcas novada dome, Bārtas iela 6, Nīcas pagasts, Nīcas novads, Nīca, LV-3473, Latvia; Tel.: +37163489500 
Fax: +37163489502 
www.nica.lv, Liene Otaņķe 63489500, projekti@nica.lv Rucavas novada dome, Rucavas novads, Rucava, LV-3477, Latvia 
Tel.: +37163467054 
Fax: +37163461186</t>
  </si>
  <si>
    <t>Liepājas ūdens</t>
  </si>
  <si>
    <t>Rojas stadiona un skatītāju tribīņu rekonstrukcija</t>
  </si>
  <si>
    <t>Rojas novads</t>
  </si>
  <si>
    <t>Rekonstruēt Rojas stadiona skatītāju tribīņu ēku atbilstoši Latvijas un ES standartiem.Sekmēt, rūpēties un nodrošināt Rojas novada iedzīvotāju veselībai un attīstībai nepieciešamos apstākļus, modernizējot Rojas stadiona skatītāju tribīņu ēku atbilstoši mūsdienu prasībām, kā arī popularizējot un nodrošinot veselīgu dzīvesveidu, un radot priekšnosacījumus nodarboties ar fiziskajām aktivitātēm visus Rojas novada iedzīvotājus.</t>
  </si>
  <si>
    <t xml:space="preserve">Renovējot muzeju, padarīt to pieejamu plašam apmeklētāju lokam, tai skaitā cilvēkiem ar kustību traucējumiem. </t>
  </si>
  <si>
    <t>Kvalitātes un personāla vadības sistēmas izveidošana un ieviešana Rojas novada Domē</t>
  </si>
  <si>
    <t xml:space="preserve">Izveidot un ieviest kvalitātes un personāla vadības sistēmu Rojas novada domē. Mērķis tiks sasniegts, apmācot Rojas novada domes darbiniekus un praktiski izveidojot un ieviešot kvalitātes un personāla vadības sistēmu Rojas novada domē saskaņā ar projekta aktivitātēm. </t>
  </si>
  <si>
    <t>Rojas stadionā un Mērsraga vidusskolā esošo hokeju laukumu bortu rekonstrukcija</t>
  </si>
  <si>
    <t>Veikt Rojas novadā Rojas stadiona (Miera iela 13) un Mērsraga viduskolas (Skolas iela 8) teritorijā esošo hokeja laukumu bortu rekonstrukciju, lai uzlabotu hokeju laukumu drošību to apmeklētājiem un uzlabotu hokeja laukumu vizuālo tēlu, kā arī veicinātu hokeja laukumu efektīvāku izmantošanu.</t>
  </si>
  <si>
    <t>EZF</t>
  </si>
  <si>
    <t>Sekmēt atpūtnieku drošību Baltijas jūras piekrastes pludmalēs atbilstoši Zilā karoga prasībām (drošība, pirmā palīdzība, profesionāla glābšanas patruļa, attiecīgs ekipējums un pieeja pie telekomunikāciju sakariem).</t>
  </si>
  <si>
    <t>Ilgtspējīgas lietus ūdens kanalizācijas sistēmas izveide Lielupes baseina pilsētās</t>
  </si>
  <si>
    <t>Jūrmalas pilsēta, Bauskas novads, Šauļu pilsēta</t>
  </si>
  <si>
    <t>Samazināt lietus ūdens radīto piesārņojumu Lielupes upes baseinā</t>
  </si>
  <si>
    <t>Audru pašvaldība (Igaunija), Carnikavas novads (Latvija), Hēdemēstes pašvaldība (Igaunija), Jūrmalas pilsēta  (Latvija), Liepupes pagasts (Latvija), Salacgrīvas novads  (Latvija)</t>
  </si>
  <si>
    <t>Rīgas jūras līča piekrastes peldvietu zonējums Jūrmalas pilsētā</t>
  </si>
  <si>
    <t>Peldvietu izmantošana</t>
  </si>
  <si>
    <t>Jūrmalas pilsēta</t>
  </si>
  <si>
    <t>Izveidot optimālu peldvietu izmantošanas priekšlikumu, lai sabalansētu dažādās peldvietas izmantošanas iespējas, veidus un intereses.</t>
  </si>
  <si>
    <t>Jūrmalas pilsētas dome</t>
  </si>
  <si>
    <t>Jūrmalas pilsētas dome, Jomas iela 1/5, Jūrmala Ekonomikas un attīstības nodaļa</t>
  </si>
  <si>
    <t>Par Jūrmalas pilsētas Rīgas jūras līča piekrastes peldvietu zonējuma apstiprināšanu</t>
  </si>
  <si>
    <t>Detālplānojums pludmales labiekārtošanai un kāpu zonas nostiprināšanai Jūrmalas pilsētā</t>
  </si>
  <si>
    <t>Pludmales infrastruktūras attīstība, krasta kāpu aizsardzība</t>
  </si>
  <si>
    <t xml:space="preserve">Jūrmalas pilsēta
</t>
  </si>
  <si>
    <t>Detalizēti izstrādāt pludmales labiekārtojuma, kāpu zonas nostiprinājumu un izeju uz jūru izveidošanas priekšlikumus dažādos Jūrmalas rajonos</t>
  </si>
  <si>
    <t>Pasūtītājs Jūrmalas pilsētas dome, izstrādātājs SIA "AJ".</t>
  </si>
  <si>
    <t>Par detālplānojuma pludmales labiekārtošanai un kāpu zonas nostiprināšanai Jūrmalas pilsētā galīgās redakcijas apstiprināšanu</t>
  </si>
  <si>
    <t>Detālplānojums Jaunķemeru glābšanas stacijai Jūrmalā, Brīzes ielā 1</t>
  </si>
  <si>
    <t>Pludmales infrastruktūras attīstība</t>
  </si>
  <si>
    <t xml:space="preserve">Projekta mērķis ir izstrādāt detālplānojumu, detalizēti izstrādājot Jaunķemeru glābšanas stacijas Jūrmalā, Brīzes ielā 1 attīstības nosacījumus un risināt tai piekļūšanu </t>
  </si>
  <si>
    <t>Pasūtītājs Jūrmalas pilsētas dome, izstrādātājs SIA "METRUM".</t>
  </si>
  <si>
    <t>Par detālplānojuma Jaunķemeru glābšanas stacijai Jūrmalā, Brīzes ielā 1 apstiprināšanu</t>
  </si>
  <si>
    <t>Kāpu zemsedzes saglabāšana vai nostiprināšana</t>
  </si>
  <si>
    <t>Koka celiņu izgatavošana un uzstādīšana</t>
  </si>
  <si>
    <t>Informācijas zīmju izvietošana</t>
  </si>
  <si>
    <t>Informācijas izvietošana</t>
  </si>
  <si>
    <t>Solu un atkritumu urnu izgatavošana un izvietošana kāpu zonā</t>
  </si>
  <si>
    <t>Rotaļu aprīkojuma izvietošana pludmalē</t>
  </si>
  <si>
    <t>Kārklu stādījumu atjaunošana</t>
  </si>
  <si>
    <t>Kāpu zonas nostiprināšana</t>
  </si>
  <si>
    <t>Transports, ostu darbība</t>
  </si>
  <si>
    <t xml:space="preserve">Projekta mērķis ir uzlabojot kuģošanas apstākļus Skultes ostas akvatorijā un kanālā veicināt ostas teritorijas pieejamību un sasniedzamību, kā arī nodrošināt pilnvērtīgu noslodzi, tādējādi paaugstinot ostas pakalpojumu sniegšanas kvalitāti atbilstoši mūsdienu prasībām, vides aizsardzības un drošības standartiem..
Projekta realizācijas mērķis ir arī kuģošanas drošības uzlabošana ostā, nodrošinot maksimāli drošu kuģu piekļuvi ostai no jūras puses. </t>
  </si>
  <si>
    <t xml:space="preserve">Izpēte teritorijas plānojuma izstrādes gaitā - MEŽU BIOLOĢISKĀ DAUDZVEIDĪBA
</t>
  </si>
  <si>
    <t>http://www.grupa93.lv/liepaja/izpetes</t>
  </si>
  <si>
    <t xml:space="preserve">Izpēte teritorijas plānojuma izstrādes gaitā - APPLŪSTOŠĀS TERITORIJAS
</t>
  </si>
  <si>
    <t xml:space="preserve">Izpēte teritorijas plānojuma izstrādes gaitā - DEGRADĒTĀS TERITORIJAS
</t>
  </si>
  <si>
    <t xml:space="preserve">Izpēte teritorijas plānojuma izstrādes gaitā - PUBLISKĀ ĀRTELPA
</t>
  </si>
  <si>
    <t xml:space="preserve">Izpēte teritorijas plānojuma izstrādes gaitā - DZĪVOJAMĀS APBŪVES ATTĪSTĪBAS KONCEPCIJA
</t>
  </si>
  <si>
    <t xml:space="preserve">Izpēte teritorijas plānojuma izstrādes gaitā - ŪDENSMALU PIEEJAMĪBA
</t>
  </si>
  <si>
    <t xml:space="preserve">Izpēte teritorijas plānojuma izstrādes gaitā - ZAĻĀ INFRASTRUKTŪRA
</t>
  </si>
  <si>
    <t xml:space="preserve">Izpēte teritorijas plānojuma izstrādes gaitā - DAUDZDZĪVOKĻU MĀJU MIKRORAJONI
</t>
  </si>
  <si>
    <t>Skultes pagasta kultūras integrācijas centra rekonstrukcija</t>
  </si>
  <si>
    <t>Kultūra</t>
  </si>
  <si>
    <t>Izbūvēt telpas kultūras aktivitātēm</t>
  </si>
  <si>
    <t>Dabas aizsardzība</t>
  </si>
  <si>
    <t>Visa Baltijas jūras un Rīgas jūras līča krasta aizsargjosla Latvijā – apmēram 300 metru plata josla gar jūras krastu</t>
  </si>
  <si>
    <t>Projekta mērķis ir Eiropā aizsargājamu jūras piekrastes biotopu un sugu saglabāšana Latvijā. Šī projekta ietvaros tiks izveidots 300 m aizsargjoslas līdzsvarotas aizsardzības un apsaimniekošanas sistēmas pamats.</t>
  </si>
  <si>
    <t>http://piekraste.daba.lv/</t>
  </si>
  <si>
    <t>Rucavas novads, Papes dabas parks</t>
  </si>
  <si>
    <t>Projekta mērķis ir uzlabot fonda materiāltehnisko bāzi - iegādāties fototehniku dabas (ainavu, dzīvnieku un makro attēlu) fotografēšanai, lai nodrošinātu dabas parkā "Pape" esošo dabas un kultūrvēsturisko vērtību apzināšanu, fotofiksēšanu un iegūto materiālu izmantošanu sabiedrības informēšanai un izglītošanai gan dabas parka interneta vietnē, gan citos informācijas līdzekļos</t>
  </si>
  <si>
    <t>Papes dabas parka fonds</t>
  </si>
  <si>
    <t>Tehniskā aprīkojuma iegāde dabas parka “Pape” teritorijas sakopšanai un infrastruktūras apsaimniekošanai”. II.etaps</t>
  </si>
  <si>
    <t>Projekta mērķis ir iegādāties traktoram papildus aprīkojumu t.i. frontālo iekrāvēju, ekskavatoru un kabīni, lai nodrošinātu gan vietējiem iedzīvotājiem, gan arī dabas parka "Pape" apmeklētājiem pieejamību dabas tūrisma infrastruktūrai un apskates objektiem, uzlabojot vides infrastruktūras apsaimniekošanas kvalitāti, efektivitāti un regularitāti visa gada garunā.</t>
  </si>
  <si>
    <t>„Tehniskā aprīkojuma iegāde dabas parka “Pape” teritorijas sakopšanai un infrastruktūras apsaimniekošanai”</t>
  </si>
  <si>
    <t>Projekta mērķis ir iegādāties pamatlīdzekli (traktoru ar attiecīgo aprīkojumu t.i. pļaujmašīnu, smalcinātāju un piekabi), lai nodrošinātu gan vietējiem iedzīvotājiem, gan arī dabas parka "Pape" apmeklētājiem pieejamību dabas tūrisma infrastruktūrai un apskates objektiem, uzlabojot vides infrastruktūras apsaimniekošanas kvalitāti, efektivitāti un regularitāti.</t>
  </si>
  <si>
    <t>Tilta rekonstrukcija pār Paurupi un Kaņavu</t>
  </si>
  <si>
    <t>Rucavas novads</t>
  </si>
  <si>
    <t>ELFLA, Rucavas novada dome</t>
  </si>
  <si>
    <t>Rucavas novada dome</t>
  </si>
  <si>
    <t>Jūras siltuma kā atjaunojamās enerģijas izmantošana Salacgrīvas pilsētas budžeta iestāžu centralizētajā siltumapgādes sistēmā</t>
  </si>
  <si>
    <t>Samazināt siltumefekta gāzes (SEG) un citas emisijas, palielinot apkures sistēmas efektivitāti, pārejot no fosilā kurināmā izmantošanas uz atjaunojamo enerģiju.</t>
  </si>
  <si>
    <t>http://www.salacgriva.lv/lat/salacgrivas_novads/projekti/juras_siltums/?text_id=5465</t>
  </si>
  <si>
    <t>Jūrkalnes pagasta Teritorijas plānojuma izstrādes ietvaros - Tūrisma attīstības stratēģija 2005.-2015.gadam</t>
  </si>
  <si>
    <t>Ventspils novada Jūrkalnes pagasts</t>
  </si>
  <si>
    <t>Tūrisma pakalpojumu attīstības veicināšana un uzlabošana, nodarbinātības veicināšana, uzņēmējdarbības attīstības veicināšana</t>
  </si>
  <si>
    <t>Valsts mērķdotācija teritorijas plānojuma izstrādei</t>
  </si>
  <si>
    <t>Jūrkalnes pagasta pārvalde</t>
  </si>
  <si>
    <t xml:space="preserve">www.jurkalne.lv  </t>
  </si>
  <si>
    <t>Jūrkalnes pagasta Teritorijas plānojuma izstrādes ietvaros pētījums "Jūrkalnes pagasta jūras krasta joslas stāvoklis, izmaiņas, krasta noskalošanas risks, prognozes un priekšlikumi krasta aizsardzībai, krasta joslas labiekārtošanai un perspektīvai izmantošanai"</t>
  </si>
  <si>
    <t>Krasta joslas aizsardzība, labiekārtošana, perspektīvā izmantošana</t>
  </si>
  <si>
    <t>Jūrkalnes pagasta pārvalde, izstrādātājs IU "Igis", darba vadītājs prof.G.Eberhards</t>
  </si>
  <si>
    <t>Projekta ietvaros tika veikta izpēte, izstrādāts skiču projekts un tehniskais projekts Rīgas brīvostas kuģu ceļa rekonstrukcijai (padziļināšanai) divos posmos: padziļināšana līdz 15,5 m un 17,0 m.</t>
  </si>
  <si>
    <t xml:space="preserve">Rīgas brīvostas pārvalde Kalpaka bulv. 12, Rīga, Latvija, LV-1010
Telefons: (+371) 67030800
Fakss: (+371) 67030835
E-pasts: info@rop.lv
Mājas lapa: www.rop.lv
</t>
  </si>
  <si>
    <t>http://www.rop.lv/lv/par-ostu/projekti/1083-izpete-un-tehniska-projektesana-projektam-qpieejas-kanala-kugu-ienaksanai-rigas-osta-rekonstrukcijaq.html</t>
  </si>
  <si>
    <t>Eiropas starptautiskās maģistrāles (E22) un valsts galvenā autoceļa (A10) ielu posmu rekonstrukcija</t>
  </si>
  <si>
    <t>Ventspils pilsēta</t>
  </si>
  <si>
    <t>Lielā prospekta un Lāčplēša ielu krustojumu rekonstrukcija, pilnībā rekonstruēti Ventas kreisā un labā krasta rotācijas apļi, Dzintara ielas un satiksmes pārvada pār dzelzceļu, tai skaitā satiksmes pārvada nobrauktuve Rīgas virzienā, ietverot tranzītielu pieejas un nobrauktuves rekonstrukcija.</t>
  </si>
  <si>
    <t>Satiksmes drošības uzlabojumi Ventspils pilsētā - Staldzenes un Bangu ielu krustojumā</t>
  </si>
  <si>
    <t>Krustojuma rekonstrukcija, tai skaitā, ietvju (apvienota gājēju un veloceļiņa ietve) izbūve, jaunu vertikālo ceļa zīmju uzstādīšanu, horizontālo ietvju un ceļu apzīmējumu uzklāšanu, apgaismojuma komunikāciju izbūve, gājēju drošības barjeru uzstādīšanu, jauna sabiedriskā transporta pieturvietas paviljona uzstādīšanu.</t>
  </si>
  <si>
    <t>Ventspils pilsētas pašvaldības iestāde "Komunālā pārvalde". 
Užavas iela 8, Ventspils, Ventspils rajons, LV - 3601</t>
  </si>
  <si>
    <t>Ventspils pilsētas pašvaldības iestāde "Komunālā pārvalde". 
Užavas iela 8, Ventspils, Ventspils rajons, LV - 3602</t>
  </si>
  <si>
    <t>Baltās kāpas tertitorijas labiekārtošana</t>
  </si>
  <si>
    <t>vides aizsardzība</t>
  </si>
  <si>
    <t>Saulkrastu novads</t>
  </si>
  <si>
    <t>atjaunotas pastaigu takas un noējas uz jūru Baltās kāpas teritorijā, kā arī izveidotas jaunas. Izbūvētas aizsargbarjeras, lai novērstu cilvēku radīto kaitējumu Baltajai kāpai.</t>
  </si>
  <si>
    <t>Saulkrastu novada dome</t>
  </si>
  <si>
    <t>~ 12000 LVL</t>
  </si>
  <si>
    <t>Ietves izbūve</t>
  </si>
  <si>
    <t>infrastruktūra, labiekārtošana</t>
  </si>
  <si>
    <t>izbūvēta gājēju ietve un apgaismojums A. Kalniņa ielā pie dz.stacijas "Saulkrasti"</t>
  </si>
  <si>
    <t>46152.58 LVL</t>
  </si>
  <si>
    <t>Rotaļu laukuma izveide Zvejniekciemā</t>
  </si>
  <si>
    <t>labiekārtošana</t>
  </si>
  <si>
    <t>Izveidots jauns rotaļu laukums Zvejniekciemā aktīvās atpūtas nodrošināšanai bērniem.</t>
  </si>
  <si>
    <t>ELFLA, LEADER, Saulkrastu novada dome</t>
  </si>
  <si>
    <t>31080,00LVL</t>
  </si>
  <si>
    <t>"BayLink" Baltijas mazo ostu tīkls</t>
  </si>
  <si>
    <t>http://www.baltseaplan.eu</t>
  </si>
  <si>
    <t>Ieviest starptautiski saskaņotu jūras telpisko plānošanu visā Baltijas jūras reģionā</t>
  </si>
  <si>
    <t>Baltijas jūras Kurzemes piekrastes akvatorija</t>
  </si>
  <si>
    <t>ostu infrastruktūras attīstība un sabiedriskais transports</t>
  </si>
  <si>
    <t>Liepājas, Ventspils un Klaipēdas ostas</t>
  </si>
  <si>
    <t>„Apdzīvojuma, apkalpojošās infrastruktūras un publisko pakalpojumu pieejamības struktūrplāna izstrāde"</t>
  </si>
  <si>
    <t>Grobiņas novada teritorija, t.sk. Piekrastes teritorija</t>
  </si>
  <si>
    <t>Pārskatīt pašlaik noteikto zemes izmantošanu un samērot to ar reāliem faktiem un prognozēm, pielāgojot tam arī nepieciešamību pēc atbilstoša apjoma infrastruktūras un pakalpojumu apgādes jautājumiem utt.</t>
  </si>
  <si>
    <t>Grobiņas novada dome, SIA "Projekts 3i", pašvaldības kontaktpersona: Jolanta Lubiņa, 63497970, jolanta.lubina@grobinasnovads.lv, izstrādātāja kontaktpersona: Inguna Jekale, inguna.jekale@gmail.com.</t>
  </si>
  <si>
    <t xml:space="preserve">www.grobinasnovads.lv </t>
  </si>
  <si>
    <t>"Dabas resursu un to procesu, alternatīvo energoresursu un ainavas attīstības struktūrplāna izstrāde"</t>
  </si>
  <si>
    <t>Pārvērtēt esošos dabas resursus, pievēršot uzmanību to dažādībai, pieejamajiem apjomiem, ieguves tendencēm un ieguves iespējām, labvēlīgajiem un nelabvēlīgajiem procesiem, ko izraisa resursu ieguve. Izvērtēt dažādos dabas procesus, kas ietekmē vai perspektīvē var ietekmēt teritorijas attīstību, piemēram, Baltijas jūras piekrastes krasta erozijas procesi utt.</t>
  </si>
  <si>
    <t>"Valsts kultūras pieminekļu individuālo aizsardzības zonu izstrāde"</t>
  </si>
  <si>
    <t>Sakārtot valsts aizsargājamo kultūras pieminekļu jomu, izstrādājot un saskaņojot 26 valsts aizsargājamo kultūras pieminekļu individuālās aizsargjoslas (aizsardzības zonas), kas daudz efeketīvāk, izvērtējot konkrētos apstākļus un piemienkļu vajadzības, spētu nodrošināt kultūras pieminekļu aizsardzību. precizēt vai no jauna noteikt un digitalizēt 27 valsts aizsargājamo kultūras pieminekļu teritorijas.</t>
  </si>
  <si>
    <t>Grobiņas novada Ilgtspējīgas attīstības stratēģijas izstrāde 2014.-2030.gadam</t>
  </si>
  <si>
    <t>Izstrādāt ilgtermiņa teritorijas attīstības plānošanas dokumentus, kurā noteikts pašvaldības ilgtermiņa attīstības redzējums, mērķi, prioritātes un telpiskās attīstības perspektīve.</t>
  </si>
  <si>
    <t>ESF, pašvaldība</t>
  </si>
  <si>
    <t>Tematiskais plānojums "Grobiņas novada Ainavu plāns 2014,-2030.gadam"</t>
  </si>
  <si>
    <t>Saskaņā ar Eiropas ainavu konvenciju, veidot mērķtiecīgu ainavu politiku, izstrādājot Grobiņas novadam tematisko ainavu plānu, kas uzskatāms par vietējā līmeņa ainavu politikas dokumentu.</t>
  </si>
  <si>
    <t>2010 jūlijs</t>
  </si>
  <si>
    <t>2010 jūnijs</t>
  </si>
  <si>
    <t>Noteikt virszemes ūdensobjektu aizsargjoslas, tajās ietverot applūstošās teritorijas.</t>
  </si>
  <si>
    <t>Veikt degradēto teritoriju izvērtējumu un izstrādāt priekšlikumus to turpmākajai plānošanai un atgriešanai ekonomiskajā apritē</t>
  </si>
  <si>
    <t xml:space="preserve">Lelde Enģele
</t>
  </si>
  <si>
    <t xml:space="preserve">Sandra Ikauniece, </t>
  </si>
  <si>
    <t xml:space="preserve">Nosakot aizsargājamu meža biotopu, t.sk. mežainās jūrmalas kāpas, un biokoku atrašanās vietas, 
sagatavot priekšlikumus bioloģiski vērtīgo mežaudžu apsaimniekošanai un saglabāšanai. </t>
  </si>
  <si>
    <t>Izstrādāt Liepājas vēsturiskā centra un tam piegulošo teritoriju  publiskās ārtelpas koncepciju, atbilstošās kartes un neapbūvēto teritoriju novērtējumu</t>
  </si>
  <si>
    <t>Analizēt mājokĜa nodrošinājums pilsētā. Skatīt divas situācijas – atbilstoši esošajam iedzīvotāju skaita prognozētajai dinamikai un atbilstoši Liepājas pilsētas 
stratēģijas mērķim attiecībā uz pilsētas izaugsmi līdz 100 000 iedzīvotāju</t>
  </si>
  <si>
    <t xml:space="preserve">Novērtēt esošo situāciju un iespējas turpmākai ūdensmalu pieejamības un labiekārtojuma uzlabošanai ir veicot teritorijas apsekošanu. </t>
  </si>
  <si>
    <t>SIA „Grupa93”, kontaktpersona - Arvīds Vitāls, Galvenais teritorijas plānotājs, Būvvaldes vadītājas vietnieks, tālr. 63404422</t>
  </si>
  <si>
    <t>Izvērtēt dabas un apstādījumu teritoriju pieejamību ekoloģisko nozīmi un labiekārtojuma kvalitāti</t>
  </si>
  <si>
    <t>Novērtēt situāciju un sniegt pamatotus priekšlikumus mikrorajonu labiekārtojuma uzlabošanai</t>
  </si>
  <si>
    <t>Andris Štāls, tel. 634 07452</t>
  </si>
  <si>
    <t>Grobiņas novads, Medzes pagasts</t>
  </si>
  <si>
    <t>Grobiņas novada dome, pašvaldības kontaktpersona: Uldis Ķepals, 63497968, uldis.kepals@grobinasnovads.lv</t>
  </si>
  <si>
    <t>Grobiņas novada dome, pašvaldības kontaktpersona: Gunita Laiveniece, 63497969, gunita.laiveniece@grobinasnovads.lv</t>
  </si>
  <si>
    <t>Infrastruktūras attīstība labvēlīgas uzņēmējdarbības un dzīves vides radīšanai, pieejamības nodrošināšanai pie Baltijas jūras Grobiņas novadā</t>
  </si>
  <si>
    <t>Ceļa "Spilvas - Šķēde" rekonstrukcija Baltijas jūras sasniedzamībai</t>
  </si>
  <si>
    <t xml:space="preserve"> Kontaktpersona - Arvīds Vitāls, Galvenais teritorijas plānotājs, Būvvaldes vadītājas vietnieks, tālr. 63404422</t>
  </si>
  <si>
    <t>Projekta vadītāja, Aiga Kļaveniece, tel.:6 34 04 727</t>
  </si>
  <si>
    <t xml:space="preserve">Veicināt videi draudzīga velotūrisma attīstību Liepājā, izveidojot veloceliņu infrastruktūru un veicinot vietējo un starptautisko pilsētas atpazīstamību, izbūvējot jaunu 7,75 km garu veloceliņu. Celiņa izbūve (grants, bruģis, asfalts), apgaismojuma izbūve posmā no Jūrmalas ielas līdz Klaipēdas ielai, zālājs, ceļa zīmju, soliņu, atkritumu urnu, velo novietnņu, dekoratīvās velo zīmes uzstādīšana, informācijas stendi abos pilsētas robežu galos, brūnā norāžu zīme uz Gulbu dīķi (Kūrmājas ielas galā), brošūras, kartes, atstarotāji, vadlīnija iebūvēta celiņā cilvēkiem ar īpašām vajadzībām. Veloceliņa maršruts: Klaipēdas iela, Vētru iela, Liedaga iela, Kūrmājas prospekts Celtnieku iela, Brīvības iela, Cukura iela, Grīzupes iela, Liedaga iela 7, Pērkones iela 40, Brīvības iela 18/24, Brīvības iela 30/40. </t>
  </si>
  <si>
    <t xml:space="preserve">„Vides piesārņojuma seku likvidēšana Baltijas jūras piekrastes teritorijā” </t>
  </si>
  <si>
    <t>01.2012.</t>
  </si>
  <si>
    <t>Valsts ugunsdzēsības un glābšanas dienests, Rūdolfs Āzens
Valsts ugunsdzēsības un glābšanas dienesta
Eiropas lietu un starptautiskās sadarbības nodaļas
vecākais speciālists
Tālr.67075910</t>
  </si>
  <si>
    <t>08.08.2013</t>
  </si>
  <si>
    <t>Projekta mērķis ir sagatavot informāciju par vēja enerģijas laukiem, jūras putniem un zīdītājiem, kā arī sabiedrības attieksmi saistībā ar vēja parku izveidi un ekonomiskajām priekšrocībām, ko vēja parku attīstība sniegtu visam Rīgas jūras līča reģionam. Šī informācija tiks balstīta zinātniskā izpētē un būs noderīga politikas veidotājiem.</t>
  </si>
  <si>
    <t>30.10.2012.</t>
  </si>
  <si>
    <t>01.11.2010.</t>
  </si>
  <si>
    <t>Rīgas jūras līča reģions</t>
  </si>
  <si>
    <t>Pāvilostas, Rojas un Mērsraga ostas, Liepājas ostas promenāde - zivju tirdziņš, pieredzes apmaiņas brauciens uz Norvēģijas jahtu ostām</t>
  </si>
  <si>
    <t>Veicināt Kurzemes reģiona ostu attīstību, lai tās kļūtu par reģionāliem ekonomikas centriem, kuri Kurzemes reģionam piesaista gan tūristus, gan veicina citas ekonomikas aktivitātes</t>
  </si>
  <si>
    <t>www.rpr.gov.lv www.kurzemesregions.lv</t>
  </si>
  <si>
    <t>Ventas upju baseina apgabala ilgtspējīga apsaimniekošana</t>
  </si>
  <si>
    <t>Durbes ezera tīrīšana, Ventas upes straujteču posmu rekultivācija pie Kuldīgas, dabas izziņas teku ierīkošana pie Cieceres upes, tehniskā projekta izstrāde izglītojošas ūdens takas izveidei Vieksniai, Ventas reģionālajā parkā</t>
  </si>
  <si>
    <t>Rīgas pilsēta</t>
  </si>
  <si>
    <t>Noteikt hidroloģiskos faktorus, kas saistībā ar klimata pārmaiņām nākotnē varētu negatīvi ietekmēt Rīgas iedzīvotājus, ekonomiku, kā arī dabas un kultūras mantojuma saglabāšanu un izstrādāt risinājumus, kā šo ietekmi novērst vai mazināt</t>
  </si>
  <si>
    <t>http://www.rigapretpludiem.lv</t>
  </si>
  <si>
    <t>SUBMARINER- Ilgtspējīga Baltijas jūras resursu izmantošana (Sustainable uses of Baltic Marine Resources)</t>
  </si>
  <si>
    <t>Jūras resursu izmantošanas veicināšana Baltijas jūras reģionā</t>
  </si>
  <si>
    <t>Īstenošanas vieta Latvijā- Vides attīstības biedrības aktivitātēm- Kurzemes piekrastes teritorija; VARAM aktivitātēm- visa Latvijas piekrastes teritorija</t>
  </si>
  <si>
    <t>2013.gada decembris</t>
  </si>
  <si>
    <t>Projekta mērķis ir attīstīt tehnoloģijas, pētniecību, apmainīties ar Baltijas jūras reģiona valstu pieredzi jūras resursu izmantošanā. Atrast vēl nebijušus un jaunus resursu izmantošanas veidus, veicinot gan vides ekoloģiskā stāvokļa uzlabošanos, gan uzņēmējdarbības attīstību. Projektā plānots rast ilgtspējīgas izmantošanas veidus  aļģēm, niedrēm, gliemēm, attīstīt "zilās" biotehnoloģijas un vēja enerģijas izmantošanu.</t>
  </si>
  <si>
    <t>Ķemeru nacionālais parks</t>
  </si>
  <si>
    <t>2012. gada janvāris</t>
  </si>
  <si>
    <t xml:space="preserve">www.parksandbenefits.net </t>
  </si>
  <si>
    <t>http://www.balticgreenbelt.uni-kiel.de/</t>
  </si>
  <si>
    <t>1. Saglabāt, izmantot un attīstīt dabas un kultūras mantojumu Baltijas jūras piekrastē, bijušajā Austrumeiropas un Rietumeiropas robežā jeb Dzelzs aizkara zonā. 2. Izveidot starptautisku sadarbības telpu organizācijām, kuras darbojas dabas aizsardzības un ilgtspējīgas attīstības jomā Baltijas jūras dienvidu un austrumu piekrastē.   3. Demonstrēt labas prakses paraugus tūrismā, ekoloģiskajā lauksaimniecībā, jūras un tās piekrastes saglabāšanā; iesaistīt sabiedrību reģionu plānošanas procesos u.c.</t>
  </si>
  <si>
    <t>2009. gada janvāris</t>
  </si>
  <si>
    <t xml:space="preserve"> EK lēmums par valsts atbalstu saņemts 2011.aug., tiek lemts par projekta termiņa pagarināšanu līdz 2014.</t>
  </si>
  <si>
    <t>Nodrošināt Ventspils brīvostas teritorijas kompleksa ilgtermiņa attīstību, saglabājot un paplašinot ostas kravu apgrozījumu, konkurētspējas veicināšana</t>
  </si>
  <si>
    <t>Ventspils brīvostas infrastruktūras attīstība</t>
  </si>
  <si>
    <t>Ventspils brīvostas sauskravu termināļa būvniecība</t>
  </si>
  <si>
    <t>Liepājas ostas attīstības veicināšana, paaugstinot ostas funkcionālās iespējas kravu pārkraušanas apjomu un veidu pieaugumā, Zirņu - Ganību ielu caurlaides kapacitātes un ceļu satiksmes drošības pilsētas centrālajā daļā uzlabošana, ērta iekšzemes autotransporta pieslēguma Liepājas ostai no dienvidu puses (Klaipēdas virziena) nodrošināšana</t>
  </si>
  <si>
    <t>ELFLA, Ventspils novada pašvaldība</t>
  </si>
  <si>
    <t>Estrādes, inženierkomunikāciju un teritorijas labiekārtojuma jaunbūve.</t>
  </si>
  <si>
    <t>Ventspils novads, Jūrkalnes pagasts</t>
  </si>
  <si>
    <t>Lauku teritoriju attīstība. Leader aktivitātes.</t>
  </si>
  <si>
    <t>Estrādes, inženierkomunikāciju un teritorijas labiekārtojuma jaunbūve nekustamajā īpašumā "Tautas nams", Jūrkalnes pagastā, Ventspils novadā</t>
  </si>
  <si>
    <t>Piebraucamās vietas laukuma labiekārtošana un pārvietojamās tirdzniecības vietu nojumju izgatavošana  un uzstādīšana.</t>
  </si>
  <si>
    <t>Ventspils novads, Užavas pagasts</t>
  </si>
  <si>
    <t>Brīvdabas estrādes izveide Užavas pagastā</t>
  </si>
  <si>
    <t>Nīcas novads, Nīcas pagasts, Bernātu ciems</t>
  </si>
  <si>
    <t>Ciematu, kuros veic zivsaimniecības darbības, atjaunošana un attīstība</t>
  </si>
  <si>
    <t>http://www.liepaja.lv/page.php?id=3327</t>
  </si>
  <si>
    <t>„RAPSOIL”</t>
  </si>
  <si>
    <t>2012.gada decembris</t>
  </si>
  <si>
    <t>2009.gada aprīlis</t>
  </si>
  <si>
    <t>Enerģētika, uzņēmējdarbība</t>
  </si>
  <si>
    <t>Detālplānojuma izstrāde vēja parka izvietošanai, kas veicinās atjaunojamās enerģijas ražošanu</t>
  </si>
  <si>
    <t xml:space="preserve">Detālplānojums Baltijas jūras krasta kāpu aizsargjoslā teritorijai no Cietokšņa kanāla (starp Tosmares ezeru un Baltijas jūru) līdz pilsētas ziemeļu robežai starp Baltijas jūru un Tosmares ezeru
</t>
  </si>
  <si>
    <t>Pilsētas apgaismojuma rekonstrukcija (t.sk. ietves, velo.), apgaismojuma vadības sistēmas izveide. Atsevišķu ielu rekonstrukcija, u.c.</t>
  </si>
  <si>
    <t>Liepājas pilsētas IELU APGAISMOJUMA sistēmas modernizācija un rekonstrukcija</t>
  </si>
  <si>
    <t>http://www.grobinasnovads.lv</t>
  </si>
  <si>
    <t>Dabas resursu un to procesu, alternatīvo energoresursu un ainavas attīstības struktūrplāna izstrāde</t>
  </si>
  <si>
    <t>Izstrādāt ieteikumus tūrisma attīstības un dabas aizsardzības politikas dokumentiem, balstoties uz reālu ilgtspējīga tūrisma galamērķa - Natura 2000 teritorijas - modeli, kas tiks demonstrēts uz Slīteres nacionālā parka bāzes, tajā izveidojot tūrisma produktus un veicot tūrisma ietekmes pārraudzību dabas, sociālajos un ekonomiskajos aspektos, iesaistot ieinteresētos dalībniekus</t>
  </si>
  <si>
    <t>Slīteres nacionālā parka teritorija</t>
  </si>
  <si>
    <t>http://www.mersrags.lv</t>
  </si>
  <si>
    <t>Nodrošināt novada iedzīvotājiem un viesiem vieglāk atrodamus un vieglāk pieejamus sociālos, saimnieciskos, sabiedriskos un tūrisma pakalpojumus.</t>
  </si>
  <si>
    <t>Mērsrags, Mērsraga novads</t>
  </si>
  <si>
    <t>Norāžu un informatīvo stendu izveide Mērsraga novadā</t>
  </si>
  <si>
    <t>Informācijas centra vienkāršotā rekonstrukcija</t>
  </si>
  <si>
    <t>Pasūtītājs Jūrmalas pilsētas dome, izstādātājs SIA "Procesu analīzes un izpētes centrs"</t>
  </si>
  <si>
    <t>Veikt ar vētru izraisītiem jūras ūdeņu uzplūdiem un pavasara paliem saistītu applūduma riska izpēti un prognozēšanu Lielupes upei pieguļošajās teritorijās Jūrmalas pilsētā un rekomendāciju izstrādi plūdu riska samaziņašanai un apbūvētās teritorijas aizsardzībai</t>
  </si>
  <si>
    <t>Applūduma riska izpēte un prognozēšana Jūrmalas pilsētas teritorijā pie virszemes ūdensobjekta "Lielupe" un rekomendāciju izstrāde plūdu riska samazināšanai un teritorijas aizsardzībai</t>
  </si>
  <si>
    <t>teritorijas plānošana, risku pārvaldība</t>
  </si>
  <si>
    <t xml:space="preserve">http://www.jpd.gov.lv/Resursi_arejai_lapai/Petijumi/Pretpludu/Jurmala-PAIC-2012_gala%20variants.pdf </t>
  </si>
  <si>
    <t>http://likumi.lv/doc.php?id=247750</t>
  </si>
  <si>
    <t>Izstrādāt detālplānojumu paredzot pludmales sporta centra un labiekārtojuma izveidi pie Dubultu glābšanas stacijas, piebraucamo ceļu un laukumu, piekļuves pludmalei gājējiem un cilvēkiem ar kustību traucējumiem, veloceliņu, velostāvvietas un atpūtas vietas izveidi.</t>
  </si>
  <si>
    <t>Detālplānojums Jūrmalā, zemesgabaliem Kļavu ielā 1A, Rūdolfa Blaumaņa ielā 15A un pieguļošai kāpu teritorijai</t>
  </si>
  <si>
    <t>68577,19 LVL</t>
  </si>
  <si>
    <t>Izveidot svētku laukumu pilsētā vietā, kur iedzīvotāju un tūristu koncentrācija ir vislielākā, izbūvējot  vietu kultūras u.c. pasākumu organizēšanai.</t>
  </si>
  <si>
    <t>Labiekārtošana, kultūra, tūrisms</t>
  </si>
  <si>
    <t>Svētku laukuma izbūve</t>
  </si>
  <si>
    <t>Pludmales infrastruktūras sakārtošana</t>
  </si>
  <si>
    <t>Pludmales infrastruktūra</t>
  </si>
  <si>
    <t xml:space="preserve">Saulkrastu peldvietas "Centrs" nepieciešamā infrastruktūra un labiekārtojums </t>
  </si>
  <si>
    <t>Izbūvēt gājēju ietves satiksmes drošības uzlabošanai</t>
  </si>
  <si>
    <t>Labiekārtošana</t>
  </si>
  <si>
    <t>Akvakultūras un zivsaimniecības vadības integrācija ilgtspējīgā reģionālajā attīstībā Baltijas Jūras Reģionā, pielietojot eko-sistēmai draudzīgu pieeju.</t>
  </si>
  <si>
    <t>2014.gada marts</t>
  </si>
  <si>
    <t>2011,gada septembris</t>
  </si>
  <si>
    <t>Viens no 4 pilotmodeļiem - Kuršu (Krievija, Lietuva, Latvija), Latvijā Kurzemes piekrastes teritorija</t>
  </si>
  <si>
    <t>Būnas izbūves projekts pie Liepājas attīsrīšanas iekārtām un tā IVN</t>
  </si>
  <si>
    <t>Saulkrastu novada Skultes pagasts</t>
  </si>
  <si>
    <t>Nīcas novads</t>
  </si>
  <si>
    <t>Skatu torņa, laipu izbūve, informācijas stendi dabas liegumā „Liepājas ezers”</t>
  </si>
  <si>
    <t>Grobiņas novads</t>
  </si>
  <si>
    <t>Pāvilostas novads</t>
  </si>
  <si>
    <t>Ventspils novads</t>
  </si>
  <si>
    <t>Brīvdabas estrāde, teritorijas labiekārtošana</t>
  </si>
  <si>
    <t>Robežzīmes, barjeras, laipa dabas liegumā „Užava”</t>
  </si>
  <si>
    <t>Zilā karoga pludmales infrastruktūras izveide</t>
  </si>
  <si>
    <t>Pašvaldības budžets</t>
  </si>
  <si>
    <t>Pludmales pieejamības nodrošināšana</t>
  </si>
  <si>
    <t>Dundagas novads</t>
  </si>
  <si>
    <t>Mērsraga novads</t>
  </si>
  <si>
    <t>Saieta nama rekonstrukcija Upesgrīvas ciemā</t>
  </si>
  <si>
    <t>Kauguros izveidota pludmale cilvēkiem ar īpašām vajadzībām (nobrauktuves, pielāgotas pārģērbšanās kabīnes u.c.)</t>
  </si>
  <si>
    <t>Mobilā glābšanas posteņa ierīkošana un nodrošināšana Dzintaru pludmalē</t>
  </si>
  <si>
    <t>Izvietotas jaunas un rekonstruētas kāpņu konstrukcijas izejās uz jūru</t>
  </si>
  <si>
    <t>Celiņu (laipu) izgatavošana un uzstādīšana izejās uz jūru</t>
  </si>
  <si>
    <t>Pārģērbšanās kabīņu izgatavošana un uzstādīšana</t>
  </si>
  <si>
    <t>Rotaļu laukumu izveide pludmalē</t>
  </si>
  <si>
    <t>Jaunu stāvlaukumu izbūve pilsētā</t>
  </si>
  <si>
    <t>Rīga</t>
  </si>
  <si>
    <t>Vakarbuļļu pludmales peldvietu teritorijas sakopšana un uzturēšana</t>
  </si>
  <si>
    <t>Glābšanas posteņu ierīkošana un nodrošināšana  Daugavgrīvas, Vakarbuļļu un Lucavsalas peldvietās</t>
  </si>
  <si>
    <t>Carnikavas novads</t>
  </si>
  <si>
    <t>-</t>
  </si>
  <si>
    <t>Salacgrīvas novads</t>
  </si>
  <si>
    <t>Laipas, infozīmes dabas liegumā „Randu pļavas”</t>
  </si>
  <si>
    <t>Salacgrīvas novads, Salacgrīva</t>
  </si>
  <si>
    <t xml:space="preserve">Nodrošināt ilgtspējīgu attīstību un Karaostas ziemeļu daļas konkurētspēju </t>
  </si>
  <si>
    <t>Carnikavas novada dome</t>
  </si>
  <si>
    <t>EK LIFE–Nature programma - 75%, 8,15% – LU līdzfinansējums, 5.5% – partneru līdzfinansējums, 11,35 % – līdzfinansējums no pašvaldībām un citiem avotiem</t>
  </si>
  <si>
    <t>http://www.skulteport.lv/lv/osta/projekti</t>
  </si>
  <si>
    <t>Zvejas kuģu piestātnes Nr.2 rekonstrukcija Skultes ostā</t>
  </si>
  <si>
    <t>Zvejas kuģu piestātnes Nr.3 rekonstrukcija Skultes ostā</t>
  </si>
  <si>
    <t>Rucavas novada Rucavas pagasta divu upju – Kaņavas un Paurupes tiltu rekonstrukcijas darbu veikšana (ieprikuma „ Tiltu rekonstrukcija par Kaņavu un Paurupi uz Rucavas pašvaldības ceļiem - Rucavas pagastā, Rucavas novadā’’ ietvaros).</t>
  </si>
  <si>
    <t>Velotūrisma attīstība Ventspils pilsētā</t>
  </si>
  <si>
    <t>Tūrisma attīstība, kultūrvēsturiskās vērtības</t>
  </si>
  <si>
    <t>http://www.ancientsites.eu/lv/about-project/general-information ; http://www.kurzemesregions.lv/projekti/Centrala_Baltijas_juras_regiona_parrobezu_sadarbibas_programma/Senas_kulta_vietas_kopejai_baltijas_juras_piekrastes_identitatei</t>
  </si>
  <si>
    <t xml:space="preserve">Rīgas, Kurzemes, Vidzemes, Zemgales plānošanas reģioni (LV), Juuru reģions un Muhu sala (EE), Gävaleborg (SWE) </t>
  </si>
  <si>
    <t>1. Papes ezera reģions (LV)
2. Muhu pašvaldības reģions (EE)
3. Varska pašvaldības reģions (EE)
4. Kuusistonlahti reģions (F)</t>
  </si>
  <si>
    <t>ERAF (Centrālās Baltijas jūras reģiona INTERREG IV A programma)</t>
  </si>
  <si>
    <t xml:space="preserve">http://www.cofreen.eu/index.php/lv/projekts </t>
  </si>
  <si>
    <t>VSIA Vides projekti" 
janis.aprans@videsprojekti.lv 
Tel. +371 6722 5202</t>
  </si>
  <si>
    <t>http://www.ventspils.lv/lat/investicijas_un_projekti/investiciju_projekti/realizetie/177-veloturisma-attistiba-ventspils-pilseta/ ;  http://www.ventspils.lv/lat/investicijas_un_projekti/investiciju_projekti/realizetie/177-veloturisma-attistiba-ventspils-pilseta/410-nosledzas-projekta-veloturisma-attistiba-ventspils-pilseta-ieviesana/ ;  http://www.ventspils.lv/files/dokumenti/zinas/Velo_marsruti_LV_ENG.pdf</t>
  </si>
  <si>
    <t>„Senās Kulta Vietas – Baltijas Jūras Piekrastes Kopīgā Identitāte” (Saīsināti: ENG - “Cult Identity”, LV - „Kulta Identitāte”)</t>
  </si>
  <si>
    <t>Rīgas brīvosta</t>
  </si>
  <si>
    <t>Anna Kupče
projekta „Central Baltic Cycling”
sabiedrisko attiecību un komunikācijas speciāliste Vidzemē
Vidzemes Tūrisma asociācija
Tālr. +371 641 22011
E-pasts: info@vidzeme.com</t>
  </si>
  <si>
    <t>Vidzemes piekraste, Zemgales reģions, Baltijas jūras piekrastes teritorijas Latvijā</t>
  </si>
  <si>
    <t>http://www.vidzeme.com/lv/vidzemes-projekti/central-baltic-cycling/55-central-baltic-cycling-vta.html; http://www.zemgale.lv/images/stories/File/Projektiem/CentralBalticCycling_LV_.pdf</t>
  </si>
  <si>
    <t>Baltic Green Belt</t>
  </si>
  <si>
    <t>Latvijas Hidroekoloģijas institūts, Adrese: Daugavgrīvas 8, Rīga, LV 1048, Kontaktpersona; Juris Aigars, tel.: +371 67601995, fakss: +371 67601995, e-pasts: hydro@latnet.lv</t>
  </si>
  <si>
    <t>Baltijas jūra</t>
  </si>
  <si>
    <t xml:space="preserve">atbalstīt Baltijas Jūras Rīcības Plāna (BSAP) ieviešanu attiecībā uz bīstamām vielām, un kopīgu aktivitāšu rezultātā, sasniegt izvirzīto mērķi. Ņemot vērā vielu potenciālo bīstamību, Baltijas Jūras Rīcības Plānā ir identificētas 11 vielas/vielu grupas, kuras izraisa īpašas bažas attiecībā uz Baltijas jūru un šīs vielas tiks pētītas COHIBA projektā. </t>
  </si>
  <si>
    <t xml:space="preserve">BaltCICA - Climate Change: Impacts, Costs and Adaptation in the Baltic Sea Region </t>
  </si>
  <si>
    <t>BALTADAPT - Baltic Sea Region Climate Change Adaptation Strategy</t>
  </si>
  <si>
    <t>Kopējais projekta finansējums, EUR</t>
  </si>
  <si>
    <t>Kopējais projekta finansējums, LVL</t>
  </si>
  <si>
    <t xml:space="preserve">BaltSeaPlan - „Jūras telpiskās plānošanas ieviešana Baltijas jūrā” </t>
  </si>
  <si>
    <t xml:space="preserve">ERAF  (Centrālās Baltijas Jūras reģiona pārrobežu sadarbības programmas INTERREG IV A 2007.-2013.gadam) līdzfinansējums Latvijas partneriem: 609 501 EUR
Projekta partneru līdzfinansējums: 107 559 EUR
</t>
  </si>
  <si>
    <t>Projekta vadītāja Liesma Grīnberga
Tālrunis: +371 67559826
Mob. tālrunis: +371 26462335
E-pasts: liesma.grinberga@rpr.gov.lv</t>
  </si>
  <si>
    <t xml:space="preserve">Komercializēt divvāku gliemju audzēšanu un apstrādi Baltijas jūras reģionā </t>
  </si>
  <si>
    <t>Baltijas jūras Kurzemes daļa</t>
  </si>
  <si>
    <t>2013. gada decembris</t>
  </si>
  <si>
    <t>Avots</t>
  </si>
  <si>
    <t>Tīmekļa vietnes adrese</t>
  </si>
  <si>
    <t>Informācija par pabeigtajiem vai ieviešanas procesā esošajiem Eiropas Savienības struktūrfondu projektiem ir sagatavota pēc Eiropas Savienības struktūrfondu un Kohēzijas fonda vadības informācijas sistēmas sniegtajiem datiem </t>
  </si>
  <si>
    <t>Nr.p.k.</t>
  </si>
  <si>
    <t xml:space="preserve">1. </t>
  </si>
  <si>
    <t>2.</t>
  </si>
  <si>
    <t>3.</t>
  </si>
  <si>
    <t>http://petijumi.mk.gov.lv/ui/</t>
  </si>
  <si>
    <t>MK Pētījumu un publikāciju datu bāze</t>
  </si>
  <si>
    <t>Piezīmes</t>
  </si>
  <si>
    <t>Vietējie sabiedriskie mediji (to mājaslapas)</t>
  </si>
  <si>
    <t>4.</t>
  </si>
  <si>
    <t>Ventspils pilsētas vēsturiskā centra atjaunošana tūrisma attīstībai</t>
  </si>
  <si>
    <t>Projekta mērķis ir veicināt Tirgus laukuma kā jauna tūrisma objekta attīstību, saglabājot vēsturisko nozīmību un izceļot tradicionālo pilsētas arhitektoniskajai ainavai raksturīgo apbūvi. Projekta aktivitātes ir ir 1) Inženierizpēte, 2) Projekta administrēšana un uzraudzība, 3) Būvju demontāža un iezīmēšana, 4) Tirgus laukuma seguma demontāža, 5) Tirgus laukuma seguma izbūve, 6) Tirgus laukuma labiekārtošana, 7) Apgaismes iekārtu izveide un uzstādīšana, 8) Mārketinga pasākumi, 9) Publicitātes pasākumi. Rezultātā tiks atjaunota Ventspils pilsētas vēsturiskā centra daļa - Tirgus laukums, izveidojot tajā trīs jaunus tūrisma objektus - strūklaka "Tirgus aka", "Rātsnama pulkstenis" un bruģī iezīmēta vēsturisko 18.gs. tirgus saimniecisko būvju atrašanās vieta un pamatu kontūras, sakārtājot vidi un izceļot laukuma vēsturisko nozīmību.</t>
  </si>
  <si>
    <t>Tūrisma infrastruktūras attīstība, teritoriju labiekārtošana</t>
  </si>
  <si>
    <t>http://www.ventspils.lv/lat/investicijas_un_projekti/investiciju_projekti/realizetie/3-ventspils-pilsetas-vesturiska-centra-atjaunosana-turisma-attistibai/129-ar-eiropas-regionalas-attistibas-fonda-atbalstu-ir-realizeta-ventspils-vesturiska-centra-atjaunosana-un-marketinga-aktivitates-pilsetas-popularizesanai-turisma-gadatirgos/  ;  http://esfinanses.lv/esbuklets/projekti/74752_ventspils-pilsetas-vesturiska-centra-atjaunosana-turisma-attistibai</t>
  </si>
  <si>
    <t>Papildus informācija, tīmekļa vietnes</t>
  </si>
  <si>
    <t>3DP/3.4.2.1.2/08/APIA/LIAA/009</t>
  </si>
  <si>
    <t>Projekta mērķis: Izveidot veloceliņu 10.17 km garumā Ventspilī, savienojot starptautisko prāmju terminālu ar iecienītiem tūrisma objektiem pilsētā: ar Vecpilsētu, ar Ostas promenādi, ar Dienvidu molu, ar Jūrmalas un Piedzīvojumu parkiem, t.sk., uzlabojot velobraucēju infrastruktūru un piedāvājot jaunu tūrisma produktu pilsētas viesiem.</t>
  </si>
  <si>
    <t>http://www.ventspils.lv/lat/investicijas_un_projekti/investiciju_projekti/realizetie/</t>
  </si>
  <si>
    <t>http://www.ventspils.lv/lat/investicijas_un_projekti/investiciju_projekti/realizacija_esosie/</t>
  </si>
  <si>
    <t>Pašvaldību mājaslapas, tajā skaitā:</t>
  </si>
  <si>
    <t>4.1.</t>
  </si>
  <si>
    <t>4.2.</t>
  </si>
  <si>
    <t>4.3.</t>
  </si>
  <si>
    <t>4.4.</t>
  </si>
  <si>
    <t>4.5.</t>
  </si>
  <si>
    <t>4.6.</t>
  </si>
  <si>
    <t>4.7.</t>
  </si>
  <si>
    <t>Venstpils novada</t>
  </si>
  <si>
    <t>4.8.</t>
  </si>
  <si>
    <t>4.9.</t>
  </si>
  <si>
    <t>4.10.</t>
  </si>
  <si>
    <t>4.11.</t>
  </si>
  <si>
    <t>3DP/3.6.1.1.0/09/IPIA/VRAA/008</t>
  </si>
  <si>
    <t>„Ielu infrastruktūras attīstība Ventspilī, I kārta”</t>
  </si>
  <si>
    <t>Transporta infrastruktūras attīstība</t>
  </si>
  <si>
    <t>„Ielu infrastruktūras attīstība Ventspilī, II kārta”</t>
  </si>
  <si>
    <t xml:space="preserve">Projekta tiešais mērķis ir Ventspils pilsētas publiskās infrastruktūras uzlabošana pašvaldības autonomo funkciju ietvaros, veicot pilsētas ielu un laukumu sakārtošanu vai izbūvi. </t>
  </si>
  <si>
    <t>ERAF (Darbības programma - 3. Infrastruktūra un pakalpojumi, Aktivitāte 3.6.1.1. Nacionālas un reģionālas nozīmes attīstības centru izaugsmes veicināšana līdzsvarotai valsts attīstībai) līdzfinansējums 7 239 811,96 LVL jeb 10 301 324  EUR</t>
  </si>
  <si>
    <t>2010. g. Oktobris</t>
  </si>
  <si>
    <t>Projekta virsmērķis ir nodrošināt Ventspils pilsētas kā nacionālas nozīmes attīstības centra un Kurzemes plānošanas reģiona izaugsmi, izveidojot un pilnveidojot kvalitatīvu, mūsdienīgu, drošu ielu, laukumu un saistīto infrastruktūru, tādējādi sekmējot uzņēmējdarbības attīstību, darba vietu un sabiedrisko pakalpojumu pieejamību un sasniedzamību, dzīves vietas pievilcības un dzīves kvalitātes celšanos.</t>
  </si>
  <si>
    <t xml:space="preserve">http://esfinanses.lv/esbuklets/projekti/76116_ielu-infrastrukturas-attistiba-ventspili-ii-karta  ;   http://www.ventspils.lv/lat/investicijas_un_projekti/aktualitates/?doc=13985 </t>
  </si>
  <si>
    <t xml:space="preserve">ERAF (Darbības programma - 3. Infrastruktūra un pakalpojumi, Aktivitāte 3.6.1.1. Nacionālas un reģionālas nozīmes attīstības centru izaugsmes veicināšana līdzsvarotai valsts attīstībai) līdzfinansējums: 1 206 859 LVL  (1,7 milj. euro), valsts atbalsts - 65 tūkstoši latu (92 tūkst. euro), Ventspils pilsētas - 155 tūkstošus latu (220 tūkst. euro)  </t>
  </si>
  <si>
    <t xml:space="preserve">http://www.ventspils.lv/lat/investicijas_un_projekti/investiciju_projekti/realizetie/79-ielu-infrastrukturas-attistiba-ventspili,-i-karta/ ;  http://esfinanses.lv/esbuklets/projekti/76102_ielu-infrastrukturas-attistiba-ventspili-i-karta </t>
  </si>
  <si>
    <t>LIFE02NAT/LV/8498</t>
  </si>
  <si>
    <t>Piekrastes biotopu aizsardzība un apsaimniekošana Latvijā  (Angļu val. Protection and Management of Coastal Habitats in Latvia)</t>
  </si>
  <si>
    <t>http://www.aquafima.eu/en/ ; http://eu.baltic.net/Project_Database.5308.html?contentid=79&amp;contentaction=single</t>
  </si>
  <si>
    <t xml:space="preserve"> ERAF, Baltijas jūras reģiona programmas 2007-2013 līdzfinansējums Latvijas partneriem - 438 843 EUR, nacionālais līdzfinansējums - 77 443</t>
  </si>
  <si>
    <t xml:space="preserve"> ERAF, Baltijas jūras reģiona programmas 2007-2013 līdzfinansējums Latvijas partneriem - 173 082,00 EUR,   Latvijas partneru līdzfinansējums - 30544 EUR (Kopējais finansējums Latvijas partneriem - 203 626,00 EUR)</t>
  </si>
  <si>
    <t xml:space="preserve"> Projekta mēkis ir izveidot ekoloģisko tīklojumu dabas aizsardzības un ilgtspējīgas attīstības jomā piekrastē. "Lauku ceļotāja" īstenotā pilotprojekta projekta mērķis ir dabas teritoriju ar augstu ekoloģisko vērtību saglabāšana un ekoloģiskās situācijas uzlabošana piekrastes joslā bijušā "dzelzs priekškara" zonā gar Baltijas jūru, apzinot Padomju varas atstāto militāro mantojumu un tā izmantošanu tūrisma attīstībā, nodrošinot sociālo un ekonomisko ilgtspējību.
Rezultāti Latvijā - Noteicēji: "Iepazīsim jūras piekrasti", Grāmata "Lībieši Ziemeļkurzemes ainavā", "Military heritage management guidelines", "A Guide to the Coast of the Baltic Sea. Latvia"</t>
  </si>
  <si>
    <t xml:space="preserve"> PSRS ietekmes dzelzs aizkara robežjosla Baltijas jūras piekrastē</t>
  </si>
  <si>
    <t>Dabas aizsardzība, tūrisma attīstība</t>
  </si>
  <si>
    <t>ERAF, Baltijas jūras reģiona programmas un Eiropas kaimiņattiecību un 
partnerības instrumenta Interreg IVB līdzfinansējums Latvijas partneriem - 298 061 EUR, Nacionālais līdzfinansējums -   52 599 EUR (Kopumā finansējums Latvijas partneriem - 350 660 EUR)</t>
  </si>
  <si>
    <t xml:space="preserve">http://eu.baltic.net/Project_Database.5308.html?contentid=21&amp;contentaction=single  ;  http://www.balticgreenbelt.uni-kiel.de/  ;  http://www.daba.gov.lv/public/lat/ipasi_aizsargajamas_dabas_teritorijas/publikacijas/drukatie_materiali/print   </t>
  </si>
  <si>
    <t xml:space="preserve">Dabas aizsardzības pārvaldes Kurzemes reģionālās administrācijas Slīteres birojs; Projekta vadītāja: Andra Ratkevica 
Tel:  37163291066 
E-pasts: andra.ratkevica@slitere.gov.lv </t>
  </si>
  <si>
    <t>Latvijas Universitāte  (Raiņa bulvāris 19, Rīga, LV-1586; kontakpersona: Māris Kļaviņš - maris.klavins@lu.lv, t. + 371 67334096, mob. + 371 29136867, f. + 371 67332704, www.lu.lv) un Dabas aizsardzības pārvaldes Ziemeļvidzemes biosfēras rezervāts (Kontaktpersona: Andris Urtāns
Tel: +371 64071408 
E-pasts: ziemelvidzeme@daba.gov.lv )</t>
  </si>
  <si>
    <t>DAP Ziemeļvidzemes biosfēras rezervātā demonstrāciju vieta - Rīgas jūras līča piekraste un Salacas upes sateces baseina teritorija</t>
  </si>
  <si>
    <t xml:space="preserve">Sekmēt valsts politikas ieviešanu globālo klimata pārmaiņu samazināšanā; izveidot reģionālo izziņas un apmācības centru globālo klimata pārmaiņu skaidrošanai, iesaistīt ieinteresētās puses un sabiedrību aktīvai un apzinātai darbībai klimata pārmaiņu mazināšanai vietējā līmenī, kā arī integrēt jaunākās zinātnes pētījumu rezultātus lēmumu pieņemšanas procesos, ņemot vērā izmaksu efektivitāti un īpaši fokusējoties uz telpisko attīstību dažādos mērogos. </t>
  </si>
  <si>
    <t>Attīstīt Baltijas jūras reģiona (BJR) mēroga klimata pārmaiņu adaptācijas stratēģiju. Šī starptautiskā stratēģija tiks vērsta uz jūru un tās piekrasti. Lai gan ir saprotams, ka šādu stratēģiju nevar pieņemt BALTADAPT, projekts var nodrošināt tās sagatavošanu un nepieciešamos apstākļus stratēģijas pieņemšanai. Projekta ietvaros plānots sasniegt šādus rezultātus- uzlabota zināšanu bāze un rīcības plāns.</t>
  </si>
  <si>
    <t>Piemērošanās klimata pārmaiņām</t>
  </si>
  <si>
    <t>Baltijas jūras reģions</t>
  </si>
  <si>
    <t xml:space="preserve">http://www.baltcica.org/   ;   http://eu.baltic.net/Project_Database.5308.html?contentid=6&amp;contentaction=single ; http://www.daba.gov.lv/public/lat/projekti/interreg_iii_b/klimata_izmainas1/ </t>
  </si>
  <si>
    <t>ERAF, Baltijas jūras reģiona programmas līdzfinansējums Latvijas partneriem - 209 497 EUR, Latvijas partneru līdzfinansējums - 36 971 EUR (Kopējais finansējums Latvijas partneriem - 246 467 EUR)</t>
  </si>
  <si>
    <t>ERAF, Baltijas jūras reģiona programmas un INTERREG IV B līdzfinansējums Latvijas partneriem - 224689 EUR, Latvijas partneru līdzfinansējums - 39 651 EUR   (Kopējais finansējums Latvijas parnteriem - 246 467 EUR)</t>
  </si>
  <si>
    <t>(BJR programmas projekta Nr.) 3030</t>
  </si>
  <si>
    <t>1-08/71/2012</t>
  </si>
  <si>
    <t xml:space="preserve">Potenciālo vēja elektrostaciju parku izvērtējums pēc to iespējamās ietekmes uz putniem un sikspārņiem </t>
  </si>
  <si>
    <t>2013. gada marts</t>
  </si>
  <si>
    <t>2013. gada novembris</t>
  </si>
  <si>
    <t>Iegūt informāciju par četru potenciālo VES izbūves teritoriju nozīmi migrējošajiem un ligzdojošajiem putniem un sikspārņiem. Iegūtā informācija ļaus sniegt korektu un pamatotu viedokli par plānoto VES atbilstību Latvijas dabas aizsardzības normatīvajiem aktiem. Informēt pašvaldības un valsts iestādes par iegūtajiem datiem un to nozīmi.</t>
  </si>
  <si>
    <t>Pētniecība, dabas aizsardzība</t>
  </si>
  <si>
    <t>Novērojumu vietas: 1. Ventspils novada teritorijā Vēde-Rinda; 2. Dundagas novadā Dundagas pacēlumā; 3. Liepājas pilsētā un piegulošajā teritorijā; 4. Priekules novadā</t>
  </si>
  <si>
    <t>http://www.daba.gov.lv/public/lat/projekti/nacionalie_fondi/ves_izvertejums/</t>
  </si>
  <si>
    <t>Dabas aizsardzības pārvalde. Projekta vadītāja: Dace Sāmīte
E-pasts: dace.samite@daba.gov.lv
Tālr.: +371 29132019</t>
  </si>
  <si>
    <t>BALTIC ECOMUSSEL - „Gliemju komerciāla audzēšana, pārstrāde un izmantošana Baltijas jūras reģionā” (LV),  Commercial mussel farming, processing and end-use in the Baltic Sea Region (ENG)</t>
  </si>
  <si>
    <t>COHIBA - „Bīstamo vielu kontrole Baltijas jūras reģionā” (LV),  "Control of hazardous substances in the Baltic Sea region"(ENG)</t>
  </si>
  <si>
    <t>AQUAFIMA - „Zivsaimniecības un akvakultūras integrācija ilgtspējīgai reģionālai attīstībai Baltijas jūras reģionā” (LV), "Integrating Aquaculture and Fisheries Managament towards a sustainable regional development in the Baltic Sea Region"(ENG)</t>
  </si>
  <si>
    <t>2009. gada marts</t>
  </si>
  <si>
    <t>2011.gada februāris</t>
  </si>
  <si>
    <t>Šī projekta ietvaros piecas institūcijas, kas nodarbojas ar vides jautājumiem, uzsāks kopējas aktivitātes, lai apsaimniekotu jūtīgus dabas reģionus un nodarbotos ar sabiedrības izglītošanu vides jomā. Ir dažāda veida publiskas aktivitātes, ko plānots ieviest, lai izglītotu sabiedrību un attīstītu dabai draudzīgu domāšanu un dzīvesveidu īpašu uzsvaru liekot uz jauniešiem.</t>
  </si>
  <si>
    <t>http://www.daba.gov.lv/public/lat/projekti/interreg_iii_b/atpakal_daba/</t>
  </si>
  <si>
    <t>ERAF Interreg III B, Igaunijas-Latvijas sadarbības programmas līdzinansējums Latvijas partneriem - 226005,65 EUR, Latvijas partneru līdzfinansējums - 39883,35 EUR (Kopumā - 265 889 EUR)</t>
  </si>
  <si>
    <t>Dabas aizsardzība, Izglītība</t>
  </si>
  <si>
    <t xml:space="preserve">Ķemeru nacionālais parks, Gaujas nacionālais parks </t>
  </si>
  <si>
    <t>(BJR programmas projekta Nr.) 1021</t>
  </si>
  <si>
    <t>(BJR programmas projekta Nr.) 3007</t>
  </si>
  <si>
    <t>(BJR programmas projekta Nr.) 1091</t>
  </si>
  <si>
    <t>(BJR programmas projekta Nr.) 4045</t>
  </si>
  <si>
    <t xml:space="preserve"> (BJR programmas projekta Nr.) 1063</t>
  </si>
  <si>
    <t>Jūras telpiskā plānošana</t>
  </si>
  <si>
    <t>Parks &amp; Benefits (ENG) / Parki un ieguvumi (LV) - „Nacionālie parki un ieguvumi – sociālekonomiskā labuma veicināšana reģionos, ilgtspējīgi pārvaldot tajos esošās aizsargājamās dabas teritorijas”</t>
  </si>
  <si>
    <t>„Atpakaļ pie dabas” (LV) /  ”Back to nature” (ENG)</t>
  </si>
  <si>
    <t xml:space="preserve"> (BJR programmas projekta Nr.) 1026</t>
  </si>
  <si>
    <t xml:space="preserve">(BJR programmas projekta Nr.)* 1014 </t>
  </si>
  <si>
    <t xml:space="preserve">(EST-LAT programmas projekta Nr.)* 9 </t>
  </si>
  <si>
    <t>LIFE07ENV/LV/000981</t>
  </si>
  <si>
    <t>POLPROP–NATURA - Vides politikas un pārvaldības priekšlikumu izstrāde, demonstrējot tūrisma attīstības ieguvumus vides, sociālajā un ekonomikas jomā Slīteres nacionālajā parkā</t>
  </si>
  <si>
    <t xml:space="preserve">http://ec.europa.eu/environment/life/project/Projects/index.cfm?fuseaction=search.dspPage&amp;n_proj_id=3286 ; http://www.celotajs.lv/cont/prof/proj/PolProp/PolProp_projekts_lv.html </t>
  </si>
  <si>
    <t>2012. gada februāris</t>
  </si>
  <si>
    <t>Eiropas Komisijas Life programmas līdzfinansējums - 244 900 EUR,  Vides aizsardzības fonda un VARAM līdz finansējums - 256 635 EUR</t>
  </si>
  <si>
    <t>Slīteres nacionālā parka administrācija
Šlīteres mežniecība, Dundagas novads
LV 3270
Tālr.: 63291066,
Fakss: 63291067 
e-pasta adrese: slitere@daba.gov.lv  un LLTA "Lauku ceļotājs", tālr. 67617600</t>
  </si>
  <si>
    <t>http://www.pdf-pape.lv/?object_id=486</t>
  </si>
  <si>
    <t xml:space="preserve">ERAF, Centrālās Baltijas programmas INTERREG IV A līdzfinansējums 1 161 001 EUR, kopējais budžets ir 1 497 889 EUR </t>
  </si>
  <si>
    <t>Projekta mērķis ir uzlabot piekrastes pludmaļu pievilcību, vidi un drošību tās apmeklētājiem Rīgas jūras līča piekrastē. Kā viens no galvenajiem uzdevumiem tiek izvirzīts pludmaļu standarta celšana nodrošinot atbilstību Zilā karoga prasībām. Projekta ietvaros plānots uzlabot dzīvības glābšanas pakalpojumus pludmales apmeklētājiem, kā arī nodrošinot informācijas pieejamību projekta partneriem par pludmalēm Igaunijā un Latvijā.</t>
  </si>
  <si>
    <t>Pētniecība</t>
  </si>
  <si>
    <t>(EST-LAT programmas Nr.) 1</t>
  </si>
  <si>
    <t>2012.gada janvāris</t>
  </si>
  <si>
    <t xml:space="preserve">SIA "Vides investīciju fonds" projektu vadītāja Zaiga Ozoliņa, Tālr: + 371 67845111 
</t>
  </si>
  <si>
    <t>http://www.lvif.gov.lv/uploaded_files/sadarbiba/balticecomussel/Baltic_EcoMussel_022013_majaslapai_lv.pdf</t>
  </si>
  <si>
    <t>ERAF, Centrālās Baltijas programmas INTERREG IV A 2007-2013 līdzfinansējums - 100 925 EUR , Latvijas partneru līdzfinansējums - 28 125 EUR</t>
  </si>
  <si>
    <t>Jūras resursu izmantošana</t>
  </si>
  <si>
    <t>Pētniecisks projekts, piemērošanās klimata pārmaiņas</t>
  </si>
  <si>
    <t>CB20</t>
  </si>
  <si>
    <t>CB58</t>
  </si>
  <si>
    <t>CB35</t>
  </si>
  <si>
    <t>CB59</t>
  </si>
  <si>
    <t>Liepājas domes vides aizsardzības vecākā speciāliste Dace Liepniece, e-pasts: dace.liepniece@dome.liepaja.lv</t>
  </si>
  <si>
    <t>Dabas aizsardzība, teritoriju labiekārtošana</t>
  </si>
  <si>
    <t>„Ezeri nākotnei” Liepājā</t>
  </si>
  <si>
    <t>LLIV-326</t>
  </si>
  <si>
    <t>„Ezeri nākotnei” Mērsraga novadā</t>
  </si>
  <si>
    <t>Projekta vadītājs un speciālists
 Aija Svarinska, tel. 29126171, 63222032</t>
  </si>
  <si>
    <t>Talsu novada pašvaldība projekta ietvaros izstrādā dabas parka Talsu pauguraine Dabas aizsardzības plānu un tehnisko projektu Sasmakas ezera slūžu rekonstrukcijai. (Darbu veicēji:  SIA „Estonian, Latvian &amp; Lithuanian Environment” – izstrādā dabas parka Talsu pauguraine Dabas aizsardzības plānu,
SIA „Eiroprojekts” izstrādā tehnisko projektu Sasmakas ezera slūžu rekonstrukcijai.)</t>
  </si>
  <si>
    <t>Talsu novads</t>
  </si>
  <si>
    <t>„Ezeri nākotnei” Talsu novadā</t>
  </si>
  <si>
    <t>http://www.kurzemesregions.lv/projekti/Latvijas_un_Lietuvas_parrobezu_sadarbibas_programma/Parrobezu_sadarbiba_ilgtspejigai_ezeru_apsaimniekosanai_Kurzeme_un_Lietuva</t>
  </si>
  <si>
    <t>Kurzemes plānošanas reģiona administrācija
Projekta vadītāja - Ieva Briede
Tālr.: +371 26076024
e-pasts: ieva.briede@kurzemesregions.lv</t>
  </si>
  <si>
    <t>ERAF Latvijas - Lietuvas pārrobežu sadarbības programmas 2007. – 2013.gadam līdzfinansējums ir 85 %, kas Latvijas partneriem sastāda 604 895</t>
  </si>
  <si>
    <t>1) Attīstīt infrastruktūru pārvaldībā un aizsardzībā esošo dabas resursu infrastruktūru, lai novērstu iespējamos apdraudējumus un uzlabotu pieejamību pie ezeriem,
2) Nodrošināt pieredzes apmaiņu starp partneriem, projektā iekļauto ezeru teritorijās, kā arī nodrošināt lēmumu pieņēmējus ar faktisko informāciju un datiem par vides stāvokli ezeros un to baseinos pārrobežu teritorijās,
3) Veicināt sabiedrības iesaistīšanu ezeru teritoriju apsaimniekošanā un aizsardzībā, un izplatīt informāciju par projekta rezultātiem.  Viens no ieguvumiem bija „Vadlīniju „Ezeru un to vides ilgtspējīga apsaimniekošana” izstrāde, publicēšana un četru mācību vizīšu organizēšana”</t>
  </si>
  <si>
    <t>Liepājas pilsēta, Saldus novads, Durbes novads, Kuldīgas novada pašvaldība, Mērsraga novads, Talsu novads, Biržu Reģionālais parks (LT), Tituvenu Reģionālais parks ( LT), Žemaitijas Nacionālā parks (LT)</t>
  </si>
  <si>
    <t>(EST-LAT programmas Nr.)* 31</t>
  </si>
  <si>
    <t>11-08-L32100-000053</t>
  </si>
  <si>
    <t xml:space="preserve">ELFLA, Projekta kopējās izmaksas ir 133780,93 Ls, no tām 92938,53 Ls ir Lauku atbalsta dienesta publiskais finansējums programmā „Ekonomikas pamatpakalpojumu iedzīvotājiem” 
</t>
  </si>
  <si>
    <t>Projekta ietvaros paredzēts noasfaltēt 1.km garumā Ezera un Bākas ielu. Abām ielām uzklāts asfaltbetona segums.</t>
  </si>
  <si>
    <t>http://www.mersrags.lv/Dome_projekti_Bakas_iela.htm ;  http://www.mersrags.lv/Protokoli/protokols_Nr14_20092011.pdf</t>
  </si>
  <si>
    <t>Mērsraga novada izpilddirektors - Verners Veržbilovskis</t>
  </si>
  <si>
    <t>11-08-LL18-L413201-000005</t>
  </si>
  <si>
    <t>Brīvdabas virvju taka koku galotnēs</t>
  </si>
  <si>
    <t xml:space="preserve">ELFLA,  Lauku atbalsta dienesta 19 995,25Ls, jeb 28 450,68 Eur, no kā 2446,97Ls, jeb 3481,72Eur ir Rojas novada Domes līdzfinansējums. </t>
  </si>
  <si>
    <t>http://www.roja.lv/index.php?option=com_content&amp;view=article&amp;id=1238:roj-top-jauns-aktvs-atptas-objekts&amp;catid=42:top-zias</t>
  </si>
  <si>
    <t>13-08-LL18-L41301-000002</t>
  </si>
  <si>
    <t>2013. gada maijs</t>
  </si>
  <si>
    <t>2014. gada maijs</t>
  </si>
  <si>
    <t>„Rojas golfa klubs”, Andris Vaivods, Rojas Tūrisma un informācijas centra vadītāja Liene Lismente- Kviese</t>
  </si>
  <si>
    <t>Virvju takas izveide trīs dažādos līmeņos aktīvās atpūtas un tūrisma veicināšanai</t>
  </si>
  <si>
    <t>Rekreācija, tūrisms</t>
  </si>
  <si>
    <t>Abreviatūra, nosaukums</t>
  </si>
  <si>
    <t>Projekta identifikācijas Nr.</t>
  </si>
  <si>
    <t>Papes dabas parka fonda kapacitātes uzlabošana dabas un kultūras vērtību apzināšanai un vizualizēšanai</t>
  </si>
  <si>
    <t>Vadošais partneris: Kurzemes plānošanas reģions, Zanda Zeidaka, e-pasts: zanda.zeidaka@kurzemesregions.lv; Partneri: Latvija - Zemgales un Latgales plānošanas reģioni, Saldus novada dome, Liepājas osta, Ventspils brīvosta, Lietuva - Šauļai reģiona attīstības aģentūra, Mažeiķiai pašvaldība un Klaipēdas osta</t>
  </si>
  <si>
    <t>Trans-Port - Transporta un ostu komunikāciju sistēmu attīstība</t>
  </si>
  <si>
    <t>LLIII-180</t>
  </si>
  <si>
    <t>Liepāja, Ventspils, Klaipēda</t>
  </si>
  <si>
    <t>Ostu darbība</t>
  </si>
  <si>
    <t>ERAF, Latvijas–Lietuvas pārrobežu sadarbības programmas 2007.–2013.gadam, kopējais projekta budžets EUR 763 491, t.sk. infrastruktūras izveidei EUR 460’100 jeb 60% no kopējā budžeta. Programmas līdzfinansējums 85% jeb EUR 648’972 ,- partneru līdzfinansējums 15% jeb EUR 114’519,</t>
  </si>
  <si>
    <t>http://arh.kurzemesregions.lv/category/kpr-ieviestie-projekti/projekts-%E2%80%9Etransporta-un-ostu-komunikaciju-sistemu-attistiba%E2%80%9D/</t>
  </si>
  <si>
    <t>ES Interreg IVB, Kopējais projekta budžets 2 233 400,00 EUR, SLN + LC Latvijas partneriem pieejamais līdzfinansējums (85%) - 158 066,00 + 139 995,00</t>
  </si>
  <si>
    <t>Baltic Green Belt (ENG) / Baltijas zaļā josta (LV)</t>
  </si>
  <si>
    <t>ERAF,  3.4.2.1. aktivitāte „Nacionālas nozīmes velotūrisma produktu attīstībai” (līgums ar LIIA Nr.L-VPA-11-0008). Projekta kopējās izmaksas veido 822 856,27 latu (1 170 818,99 euro), tajā skaitā, piesaistītais ERAF finansējums ir 699 345,56 latu (995 079,08 euro) (84,99% no projekta attiecināmajām izmaksām), valsts budžeta finansējums paredzēts 37 028,52 latu (52 686,84 euro) apmērā, savukārt pašvaldība projektu īstenošanā plāno ieguldīt 86 482,19 latu (123 053,07 euro).</t>
  </si>
  <si>
    <t>2012.gada jūlijs</t>
  </si>
  <si>
    <t>2011. gada maijs</t>
  </si>
  <si>
    <t>Ventspils pilsētas dome
Adrese: Jūras iela 36. LV-3601
Tālrunis: 63601113, 63601100
Fakss: 63601118
E:pasts: dome@ventspils.lv</t>
  </si>
  <si>
    <t>Aiga Petkevica mob. 29483674 (Kurzemes plānošanas reģiona administrācija) ;  Nīcas novada dome, Bārtas iela 6, Nīcas pagasts, Nīcas novads, Nīca, LV-3473, Latvia; Tel.: +37163489500 
Fax: +37163489502 
www.nica.lv, Liene Otaņķe 63489500, projekti@nica.lv Rucavas novada dome, Rucavas novads, Rucava, LV-3477, Latvia 
Tel.: +37163467054 
Fax: +37163461186</t>
  </si>
  <si>
    <t>Trans-Port - Development of Transport and Port Communication Systems (ENG) / Transporta un ostu komunikāciju sistēmu attīstība (LV)</t>
  </si>
  <si>
    <t xml:space="preserve">www.kurzemesregions.lv ;  http://www.latlit.eu/eng/running_projects/lliii180_transport </t>
  </si>
  <si>
    <t>ERAF līdzfinansējums Latvijas – Lietuvas pārrobežu sadarbības programmas 2007.–2013.gadam I Prioritātes 2.atbalsta virziena „Pierobežas reģionu iekšējās un ārējās pieejamības uzlabošana” ietvaros - 648 946,67 EUR; projekta partneru līdzfinansējums. Kopējās izmaksas - 880 816,07 EUR</t>
  </si>
  <si>
    <t>Ventspils pilsētas pašvaldības iestāde "Ventspils muzejs"</t>
  </si>
  <si>
    <t>Projekta "Livonijas ordeņa pils kompleksa Ventspilī rekonstrukcija,renovācija un ekspozīcijas izveide" mērķis ir atjaunot Livonijas ordeņa pili,lai sekmētu tās atpazīstamību un ekonomisko izaugsmi Latvijas un starptautiskā mērogā,veidojot to par kultūras mantojuma un tūrisma centru,izmantojot modernas tehnoloģijas un inovatīvus informācijas nodošanas veidus.Atjaunoti tiks tādi objekti,kā Livonijas ordeņa pils,tās fasāde,administrācijas ēkas fasāde,bijušā cietuma ēkas fasāde un mūra sēta.</t>
  </si>
  <si>
    <t>2012. gada jūlijs</t>
  </si>
  <si>
    <t>Tūrisms, kultūrvēsturisko vērtību aizsardzība</t>
  </si>
  <si>
    <t>Livonijas ordeņa pils kompleksa Ventspilī rekonstrukcija,renovācija un ekspozīcijas izveide</t>
  </si>
  <si>
    <t>3DP/3.4.3.2.0/10/APIA/CFLA/014/003</t>
  </si>
  <si>
    <t>http://www.kurzemesregions.lv/projekti/Latvijas_un_Lietuvas_parrobezu_sadarbibas_programma/Mana_sociala_atbildiba</t>
  </si>
  <si>
    <t>Ventspilī, Liepājā,  Kuldīgas, Dundagas, Nīcas un Saldus novados (Klaipēdā, Jonišķos)</t>
  </si>
  <si>
    <t>2012.gada aprīlis</t>
  </si>
  <si>
    <t>2014.gada aprīlis</t>
  </si>
  <si>
    <t>Projekta mērķis ir veicināt vienlīdzīgas pieejas nodrošināšanu un invalīdu integrācijas sabiedrībā veicināšanu.
Ventspilī, Liepājā, Klaipēdā, Jonišķos un Kuldīgas, Dundagas, Nīcas un Saldus novados universālā dizaina pielāgojumi – izbūvēti lifti un pacēlāji, labiekārtotas pludmales, remontētas telpas, iegādāts specializēts aprīkojums vides pieejamības uzlabošanai cilvēkiem ar funkcionāliem traucējumiem.</t>
  </si>
  <si>
    <t xml:space="preserve">ERAF, Latvijas – Lietuvas pārrobežu sadarbības programma  2007.–2013.gadam.Kopējais projekta budžets EUR 1,137,609.23, Programmas līdzfinansējums 85% jeb EUR 966,967.85 un partneru līdzfinansējums 15% jeb EUR 170,641.38. Infrastruktūras pilnveidei plānoti 60,88% no kopējā budžeta. 
Latvijas partneru finansējuma īpatsvars sastāda EUR 606,636.25, bet Lietuvas partneru –EUR 530,973.98.
</t>
  </si>
  <si>
    <t>Ilze Ārniece
Kurzemes Plānošanas reģiona Sabiedrisko attiecību speciāliste
GSM 29579488
ilze.arniece@kurzemesregions.lv</t>
  </si>
  <si>
    <t>LLIV-322</t>
  </si>
  <si>
    <t>2011. gada oktobris</t>
  </si>
  <si>
    <t>2010. gada aprīlis</t>
  </si>
  <si>
    <t>(Iepirkuma ID Nr. RND 2010/8/IP/ELFLA)</t>
  </si>
  <si>
    <t xml:space="preserve"> http://www.varam.gov.lv/in_site/tools/download.php?file=files/text/publikacijas/pasv_parsk2011//rucavas_novads.pdf  (norādīta summa- 81 032 Ls);  http://www.lps.lv/images/resources/file/LSG%20Development/Rucavas%20novads.pdf  ;   http://pvs.iub.gov.lv/show/162852</t>
  </si>
  <si>
    <t>Rucavas novada domei piederoša ēka "Dzintarvēji" jeb Papes vecā fišerija, pārveidojot to par ekspozīcijas telpām par piekrastes zivsaimniecības un zvejnieku tradīcijām, kas izmantojama novada sabiedrisko pasākumu organizēšanai vietējiem iedzīvotājiem un tūristiem, sadarbojoties ar vietējiem uzņēmējiem un nevalstiskajām organizācijām</t>
  </si>
  <si>
    <t>EZF, Projekta kopējās izmaksas ir 29892,58 eiro, Eiropas Zivsaimniecības fonda atbalsts 21750,85 eiro.</t>
  </si>
  <si>
    <t>Piekrastes zvejniecības kultūrvēsturiskā mantojuma saglabāšana un popularizēšana Papes ciemā</t>
  </si>
  <si>
    <t>Teritorijas integrētā attīstība, kultūrvēsturiskā mantojuma renovācija</t>
  </si>
  <si>
    <t>Teritorijas integrētā attīstība, rekreācija</t>
  </si>
  <si>
    <t>Transporta sakaru restaurācija starp Skodas un Rucavas pašvaldībām</t>
  </si>
  <si>
    <t xml:space="preserve">Veikt priekšizpēte, kuras mērķis ir nodrošināt satiksmes infrastruktūras izveidi, kas sekmētu teritorijas pieejamību un nodrošinātu iedzīvotāju 
mobilitāti un pierobežas reģiona ilgtspējīgas attīstības iespējas un ekonomisko izaugsmi, sniedzot pamatojumu vajadzībām un jaunu vietējo un starpvalstu 
savienojumu izveidei, kā arī esošo savienojumu uzlabošanai. </t>
  </si>
  <si>
    <t>2012. gada jūnijs</t>
  </si>
  <si>
    <t xml:space="preserve">ERAF, Latvijas – Lietuvas pārrobežu sadarbības programma 2007.-
2013.gadam, plānotais kopējais budžets ir 57 000,00 EUR (40 059,83 LVL), 85% līdzfinansējums 
</t>
  </si>
  <si>
    <t xml:space="preserve">Raivis Stankuns
Attīstības nodaļas projektu koordinators
Rucavas novada dome
tālr. 26015490
raivis.stankuns@rucava.lv
</t>
  </si>
  <si>
    <t xml:space="preserve">http://www.rucava.lv/images/dok/projekti/uzsak-istenot-kuksines-projektu.pdf  ;    http://www.rucava.lv/images/dok/projekti/prieksizpete.pdf  ; </t>
  </si>
  <si>
    <t>ERAF, Latvijas- Lietuvas pārrobežu sadarbības programma 2007-2013, Kopējais plānotais projekta budžets ir 1 413 603,88 EUR, no kuriem 85% ERAF līdzfinansējums</t>
  </si>
  <si>
    <t>LLI-037</t>
  </si>
  <si>
    <t>M</t>
  </si>
  <si>
    <t>M, C</t>
  </si>
  <si>
    <t>C</t>
  </si>
  <si>
    <r>
      <t>Prejekta veids (</t>
    </r>
    <r>
      <rPr>
        <b/>
        <u/>
        <sz val="11"/>
        <rFont val="Times New Roman"/>
        <family val="1"/>
        <charset val="186"/>
      </rPr>
      <t>C</t>
    </r>
    <r>
      <rPr>
        <b/>
        <sz val="11"/>
        <rFont val="Times New Roman"/>
        <family val="1"/>
        <charset val="186"/>
      </rPr>
      <t xml:space="preserve">ietais, </t>
    </r>
    <r>
      <rPr>
        <b/>
        <u/>
        <sz val="11"/>
        <rFont val="Times New Roman"/>
        <family val="1"/>
        <charset val="186"/>
      </rPr>
      <t>M</t>
    </r>
    <r>
      <rPr>
        <b/>
        <sz val="11"/>
        <rFont val="Times New Roman"/>
        <family val="1"/>
        <charset val="186"/>
      </rPr>
      <t>īkstais vai kombinētais)</t>
    </r>
  </si>
  <si>
    <t>Zvejas produktu izkraušanas un uzglabāšanas infrastruktūras rekonstrukcija Skultes ostā</t>
  </si>
  <si>
    <t xml:space="preserve"> http://www.skulteport.lv/lv/osta/projekti</t>
  </si>
  <si>
    <t>ERAF, Kopējais projekta izmaksas  808 970,- LVL, ES struktūrfondu līdzfinansējums  700 761,- LVL</t>
  </si>
  <si>
    <t>2009.gada 5.janvāris</t>
  </si>
  <si>
    <t>2011.gada 15.janvāris</t>
  </si>
  <si>
    <t>Nodot ekspluatācijā būvi „Zivju uzglabāšanai un pirmapstrādei ar iekārtām”, nodrošinot zivju projekcijas uzglabāšanas attīstību</t>
  </si>
  <si>
    <t>2011.gada 02.augusts</t>
  </si>
  <si>
    <t>2009.gada 14.janvāris</t>
  </si>
  <si>
    <t>Rekonstruēt piestātnes platība 1’997,67 m2, piestātnes lineārie metri 156,68 m, piestātnes projektētais dziļums 4,0 m</t>
  </si>
  <si>
    <t xml:space="preserve">Rekonstruēt piestātnes platību 650,70 m2, piestātnes lineārie metri 96,64 m, piestātnes projektētais dziļums 4,0 m
</t>
  </si>
  <si>
    <t>ERAF (85% līdzfinansējums), Kopējais projekta izmaksas  625 422,- LVL
ES struktūrfondu līdzfinansējums  540 914,- LVL</t>
  </si>
  <si>
    <t>ERAF (1 419 189 LVL līdzfinansējums) Kopējais projekta izmaksas  1 605 083,- LVL, ES struktūrfondu līdzfinansējums  1 419 189,- LVL</t>
  </si>
  <si>
    <t>2008.gada 15.augusts</t>
  </si>
  <si>
    <t>2010.gada 22.jūnijs</t>
  </si>
  <si>
    <t>2008. gada jūnijs</t>
  </si>
  <si>
    <t xml:space="preserve">Privāts dzelzceļa atzars (SIA „Skultes kokosta”) un dzelzceļa kravas stacija (termināls) apmēram 3 km attālumā no Skultes ostas
</t>
  </si>
  <si>
    <t>Saulkrastu novads, Zvejniekciems, Skultes osta</t>
  </si>
  <si>
    <t>Privātais finansējums - 1,2 milj. Latu</t>
  </si>
  <si>
    <t>(Iecere 1998. gadā)</t>
  </si>
  <si>
    <t>Piestātnes Nr.6 rekonstrukcija un izkrauto zivju uzglabāšanas apstākļu nodrošināšana Mērsraga ostā</t>
  </si>
  <si>
    <t xml:space="preserve"> uzbūvēta būve - noliktava, kas paredzēta lomu īslaicīgai uzglabāšanai ostas teritorijā zvejnieku vajadzībām un rekonstruēta piestātne zvejas kuģu apkalpošanai (piestātnes Nr.6)</t>
  </si>
  <si>
    <t>Mērsraga ostas infrastruktūras modernizācija</t>
  </si>
  <si>
    <t>Mērsraga ostas piestātnes Nr.9 rekonstrukcija, izveidojot to par zvejas kuģu piestātni, kā arī ir uzbūvēta noliktava ar zivju atvēsināšanas telpu.</t>
  </si>
  <si>
    <t>http://www.mersragsport.lv/?lang=lv&amp;cat=166  ;   http://www.kasjauns.lv/lv/zinas/60962/pabeigta-mersraga-ostas-padzilinasana</t>
  </si>
  <si>
    <t>www.ljs.lv/upload/File/10.mola.doc</t>
  </si>
  <si>
    <t xml:space="preserve"> Mērsraga ostas Ziemeļu mola rekonstrukcijas I kārta</t>
  </si>
  <si>
    <t>Ziemeļu mola rekonstrukcija</t>
  </si>
  <si>
    <t>Kuivižu zvejas ostas modernizācija</t>
  </si>
  <si>
    <t>Zvejas kuģu piestātnes un infrastruktūras rekonstrukcija Kuivižu ostā</t>
  </si>
  <si>
    <t>2011. gada augusts</t>
  </si>
  <si>
    <t xml:space="preserve">Kuivižu zvejas ostas modernizācija
</t>
  </si>
  <si>
    <t>EZF aktivitātes "Investīcijas zvejas ostās un zivju izkraušanas vietās". Finansējums 1,713 miljoni latu, 1.25 miljoni latu publiskais finansējums (No 2012. g. Publ. pārskata -zvejas kuģu piestātnes un infrastruktūras rekonstrukcijas, 
izkrauto zivju glabātavas 1.kārta Kuivižu ostā - Ls 1 438 840,95)</t>
  </si>
  <si>
    <t>http://www.salacgriva.lv/lat/salacgrivas_novads/?text_id=9963   ;  http://www.esfinanses.lv/aaddmm/uploads/LAD.pdf</t>
  </si>
  <si>
    <t>Projekta laikā rekonstruēs 120 metru (m) piekrastes zvejnieku piestātni ar tai klāt pieguļošo teritoriju, izbūvēs komunikācijas, kā arī pievedceļu šai piestātnei. Tādējādi būs vēl viena sakopta un zvejnieku vajadzībām ar mūsdienīgu infrastruktūru aprīkota izbūvēta vieta Latvijā</t>
  </si>
  <si>
    <t>10-09-Z30300-000007 (Iepirkuma identifikācijas Nr.SOP 2011/02)</t>
  </si>
  <si>
    <t>www.salacgriva.lv/files/news/4754/publ.08.no.doc.log.doc  ;  http://old.auseklis.lv/index.php?d=1150322461&amp;nm=9173</t>
  </si>
  <si>
    <t>2006. gada jūnijs</t>
  </si>
  <si>
    <t xml:space="preserve">2008. gada </t>
  </si>
  <si>
    <t xml:space="preserve">ZVFI ietvaros finansētais projekts - Kopējais finansējums - 985793 LVL, ZVFI  līdzfinansējums - LVL 927093 apmērā.
80% ES finansējums, 20% valsts finansējums.   Zvejas ostas piestātne par LVL 343824. Izbūvēts auto stāvlaukums pludmalē ar 65 automašīnu vietām par LVL 98228, auto stāvlaukums pie Salacgrīvas kultūras nama ar 12 vietām par LVL 14171, rekonstruēts Salacgrīvas vidusskolas iekšpagalms par LVL 103831, bruģēts celiņš pie bērnu rotaļlaukuma par LVL 3598, bruģēti celiņi Viļņu un Skolas ielās par LVL 9057.
</t>
  </si>
  <si>
    <t>Projekta vadošais partneris Vidzemes Tūrisma asociācija (Latvija)</t>
  </si>
  <si>
    <t>2013.gada 15.maijs</t>
  </si>
  <si>
    <t>http://www.salacgriva.lv/lat/salacgrivas_novads/?text_id=23635  ;  http://www.vidzeme.com/lv/vidzemes-projekti/green-heritage/green-heritage.html</t>
  </si>
  <si>
    <t>ESTLATRUS/2.2./ELRII-404/2012/35</t>
  </si>
  <si>
    <t>2014.gada spetembris</t>
  </si>
  <si>
    <t>Kultūrvēsturiskās vērtības, tūrisma attīstība</t>
  </si>
  <si>
    <t xml:space="preserve"> sekmēt Šlokenbekas muižas ansambļa pagalma daļas pieejamību un ekonomiskā potenciāla attīstību.</t>
  </si>
  <si>
    <t>Šlokenbekas muižas pagalma daļas bruģēšana</t>
  </si>
  <si>
    <t>http://www.enguresnovads.lv/projekti/sia-slokenbekas-pils-realizets-projekts-slokenbekas-muizas-pagalma-dalas-brugesana</t>
  </si>
  <si>
    <t>2008 – LV – 91500 – S</t>
  </si>
  <si>
    <t>Ostu attīstības izpēte</t>
  </si>
  <si>
    <t>ES TEN-T - 49.73%, Rīgas brīvostas pārvalde - 51.27%</t>
  </si>
  <si>
    <t>LLIII-164</t>
  </si>
  <si>
    <t>Live Venta - Pārrobežu sadarbība Ventas upes baseina apgabala dabas vērtību apsaimniekošanā</t>
  </si>
  <si>
    <t>2011.gada 1.janvāris</t>
  </si>
  <si>
    <t>2012.gada 30.jūnijs</t>
  </si>
  <si>
    <t xml:space="preserve">www.kurzemesregions.lv ;  http://www.meteo.lv/lapas/par-centru/eiropas-savienibas-lidzfinansetie-projekti/live-venta/live-venta?id=1659&amp;nid=733 </t>
  </si>
  <si>
    <t>EEZ/ Norvēģijas valdības divpusējais finanšu instruments; projekta partneri; Projekta plānotais kopējais budžets ir 492 459.00 EUR. Projekts tiks ievests Kurzemes plānošanas reģiona teritorijā</t>
  </si>
  <si>
    <t>2011. gada decembris</t>
  </si>
  <si>
    <t>2010. gada oktobris</t>
  </si>
  <si>
    <t>Ostu komunikācijas sistēmu izveide un aprīkojuma iegāde, kas ļautu paātrināt datu apmaiņu  ostās (Ventspils, Liepāja, Klaipēda). Projekta realizācijas gaitā Ostas vārtu kontroles sistēma tiks pilnveidota Klaipēdas ostā un ieviesta Liepājas ostā (tā būs PGCS), bet Ventspils ostā tiks veikta navigācijas līdzekļu modernizācija, ieviešot automātiskās identifikācijas sistēmas. Klaipēdas ostā tiks pilnveidotas  informācijas sistēmas datu apmaiņai starp ostas uzņēmumiem un valsts iestādēm (KIPIS). Tiks veikts pētījums „Sabiedriskā transporta sistēmas attīstība Latvijas – Lietuvas pierobežas reģionos” Latvijas sadaļas  izstrādi, t.sk. “Sabiedriskā transporta sistēmas izpēte un priekšlikumi tās attīstībai Kurzmes plānošanas reģionā”. Balstoties uz esošo sistēmu izvērtējumu tiks noteikti iespējamie attīstības virzieni un sniegtas rekomendācijas optimālai sistēmu sasaistei, ņemot vērā Latvijas – Lietuvas pierobežas reģionu sociāli ekonomiskās, demogrāfiskās, administratīvi teritoriālās, u.c. attīstības faktorus.</t>
  </si>
  <si>
    <t>http://www.mersragsport.lv/?lang=lv&amp;cat=166 ;  http://www.mersrags.lv/Aktual_eraf_osta.htm</t>
  </si>
  <si>
    <t>3DP/3.2.1.4.0/09/IPIA/CFLA/002</t>
  </si>
  <si>
    <t>Mērsraga ostas kanāla un akvatorijas  padziļināšana</t>
  </si>
  <si>
    <t>2009. gada augusts</t>
  </si>
  <si>
    <t>3DP/3.3.1.3.0/10/IPIA/SM/004</t>
  </si>
  <si>
    <t>2010. gada maijs</t>
  </si>
  <si>
    <t>Ostu infrastruktūra</t>
  </si>
  <si>
    <t>Skultes ostas akvatorijas un kanāla padziļināšana</t>
  </si>
  <si>
    <t>3DP/3.2.1.4.0/09/IPIA/CFLA/001</t>
  </si>
  <si>
    <t>2009. gada novembris</t>
  </si>
  <si>
    <t>2010.gada 26.oktobris</t>
  </si>
  <si>
    <t>http://www.skulteport.lv/lv/osta/projekti  ;   http://www.esfondi.lv/activities.php?id=867&amp;pid=0&amp;action=projectinfo&amp;aid=241473</t>
  </si>
  <si>
    <t>Latvijas Hidroekoloģijas institūts, Dr. Juris Aigars
Juris.aigars@lhei.lv</t>
  </si>
  <si>
    <t>Izstrādāt Rīgas līča ekosistēmas funkcionālais modelis kā bioģeoķīmisks modelis ar detalizētu vertikālo struktūru lai simulētu slāpekļa un fosfora apriti Rīgas līcī. Funkcionālais modelis ievērojami uzlabos precizitāti, ar ko tiek prognozētas izmaiņas būtiskos ekosistēmas komponentos (biogēno vielu koncentrācijas, fitoplanktona dinamika, piegrunts skābeklis) pēc biogēno vielu slodžu samazinājuma. Precizitātes uzlabojums tiks sasniegts ar nozīmīgāko bioģeoķīmisko procesu eksperimentālo priekšizpēti, kā arī ar būtiskiem uzlabojumiem ekosistēmas modeļa fizikālo un bioģeoķīmisko procesu izšķirtspējā.</t>
  </si>
  <si>
    <t>2010. gada janvāris</t>
  </si>
  <si>
    <t>Vides informācija, vides pārvaldība, vides modelēšana</t>
  </si>
  <si>
    <t>LIMOD - Rīgas līča ekosistēmas funkcionālā modeļa izstrāde efektīvas nacionālās politikas Baltijas jūras aizsardzībai nodrošināšanai un ilgtspējīgas ekosistēmas izmantošanas veicināšanai</t>
  </si>
  <si>
    <t>2DP/2.1.1.1.0/10/APIA/VIAA/040  (Proj.ref. Nr. 2010/0287/2DP/2.1.1.1.0/10/APIA/VIAA/040)</t>
  </si>
  <si>
    <t>Atjaunojamo energoresursu apguves iespēju analīze LR teritoriālajā jūrā un ekskluzīvajā ekonomiskajā zonā</t>
  </si>
  <si>
    <t>2DP/2.1.1.1.0/10/APIA/VIAA/123</t>
  </si>
  <si>
    <t>Biomehānikas un fizikālo pētījumu institūts, Maskavas iela 22 – 1, Rēzekne, LV-4604</t>
  </si>
  <si>
    <t>2010. gada decembris</t>
  </si>
  <si>
    <t>Projekta vispārīgais mērķis – atbalstīt un veicināt Latvijas jūras teritorijas (turpmāk ar to saprotot Kurzemes piekrastes teritoriju, izņemot Rīgas jūras līci) atjaunojamo energoresursu (turpmāk tekstā AER) apguvi, izmantojot Latvijā esošu zinātnisko potenciālu un pasaulē esošās tehnoloģiskās iespējas. Projekta specifiskais mērķis – veikt visu teritoriju, kas ir izmantojama vēja parku izveidei, aptverošu pētījumu, un apvienot to digitālas kartes informācijas sistēmā (gala produktā), kas sniegs atbildes uz jautājumiem, cik liela ir vēja enerģijas Latvijas jūras teritorijā kapacitāte un mainība, tādējādi dodot iespēju izvērtēt potenciālos ieguvumus un riskus vēja parku būvniecībai Latvijas jūras teritorijā. Projekts un pētījums atbilst vides zinātnes, enerģētikas un informātikas nozarēm.</t>
  </si>
  <si>
    <t>Baltijas jūras akvatorija (teritoriālā jūra un ekskluzīvā ekonomiskā zona)</t>
  </si>
  <si>
    <t>ERAF, 2.1.1.1. Atbalsts zinātnei un pētniecībai līdizfinansējums 519369,55 EUR jeb 365 015 LVL. Projekta kopējais finansējums: 462 748 LVL jeb 658431,08 EUR</t>
  </si>
  <si>
    <t>http://www.esfondi.lv/activities.php?id=867&amp;pid=0&amp;action=projectinfo&amp;aid=247228  ;   sf.viaa.gov.lv/library/files/original/2111_1_05.06.2014.xls</t>
  </si>
  <si>
    <t>Dabas un kultūrvēsturisko objektu apzināšana un popularizēšana Pāvilostas novadā</t>
  </si>
  <si>
    <t>http://www.pavilosta.lv/rightmenu1/es-projekti</t>
  </si>
  <si>
    <t>Izgatavot un uzstādīt tūrisma norādes zīmes pie Pāvilostas novada dabas un kultūrvēsturiskajiem objektiem.</t>
  </si>
  <si>
    <t>2014. gada aprīlis</t>
  </si>
  <si>
    <t>2014. gada augusts</t>
  </si>
  <si>
    <t>13-02-LL09-L413204-000002</t>
  </si>
  <si>
    <t>Upesmuižas estrādes rekonstrukcija un teritorijas labiekārtojums.2. kārta</t>
  </si>
  <si>
    <t>http://www.pavilosta.lv/rightmenu1/es-projekti/2013gads</t>
  </si>
  <si>
    <t>13-02-ZL14-Z401101-000007</t>
  </si>
  <si>
    <t xml:space="preserve">2013. gada </t>
  </si>
  <si>
    <t>Āra vingrošanas un trenažieru laukuma izveide Pāvilostā</t>
  </si>
  <si>
    <t>2013. gada jūnijs</t>
  </si>
  <si>
    <t>13-02-LL09-L413201-000037</t>
  </si>
  <si>
    <t>ELFLA, Kopējā summa - 11 824,44 LVL</t>
  </si>
  <si>
    <t>Pāvilostas novada dome, Projekta koordinatore Vizma Ģēģere</t>
  </si>
  <si>
    <t>12-02-ZL14-Z401101-000010</t>
  </si>
  <si>
    <t>Upesmuižas estrādes rekonstrukcija un teritorijas labiekārtojums</t>
  </si>
  <si>
    <t>Integrētā teritorijas attīstība, teritoriju labiekārtošana</t>
  </si>
  <si>
    <t>Upesmuižas estrādes rekonstrukcijas 1. kārta - praktiski no jauna ir uzbūvēta Upesmuižas estrāde un atjaunoti soliņi.</t>
  </si>
  <si>
    <t>Upesmuižas estrādes rekonstrukcijas 2. kārta - veikti ēkas iekšdarbi, ēkas fasādes apdares darbi, elektroapgāde, kanalizācijas un ūdensvada izbūve, kā arī tika uzstādītas četras videokameras ēkas drošībai.</t>
  </si>
  <si>
    <t>Veselīga dzīvesveida veicināšana, iegādājoties un uzstādot 12 dažādu āra un ielu vingrošanas trenažierus</t>
  </si>
  <si>
    <t>Rekonstruēti moli - atjaunotas vēsturiskās bākas molu galos un veikti ostas akvatorija padziļināšanas darbi līdz 4.5 metru dziļumam.</t>
  </si>
  <si>
    <t>2010. gads</t>
  </si>
  <si>
    <t>2009. gads</t>
  </si>
  <si>
    <t>Pāvilostas ostas Ziemeļu un Dienvidu molu rekonstrukcija</t>
  </si>
  <si>
    <t>09-02-Z30300-000004</t>
  </si>
  <si>
    <t xml:space="preserve"> EZF līdzfinansējums. Projketu realizēja: tehnisko projektu izstrādāja SIA " Jūras projekts " par summu LVL 28 
800.00, bez PVN, rekosntrukcijas darbus veica A/S „ BMGS ” par LVL 474 248.07. 
</t>
  </si>
  <si>
    <t xml:space="preserve">http://www.varam.gov.lv/in_site/tools/download.php?file=files/text/publikacijas/pasv_parsk2010//pavilostas_novads.pdf  </t>
  </si>
  <si>
    <t>2006. gads</t>
  </si>
  <si>
    <t>Pāvilostas zvejas ostas piestātnes izveidošana</t>
  </si>
  <si>
    <t>06/423002/0001/022</t>
  </si>
  <si>
    <t xml:space="preserve"> ZVIF līdzfinansējums</t>
  </si>
  <si>
    <t>Rekonstruēt zvejas kuģu piestātni, kas bija pilnībā sabrukusi un apdraudēja ekspluatētājus.</t>
  </si>
  <si>
    <t>Pāvilostas novada dome</t>
  </si>
  <si>
    <t>pavilosta.lv/upload/biznesa_plns_pavilostas_osta.doc</t>
  </si>
  <si>
    <t>Pāvilostas jahtu piestātnes (Pāvilosta Marina) izbūve</t>
  </si>
  <si>
    <t>http://www.diena.lv/arhivs/pavilosta-atklaj-modernu-jahtu-piestatni-12795357</t>
  </si>
  <si>
    <t>2004. gads</t>
  </si>
  <si>
    <t>Ostu darbība, rekreācija</t>
  </si>
  <si>
    <t>SIA Ziemeļeiropas jahtu aģentūra Rietumu krasts valdes priekšsēdētājs Ernests Blaževičs</t>
  </si>
  <si>
    <t>Privātie līdzekļi. Pēc "Diena" laikraksta sniegtās informācijas - Piestātnes pirmās kārtas izbūvē ieguldīti 300 tūkstoši latu, bet 150 tūkstoši tiek ieguldīti degvielas uzpildes stacijas būvē.</t>
  </si>
  <si>
    <t>Nav informācijas</t>
  </si>
  <si>
    <t>Uzņēmējdarbības ar augstu pievienoto vērtību attīstība</t>
  </si>
  <si>
    <t>Daudzkorpusu jahtu (katamarānu) ražotnes izveidošana</t>
  </si>
  <si>
    <t>Daudzkorpusu jahtu - katamarānu - ražotnes izveide, kurā ražo lielus un ekskluzīvus katamarānus, radot augstu pievienoto vērtību</t>
  </si>
  <si>
    <t>Ostas inovācijas</t>
  </si>
  <si>
    <t>Ostas infrastruktūra</t>
  </si>
  <si>
    <t xml:space="preserve">Ostas padziļināšana </t>
  </si>
  <si>
    <t>Valdības garantēts kredīts 1,086 miljonu latu apjomā</t>
  </si>
  <si>
    <t>2001. gada sākums</t>
  </si>
  <si>
    <t>2002. gada oktobris</t>
  </si>
  <si>
    <t>Salacas kreisā krasta piestātnes būvniecība un padziļināšanas darbi , lai ostā varētu nodrošināt jūras klases kuģu ar 5,6 metru iegrimi ienākšanu ostā, kas varētu kāpināt ostas kravu apgrozījumu, sniedzot plašāku pakalpojumu klāstu nekā līdz šim</t>
  </si>
  <si>
    <t xml:space="preserve">http://financenet.tvnet.lv/nozares/147466-pabeigta_salacgrivas_ostas_rekonstrukcija ; http://www.salacgrivaport.lv/assets/NewFolder/Salacgrivasostasituacijasanalize1.pielikums2007-20081.pdf  ; http://www.kase.gov.lv/uploaded_files/Parskati/Gada%20p%C4%81rskats/2010.gada%20p%C4%81rskats/2010.gada%202.s%C4%93jums/FMInfp26_300611.pdf; </t>
  </si>
  <si>
    <t>Ostas kravu diversifikācija un pieslēgšanās dzelzceļam</t>
  </si>
  <si>
    <t>SIA „Skultes kokosta”</t>
  </si>
  <si>
    <t>http://www.skulteterminal.com/</t>
  </si>
  <si>
    <t>Ar ostu saistīta infrastruktūra</t>
  </si>
  <si>
    <t>Izveidot kuģu satiksmi uz Roņu salu un Sāmsalu, kā arī ir izveidot infrastruktūru Mērsraga ostas publiskajā teritorijā. Projekta gaitā tika padziļināta Mērsraga ostas daļa pie tilta – ar dziļumu līdz 4m, izbūvētas jahtu un kruīza kuģīšu piestātnes, uzbūvēts pievadceļš un rekonstruēts jahtklubs. Roņu salā tika veikta ostas padziļināšana līdz 3.5 metriem, bet Roomassaarē – Sāmsalas ostā tika veikta piestātnes rekonstrukcija un tās piemērošana maziem atpūtas un tūrisma kuģiem.</t>
  </si>
  <si>
    <t>ERAF līdzfinansējums - 1 360 805.00 EUR. Mērsraga ostas pārvalde šajā projektā ir vadošais partneris, un tās realizējamā projekta izmaksas – 359 759 eiro (padziļināšana, ūdens pieņemšanas vieta, stāvlaukums).</t>
  </si>
  <si>
    <t>http://www.estlat.eu/supported-projects/?project=27  ;  http://www.mersrags.lv/Aktual_baylink_10_2011.htm;  http://www.lvportals.lv/likumi-prakse.php?id=206268</t>
  </si>
  <si>
    <t>Mērsraga novads (un Ringsu (Roņu salā) un Romasāres (Sāmsalā) ostas Igaunijā)</t>
  </si>
  <si>
    <t>rekonstrukcijas un modernizācijas projekta rezultātā piestātņu garums palielinājies par 200m, akvatorija padziļināta līdz 6,2m</t>
  </si>
  <si>
    <t>http://www.rojaport.lv/</t>
  </si>
  <si>
    <t>Valsts galvojums AS Parex banka aizdevumam - 550000 LVL</t>
  </si>
  <si>
    <t>Rojas ostas rekonstrukcijas un modernizācijas programma</t>
  </si>
  <si>
    <t>Rojas ostas pārvalde</t>
  </si>
  <si>
    <t>Lielo ostu infrastruktūra</t>
  </si>
  <si>
    <t>Mazo ostu infrastruktūra</t>
  </si>
  <si>
    <t>Lielo ostu pievedceļi</t>
  </si>
  <si>
    <t>Sekmēt Ventas upes baseina teritorijas vides resursu ilgtspējīgu apsaimniekošanu, tādējādi veicinot Eiropas Parlamenta un Padomes direktīvas Nr. 2000/60/EK ieviešanu pārrobežu kontekstā. Sadarbojoties Latvijas un Lietuvas speciālistiem, sagatavot konkrētu sadarbības pasākumu programmu vides aizsardzībā un dabas resursu apsaimniekošanā, lai uzlabotu ūdens kvalitāti Ventas upes baseina apgabalā. Pētījums par Ventas baseina iedzīvotāju 
informētību par ūdens apsaimniekošanas jautājumiem, pētījums par ūdens kvalitāti</t>
  </si>
  <si>
    <t>Ostu attīstība</t>
  </si>
  <si>
    <t xml:space="preserve"> 2009. gads</t>
  </si>
  <si>
    <t>2011. gada spetembris</t>
  </si>
  <si>
    <t>2012. gada aprīlis</t>
  </si>
  <si>
    <t>2013.gadā augusts</t>
  </si>
  <si>
    <t>Jūrmalas pilsēta, Kāpu zona no Lielupes līdz Jaunķemeriem</t>
  </si>
  <si>
    <t>Jūrmalas pilsēta, Pludmale no Lielupes līdz Jaunķemeriem</t>
  </si>
  <si>
    <t>ERAF; 3.2.1.4.aktivitātes „Mazo ostu infrastruktūras uzlabošana”, līdzfinansējums ir 1 728 324,80 LVL jeb 2459184,64 EUR, kopējās projekta izmakas  2 461 550 LVL (esfondi.lv pieejamā informācija)</t>
  </si>
  <si>
    <t>Ventspils pilsētas domes Arhitektūras un pilsētbūvniecības nodaļa. Adrese: Jūras iela 36, Ventspils, LV 3601, tālr. 63601162 
Fakss: 63601118
E:pasts: dome@ventspils.lv</t>
  </si>
  <si>
    <t>11-02-ZL14-Z401101-000005</t>
  </si>
  <si>
    <t>2012. gada novembris</t>
  </si>
  <si>
    <t>ActiveTour LV-LT  -Improvement of Active Tourism in Border Region (ENG) /  Aktīvā tūrisma attīstība pierobežas reģionā (LV) projekta aktivitātes Nīcas novadā</t>
  </si>
  <si>
    <t xml:space="preserve">http://www.nica.lv/pasvaldiba/projekti/ </t>
  </si>
  <si>
    <t xml:space="preserve">Tūristu atpūtas laukumu ierīkošana, informācijas stendu un velomaršrutu marķējuma zīmju uzstādīšana dažādās Nīcas novada velotūristu iecienītās vietās. Saskaņā ar projekta ietvaros veiktā pētījuma rekomendācijām izgatavotas un Jūrmalciema apkārtnē uzstādītas 20 marķējuma zīmes velomaršrutam (aptuveni 20 km garā maršrutā). Viens atpūtas laukums izveidots Jūrmalciemā jūras piekrastē. Veikta koka galda, 4 solu, 6 velostatīvu, 2 norobežojošu elementu, 2 atkritumu urnu, ugunskura vietas un atpūtas nojumes ar malkas novietni uzstādīšana. Otrs atpūtas laukums izveidots Bernātos pie rietumu galējā sauszemes punkta „Zaļais stars” – tur arī uzstādīts koka galds, 3 soli, 8 velostatīvi, 2 norobežojoši elementi, malkas novietne, 2 atkritumu urnas un izveidota ugunskura vieta. Projekta ietvaros no koka izgatavoti un uzstādīti 5 tūrisma informācijas stendi. </t>
  </si>
  <si>
    <t>Beach Hopping - Zilā karoga prasību nodrošināšana Baltijas Jūras reģionā</t>
  </si>
  <si>
    <t>Projekta kopējās izmaksas veido 533 761,68 LVL, tai skaitā piesaistītais Eiropas Reģionālās attīstības fonda (Darbības programmas "3. Infrastruktūra un pakalpojumi") finansējums 450 284,40 LVL, valsts budžeta līdzekļi 23 841,39 LVL un pašvaldības finansējums 59 635,89 LVL apmērā. Projekta kopējās izmaksas veido 533 761,68 LVL.</t>
  </si>
  <si>
    <t>2013. gada janvāris</t>
  </si>
  <si>
    <t>Atjaunot stāvlaukuma grants segums, ierīkoti galdi ar soliem, laipas no moderniem, otrreiz pārstrādātas plastmasas elementiem. Apgaismojuma laternās tiks izmantota saules un vēja enerģija ar ekonomiskām LED 60W lampām un gaismas sensoriem.
Ierīkot pilna cikla WC sanitāro konteineru ar dziļurbuma pieslēgumu. Papildus tiks izveidots elektrības pieslēgums, ierīkota diennakts videonovērošanas sistēma, lai mazinātu infrastruktūras bojāšanu. Turpat būs arī elektroniskais pulkstenis, temperatūras un vēja virziena rādītājs, ugunskura vieta ar kūpinātavu, velonovietne un norādes zīmes.</t>
  </si>
  <si>
    <t>Biedrība „Zvejniecības biedrība Roja”</t>
  </si>
  <si>
    <t>Transports, ostu darbība, zvejniecības attīstība</t>
  </si>
  <si>
    <t>http://fishsubsidy.org/eff/?sort=-amountTotalPaymentEuro&amp;query=name%3A%22BDR+%22ZVEJNIEC%C4%AABAS+BIEDR%C4%AABA+ROJA%22%22</t>
  </si>
  <si>
    <t>Kopējās izmaksas projektam:  2 066 109,03 EUR</t>
  </si>
  <si>
    <t>Zvejniecības būvju kompleksa Rojas ostā rekonstrukcija</t>
  </si>
  <si>
    <t>http://rekurzeme.diena.lv/vietejas-zinas/rucavas-novada/pabeigta-dzintarveju-ekas-rekonstrukcija-74538 ; http://www.rucava.lv/index.php/projekti/1491-pab-dzintarveju-rekonstr</t>
  </si>
  <si>
    <t>12-02-ZL14-Z401101-000017</t>
  </si>
  <si>
    <t>Raivis Stankuns
Rucavas novada domes
Attīstības nodaļas projektu koordinators
Mob. tālr.: 26015490
e-pasts: raivis.stankuns@ rucava.lv</t>
  </si>
  <si>
    <t>2013. gads</t>
  </si>
  <si>
    <t>ERAF plānošanas periods 2007.-2013. gadam 3.2.1.4.aktivitātes „Mazo ostu infrastruktūras uzlabošana” līdzfinansējuma apjoms: 1 745 253 LVL</t>
  </si>
  <si>
    <t>3DP/3.3.1.3.0/08/IPIA/SM/001</t>
  </si>
  <si>
    <t>3DP/3.3.1.3.0/10/IPIA/SM/001</t>
  </si>
  <si>
    <t>2010. gada novembris</t>
  </si>
  <si>
    <t>KF (2007-2013), 3.3.1.3.aktivitāte „Lielo ostu infrastruktūras attīstība „Jūras maģistrāles” līdzfinansējums 12 761 194 EUR, Kopējais finansējums projektam:  20 468 989 EUR</t>
  </si>
  <si>
    <t>2011. gada 1. jūnijs</t>
  </si>
  <si>
    <t>2013. gada 30. decembris</t>
  </si>
  <si>
    <t>SNOWBAL – Saving the Sea from Nutrient Overload by managing Wetlands/grasslands BALtically</t>
  </si>
  <si>
    <t>Vadošais partneris- Uppland Foundation (Zviedrija), Partneris Latvijā - Latvijas Dabas fonds. Projekta vadītājs: Baiba Strazdiņa
Telefons: 67830999
Fakss: 67830291
E-pasts: baiba.strazdina@ldf.lv</t>
  </si>
  <si>
    <t>http://www.ldf.lv/pub/?doc_id=29738</t>
  </si>
  <si>
    <t>Dabas aizsardzība, Vides izglītība</t>
  </si>
  <si>
    <t>Zviedrija, Igaunija, Latvija (galvenās aktivitātes notika: Kurzemē, Vidzemē and Rigā)</t>
  </si>
  <si>
    <t>SNOWBAL projekts, veicinot izstrādāto metožu plašāku izplatīšanu, veicināja Baltijas jūras kvalitātes uzlabošanos, saglabās un palielinās dabas daudzveidību lauku ainavā, kā arī veicinās reģionālo attīstību. Izstrādātas vairākas publikācijas, kas apskata ilgtspējīgu zālāju apsaimniekošanu, videi draudzīgu lopkopību, eitrofikācijas samazināšanu utml.</t>
  </si>
  <si>
    <t>ERAF, Central Baltic Interreg IV A programma 2007-2013, līdzfinansējums: 581 489 EUR, Projekta kopējais budžets 750 878 EUR.</t>
  </si>
  <si>
    <t>Vietējai ekonomikai nozīmīga uzņēmuma ar augstu eksportspēju renovācijas projekts  un aprīkojuma iegāde</t>
  </si>
  <si>
    <t>Nīcas novads, Nīcas pagasts</t>
  </si>
  <si>
    <t>SIA “Piejūra" zivju pārstrādes ražotnes ēku renovācija  un aprīkojuma iegāde</t>
  </si>
  <si>
    <t>Nīcas novada dome, sagatavoja projekta vadītāja L. Otaņķe
26602519, 63489500
projekti@nica.lv</t>
  </si>
  <si>
    <t xml:space="preserve">www.nica.lv/wp-content/.../pedeja-zina-majas-laapi-par-Bernatu-celu.doc  </t>
  </si>
  <si>
    <t xml:space="preserve">Sekmēt Bernātu ciema, kurā veic zivsaimniecības darbības, attīstību, veicot pašvaldības ceļa`Dzintariņš - Baltijas jūra` posma rekonstrukciju zivsaimniecības attīstībai nozīmīgā, publiskas pieejas pie jūras, teritorijā.  Ceļš atrodas Bernātu dabas parkā, kur ir publiska izeja pie jūras. Ceļš ir nozīmīgs ne tikai zivsaimniecības attīstībai, bet daudz plašākā nozīmē Bernātu ciema attīstībai un jūras pieejamībai </t>
  </si>
  <si>
    <t xml:space="preserve">
Nīcas novada dome
Bārtas iela 6, Nīca, Nīcas novads, LV- 3473
Tālr. +371 634 69049
Fakss: +371 634 89502
e-pasts: dome@nica.lv</t>
  </si>
  <si>
    <t>12-02-ZL14-Z401101-000019</t>
  </si>
  <si>
    <t>http://www.nica.lv/uzsakta-jurmalciema-mola-cela-rekonstrukcija/ ;  http://www.nica.lv/wp-content/uploads/2009/08/Nica_11_2012_krasaina-jauna.pdf</t>
  </si>
  <si>
    <t>EZF līdzfinansējums 90% apmērā - 53792,93 LVL jeb 76540,44  EUR</t>
  </si>
  <si>
    <t>2013. gada augusts</t>
  </si>
  <si>
    <t>Transporta infrastruktūra</t>
  </si>
  <si>
    <t>Autoceļa posma „Klaipi - Mežmaļi” rekonstrukcijas Nīcas novada Otaņķu pagastā</t>
  </si>
  <si>
    <t xml:space="preserve">12-02-ZL14-Z401101-000018 </t>
  </si>
  <si>
    <t>Tiks rekonstruēts ~ 2,16 km garš grantētā ceļa posms zivsaimniecības attīstībai nozīmīgā 
teritorijā.</t>
  </si>
  <si>
    <t>http://www.liepajniekiem.lv/zinas/novados/nica-velas-attistit-ne-tikai-vietejas-produkcijas-noietu-64169 ;  http://www.nica.lv/wp-content/uploads/2009/08/Nica_2013_01_krasaina_samazinata.pdf</t>
  </si>
  <si>
    <t>EZF līdzfinansējums apmēram 70 tūkstoši LVL</t>
  </si>
  <si>
    <t>http://www.roja.lv/index.php?option=com_content&amp;view=article&amp;id=460&amp;Itemid=488</t>
  </si>
  <si>
    <t>ELFLA līdzfinansējums — 182 448.77 LVL</t>
  </si>
  <si>
    <t>08 08 L32100 000026</t>
  </si>
  <si>
    <t>Rojas novada Rojas Jūras zvejniecības muzeja renovācija</t>
  </si>
  <si>
    <t>Biedrība „Liepājas rajona partnerība” 
Adrese: Krasta iela 12 (otrais stāvs), Grobiņa, Grobiņas novads 
Tālrunis: 63491806 
E-pasts: ligita.laipeniece@lrpartneriba.lv 
http://www.lrpartneriba.lv</t>
  </si>
  <si>
    <t>Apzināt Liepājas rajona partnerības (turpmāk tekstā – LRP) teritorijā esošo astoņu novadu potenciālu tūrisma, kas saistīts ar ūdeņiem un zivsaimniecību, attīstībai. Potenciāls sevī ietver visa veida resursu pieejamību un to iespēju piesaistīt tūristus.</t>
  </si>
  <si>
    <t>2011. gada 16.decembris</t>
  </si>
  <si>
    <t>2011.gada 1.jūlijs</t>
  </si>
  <si>
    <t xml:space="preserve">Pētījums par tūrisma, kas saistīts ar zivsaimniecību un ūdeņiem, attīstības iespējām „Liepājas rajona partnerības” teritorijā </t>
  </si>
  <si>
    <t>Liepājas pilsēta, Rucavas novads, Nīcas novads, Grobiņas novads, Pāvilostas novads u.c.. bijušā Liepājas rajona novadi</t>
  </si>
  <si>
    <t>Limbažu novads, Skultes pagasts</t>
  </si>
  <si>
    <t>Zvejniecības tradīciju saglabāšanas veicināšana Gaujas krastā, Carnikavas ciemā</t>
  </si>
  <si>
    <t xml:space="preserve">SIA "Gaujas laivinieki" </t>
  </si>
  <si>
    <t>EZF, Projekta kopējās izmaksas 26 049,32 Ls, tai skaitā EZF finansējums 12 000,00 Ls</t>
  </si>
  <si>
    <t>Izveidot teritoriju Gaujas krastā, kur vienkopus Carnikavas novada iedzīvotāji var aktīvi pavadīt brīvo laiku un piedalīties zivsaimniecības tradīciju saglabāšanā, atjaunojot vēsturiskas laivas</t>
  </si>
  <si>
    <t>Laivu stacijas izveide Vecgaujā</t>
  </si>
  <si>
    <t>SIA "Komunālservisa aģentūra"</t>
  </si>
  <si>
    <t>EZF. Projekta kopējās izmaksas 11138.54 Ls, tai skaitā EZF finansējums 6683.12 Ls</t>
  </si>
  <si>
    <t>Nodibinājums "Sautiņi"</t>
  </si>
  <si>
    <t>Rekreācijas, tūrisma un pakalpojumu zivsaimniecībai dažādošana Lavera ezera apkārtnē un Carnikavas novadā</t>
  </si>
  <si>
    <t>Ilgtspējīgi atjaunot un attīstīt Carnikavas novadu un Lavera ezera apkārtnes teritoriju</t>
  </si>
  <si>
    <t>Nodrošināt tūrisma pakalpojumu dažādošanu ūdens tūrisma aktivitāšu ietvaros. Veicināt plašāku pieejamību ūdens tūrismam. Radīt iespēju Carnikavas un apkārtējo novadu iedzīvotājiem baudīt aktīvu atpūtu uz ūdens, tajā skaitā nodarboties ar makšķerēšanu. Paplašināt jauniešu un pusaudžu aktīvās atpūtas iespējas. Radīt jaunu iespēju ģimeņu aktivitātēm. Nodrošināt iespēju personām ar funkcionāliem traucējumiem nodarboties ar ūdenstūrismu.</t>
  </si>
  <si>
    <t>EZF. Projekta kopējais finansējums 20000,00 Ls, tai skaitā EZF finansējums 18000.00 Ls</t>
  </si>
  <si>
    <t>http://www.biedribasernikon.lv/ezf</t>
  </si>
  <si>
    <t>Pašvaldības pievadceļu zivsaimniecības uzņēmumiem rekonstrukcija Carnikavas un Gaujas ciemos Carnikavas novadā</t>
  </si>
  <si>
    <t>2013. gada 31. decembris</t>
  </si>
  <si>
    <t>2012. gada 1. decembris</t>
  </si>
  <si>
    <t>Carnikavas Novadpētniecības centra izveides pirmā kārta</t>
  </si>
  <si>
    <t>EZF. Projekta finansējums: 14 908,66 LVL, no kuriem 85% jeb 11 181,49 LVL finansē Eiropas   Zivsaimniecības fonds</t>
  </si>
  <si>
    <t>uzprojektēt Carnikavas novada Novadpētniecības centra izveidošanai nepieciešamos pirmās kārtas darbus, labiekārtojot centra izveidošanai nepieciešamo teritoriju, kā arī veicot sagatvošanās darbus Novadpētniecības centra ēkas būvniecībai un iekārtošanai – pamatu sagatavošana, komunikāciju nodrošināšana un eksponātu vākšana.</t>
  </si>
  <si>
    <t>http://carnikava.lv/attistiba/projekti/ezf/276-carnikavas-novadpetniecibas-centra-izveides-pirma-karta</t>
  </si>
  <si>
    <t>Carnikavas speciālās internātpamatskolas infrastruktūras un aprīkojuma uzlabošana</t>
  </si>
  <si>
    <t>2009. gada decembris -</t>
  </si>
  <si>
    <t>ERAF. Projekta finansējums: 98 000 LVL, ko pilnībā sedz Eiropas Reģionālās attīstības fonds.</t>
  </si>
  <si>
    <t>http://carnikava.area.lv/attistiba/projekti/eraf/209-internatpamatskolas-infrastruktura</t>
  </si>
  <si>
    <t>Aktīvās atpūtas vietu izveide Carnikavas novadā</t>
  </si>
  <si>
    <t>http://carnikava.area.lv/attistiba/projekti/elfla/275-aktivas-atputas-vietas</t>
  </si>
  <si>
    <t>sekmēt sabiedrisko aktivitāšu pieejamību un kvalitātes uzlabošanos novadā un veicināt novada iedzīvotāju brīvā laika aktivitāšu daudzveidību brīvā dabā, izmantojot dažāda veida stacionāro brīvdabas fitnesa un sporta aprīkojumu.</t>
  </si>
  <si>
    <t>Eimuru - Mangaļu poldera infrastruktūras uzlabošana</t>
  </si>
  <si>
    <t xml:space="preserve"> ELFLA. Projekta kopējās izmaksas ir 251 227 lati, no kuriem ELFLA līdzfinansē summu 105 420 latu apmērā, bet pašvaldības ieguldījuma summa ir 145 807 lati.</t>
  </si>
  <si>
    <t>veikt sūkņu stacijas "Eimuri" rekonstrukciju, tai skaitā sūkņu nomaiņu, kā arī meliorācijas grāvju gar Āpšu un Jauno ielu, Garciemā, Carnikavas novadā tīrīšanas darbus, lai nodrošinātu tertorijas infrastruktūras uzturēšanu un saimniecisko darbības veikšanas iespējamību. Projekts palīdz uzlabot kā Eimuru–Mangaļu poldera infrastruktūru Garciemā un Garupē, tā arī zemes īpašumu hidromelioratīvos apstākļus.</t>
  </si>
  <si>
    <t>http://www.aprinkis.lv/sabiedriba/pasvaldibas/item/14439-garciema-atklaj-rekonstrueto-eimuru-suknu-staciju  ;  http://carnikava.area.lv/attistiba/projekti/elfla/272-eimuru-mangalu-poldera-infrastrukturas-uzlabosana</t>
  </si>
  <si>
    <t>Hidromeliorācijas infrastruktūras atjaunošana, plūdu risku mazināšana</t>
  </si>
  <si>
    <t>Carnikavas novadā ir izveidots laukums ar vietu piemineklim, kur iedzīvotājiem pulcēties Latvijas valsts svētkos un citos nozīmīgos pasākumos. Svētku laukuma centrā ir tēlnieka Viļņa Titāna piemineklis - granītā izkaltais tēls simbolizē nepadošanos, mūžīgu celšanos un iešanu tālāk. Svētku laukuma teritorija ir labiekārtota, tā atrodas Gaujas kreisajā krastā, robežojoties ar pretplūdu aizargdambi un Stacijas ielu.</t>
  </si>
  <si>
    <t>2011. gads</t>
  </si>
  <si>
    <t>Projekta finansējums: 21 770 Ls, kas 100% ir Carnikavas novada pašvaldības finansējums.</t>
  </si>
  <si>
    <t>http://carnikava.area.lv/attistiba/projekti/pasvaldibas/599-svetku-laukums</t>
  </si>
  <si>
    <t>Plosta un laivu izveide maršrutam pa Gaujas upi Carnikavas novadā ar pieturu Ādažu novada teritorijā</t>
  </si>
  <si>
    <t>Carnikavas Uzņēmēju Sadarbības un Atbalsta Centrs</t>
  </si>
  <si>
    <t>Nodrošināt tūrisma pakalpojumu dažādošanu ūdens tūrisma ietvaros. Veicināt plašāku pieejamību ūdens tūrismam, tādejādi sakopjot, uzlabojot Gaujas piekrasti. Nodrošināt papildus iespēju Carnikavas novada iedzīvotājiem nokļūt līdz Rīgas jūras līča pludmalei un sabiedriskiem objektiem Ādažu novadā, kur nav iespējams nokļūt ar sauzemes transportu.</t>
  </si>
  <si>
    <t>Pašvaldības sniegto pakalpojumu un to pieejamības uzlabošana, izveidojot elektronizētus pakalpojumus un pakalpojumu saņemšanas vietas</t>
  </si>
  <si>
    <t>Uzlabot pašvaldības sniegto pakalpojumu kvalitāti un pieejamību pēc iespējas tuvāk dzīves vietai, uzlabojot Carnikavas novada iedzīvotāju un uzņēmēju dzīves un darba apstākļus. Projekta pastarpinātais mērķis ir uzlabot iedzīvotāju apmierinātību ar pašvaldības sniegtajiem publiskajiem pakalpojumiem un dzīvi novadā kopumā. Projekta ietvaros paredzēts iegādāties pielāgotu programmatūru un serveri, lai nodrošinātu portāla - pakalpojumi.carnikava.lv - darbību, kā arī izveidot divas pakalpojumu sniegšanas vietas - Stacijas ielā 5, Carnikavā un Cīruļu ielā 10, Kalngalē.</t>
  </si>
  <si>
    <t>2013. gada oktobris</t>
  </si>
  <si>
    <t>2012. gada augusts</t>
  </si>
  <si>
    <t>Sakārtot ceļa infrastruktūru, lai nodrošinātu Grobiņas novada iedzīvotājiem un tūristiem piekļuvi Baltijas jūras piekrastei un radīt uzņēmējdarbībai un apdzīvotībai. Projekta īstenošanas rezultātā ir sakārtota Grobiņas novada ceļu infrastruktūra 5,6km garumā - ceļš „Spilvas-Šķēde” kā vienīgais Grobiņas pašvaldības administratīvajā teritorijā esošais autoceļš, kas izmantojams nokļūšanai līdz Baltijas jūrai un nodrošinās iedzīvotājiem un tūristiem ātru, ērtu un drošu piekļuvi Grobiņas novada teritorijā esošajai jūras piekrastei.</t>
  </si>
  <si>
    <t>Engures pagasta brīvdabas estrādes „ Auniņparks” rekonstrukcija un labiekārtošana</t>
  </si>
  <si>
    <t>http://www.enguresnovads.lv/projekti/engures-brivdabas-estrades-auninparks-rekonstrukcija</t>
  </si>
  <si>
    <t>12-08-ZL09-Z401101-000008</t>
  </si>
  <si>
    <t xml:space="preserve">Veikt demontāžu vecajām konstrukcijām un nomainīt esošo blietēto sīkšķembu segumu  pret betona bruģakmeni. Estrādes apjoms veidots vienā stāvā, kurā ir divas slēgta tipa ģērbtuves, vienā no tām tiks izveidota  pieslēguma vieta elektroievadam. Demontētā deju laukuma seguma vietā paredzēta jauna saplākšņu (30mm) seguma grīda. Estrādes priekšpusē izveidotas metāla margas ar metāla trošu reliņiem, izveidojot  invalīdu pandusu uz estrādes dēļu laukumu. Ap estrādi jauni soliņi. Teritorijas rietumu pusē būs Jāņu svinību vieta  ar bruģētu laukumu centrā, kurā veidot Jāņu svinību ugunskuru un ap to izvietot solus. </t>
  </si>
  <si>
    <t>EZF, pašvaldība. Projekta kopējās izmaksas 69 949,20 LVL, no tām attiecināmās 57 335,41 LVL, EZF finansējums 51 601,87 LVL jeb 73422,85 EUR</t>
  </si>
  <si>
    <t>Engures ciema Ostas ielas satiksmes drošības uzlabošana, gājēju celiņa izbūve</t>
  </si>
  <si>
    <t>3DP/3.2.1.3.1/10/APIA/CFLA/047/054</t>
  </si>
  <si>
    <t xml:space="preserve">2011. gada 20.janvāris </t>
  </si>
  <si>
    <t>līdz 2011. gada 30.augustam.</t>
  </si>
  <si>
    <t>Transporta infrastruktūra, tūrisms</t>
  </si>
  <si>
    <t>Integrētā teritoriju attīstība, labiekārtošana</t>
  </si>
  <si>
    <t>Pieejas pie jūras nodrošināšana, uzlabojot satiksmes drošību Engures ciemā Ostas ielā, izbūvējot gājēju celiņu, tādējādi samazinot potenciālo CSN iespējamību līdz minimumam, uzlabojot satiksmes infrastruktūras kvalitāti, nodrošinot tās atbilstību esošajai un pieaugošajai satiksmes intensitātei.</t>
  </si>
  <si>
    <t xml:space="preserve">ERAF, pašvaldība, valsts. Projekta kopējās attiecināmās izmaksas  53 468,36 LVL, no tām ERAF līdzfinansējums 84%  apmērā 46 116,45 LVL, valsts budžeta dotācija 2,25% -1203,03 LVL, atlikušais - pašvaldības finansējums.
</t>
  </si>
  <si>
    <t>Engures novada dome</t>
  </si>
  <si>
    <t>http://www.enguresnovads.lv/projekti/eraf-projekts-engures-ciema-ostas-ielas-satiksmes-drosibas-uzlabosana-gajeju-celina-izbuve</t>
  </si>
  <si>
    <t>Tūrisms, teritoriju labiekārtošana</t>
  </si>
  <si>
    <t xml:space="preserve">2014. gada jūnijs </t>
  </si>
  <si>
    <t>http://www.liepajniekiem.lv/zinas/novados/klus-par-rucavas-vizitkarti-72040 ;  http://www.rucava.lv/index.php/projekti/1621-papes-bakas-stavlaukums</t>
  </si>
  <si>
    <t>12-02-ZL14-Z401101-000016</t>
  </si>
  <si>
    <t>Publiskās piekļuves vietas Baltijas jūrai – Papes bākas stāvlaukuma labiekārtojuma rekonstrukcija Papes ciemā</t>
  </si>
  <si>
    <t>Projekts "TEN-T ostu infrastruktūras uzlabošanas izpēte"</t>
  </si>
  <si>
    <t>2006. gada marts</t>
  </si>
  <si>
    <t xml:space="preserve"> Projekta realizācija sastāv no Lēmumā noteiktām sekojošām aktivitātēm un apakšaktivitātēm:
1. Aktivitāte. Izpēte un būvprojekts RoPax un kruīza kuģu terminālim un molu rekonstrukcijai Rīgas brīvostā.
1.1. Tehniski ekonomiskais pamatojums un būvprojekts RoPax un kruīza kuģu terminālim Rīgas brīvostā.
1.2. Izpēte un rekonstrukcijas projekts Rietumu un Austrumu moliem Rīgas brīvostā.</t>
  </si>
  <si>
    <t>http://www.rop.lv/lv/par-ostu/projekti/arhivs/1069-projekts-qten-t-ostu-infrastrukturas-uzlabosanas-izpeteq.html</t>
  </si>
  <si>
    <t>2009. gada oktobris</t>
  </si>
  <si>
    <t>Rīgas brīvostas pārvaldes Kuģošanas departaments</t>
  </si>
  <si>
    <t>Droša un uzticama transporta sistēma Bīstamo kravu pārvadāšanai Baltijas jūrā (DaGoB)</t>
  </si>
  <si>
    <t>2007. gada decembris</t>
  </si>
  <si>
    <t>uzlabot sadarbību starp valsts un privāto sektoru, attiecībā uz bīstamo kravu (dangerous goods- DG) pārvadāšanu Baltijas jūras reģionā, apvienojot partnerus dažādos kontroles līmeņos, sniedzot jaunāko informāciju par kravu plūsmu, piegādes tīkla efektivitāti un ar bīstamo kravu pārvadāšanu saistītajiem riskiem.</t>
  </si>
  <si>
    <t>http://www.rop.lv/lv/par-ostu/projekti/arhivs/1078-dagob.html  ;   http://info.tse.fi/dagob/info.asp</t>
  </si>
  <si>
    <t>?</t>
  </si>
  <si>
    <t>Pamatlīdzekļu iegāde zivsaimniecības un ūdenstūrisma attīstībai Papes ezerā</t>
  </si>
  <si>
    <t>Laivu ceļš Sakas upē</t>
  </si>
  <si>
    <t xml:space="preserve">Projekta īstenotājs: Biedrība „Pāvilostas kultūrvēsturiskais vides centrs” </t>
  </si>
  <si>
    <t>http://www.lrpartneriba.lv/index.php/projekti/ezf-proejkti</t>
  </si>
  <si>
    <t>Projekta ietvaros paredzēts izbūvēt: - piestātni ar krasta stiprinājumu; - termināļa inženiertīklus; - dzelzceļa pievadceļus, kā arī lokomotīves manevrēšanas ceļu ārpus termināļa; - kraujlaukumu; - termināla iekšējos ceļus un pievadceļu.</t>
  </si>
  <si>
    <t>2009. gada aprīlis</t>
  </si>
  <si>
    <t>3DP/3.2.1.1.0/08/IPIA/SM/003</t>
  </si>
  <si>
    <t>Valsts 1.šķiras autoceļa P 124 Ventspils-Kolka posma Sīkrags -Mazirbe (km 50,10-56,30) rekonstrukcija</t>
  </si>
  <si>
    <t>Latvijas Republikas Satiksmes ministrija</t>
  </si>
  <si>
    <t>ERAF aktivitātes "3.2.1.1. Valsts 1.šķiras autoceļu maršrutu sakārtošana" līdzfinansējums - 1 611 218,41 EUR</t>
  </si>
  <si>
    <t>Valsts 1.šķiras autoceļa ar grants seguma asfaltēšana-rekonstrukcija un seguma tipa maiņa no grants vai šķembu uz melno (asfaltbetona) segumu</t>
  </si>
  <si>
    <t>3DP/3.2.1.1.0/08/IPIA/SM/004</t>
  </si>
  <si>
    <t>Valsts 1.šķiras autoceļa P 124 Ventspils-Kolka posma Mazirbe - Vaide (km 56,30-67,30) rekonstrukcija</t>
  </si>
  <si>
    <t>Dundagas novads, autoceļš P124</t>
  </si>
  <si>
    <t>2008. gada aprīlis</t>
  </si>
  <si>
    <t>ERAF aktivitātes "3.2.1.1. Valsts 1.šķiras autoceļu maršrutu sakārtošana" līdzfinansējums - 2 802 713,12 EUR</t>
  </si>
  <si>
    <t>http://esfinanses.lv/projekti/11482_valsts-1skiras-autocela-p-124-ventspils-kolka-posma-sikrags--mazirbe-km-5010-5630-rekonstrukcija</t>
  </si>
  <si>
    <t>http://esfinanses.lv/projekti/11483_valsts-1skiras-autocela-p-124-ventspils-kolka-posma-mazirbe---vaide-km-5630-6730-rekonstrukcija</t>
  </si>
  <si>
    <t>http://www.cohiba-project.net/ ; www.lhei.lv</t>
  </si>
  <si>
    <t>Latvijas, Lietuvas, Krievijas, Baltkrievijas, Polījas, Vācijas, Dānijas, Zviedrijas, Somijas, Igaunijas teritorija</t>
  </si>
  <si>
    <t>2012. gads</t>
  </si>
  <si>
    <t>ERAF, Interreg IVB Baltijas Jūras Reģiona Programma 2007–2013 (4. prioritātes: Attractive &amp; competitive
cities and regions) līdzfinansējums EUR. Kopējais finansējums 2 834 054 EUR</t>
  </si>
  <si>
    <t>Latvijas Dabas fonds, Projekta vadītāja: Baiba Strazdiņa
Telefons: 67830999
Fakss: 67830291
E-pasts: baiba.strazdina@ldf.lv</t>
  </si>
  <si>
    <t>http://www.ldf.lv/pub/?doc_id=29497 ;   http://www.agora2-tourism.net/ ;  http://www.agora2-tourism.net/AGORA_2.0_overview.pdf</t>
  </si>
  <si>
    <t>Projekta ilgtermiņa mērķis ir uzlabot Baltijas jūras reģiona identitāti, izcelt tā unikālo dabas un kultūras mantojumu un veicināt tā ilgtspējīgu izmantošanu. Plānotās darbības: *Apzināt mežu kā Baltijas jūras reģiona identitātes daļu un tā tūrisma potenciālu;  *Analizēt esošo, ar mežu saistīto tūrisma produktu piedāvājumu;  *Sagatavot meža tūrisma ceļvedi;  *Akcentēt Baltijas jūras reģiona mežu sniegtos ekosistēmu pakalpojumus;  *Veicināt mežu kā Baltijas jūras reģiona identitātes daļas atpazīstamību; *Sniegt ieguldījumu vienotu Baltijas jūras reģiona tūrisma piedāvājumu izstrādē. Izveidota mājaslapa: http://www.bastis-tourism.info/index.php/Main_Page</t>
  </si>
  <si>
    <r>
      <rPr>
        <sz val="11"/>
        <rFont val="Times New Roman"/>
        <family val="1"/>
        <charset val="186"/>
      </rPr>
      <t>Mērsraga ostas pārvaldnieks Jānis Budreika,</t>
    </r>
    <r>
      <rPr>
        <u/>
        <sz val="11"/>
        <rFont val="Times New Roman"/>
        <family val="1"/>
        <charset val="186"/>
      </rPr>
      <t xml:space="preserve"> JanisB@mersragsport.lv</t>
    </r>
  </si>
  <si>
    <t>GORWIND -  (LV) Rīgas jūras līcis - vēja enerģijas resurss  / (ENG) The Gulf of Riga as a Resource for Wind Energy</t>
  </si>
  <si>
    <t>COFREEN - (LV) „Niedru biomasas kā vietējā bioenerģijas un celtniecības materiāla izmantošanas koncepti" / (ENG) "Concepts for using reed biomass as local bioenergy and building material"</t>
  </si>
  <si>
    <t>Inovācijas, vietējo resursu izmantošana</t>
  </si>
  <si>
    <t>Pētniecība, tūrisma attšti'bia</t>
  </si>
  <si>
    <t>ActiveTour LV-LT  - Improvement of Active Tourism in Border Region (ENG) /  Aktīvā tūrisma attīstība pierobežas reģionā (LV)</t>
  </si>
  <si>
    <t>AGORA 2.0 - “Heritage Tourism for increased BSR Identity” (ENG)/  "Mantojuma tūrisms vienotas Baltijas jūras reģiona identitātes veidošanai" (LV)</t>
  </si>
  <si>
    <t>Z30300-000003</t>
  </si>
  <si>
    <t xml:space="preserve">Piestātnes rekonstrukcijas un zivju pirmapstrādei nepieciešamo iekārtu un aprīkojuma iegāde </t>
  </si>
  <si>
    <t>Latvijas zvejas ražotāju grupa, Evija Kopštāle</t>
  </si>
  <si>
    <t>nav</t>
  </si>
  <si>
    <t>12-02-ZL14-Z401201-000003</t>
  </si>
  <si>
    <t>Jahtu ostas servisa ēkas rekonstrukcija un teritorijas labiekārtošana</t>
  </si>
  <si>
    <t xml:space="preserve">Uzbūvējot jahtu ostas servisa ēku, nodrošināt kvalitatīvu jahtu servisa pakalpojumu </t>
  </si>
  <si>
    <t>EZF, aktivitāte: teritorija, kurās veic zivsaimniecības darbības, atjaunošanu un attīstību</t>
  </si>
  <si>
    <t>SIA "STEĶIS"</t>
  </si>
  <si>
    <t>Mazo stu infrastruktūra</t>
  </si>
  <si>
    <t>ERAF, (Darbības progr. - 3.Infrastruktūra un pakalpojumi). Kopējās izmaksas veido 1 151 491 latu (kopējās attiecināmās izmaksas ir 1 144 385 latu), tajā skaitā piesaistītais Eiropas Reģionālās attīstības fonda finansējums ir 972 613 latu, valsts budžeta finansējums – 25 748 lati, savukārt pašvaldība projekta līdzfinansējumā ieguldījusi 153 130 latu. Papildus šim pašvaldība segusi arī ekspozīcijas izveides neattiecināmās izmaksas un muzejisku priekšmetu iegādi un restaurāciju vairāk kā 350 000 latu apmērā.</t>
  </si>
  <si>
    <t xml:space="preserve">http://www.km.gov.lv/lv/es/strukturfondi/aktivitates/3432/skatit/?esprojects_id=8  ; http://www.ventspils.lv/lat/kultura/25258-atklatas-ventspils-livonijas-ordena-pils-2.stava-telpas-un-jauna-ekspozicija   ;  http://esfinanses.lv/esbuklets/projekti/74785_livonijas-ordena-pils-kompleksa-ventspili-rekonstrukcijarenovacija-un-ekspozicijas-izveide </t>
  </si>
  <si>
    <t>1.2.1. Projekti piekrastes īpaši aizsargājamo dabas teritoriju (ĪADT) apsaimniekošanas uzlabošanai vienā ĪADT</t>
  </si>
  <si>
    <t>Valsts 1.šķiras autoceļa P124 Ventspils – Kolka posma Lūžņa - Lielirbe (km 27,80 - 39,79) rekonstrukcija</t>
  </si>
  <si>
    <t>Ventspils novads, Tārgales pagasts, autoceļš P124</t>
  </si>
  <si>
    <t>Valsts 1.šķiras autoceļa P124 Ventspils – Kolka posma Lielirbe - Sīkrags (km 39,95 – 50,10) rekonstrukcija</t>
  </si>
  <si>
    <t>Dundagas novads, Kolkas pagasts, Ventspils novads, Tārgales pagasts, autoceļš P124</t>
  </si>
  <si>
    <t>http://www.sam.gov.lv/images/modules/items/DOC/item_2861_apstiprinatie_prijekti_3.2.1.1..doc</t>
  </si>
  <si>
    <t>ERAF aktivitātes "3.2.1.1. Valsts 1.šķiras autoceļu maršrutu sakārtošana" līdzfinansējums - 3 176 694,91 LVL?   Kopējās attiecināmās izmaksas - 3 737 288,13 LVL??? Jeb 5317681,92 EUR</t>
  </si>
  <si>
    <t>http://www.esfondi.lv/activities.php?id=867&amp;pid=0&amp;action=projectinfo&amp;aid=747019</t>
  </si>
  <si>
    <t>3DP/3.2.1.1.0/08/IPIA/SM/002</t>
  </si>
  <si>
    <t>2009. gada februāris</t>
  </si>
  <si>
    <t>2011. gada februāris</t>
  </si>
  <si>
    <t>2008. gada maijs</t>
  </si>
  <si>
    <t>ELFLA — 90%, Pašvaldības budžets — 10%</t>
  </si>
  <si>
    <t>Svētku laukuma izveide</t>
  </si>
  <si>
    <t>Valsts 1.šķiras autoceļa P124 Ventspils – Kolka posma Vaide – Kolka (km 67,30 – 74,80) un P131 Tukums – Ķesterciems – Mērsrags – Kolka (km 107,07 – 107,47) rekonstrukcija</t>
  </si>
  <si>
    <t>3DP/3.2.1.1.0/10/IPIA/SM/024</t>
  </si>
  <si>
    <t xml:space="preserve">ERAF aktivitātes "3.2.1.1. Valsts 1.šķiras autoceļu maršrutu sakārtošana" līdzfinansējums - 1 832 373 EUR, </t>
  </si>
  <si>
    <t>http://www.esfondi.lv/activities.php?id=867&amp;pid=0&amp;action=projectinfo&amp;aid=747096 ;  http://esfinanses.lv/projekti/11525_valsts-1skiras-autocela-p124-ventspils-%E2%80%93-kolka-posma-vaide-%E2%80%93-kolka-km-6730-%E2%80%93-7480-un-p131-tukums-%E2%80%93-kesterciems-%E2%80%93-mersrags-%E2%80%93-kolka-km-10707-%E2%80%93-10747-rekonstrukcija</t>
  </si>
  <si>
    <t>Teritorijas integrētā attīstība</t>
  </si>
  <si>
    <t>2013..gada decembris</t>
  </si>
  <si>
    <t>2012. gada decembris</t>
  </si>
  <si>
    <t>ELFLA. Projekta kopējās izmaksas 15 964,24 LVL, tai skaitā ELFLA finansējums (90%) - 11 874,22 LVL</t>
  </si>
  <si>
    <t xml:space="preserve"> EZF. Projekta kopējās izmaksas 19 343,48 LVL, bet EZF finansējums 17 409,13 LVL</t>
  </si>
  <si>
    <t>10-04-LL36-L413201-000002</t>
  </si>
  <si>
    <t>12-04-LL36-L413101-000001</t>
  </si>
  <si>
    <t>http://carnikava.lv/attistiba/projekti/elfla/596-pasvaldibas-pakalpojumu-portals ;  www.lad.gov.lv/files/sernikon_elfla_2014_2.xls</t>
  </si>
  <si>
    <t>http://www.biedribasernikon.lv/ezf?fu=e&amp;id=1354539247 ;  www.lad.gov.lv/files/sernikon_elfla_2014_2.xls</t>
  </si>
  <si>
    <t>Teritorijas integrētā attīstība, aktīvās atpūtas infrastruktūra</t>
  </si>
  <si>
    <t>Ķīšupītes ūdens noteces daļēja novirzīšana uz Engures (Vecupes) upi</t>
  </si>
  <si>
    <t xml:space="preserve">Atslogot ūdens daudzumu Ķīšupītē, tāpēc daļēja ūdens novadīšana aiz ciema robežām ar grāvja palīdzību uz Vecupi  nodrošinās daļēju ūdens aizplūšanu uz jūru paaugstināta ūdens līmeņa periodā. </t>
  </si>
  <si>
    <t>http://www.enguresnovads.lv/projekti/projekts-kisupites-udens-noteces-daleja-novirzisana-uz-engures-vecupes-upi</t>
  </si>
  <si>
    <t>(Projekta iesnieguma Nr. 10-00-Z40200-000020)</t>
  </si>
  <si>
    <t>http://www.grobina.lv/index.php?option=com_content&amp;view=article&amp;id=1210:medzes-pagast-tiek-stenots-eiropas-zivsaimniecbas-fonda-ezf-projekts-infrastruktras-attstba-labvlgas-uzmjdarbbas-un-dzves-vides-radanai-pieejambas-nodroinanai-pie-baltijas-jras-grobias-novad&amp;catid=42:jaunumi&amp;Itemid=126</t>
  </si>
  <si>
    <t>EZF, pašvaldība. Projekta attiecināmās izmaksas ir 37 460,04 lati, no kurām Eiropas Zivsaimniecības fonda finansējums ir 33 714,04 lati.</t>
  </si>
  <si>
    <t>Izveidot ceļa un teritorijas labiekārtojuma infrastruktūru, lai nodrošinātu zivsaimniecības uzņēmumiem, makšķerēšanas entuziastiem, Grobiņas novada iedzīvotājiem un tūristiem piekļuvi zivsaimniecībai un rekreācijai nozīmīgai Baltijas jūras piekrastei Grobiņas novadā un radīt uzņēmējdarbībai un apdzīvotībai labvēlīgu vidi. Baltijas jūras piekrastes pašvaldības īpašumā „Liedagi” izbūvēts piebraucamais ceļu un automašīnu stāvlaukums. Lai nodrošinātu jebkuram piekļuvi pludmalei, no stāvlaukuma līdz pludmalei tiks izbūvēta koka seguma gājēju laipu ar noejas kāpnēm.</t>
  </si>
  <si>
    <t>http://www.kolka.lv/?page_id=65 ; http://www.dundaga.lv/lv/pasvaldiba/projekti/realizetie-projekti/</t>
  </si>
  <si>
    <t>http://carnikava.lv/jaunumi/20-attistiba/787-pabeigta-ielu-rekonstrukcija ;  http://carnikava.lv/attistiba/projekti/ezf/287-pievadcelu-rekonstrukcija</t>
  </si>
  <si>
    <t>2011. gada jūlijs</t>
  </si>
  <si>
    <t>EZF līdzfinansējums ir 60995,71 LVL jeb 86789,07 EUR, pārējais - pašvaldības finansējums. Kopējais finansējums - 176939,5 EUR (http://www.grobinasnovads.lv/index.php?option=com_content&amp;view=category&amp;layout=blog&amp;id=55&amp;Itemid=71)</t>
  </si>
  <si>
    <t>http://www.grobinasnovads.lv/index.php?option=com_content&amp;view=category&amp;layout=blog&amp;id=55&amp;Itemid=71   ;   http://www.grobinasnovads.lv/index.php?option=com_content&amp;view=article&amp;id=1351:pabeigta-eiropas-zivsaimniecbas-fonda-ezf-projekta-cea-qspilvas-deq-rekonstrukcija-baltijas-jras-sasniedzambai-stenoana&amp;catid=42:jaunumi&amp;Itemid=126</t>
  </si>
  <si>
    <t>2014. gads</t>
  </si>
  <si>
    <t>22.1.</t>
  </si>
  <si>
    <t>22.2.</t>
  </si>
  <si>
    <t>23.1.</t>
  </si>
  <si>
    <t>23.2.</t>
  </si>
  <si>
    <t>23.3.</t>
  </si>
  <si>
    <t xml:space="preserve">http://www.latlit.eu/eng/running_projects/lli037_activetour_lvlt ;  http://www.nica.lv/turisms/panac-piekrastes-veju/ ;  http://www.rucava.lv/images/dok/projekti/majaslapai.doc  ; </t>
  </si>
  <si>
    <t>Projekta tiešais mērķis-uzlabot aktīvā tūrisma ceļu/maršrutu pieejamību Lietuvas-Latvijas robežas zonā, lai veicinātu velotūrismu, sekmējot ilgtspējīgu sociāli ekonomisko attīstību un palielinot reģiona kā dzīvesvietas pievilcību. (Projekta ietvaros izstrādāts pētījums "Velotūrisma infrastruktūras attīstības izpēte pierobežas reģionā". Pētījuma ietvaros izstrādāts velomaršruts Gargždi - Klaipēda-Palanga-LV robeža-Nida-Pape-Jūrmalciems-Bernāti-Liepāja. Projekta sauklis: By Bicycle along the sea! Maršruta e-gida nosaukums: Panāc piekrastes vēju! )</t>
  </si>
  <si>
    <t>Tūrisma infrastruktūra, pludmales kāpu zona</t>
  </si>
  <si>
    <t>Pielāgošanās klimata pārmaiņām, krasta erozijas mazināšanas pasākumi</t>
  </si>
  <si>
    <t>Pašvaldību sniegtā informācija (2012.g.)</t>
  </si>
  <si>
    <t>(Nav informācijas)</t>
  </si>
  <si>
    <t>no 30.maija – 1.jūnijam piedalījās apmācībās Vācijā. Vizītes mērķis bija iepazīt Vācijas veloceļus, velotūrisma attīstības iespējas un politiku, lai uzlabotu profesionālās iemaņas plānošanā un veloceliņu projektēšanā.</t>
  </si>
  <si>
    <t>ERAF, Latvijas- Lietuvas pārrobežu sadarbības programma 2007-2013</t>
  </si>
  <si>
    <t>http://www.rucava.lv/index.php/projekti/110-activetour</t>
  </si>
  <si>
    <t>Rucavas novada dome (tūrisma speciāliste - Dace Mieme)</t>
  </si>
  <si>
    <t>Teritorijas integrētā attīstība, vides aizsardzība</t>
  </si>
  <si>
    <t>http://www.jurmala.lv/page/1483</t>
  </si>
  <si>
    <t>2007. gada augusts</t>
  </si>
  <si>
    <t>2006. gada jūlijs</t>
  </si>
  <si>
    <t>Finansējuma avoti</t>
  </si>
  <si>
    <t>Jūrmalas pilsēta, Liepājas pilsēta, Saulkrastu novads, Saulkrastu pilsēta ar lauku teritoriju (Palangas, Klaipēdas un Neringas pilsētas)</t>
  </si>
  <si>
    <t>2007. gada jūlijs</t>
  </si>
  <si>
    <t xml:space="preserve">2005. gada aprīlis </t>
  </si>
  <si>
    <t xml:space="preserve">http://www.lifesaving.lv/ ; http://www.jurmala.lv/page.php?id=1484 </t>
  </si>
  <si>
    <t>Glābšanas patruļa - Vienotas glābšanas sistēmas izveide Baltijas jūras reģionā</t>
  </si>
  <si>
    <t>Liepājas pilsētas pašvaldība. Projekta vadītāja Laura Lipska, tel. 634 04 727</t>
  </si>
  <si>
    <t>Vēja elektrostacijas būvniecība Liepājas rajona Vērgales pagastā</t>
  </si>
  <si>
    <t>2DP/2.3.2.2.0/08/APIA/LIAA/006</t>
  </si>
  <si>
    <t>Projekta mērķis ir uzsākt Latvijas un Eiropas kvalitātes standartiem atbilstošas vēja elektroenerģijas ražošanu, uzstādot jaunu vēja elektrostaciju uz izveidojot tai nepieciešamo infrastruktūru, tādējādi paplašinot Uzņēmuma darbības virzienus un attīstot atjaunojamas vēja enerģijas iegūšanu Latvijā. Projekta ietvaros tiks izbūvēta vēja elektrostacija, kā arī tiks izveidota visa nepieciešamā infrastruktūra - piebraucamais ceļš un pieslēgums pie elektrolīnijām.</t>
  </si>
  <si>
    <t>2008. gada jūlijs</t>
  </si>
  <si>
    <t>ERAF, aktivitāte 2.3.2.2.1. "Atbalsts ieguldījumiem mikro, maziem un vidējiem komersantiem īpaši atbalstāmajās teritorijās (ĪĀT)" Kopējais finansējums: 507 618,17 EUR, ERAF līdzfinansējums - 68 280,99.</t>
  </si>
  <si>
    <t>ETB</t>
  </si>
  <si>
    <t>Vietējo energoresursu izmantošana, teritorijas integrētā attīstība</t>
  </si>
  <si>
    <t>http://esfinanses.lv/projekti/10640_veja-elektrostacijas-buvnieciba-liepajas-rajona-vergales-pagasta</t>
  </si>
  <si>
    <t>Pāvilostas novada teritorijas plānojuma un attīstības programmas izstrāde</t>
  </si>
  <si>
    <t>1DP/1.5.3.2.0/10/APIA/VRAA/011</t>
  </si>
  <si>
    <t>Attīstības plānošanas dokumentu izstrāde Pāvilostas novadā, tās ietvaros tiks izstrādāta „Pāvilostas novada attīstības programma” „Pāvilostas novada teritorijas plānojums”, kā arī izstrādātajiem plānošanas dokumentiem veikts stratēģiskais ietekmes uz vidi novērtējums (SIVN); veiktas 3 iepirkumu procedūras, katram dokumentam sava iepirkuma procedūra, kā rezultātā tiks noslēgti 3 pakalpojuma līgumi ar ekspertiem. Sabiedrības līdzdalības un attīstības plānošanas dokumentu sabiedriskās apspriešanas organizēšana, kuras ietvaros tiks veikta iedzīvotāju anketēšana par Pāvilostas novada attīstības resursiem, prioritātēm u.c., arī noorganizēta sabiedriskā apspriešana (t.sk. izbraukumu veidā pagastos); Publicitātes pasākumi, kuru ietvaros novada pašvaldības pārvaldēs un novada domē tiks izvietoti plakāti, Pāvilostas novada pašvaldības mājas lapā www.pavilosta.lv un vietējos laikrakstos regulāri ievietota informācija par projekta gaitu.</t>
  </si>
  <si>
    <t>Eiropas Sociālais fonds,  Aktivitātes 1.5.3.2. "Plānošanas reģionu un vietējo pašvaldību attīstības plānošanas kapacitātes paaugstināšana"līdzfinansējums 100% apmērā: 58 702,58 EUR</t>
  </si>
  <si>
    <t xml:space="preserve"> Pāvilostas novada dome</t>
  </si>
  <si>
    <t>http://www.pavilosta.lv/rightmenu1/es-projekti/teritorijas-planojuma-un-attis   ;   http://esfinanses.lv/projekti/7947_pavilostas-novada-teritorijas-planojuma-un-attistibas-programmas-izstrade</t>
  </si>
  <si>
    <t>2012. gada 30. novembris</t>
  </si>
  <si>
    <t xml:space="preserve">Rīga pret plūdiem - "Rīgas pilsētas virszemes ūdeņu ietekmju novērtēšana, novēršana un ekoloģiskā stāvokļa uzlabošana” </t>
  </si>
  <si>
    <t>Kopējās izmaksas ir 662 240 EUR, to vienādās daļās līdzfinansē Eiropas Savienības finanšu programma apkārtējai videi LIFE+ un Rīgas pašvaldība.</t>
  </si>
  <si>
    <t>LIFE08 ENV/LV/000451</t>
  </si>
  <si>
    <t>Pētniecība, pielāgošanās klimata pārmaiņām, plūdu modelēšana</t>
  </si>
  <si>
    <t>Teritorijas attīstības plānošana</t>
  </si>
  <si>
    <t>Pētniecība, Teritorijas attīstības plānošana</t>
  </si>
  <si>
    <t>Preterozijas inženiertehniskās būves,  pielāgošanās klimata pārmaiņām</t>
  </si>
  <si>
    <t>http://www.irliepaja.lv/lv/raksti/vide/dejus-pilsetas-attirisanas-iekartu-glabsanai-vajag-jaunu-molu/</t>
  </si>
  <si>
    <t>Veloceliņa izbūve Liepājā</t>
  </si>
  <si>
    <t>3DP/3.4.2.1.2/08/APIA/LIAA/012</t>
  </si>
  <si>
    <t>ERAF 3.4.2.1.2.apakšaktivitāte „Nacionālas nozīmes velotūrisma produkta attīstībai” Kopējais finansējums: 652 814,78 EUR. ERAF līdzfinansējums: 529 283,33 EUR</t>
  </si>
  <si>
    <t>Projekta mērķis ir izveidot vienotu sadzīves atkritumu pārvaldes un apsaimniekošanas sistēmu Liepājas reģionā, kas atbilstu ES Vides aizsardzības normām un standartiem. Projekta mērķis ir izveidot vienotu sadzīves atkritumu pārvaldes un apsaimniekošanas sistēmu Liepājas reģionā, kas atbilstu ES Vides aizsardzības normām un standartiem. Projekta ietvaros paredzēts: - Izveidot mūsdienu prasībām atbilstošu reģionālo sadzīves atkritumu apsaimniekošanas sistēmu ar savāktās biogāzes maksimālu izmantošanu; - Slēgt esošās izgāztuves un samazināt to ietekmi uz apkārtējo vidi; - Apturēt gruntsūdeņu piesārņošanu; - Izveidot sanitārām prasībām atbilstošu reģionālo sadzīves atkritumu poligonu ar piemērotu tehnoloģiju; - Veicināt reģionālās sadzīves atkritumu apsaimniekošanas kompānijas izveidi un tās institucionālo attīstību; - Mazināt siltumnīcas efektu, samazinot izmešu daudzumu atmosfērā Oglekļa samazināšanas fonda līguma ietvaros; - Veicināt atkritumu šķirošanu. Balstoties uz izvirzītajiem mērķiem, Liepājas reģiona sadzīves atkritumu apsaimniekošanas projektā ir iekļauti sekojoši realizējamie uzdevumi: - Detālā projektēšana- sagatavots detalizēts projekts, tehniskās specifikācijas, darba apjomi un visi nepieciešamie tehniskie rasējumi projekta realizācijai; - Rekultivācija- rekultivēt un slēgt visas esošās izgāztuves. Šķēdes izgāztuvē, kura tiek ekspluatēta vairāk kā 40 gadus, savāks gāzi, kuru izmantos elektrības ražošanai; - Tehniskie un ekspluatācijas uzlabojumi- izveidot atkritumu apsaimniekošanas sistēmu, kura būs saskaņā ar starptautiskiem standartiem, kādi ir izvirzīti atkritumu poligoniem un to ekspluatācijai; - Enerģijas šūnu izveide un gāzes ieguves sistēmas izveidošana -izveidot enerģijas šūnas, lai no pūstošiem/ sadalošiem atkritumiem varētu savākt metāna gāzi; - Elektrības ģeneratora uzstādīšana- Grobiņas poligonā uzstādīs gāzes ģeneratoru ar jaudu 1MW, kas ražos elektrību. Šķēdes poligonā uzstādīs ģeneratoru ar jaudu 0,3MW. Abi ģeneratori tiks pieslēgti pie kopējās elektroapgādes sistēmas un saražoto elektrību pārdos Latvenergo, saskaņā ar savstarpēji noslēgtu pirkšanas/ pārdošanas līgumu</t>
  </si>
  <si>
    <t>http://www.liepaja.lv/page/3340&amp;action=description&amp;o_id=21  ;  http://www.liepajasras.lv/lv/projekti/kf-2000-2007/</t>
  </si>
  <si>
    <t>Sadzīves atkritumu apsaimniekošana Liepājas rajonā, Latvijā (EV 34-04 Liepājas Reģiona atkritumu saimniecības projekts)</t>
  </si>
  <si>
    <t>2007. gada 30. jūnijs</t>
  </si>
  <si>
    <t>Teritorijas integrētā attīstība, atkritumu apsaimniekošana</t>
  </si>
  <si>
    <t>Projekta 1. kārta () 2. kārta" (līgums Nr.10-02L00102-000003), 3. kārta līgums Nr.10-02L00102-000002</t>
  </si>
  <si>
    <t>Teritorijas integrētā attīstība, infrastruktūras attīstība</t>
  </si>
  <si>
    <t>Enerģētika, transports</t>
  </si>
  <si>
    <t>3DP/3.6.1.1.0/11/IPIA/VRAA/009</t>
  </si>
  <si>
    <t>Tūrisma maršruta "Liepāja - KĀ PA NOTĪM" pilnveidošana, papildināšana</t>
  </si>
  <si>
    <t>3DP/3.4.2.1.1/08/APIA/LIAA/002</t>
  </si>
  <si>
    <t xml:space="preserve">http://www.esfinanses.lv/aaddmm/uploads/LAD.pdf ;  </t>
  </si>
  <si>
    <t>http://www.liepaja.lv/page/3043  ;  http://esfinanses.lv/projekti/12363_turisma-marsruta-liepaja---ka-pa-notim-pilnveidosana-papildinasana</t>
  </si>
  <si>
    <t>Bākas un Ezera ielas rekonstrukcija</t>
  </si>
  <si>
    <t>111-08-LL18-L413205-000004</t>
  </si>
  <si>
    <t>Teritoriju integrētā  attīstība</t>
  </si>
  <si>
    <t>Projekta galvenais mērķis ir ražotnes modernizācija, sekmējot enerģijas patēriņa samazināšanos gan ražošanas procesā, gan ražotnes apkures nodrošināšanai, tādējādi samazinot siltumnīcefekta gāzu emisiju apjomu. Šī mērķa sasniegšana ļaus būtiski samazināt siltumenerģijas patēriņu, kā arī palielinās no atjaunojamiem energoresursiem iegūtu enerģijas apjomu ļaujot samazināt siltumnīcefekta gāzu emisiju daudzumu.</t>
  </si>
  <si>
    <t>Siltumnīcefekta gāzu emisiju samazināšana SIA „Piejūra” ražotnē un ražošanas procesā</t>
  </si>
  <si>
    <t>2013. gada spetembris</t>
  </si>
  <si>
    <t>Uzņēmējdarbības ar augstu pievienoto vērtību attīstība, ražošanas energoefektivitātes paaugstināšana</t>
  </si>
  <si>
    <t>10-02-ZL14-Z401101-000003</t>
  </si>
  <si>
    <t>www.pavilosta.lv/inf0_akmensrags.doc ;  http://www.liepajniekiem.lv/zinas/novados/grib-pabeigt-akmensraga-celu-62192</t>
  </si>
  <si>
    <t xml:space="preserve">Kopējās izmaksas - 66,5 tūkstoši latu, gandrīz 26 tūkstošus latu sedza EZF, </t>
  </si>
  <si>
    <t>Akmensraga ceļa rekonstrukcija (2. kārta)</t>
  </si>
  <si>
    <t>AKMENSRAGA CEĻA REKONSTRUKCIJA, 
posmā no 6 km līdz 12,5 km, saskaņā ar AS „VCI” izstrādāto tehnisko projektu, otrā kārta</t>
  </si>
  <si>
    <t>AKMENSRAGA CEĻA REKONSTRUKCIJA, 1. kārta</t>
  </si>
  <si>
    <t xml:space="preserve">ELFLA pasākuma „Pamatpakalpojumi ekonomikai un iedzīvotājiem - Kopējās būvdarbu izmaksas - LVL  40 976,55, </t>
  </si>
  <si>
    <t xml:space="preserve">2011. gada </t>
  </si>
  <si>
    <t>www.pavilosta.lv/2102.pazinojums_akmensraga_ce.doc</t>
  </si>
  <si>
    <t>Akmensraga ceļa rekonstrukcija (1. kārta)</t>
  </si>
  <si>
    <t>???</t>
  </si>
  <si>
    <t xml:space="preserve">http://esfinanses.lv/projekti/11479_valsts-1skiras-autocela-p-124-ventspils-kolka-posma-luzna---lielirbe-km-2780-3979-rekonstrukcija  ;   http://www.sam.gov.lv/images/modules/items/DOC/item_2149_APSTIPRINATIE_PROJEKTI.doc  </t>
  </si>
  <si>
    <t>ERAF, atkivitāte 3.2.1.1. Valsts 1.šķiras autoceļu maršrutu sakārtošana". Esfinanses.lv informācijā kopējās izmaksas - 1967780 EUR, ERAF līdzfinansējums - 1672612,79 EUR</t>
  </si>
  <si>
    <t>Valsts 1.šķiras autoceļa ar grants seguma asfaltēšana-rekonstrukcija un seguma tipa maiņa no grants vai šķembu uz melno (asfaltbetona) segumu km 27,80-39,79 Ventspils rajons</t>
  </si>
  <si>
    <t>Transporta lielā infrastr.</t>
  </si>
  <si>
    <t>Liepāja (Latvija), Klaipēda (Lietuva)</t>
  </si>
  <si>
    <t>Latvijas Universitāte, Adrese: Raina bulvāris 19, Rīga, LV-1586, Kontaktpersona: Agrita Briede, tel.: +371 67332704, mob.: +371 26462328, fakss: +371 67332704, e-pasts: agrita.briede@lu.lv, www.lu.lv  (Partneris Latvijā - Dabas aizsardzības pārvalde)</t>
  </si>
  <si>
    <t>Rīgas pilsēta, Rīgas brīvosta</t>
  </si>
  <si>
    <t>Rīgas dome</t>
  </si>
  <si>
    <t>Peldvietu labiekārtošana</t>
  </si>
  <si>
    <t xml:space="preserve"> 2014. gada pavasaris</t>
  </si>
  <si>
    <t xml:space="preserve">EZF. Kopējās projekta izmaksas Ls 235 509,56 no kurām 126 000,00 sedz Eiropas 
Zivsaimniecības fonds. </t>
  </si>
  <si>
    <t xml:space="preserve"> http://www.varam.gov.lv/in_site/tools/download.php?file=files/text/Publikacijas/pasv_parsk2013//Saulkrasti_novads.pdf </t>
  </si>
  <si>
    <t>KF, 10587 LVL</t>
  </si>
  <si>
    <t>KF (2007-2013), 1972 LVL</t>
  </si>
  <si>
    <t xml:space="preserve">Nodrošināt kvalitatīvu sociālo un kultūras pakalpojumu pieejamību visiem Mērsraga novada iedzīvotājiem un viesiem.. Zvejnieku ielā 2 esošai ēkai, tiks pārveidota par Informācijas centru un laukums pie tās par Mērsraga ciema galveno centru un tūristu atpūtas vietu. Ēkai tiks renovētas sienas un pilnībā nomainīts jumts. Iekštelpās tiks izveidots informācijas centrs un iespējams arī izstāžu zāle. 
</t>
  </si>
  <si>
    <t>Mērsraga novads, Upesgrīva</t>
  </si>
  <si>
    <t>KF - 102050 LVL</t>
  </si>
  <si>
    <t>KF - 27480 LVL</t>
  </si>
  <si>
    <t>KF - 28653 LVL</t>
  </si>
  <si>
    <t>ERAF līdzfinansējums - 12 761 LVL, Pašvaldības - 338 LVL</t>
  </si>
  <si>
    <t>ERAF - 83 899 LVL, Pašv. - 9870 LVL</t>
  </si>
  <si>
    <t>Tūrisma infrastruktūra</t>
  </si>
  <si>
    <t>KF - 87446 LVL</t>
  </si>
  <si>
    <t>Jūrmalas pilsētas budžets - 16419 LVL</t>
  </si>
  <si>
    <t>Jūrmalas pilsētas budžets - 38544 LVL</t>
  </si>
  <si>
    <t>liepajniekiem.lv, aprinkis.lv u.c.</t>
  </si>
  <si>
    <t>Dundagas novada</t>
  </si>
  <si>
    <t>Rojas novada</t>
  </si>
  <si>
    <t>Mērsraga novada</t>
  </si>
  <si>
    <t>Engures novada</t>
  </si>
  <si>
    <t>Jūrmalas pilsētas</t>
  </si>
  <si>
    <t>Rīgas pilsētas</t>
  </si>
  <si>
    <t>Carnikavas novada</t>
  </si>
  <si>
    <t>Saulkrastu novada</t>
  </si>
  <si>
    <t>Salacgrīvas novada</t>
  </si>
  <si>
    <t>4.12.</t>
  </si>
  <si>
    <t>4.13.</t>
  </si>
  <si>
    <t>4.14.</t>
  </si>
  <si>
    <t>4.15.</t>
  </si>
  <si>
    <t>4.16.</t>
  </si>
  <si>
    <t>4.17.</t>
  </si>
  <si>
    <t>5.</t>
  </si>
  <si>
    <t>Ventspils (pilsētas) mājaslapas realizēto projektu datu bāze</t>
  </si>
  <si>
    <t>6.</t>
  </si>
  <si>
    <t>Pašvaldību īesūtītā informācija</t>
  </si>
  <si>
    <t>http://www.grobinasnovads.lv/index.php?option=com_content&amp;view=category&amp;layout=blog&amp;id=55&amp;Itemid=71  ;  http://www.grobinasnovads.lv/index.php?option=com_content&amp;view=category&amp;layout=blog&amp;id=44&amp;Itemid=67</t>
  </si>
  <si>
    <t>http://www.rucava.lv/</t>
  </si>
  <si>
    <t>http://www.nica.lv/</t>
  </si>
  <si>
    <t>http://www.liepaja.lv/page/3340</t>
  </si>
  <si>
    <t>7.</t>
  </si>
  <si>
    <t>https://www.google.lv/</t>
  </si>
  <si>
    <t>http://www.saulkrasti.lv/index.php/lv/dome/projekti/1801-labiekrtojumi-saulrieta-tak</t>
  </si>
  <si>
    <t>Latvijas Pašvaldību savienības finansēts un izmaksas daļēji sedz arī Meža attīstības fonds.</t>
  </si>
  <si>
    <t>Tāpat kā pagājušajā gadā kad Baltajā kāpā izveidoja bērnu rotaļu laukumu, arī šogad “Meža dienu-2014” ietvaros augustā Saulrieta takā tika uzstādīti trīs soli un trīs vides objekti -  putnu figūriņas - takas sākumā.</t>
  </si>
  <si>
    <t>„Interesantais pašvaldībā daudzveidīgajā Latvijā un Eiropā”</t>
  </si>
  <si>
    <t>http://www.saulkrasti.lv/index.php/lv/dome/projekti/eraf  ;  http://www.estlat.eu/supported-projects/?project=2 ;  http://www.lifesaving.lv/ ; http://www.jurmala.lv</t>
  </si>
  <si>
    <t>ERAF, Igaunijas-Latvijas sadarbības programmas (EST-LAT) 2007-2013. Projekta kopējās izmaksas  1 914 000 EUR, tai skaitā ERAF finansējums  1 627 000 EUR pašvaldību līdzfinansējums  287 000 EUR.       Saulkrastu novads
ERAF – 217 300 EUR
Pašvaldības līdzfinansējums - 38 400 EUR
Kopējās - 255 600 EUR
Carnikavas novads
ERAF – 216 800 EUR
Pašvaldības līdzfinansējums – EUR 38 300
Kopējās – 255 000 EUR
Jūrmalas pilsēta
ERAF – 217 500 EUR
Pašvaldības līdzfinansējums – 38 400 EUR
Kopējās – 256 000 EUR
Salacgrīvas novads
ERAF – 193 900 EUR
Pašvaldības līdzfinansējums – 34 300 EUR
Kopējās – 228 200 EUR
Liepupes pagasta pārvalde
ERAF – 204 500 EUR
Pašvaldības līdzfinansējums – 36 000 EUR
Kopējās – 240 600 EUR</t>
  </si>
  <si>
    <t>Energoefektivitātes paaugstināšana Saulkrastu novada publiskajā apgaismojumā</t>
  </si>
  <si>
    <t>Kopējās izmaksas - 224913,38 EUR. KPFI līdzfinansējums - 150726,25 EUR</t>
  </si>
  <si>
    <t>Samazināt CO2 izmešus, nomainot esošos apgaismes ķermeņus pret LED tipa gaismekļiem.</t>
  </si>
  <si>
    <t>Saulkrastu novada dome, Raiņa iela 8, Saulkrasti, kontaktp. Anita Līce: Tālr. 67142515, anita.lice@saulkrasti.lv</t>
  </si>
  <si>
    <t>http://www.saulkrasti.lv/index.php/lv/dome/projekti/elfla</t>
  </si>
  <si>
    <t>2011. gada pavasaris</t>
  </si>
  <si>
    <t>2011. gada sākums</t>
  </si>
  <si>
    <t>2012. gada septembris</t>
  </si>
  <si>
    <t>http://kpfi.lv/modules/Konkurs/projekti.php?id=11&amp;projekt=1833&amp;lang=lv  (Sākotnēji projekta kopējās izmaksas tika plānotas 252791,95 LVL, aču publiskā iepirkuma rezultātā šī summa būtiski samazinājās – konkursa uzvarētājs SIA „Elko” plānotos darbus nosolīja veikt par 158070,02 LVL (tsk. PVN).)</t>
  </si>
  <si>
    <t xml:space="preserve">ERAF, Igaunijas – Latvijas – Krievijas Pārrobežu sadarbības programma Eiropas kaimiņattiecību un partnerības instrumenta 2007 – 2013 ietvaros un tā līdzfinansējums 267 384,60 Euro jeb 187 918,97 Ls, bet kopējais projekta budžets – 297 094,00 Euro jeb 208 799,85 Ls apjomā. </t>
  </si>
  <si>
    <t>Salacgrīva, Saulkrasti un vairākas Vidzemes plānošanas reģiona pašvaldības, kā arī partneru teritorijas Igaunijā un Krievijā</t>
  </si>
  <si>
    <t>Tūrisma infrastruktūra, transporta infrastruktūra</t>
  </si>
  <si>
    <t>Autostāvvietas izbūve A.Kalniņa ielā netālu no Saulkrastu estrādes (nav informācijas par šī pašvaldības projekta precīzu nosaukumu)</t>
  </si>
  <si>
    <t>Saulkrastu novada budžets</t>
  </si>
  <si>
    <t>http://www.visitsaulkrasti.lv/nw-zinas/aicinam-izmantot-bezmaksas-autostavvietu</t>
  </si>
  <si>
    <t>SIA Skultes kokosta</t>
  </si>
  <si>
    <t>Saulkrastu nov, 
Zvejniekciems, 
Skultes iela 1</t>
  </si>
  <si>
    <t>http://www.sigulda.lv/public/download.php?id=1651</t>
  </si>
  <si>
    <t>Atpūtas parka "Zvejniekciema piejūras atpūtas takas"izveide un teritorijas labiekārtošana</t>
  </si>
  <si>
    <t>KF - 14716 LVL (Vai nav "Antropogēnās slodzes samazināšanas ..." projekta I vai II kārta?)</t>
  </si>
  <si>
    <t>KF, 31 390 LVL ??? (Vai nav "Antropogēnās slodzes samazināšanas ..." projekta I vai II kārta?)</t>
  </si>
  <si>
    <t>KF, 9869 LVL ??? (Vai nav "Antropogēnās slodzes samazināšanas ..." projekta I vai II kārta?)</t>
  </si>
  <si>
    <t>Salacgrīvas novada multifunkcionālā jaunatnes iniciatīvu centra izveide</t>
  </si>
  <si>
    <t>2013.gads</t>
  </si>
  <si>
    <t>2011.gads</t>
  </si>
  <si>
    <t xml:space="preserve">Latvijas-Šveices sadarbības programmas apakšprojekts.  Kopējais finansējums - 202137,63 LVL
LŠSP finansējums 72157 LVL
Pašvaldības finansējums 129980.63 LVL
</t>
  </si>
  <si>
    <t>Tūrisma infrastruktūra, transporta infrastruktūra, kāpu zona</t>
  </si>
  <si>
    <t>Tūrisma infrastruktūra, transporta infrastruktūra, piekļuve cilvēkiem ar īpašām vajadzībām, kāpu zona</t>
  </si>
  <si>
    <t>Tūrisma infrastruktūra, rekreācija</t>
  </si>
  <si>
    <t>Tūrisma infrastruktūra, rekreācija, cilvēku drošība</t>
  </si>
  <si>
    <t>Engures novada Engures pagasta Plieņu un Ķesteru ielu rekonstrukcija</t>
  </si>
  <si>
    <t>2012. gada spetembris</t>
  </si>
  <si>
    <t xml:space="preserve">Engures pagasta ceļu stāvokļa uzlabošana, plānveidīgi veicot ielu asfaltēšanu, veicot ceļu rekonstrukciju, noklājot ar asfalta segumu  Ķesteru un Plieņu ielas Engures pagasta Ķesterciemā un Plieņciemā. </t>
  </si>
  <si>
    <t>Sadzīves atkritumu apsaimniekošana Piejūras reģionā, Latvijā</t>
  </si>
  <si>
    <t>Liepājas pilsēta, Nīcas novads, Rucavas novads u.c. Novadi Liepājas atkritumu apsaimniekošanas reģionā</t>
  </si>
  <si>
    <t>VARAM, SIA „Atkritumu apsaimniekošanas sabiedrība „Piejūra”</t>
  </si>
  <si>
    <t>Dundagas novads, Jūrmalas pilsēta, Engures novads, Mērsraga novads, Rojas novads u.c. pašvaldības Piejūras atkritumu apsaimniekošanas reģionā</t>
  </si>
  <si>
    <t xml:space="preserve">Piejūras reģionā Kopumā ir rekultivētas 40 likumdošanai neatbilstošas sadzīves atkritumu izgāztuves. Ir izbūvēts jauns, moderns sadzīves atkritumu poligons „Janvāri”.Lai samazinātu atkritumu pārvadāšanas izdevumus, Tukumā, Kandavā, Jūrmalā un Rojā ir izbūvētas atkritumu pārkraušanas stacijas, uz kurām atkritumu apsaimniekotāji no tuvāk esošajiem reģioniem nogādā savāktos sadzīves atkritumus. Tad tie tālāk tiek transportēti uz poligonu „Janvāri” . Tāpat, ir izbūvēti trīs kompostēšanas laukumi, uz kuriem tiks nogādāti parku un dārzu atkritumu. Tie atrodas Poligona „Janvāri” teritorijā, pārkraušanas šķirošanas stacijā Tukumā un pārkraušanas šķirošanas stacijā Jūrmalā. Visā Piejūras reģiona teritorijā ir izbūvēti 366 dalīto atkritumu savākšanas laukumi. </t>
  </si>
  <si>
    <t>Ventspils novads, Ventspils pilsēta</t>
  </si>
  <si>
    <t>Cieto sadzīves atkritumu apsaimniekošana Ventspils reģionā</t>
  </si>
  <si>
    <t>2001. gada jūlijs</t>
  </si>
  <si>
    <t>2004. gada septembris</t>
  </si>
  <si>
    <t>izveidot mūsdienīgu atkritumu apsaimniekošanas sistēmu un līdz minimumam samazināt nelegālo atkritumu apglabāšanu;
ieviest principu “piesārņotājs maksā”;
iesaistīt pēc iespējas vairāk reģiona iedzīvotāju (līdz pat 100% pilsētu iedzīvotāju un 80% lauku iedzīvotāju);
uzlabot atkritumu reģistrāciju, lai nodrošinātu adekvātu dabas resursa nodokļa samaksu.
Lai varētu sasniegt izvirzītos mērķus, projektā ir iekļautas sekojošas aktivitātes:
Atkritumu poligona celtniecība (atkritumu apglabāšanas šūna, pievedceļš, administrācijas ēka, garāža, infiltrāta savākšanas sistēma u.c.).
13 esošo, vides aizsardzības prasībām neatbilstošo Ventspils reģiona izgāztuvju rekultivācija un slēgšana.
Atkritumu savākšanas un poligona apsaimniekošanas iekārtu, tai skaitā atkritumu savākšanas konteineru piegāde.
2 šķiroto atkritumu savākšanas laukumu celtniecība Ventspils pilsētā (Siguldas ielā un Jēkaba ielā).</t>
  </si>
  <si>
    <t>Ventspils pašvaldības SIA "Ventspils labiekārtošanas kombināts", tel. 63622747
vlk@ventspils.lv</t>
  </si>
  <si>
    <t>http://vlk.lv/projekta-1-karta/</t>
  </si>
  <si>
    <t xml:space="preserve">http://www.piejuraatkritumi.lv/?page_id=33  ;   http://abc.lv/?id=sabiedriskas_ekas&amp;template=abc_raksts&amp;article=sadzives_atkritumu_apsaimniekosanas_projekts </t>
  </si>
  <si>
    <t>Transporta infrastruktūra, teritoriju labiekārtošana, tūrisms</t>
  </si>
  <si>
    <t>ELFLA. Projekta kopējās izmaksas 39163,22 Ls, ELFLA publiskais finansējums 215.70 Ls.</t>
  </si>
  <si>
    <t>http://www.enguresnovads.lv/projekti/apstiprinats-elfla-projekts-engures-novada-engures-pagasta-plienu-un-kesteru-ielu-rekonstrukcija</t>
  </si>
  <si>
    <t>Engures ciema teritorijas labiekārtošana</t>
  </si>
  <si>
    <t>http://www.ntz.lv/novados/engures/engure-iekartota-jauna-atputas-vieta/  ;  http://www.plj.lv/kopsavilkums-par-biedriba-quotpartneriba-laukiem-un-juraiquot-iesniegtajiem-projektiem-ezf-?p=7756&amp;lang=   ;   http://www.varam.gov.lv/in_site/tools/download.php?file=files/text/Publikacijas/pasv_parsk2013//Engure_novads.pdf</t>
  </si>
  <si>
    <t xml:space="preserve">2014. gada oktobrī (sākotnēji bija plānots pabeigt 29.03.2015.) </t>
  </si>
  <si>
    <t xml:space="preserve">2013. gada septembris
</t>
  </si>
  <si>
    <t>Engures skvēra labiekārtošana  (celiņi, soliņiem un dizaina elementi)</t>
  </si>
  <si>
    <t>Lapmežciema pagasta Stadiona ielas un Ķesteru ceļa rekonstrukcija</t>
  </si>
  <si>
    <t>http://www.lapmezciems.lv/projekti/</t>
  </si>
  <si>
    <t>Lapmežciema pagasta Stadiona ielas un Ķesteru ceļa rekonstrukcija. Projekta ietvaros tika veikta ielu rekonstrukcija un tās tika pārklātas ar asfaltbetona segumu.</t>
  </si>
  <si>
    <t>Lapmežciema parka un tā pieguļošās teritorijas labiekārtošana</t>
  </si>
  <si>
    <t>EZF. Projekta kopējās izmaksas ir 120967,34, attiecināmās izmaksas – 94700 Ls, kur EZF finansējums – 85230 Ls.</t>
  </si>
  <si>
    <t>ELFLA. Projekta kopējās attiecināmās izmaksas ir 100753 Ls, kur ELFLA finansējums – 90678 Ls.</t>
  </si>
  <si>
    <t>rekonstruēt un sakopt Lapmežciema parku, kā arī uzbūvēt jaunu brīvdabas estrāde.</t>
  </si>
  <si>
    <t>Lapmežciema pagasta ceļu posma Ragaciems – Starpiņupe labiekārtošana</t>
  </si>
  <si>
    <t xml:space="preserve">labiekārtots ceļu posms Ragaciems – Starpiņupe, ierīkojot tajā apgaismojumu 1,4 km garumā. </t>
  </si>
  <si>
    <t>2011.gada beigas</t>
  </si>
  <si>
    <t>Gājēju celiņa izbūve Lapmežciema pagastā</t>
  </si>
  <si>
    <t xml:space="preserve">ERAF. Kopējās izmaksas 303 956.97 LVL, ERAF finansējums 136 152.60 LVL.  Lapmežciema pagasta padome </t>
  </si>
  <si>
    <t>2006. gada novembrī</t>
  </si>
  <si>
    <t>2005. gada oktobrī</t>
  </si>
  <si>
    <t>Tūrisma infrastruktūras izveide un dabas izglītības pasākumi 2013. gadā</t>
  </si>
  <si>
    <t>Jūrmalas pilsēta, Ķemeru nacionālais parks</t>
  </si>
  <si>
    <t>Jūrmalas pilsētas domes finansēts projekts</t>
  </si>
  <si>
    <t>uzturēta Slokas ezera pastaigu taka, izvietoti jauni informācijas stendi un attīrīta Vēršupītes gultne, lai mazinātu pavasara plūdus Ķemeros.</t>
  </si>
  <si>
    <t>Putniem nozīmīgo Engures ezera piekrastes pļavu atjaunošana</t>
  </si>
  <si>
    <t>Engures novads, Engures ezers</t>
  </si>
  <si>
    <t>2014. gada sākums</t>
  </si>
  <si>
    <t>nekā 20 ha tika paplašināts savvaļas dzīvnieku aploks, kas dod iespēju tālākai ūdensputniem un bridējputniem nepieciešamo Engures ezera piekrastes pļavu atjaunošanai. Vasaras beigās plānots šo teritoriju attīrīt no krūmiem, kas nodrošinās bridējputniem jaunas ligzdošanas iespējas.</t>
  </si>
  <si>
    <t>Engures ezera dabas parka fonds. Kontakpersona: Roberts Šiliņš tel: +371 294 74 420</t>
  </si>
  <si>
    <t>1-08/184/2014</t>
  </si>
  <si>
    <t>http://eedp.lv/paplasinats-savvalas-dzivnieku-aploks/ ;  http://www.lvaf.gov.lv/ifmodules/pfsezurezultati.asp?eventid=319&amp;eventnum=5&amp;eventdate=2014.03.12.&amp;Page=2</t>
  </si>
  <si>
    <t>FEE International programmu darbības nodrošināšana Latvijā 2014.gadā (tajā skaitā kampaņas "Mana jūra 2014" organizēšana)</t>
  </si>
  <si>
    <t>1-08/194/2014</t>
  </si>
  <si>
    <t>Visa Baltijas jūras piekraste (17 pašvaldības)</t>
  </si>
  <si>
    <t>Jūras atkritumu monitorings, vides izglītība, atkritumu apsaimniekošana</t>
  </si>
  <si>
    <t>Vides Izglītības fonds, Kontaktpersona: Jānis Ulme</t>
  </si>
  <si>
    <t>Zilā karoga piešķiršana 2014. gadā, kampaņas "Mana jūra 2014" organizēšana u.c. darbību nodrošināšana, kas veicina videi draudzīgu rīcību</t>
  </si>
  <si>
    <t>http://www.lvaf.gov.lv/ifmodules/pfsezurezultati.asp?eventid=319&amp;eventnum=5&amp;eventdate=2014.03.12.&amp;Page=2</t>
  </si>
  <si>
    <t>SIA Krants</t>
  </si>
  <si>
    <t>12-08-ZL09-Z401101-000006</t>
  </si>
  <si>
    <t>ERAF. Latvijas - Lietuvas pārrobežu sadarbības programma 2007.-2013.gadam ietvaros un projekta partneru līdzfinansējums. Plānotais kopējais budžets ir 426 675,47 EUR (299 869,23 LVL), 85% no tā ir Eiropas Reģionālā attīstības fonda finansējums.</t>
  </si>
  <si>
    <t>Autostāvlaukums „Aizsargu mežs”</t>
  </si>
  <si>
    <t>Autostāvlaukums „Aizsargu mežs” izbūve</t>
  </si>
  <si>
    <r>
      <rPr>
        <sz val="11"/>
        <rFont val="Times New Roman"/>
        <family val="1"/>
        <charset val="186"/>
      </rPr>
      <t>Salacgrīvas novada dome, Smilšu iela 9, Salacgrīva, Salacgrīvas novads, LV - 4033, Tel. 64071973,</t>
    </r>
    <r>
      <rPr>
        <u/>
        <sz val="11"/>
        <rFont val="Times New Roman"/>
        <family val="1"/>
        <charset val="186"/>
      </rPr>
      <t xml:space="preserve">
dome@salacgriva.lv
</t>
    </r>
  </si>
  <si>
    <t>www.salacgriva.lv/files/news/4754/publ.08.no.doc.log.doc (2008. g. Publiskais pārskats)</t>
  </si>
  <si>
    <t xml:space="preserve">Salacgrīvas ostas pārvaldnieks
Ivo Īstenais, tel. +371 64071111, port@salacgrivaport.lv </t>
  </si>
  <si>
    <t>Izveidot un labiekārtot jaunatnes iniciatīvu centru, kurš virzīs un koordinēs jaunatnes politikas realizāciju Salacgrīvas novadā, atbalstīs jauniešu iniciatīvas, veidojot pasākumus, aktivitātes jauniešu motivācijas un līdzdalības veicināšanai.</t>
  </si>
  <si>
    <t>Teritorijas integrētā attīstība, jauniešu atbalstīšana</t>
  </si>
  <si>
    <t>http://www.salacgriva.lv/lat/salacgrivas_novads/projekti/ ;  http://www.salacgriva.lv/lat/salacgrivas_novads/projekti/salacgr_vas_novada_multifunkci/ ;   http://jaunatne.gov.lv/lv/raksti/salacgriva-atverts-multifunkcionalais-jaunatnes-iniciativu-centrs</t>
  </si>
  <si>
    <t>Krišupītes tilta remonts</t>
  </si>
  <si>
    <t>Krišupītes tilta atjaunošana, mainot balstus, margas un uzlejot asfaltu.</t>
  </si>
  <si>
    <t>http://old.auseklis.lv/index.php?d=1219874461&amp;nm=12738  ;   www.salacgriva.lv/files/news/4754/publ.08.no.doc.log.doc (2008. g. Publiskais pārskats)</t>
  </si>
  <si>
    <t>Saules enerģija siltajam ūdenim Salacgrīvas novadā</t>
  </si>
  <si>
    <t>KPFI līdzfinansējums: 48804,50 EUR, Kopējais finansējums - 65072,67 EUR</t>
  </si>
  <si>
    <t>2011. gada septembris</t>
  </si>
  <si>
    <t>Saules kolektoru uzstādīšanu Salacgrīvas novada pašvaldības ēkās. Kolektori uzstādīti Salacgrīvas vidusskolā, kur to maksimālā jauda ir 47,5 kW, bērnudārzā Vilnītis (12,7 kW) un sporta kompleksa administratīvajā ēkā (7,9 kW).</t>
  </si>
  <si>
    <t>http://www.salacgriva.lv/lat/salacgrivas_novads/projekti/saules_ener_ija_siltajam_deni/   ;   http://kpfi.lv/modules/Konkurs/projekti.php?id=10&amp;lang=en</t>
  </si>
  <si>
    <t>vietējo energoresursu izmantošana, jūras siltums</t>
  </si>
  <si>
    <t>Eiropas Ekonomikas zonas finanšu instrumenta un Norvēģijas valdības divpusējā finanšu instruments, pašvaldība. Kopējās projekta izmaksas ir 1 090 947  eiro jeb 763 662 lati, tai skaitā EEZ un Norvēģijas valdības divpusējais finanšu instrumenta līdzfinansējums - 927 305 eiro jeb 649 113 lati, pašvaldības līdzfinansējums - 163 642 eiro jeb 114 549 lati.</t>
  </si>
  <si>
    <t xml:space="preserve">EZF. Kopējais finansējums 21 335,96 euro, no kura 10% ir Salacgrīvas novada domes līdzfinansējums, 90% - EZF. </t>
  </si>
  <si>
    <t>Svētciema muižas parka infrastruktūra</t>
  </si>
  <si>
    <t>Salacgrīvas novads, Svētciems</t>
  </si>
  <si>
    <t>Kvalitātes vadības sistēmas, laba pārvaldība</t>
  </si>
  <si>
    <t>Teritorijas labiekārtošana</t>
  </si>
  <si>
    <t>Svētciema attīstības biedrība</t>
  </si>
  <si>
    <t>http://www.salacgriva.lv/lat/salacgrivas_novads/?text_id=24338</t>
  </si>
  <si>
    <t>2014.gada jūnijs</t>
  </si>
  <si>
    <t>Liepupes pilskalnā uzstādīta estrādes grīda un skatuve, visām 7 novada bibliotēkām iegādāta uzziņas literatūra un Ainažu pagasta teritorijā tiks labiekārtota atpūtas vieta pie Salacas</t>
  </si>
  <si>
    <t xml:space="preserve"> Kultūrvēsturiskā mantojuma saglabāšana Salacgrīvas novadā</t>
  </si>
  <si>
    <t>Rekreācijas infrastruktūras izveide Ainažu pilsētā</t>
  </si>
  <si>
    <t>Salacgrīvas novads, Ainaži</t>
  </si>
  <si>
    <t xml:space="preserve">http://old.auseklis.lv/index.php?d=1292281261 ;  http://www.salacgriva.lv/files/news/4754/publiskais.2010.pareizs.pdf </t>
  </si>
  <si>
    <t>Ainažu kultūras nama rekonstrukcija</t>
  </si>
  <si>
    <t>2011.gada decembris</t>
  </si>
  <si>
    <t>2011.gada sākums</t>
  </si>
  <si>
    <t>Salacgrīvas pašvaldības kultūras objektu rekonstrukcija</t>
  </si>
  <si>
    <t>Lauvu tautas nama rekonstrukcija par LVL 26191, Svētciema bibliotēkas rekonstrukcija par LVL 14480,
Salacgrīvas kultūras nama rekonstrukcija par LVL 26611.</t>
  </si>
  <si>
    <t>ELFLA. Lauvu tautas nama rekonstrukcija par LVL 26191, Svētciema bibliotēkas rekonstrukcija par LVL 14480,
Salacgrīvas kultūras nama rekonstrukcija par LVL 26611.</t>
  </si>
  <si>
    <t>http://www.salacgriva.lv/files/news/4754/publiskais.2010.pareizs.pdf</t>
  </si>
  <si>
    <t>ELFLA. Kopējās projekta izmaksas -  39811 LVL</t>
  </si>
  <si>
    <t>ELFLA. Kopējais finansējums - 211404,55 LVL, ELFLA - 78750 LVL, Valsts -  26250 LVL, pašvaldības - 35000 LVL</t>
  </si>
  <si>
    <t>Liepupes pagasta Muižas ielas rekonstrukcijas 1. kārta</t>
  </si>
  <si>
    <t>http://www.salacgriva.lv/files/news/4339/snz.sept.09.pdf</t>
  </si>
  <si>
    <t>Liepupes pagasta Muižas ielas rekonstrukcijas 2. kārta</t>
  </si>
  <si>
    <t>Liepupes pagasta Muižas ielas rekonstrukcija 2. kārta</t>
  </si>
  <si>
    <t>Salacgrīvas novads, Liepupes pagasts</t>
  </si>
  <si>
    <t>Biokoģenerācijas stacijas izveide Liepājā</t>
  </si>
  <si>
    <t>3DP/3.5.2.2.0/09/APIA/MA/027</t>
  </si>
  <si>
    <t>2010. gada jūlijs</t>
  </si>
  <si>
    <t>http://www.liepajasenergija.lv/es-fondu-projekti/biokogeneracijas-stacijas-izveide-liepaja/projekta-norise/biokogeneracijas-stacijas-izveide-liepaja/projekta-norise/biokogeneracijas-stacijas-projekts-veiksmigi-nosledzies</t>
  </si>
  <si>
    <t>Projekta ietvaros paredzēts veikt Liepājas pilsētas TEC Kaiju ielā 33 rekonstrukciju uzstādot jaunu koģenerācijas staciju, kas daļēji aizstās esošās novecojušās siltumražošanas jaudas un papildus dos iespēju ražot elektroenerģiju pārdošanai elektrotīklos. Jaunās koģenerācijas stacijas situmjauda -  līdz 10 MW siltumenerģijas un 2,3 MW elektroenerģijas. Kā kurināmo stacijā  izmanto šķeldu, kas ir pieejams, atjaunojams un videi draudzīgs kurināmais. Gada laikā plānots izmantot 110 000 beramo kubikmetru šķeldas.</t>
  </si>
  <si>
    <t>Teritorijas integrētā attīstība, vietējo energoresursu izmantošana, ilgtspējīga enerģētika</t>
  </si>
  <si>
    <t>3DP/3.5.2.1.1/10/APIA/LIAA/005</t>
  </si>
  <si>
    <t>Siltumavota rekonstrukcija Liepājā, Kaiju ielā 33</t>
  </si>
  <si>
    <t>SIA „Liepājas enerģija” siltumavota Liepājā, Kaiju ielā 33 rekonstrukcija. Galvenās aktivitātes: -Ēku, būvkonstrukciju nojaukšana un četru esošo tvaika katlu demontāža. -Divu jaunu ūdenssildāmo šķeldas katlu uzstādīšana ar kopējo jaudu 30MW. -Divu esošo ūdenssildāmo dabasgāzes katlu KVGM rekonstrukcija. -Šķeldas noliktavas izbūve. -Šķeldas siltumavota darbībai tieši nepieciešamo tehnoloģisko palīgiekārtu iegāde. Projekta uzdevums: sekmēt fosilā kurināmā aizvietošanu ar atjaunojamiem energoresursiem, būtiski paaugstināt siltumenerģijas ražošanas efektivitāti. Plānotais projekta ieguvums: atjaunojamo energoresursu īpatsvara pieaugums siltumavotā no 0 uz 59%.</t>
  </si>
  <si>
    <t xml:space="preserve">SIA „Liepājas enerģija” </t>
  </si>
  <si>
    <t>2011. gada jūnijs</t>
  </si>
  <si>
    <t>http://esfinanses.lv/projekti/13655_siltumavota-rekonstrukcija-liepaja-kaiju-iela-33</t>
  </si>
  <si>
    <t>Zirņu – Ganību ielu rekonstrukcija un pieslēguma Zemnieku ielai izbūve (Dienvidu pieslēgums Liepājas ostai)</t>
  </si>
  <si>
    <t>Finansējuma saņēmējs - Liepājas pilsētas dome</t>
  </si>
  <si>
    <t>http://www.liepajniekiem.lv/zinas/sabiedriba/groza-projekta-zirnu-ganibu-ielu-rekonstrukcija-izmaksas-100256</t>
  </si>
  <si>
    <t>Transporta infrastruktūra, ostu darbība</t>
  </si>
  <si>
    <t xml:space="preserve">Rīgas brīvostas pārvalde Kalpaka bulv. 12, Rīga, Latvija, LV-1010
Telefons: (+371) 67030800
E-pasts: info@rop.lv
Mājas lapa: www.rop.lv
</t>
  </si>
  <si>
    <t>„Izpēte un tehniskā projektēšana projektam „Pieejas kanāla kuģu ienākšanai Rīgas ostā rekonstrukcija””</t>
  </si>
  <si>
    <t>3DP/3.5.1.4.0/11/IPIA/VARAM/001</t>
  </si>
  <si>
    <t>Specializēta kuģa iegāde zvejas kontroles un vides monitoringa veikšanai jūrā</t>
  </si>
  <si>
    <t>Vides monitorings</t>
  </si>
  <si>
    <t>2012. gada marts</t>
  </si>
  <si>
    <t xml:space="preserve"> 2014. gada augusts</t>
  </si>
  <si>
    <t xml:space="preserve">Iegādāties jaunu, pēc pasūtījuma būvētu specializētu kuģi, kurš būtu piemērots zvejas un vides aizsardzības noteikumu ievērošanas kontrolei, kā arī vides monitoringa veikšanai jūrā. Kuģim jābūt aprīkotam ar nolaižamu laivu, celtni, navigācijas un telekomunikāciju iekārtām, tauvošanas, ugunsdzēšanas un enkurošanas iekārtām. </t>
  </si>
  <si>
    <t>KF, 3.5.1.4. Vides monitoringa un kontroles sistēmas attīstība, Projekta kopējais finansējums (Maksimālā piešķirtā summa projekta realizācijai): 3 293 660,45 EUR (iesk. PVN) jeb 2 314 798 LVL, ERAF līdzfinansējuma apjoms: 1 990 726 LVL. Specializētā kuģa iegāde 86 % apmērā tiek finansēta no Eiropas Savienības Kohēzijas fonda līdzekļiem.  kuģa būves izmaksas sastāda 1 889 999,91 EUR.</t>
  </si>
  <si>
    <t>Valsts vides dienests. KF projekta koordinators VVD:
Aivars Zalcmanis
Valsts vides dienesta
Administratīvā departamenta projektu koordinators
E-pasts: aivars.zalcmanis@vvd.gov.lv
Tel.: + 371 67084233</t>
  </si>
  <si>
    <t xml:space="preserve">http://www.esfondi.lv/activities.php?id=867&amp;pid=0&amp;action=projectinfo&amp;aid=242118 ;   http://www.vvd.gov.lv/lv/aktualitates/informacija-presei/?id=405   ;   http://www.focus.lv/latvija/sabiedriba/vvd-zvejas-kontroles-un-monitoringa-kugi-piegadas-nakamnedel </t>
  </si>
  <si>
    <t>3DP/3.3.1.3.0/10/IPIA/SM/003</t>
  </si>
  <si>
    <t>Infrastruktūras attīstība Krievu salā ostas aktivitāšu pārcelšanai no pilsētas centra</t>
  </si>
  <si>
    <t>2014. gada septembris (66 mēneši)</t>
  </si>
  <si>
    <t>Ostas aktivitāšu izraisītās vides degradācijas Andrejsalas un Eksportostas teritorijā novēršana, ostas konkurētspējas saglabāšana Baltijas jūras reģionā, pārceļot ostas terminālus uz to darbībai piemērotāku vietu, sekmējot turpmāku Latvijas transporta un loģistikas nozares attīstību</t>
  </si>
  <si>
    <t xml:space="preserve"> KF (3.3.1.3.aktivitāte „Lielo ostu infrastruktūras attīstība „Jūras maģistrāles”) līdzfinansējums: 54 milj. LVL</t>
  </si>
  <si>
    <t>http://www.rop.lv/lv/jaunumi/3849-a-ameriks-ta-bus-21-gadsimta-osta.html ;  http://www.esfondi.lv/activities.php?id=867&amp;pid=0&amp;action=projectinfo&amp;aid=323539</t>
  </si>
  <si>
    <t>Rīgas pilsēta (un citi partneri Baltijas jūras reģionā)</t>
  </si>
  <si>
    <t>(Nav atrasta informācija)</t>
  </si>
  <si>
    <t>Lielo ostu kapacitātes stiprināšana</t>
  </si>
  <si>
    <t>2006 – LV – 92301 – S</t>
  </si>
  <si>
    <t>Piešķirtais finansiālais atbalsts ir 1 150 000 EUR, kas sastāda 50% no kopējām projekta izmaksām. Rīgas brīvostas pārvaldei tika piešķirts finansiālais atbalsts 520 000 EUR apjomā (50% no projekta izmaksām). [pēc ROP mājaslapā pieejamās informācijas]</t>
  </si>
  <si>
    <t>Rīga, Rīgas brīvosta</t>
  </si>
  <si>
    <t>Kundziņsalas  dzelzceļa infrastruktūra</t>
  </si>
  <si>
    <t>2009. gada septembris</t>
  </si>
  <si>
    <t>http://www.db.lv/laikraksta-arhivs/transports-logistika/taps-jauna-dzelzcela-infrastruktura-399148</t>
  </si>
  <si>
    <t>Lielo ostu pievedceļi (dzelzceļš)</t>
  </si>
  <si>
    <t xml:space="preserve">Kuģu radīto atkritumu un piesārņoto ūdeņu attīrīšanas kompleksa rekonstrukcija </t>
  </si>
  <si>
    <t>Ostu darbība, vides aizsardzība</t>
  </si>
  <si>
    <t>2007. gada marts</t>
  </si>
  <si>
    <t xml:space="preserve">SIA"Eko Osta"  Tvaika iela 39, Rīga, LV-1034, ekoosta@okosta.lv
</t>
  </si>
  <si>
    <t>http://ekoosta.lv/lv/par-eko-osta/preses-relizes/2009</t>
  </si>
  <si>
    <t>13-02-Z30300-000003</t>
  </si>
  <si>
    <t>Pāvilostas ostas infrastruktūras izbūve</t>
  </si>
  <si>
    <t>2014. gada marts</t>
  </si>
  <si>
    <t>veikt Pāvilostas infrastruktūras izbūvi un iegādāties ledus ģeneratoru ostai.</t>
  </si>
  <si>
    <t>EZF pasākuma „Investīcijas zvejas ostās un zivju izkraušanas vietās” līdzfinansējums. Projekta attiecināmais finansējums ir 155 671,33 EUR</t>
  </si>
  <si>
    <t xml:space="preserve">2006. gads </t>
  </si>
  <si>
    <t xml:space="preserve">Jahtu piestātnes un degvielas uzpildes stacijas izbūve </t>
  </si>
  <si>
    <t>Rekreācija, kultūra, sports</t>
  </si>
  <si>
    <t>Teritorijas integrētā attīstība, rekreācija, kultūra, sports</t>
  </si>
  <si>
    <t>Teritorijas integrētā attīstība, rekreācija, kultūra</t>
  </si>
  <si>
    <t>http://www.roja.lv ;  http://esfinanses.lv/projekti/7502_kvalitates-un-personala-vadibas-sistemas-izveidosana-un-ieviesana-rojas-novada-dome</t>
  </si>
  <si>
    <t>ESF (aktivitātes "1.5.1.3.1. Kvalitātes vadības sistēmas izveide un ieviešana") līdzfinansējums - 21 168,32 EUR, kopējais finansējums projektam - 24 903,90 EUR.</t>
  </si>
  <si>
    <t>EZF līdzfinansējums -7 624,63 EUR, pašvaldības finansējums - 4 778,10 EUR, Kopējās izmaksas - 12 402,72 EUR.</t>
  </si>
  <si>
    <t>Teritorijas "Plocis" labiekārtošana Parka ielā, Rojā</t>
  </si>
  <si>
    <t>2011. gada novembris</t>
  </si>
  <si>
    <t>http://www.roja.lv/index.php?option=com_content&amp;view=article&amp;id=460&amp;Itemid=488 ;  http://www.krustpils.lv/faili/10.04.2012.-ZivjuLapa.pdf</t>
  </si>
  <si>
    <t>Rojas novads, Roja</t>
  </si>
  <si>
    <r>
      <rPr>
        <sz val="11"/>
        <rFont val="Times New Roman"/>
        <family val="1"/>
        <charset val="186"/>
      </rPr>
      <t xml:space="preserve">Rojas novada Dome, Zvejnieku iela 3, Roja, Rojas novads; Tālr.:63232051, </t>
    </r>
    <r>
      <rPr>
        <u/>
        <sz val="11"/>
        <rFont val="Times New Roman"/>
        <family val="1"/>
        <charset val="186"/>
      </rPr>
      <t xml:space="preserve">roja@roja.lv </t>
    </r>
    <r>
      <rPr>
        <sz val="11"/>
        <rFont val="Times New Roman"/>
        <family val="1"/>
        <charset val="186"/>
      </rPr>
      <t>- Agnese Veckagāne</t>
    </r>
  </si>
  <si>
    <t>Norādes uz tūrisma objektiem/mītnēm Rojas novadā</t>
  </si>
  <si>
    <t>11-08-LL18-L413205-000003</t>
  </si>
  <si>
    <t>ELFLA līdzfinansējums - 6 268,72 LVL, Kopējais finansējums - 8 497,61 LVL.</t>
  </si>
  <si>
    <t>http://www.roja.lv/index.php?option=com_content&amp;view=article&amp;id=460&amp;Itemid=488  ;  http://www.roja.lv/index.php?option=com_content&amp;view=article&amp;id=759:projekta-nordes-uz-trisma-objektiemmtnm-rojas-novadq-realizcija</t>
  </si>
  <si>
    <t>Uzstādītas 92 dažāda veida ceļa norādes un 6 informatīvās planšetes. 23 ceļa zīmes tika uzstādītas uz tūrisma naktsmītnēm Rojas novadā, 3 ceļa norādes uz pludmalēm Rojas novadā, 6 ceļa norādes par iespēju iegādāties kūpinātas zivis Rojas novadā, 3 informatīvās norādes uz baznīcām Rojas novadā, 5 ceļa norādes uz dažādiem pieejamajiem pakalpojumiem Rojas novadā, 12 informatīvās zīmes par video novērošanu Rojas novadā, 5 informatīvie stendi par aizliegtām darbībām kāpu zonā, 5 mazas ceļa norādes uz dažādiem apskates objektiem Rojā, 30 informatīvās zīmes par to, ka aizliegts iebraukt kāpu zonā.</t>
  </si>
  <si>
    <t>Rojas kultūras centra modernizācija</t>
  </si>
  <si>
    <t>12-08-LL18-L413201-000021</t>
  </si>
  <si>
    <t>2013.gada 30.septembris</t>
  </si>
  <si>
    <t>2012.gada 18.jūlija</t>
  </si>
  <si>
    <t>ELFLA. Projekta kopējās izmaksas ir 9 044,75 LVL, attiecināmās izmaksas sastāda 7 475.00 LVL, pašvaldības līdzfinansējums ir neattiecināmās izmaksas, kas sastāda 1 569.75 LVL (PVN) un 10% no attiecināmajām izmaksām, kas sastāda 747.50LVL. ELFLA finansējums sastāda 6 727,50 LVL</t>
  </si>
  <si>
    <r>
      <rPr>
        <sz val="11"/>
        <rFont val="Times New Roman"/>
        <family val="1"/>
        <charset val="186"/>
      </rPr>
      <t xml:space="preserve">Rojas novada Dome, Zvejnieku iela 3, Roja, Rojas novads; Tālr.:63232051, </t>
    </r>
    <r>
      <rPr>
        <u/>
        <sz val="11"/>
        <rFont val="Times New Roman"/>
        <family val="1"/>
        <charset val="186"/>
      </rPr>
      <t>roja@roja.lv</t>
    </r>
  </si>
  <si>
    <t>http://www.roja.lv/index.php?option=com_content&amp;view=article&amp;id=779:apstiprints-projekts-rojas-kultras-centra-modernizcija</t>
  </si>
  <si>
    <t>Ceļu rekonstrukcija satiksmes drošības uzlabošanai</t>
  </si>
  <si>
    <t>12-08-ZL12-Z401101-000010</t>
  </si>
  <si>
    <t>2012.gada 18.jūlijs</t>
  </si>
  <si>
    <t>2013.gada 30. septembris</t>
  </si>
  <si>
    <t>EZF līdzfinansējums - 14 385,25 LVL , Kopējās izmaksas - 36 402,48 LVL</t>
  </si>
  <si>
    <t>http://www.roja.lv/index.php?option=com_content&amp;view=article&amp;id=460&amp;Itemid=488  ; http://www.roja.lv/index.php?option=com_content&amp;view=article&amp;id=780:realizts-projekts-talsu-ielas-rekonstrukcija</t>
  </si>
  <si>
    <t>Celtnieku ielas rekonstrukcija</t>
  </si>
  <si>
    <t>EZF līdzfinansējums - 45 000,00 LVL, Kopējās izmaksas - 61 000,00 LVL</t>
  </si>
  <si>
    <t>Transporta infrastruktūra, teritoriju labiekārtošana</t>
  </si>
  <si>
    <t>EZF 2007-2013 līdzfinansējums - 12000 LVL (90%)</t>
  </si>
  <si>
    <t>Saulkrastu novada dome ????</t>
  </si>
  <si>
    <t>http://www.celotajs.lv/lv/e/ragakapas_dabas_taka</t>
  </si>
  <si>
    <t>Infrastruktūra dabas parkā "Ragakāpa" - dabas taka ar garumu Garums 2 km (vienā virzīenā!) Ietilps Ragakāpas dabas parka teritorijā.</t>
  </si>
  <si>
    <t>Ragakāpas dabas taka</t>
  </si>
  <si>
    <t xml:space="preserve"> 2012. gada Septembris</t>
  </si>
  <si>
    <t>850m garās Ragakāpas dabas takas atjaunošana. Jaunā laipa uzbūvēta daļēji vecās laipas vietā, un tagad pa AS „Latvijas valsts meži” teritoriju ērti un videi draudzīgi varēs nokļūt līdz jūrai. Taka ir ideāla vieta pastaigai, veidota no Latvijas valsts mežu priedes un ozola koksnes un savieno Jūrmalas Brīvdabas muzeju ar jūras līča piekrasti.</t>
  </si>
  <si>
    <t>Latvija Valsts meži finansējums</t>
  </si>
  <si>
    <t>http://www.mammadaba.lv/mammadaba-jaunumi/459-atklajam-ragakapas-jauno-dabas-taku</t>
  </si>
  <si>
    <t>Nav zināmas izmaksas</t>
  </si>
  <si>
    <t xml:space="preserve"> 2012. gads</t>
  </si>
  <si>
    <t>Dabas aizsardzība, tūrisma infrastruktūra</t>
  </si>
  <si>
    <t>Antropogēno slodzi samazinošās un informatīvās infrastruktūras izveide Natura 2000 teritorijās. II kārta ietvaros - Infrastruktūra dabas parkā "Ragakāpa"</t>
  </si>
  <si>
    <t>http://www.kemerunacionalaisparks.lv/?r=32</t>
  </si>
  <si>
    <t>Ķemeru nacionālā parka fonds (NVO)</t>
  </si>
  <si>
    <t>http://www.daba.gov.lv/upload/File/DOC_IE/IE020_101005_AK_dab_infra_2P_tehn-specif.pdf</t>
  </si>
  <si>
    <t>Dabas aizsardzības pārvalde</t>
  </si>
  <si>
    <t>2010.  gads</t>
  </si>
  <si>
    <t>http://www.daba.gov.lv/public/lat/turistiem/apraksti/taka/kolkasraga_priezu_taka/</t>
  </si>
  <si>
    <t xml:space="preserve">  Kāpnes, infozīmes dabas liegumā „Vidzemes akmeņainā jūrmala”</t>
  </si>
  <si>
    <t>Google meklētājs</t>
  </si>
  <si>
    <t>8.</t>
  </si>
  <si>
    <t>Ostu īesūtītā informācija</t>
  </si>
  <si>
    <t>9.</t>
  </si>
  <si>
    <t>(Liepājas SEZ, Rīgas brīvostas pārvalde, Pāvilosta)</t>
  </si>
  <si>
    <t>Ventspils (pilsētas) mājaslapas realizācijā esošo projektu datu bāze</t>
  </si>
  <si>
    <t>http://www.ventspilsnovads.lv/;  http://www.ventspilsnovads.lv/ct-menu-item-348/ct-menu-item-392  (2010);   http://www.ventspilsnovads.lv/ct-menu-item-348/ct-menu-item-392/ct-menu-item-396 (2011) ; http://www.ventspilsnovads.lv/ct-menu-item-348/ct-menu-item-392/ct-menu-item-394 (2012); http://www.ventspilsnovads.lv/ct-menu-item-348/ct-menu-item-392/2013-g-arhivsprojekti (2013); http://www.ventspilsnovads.lv/ct-menu-item-348/ct-menu-item-392/projekti-2014-g (2014)</t>
  </si>
  <si>
    <t>http://www.dundaga.lv/lv/pasvaldiba/projekti/pabeigtie-projekti/</t>
  </si>
  <si>
    <t>http://www.roja.lv/index.php?option=com_content&amp;view=article&amp;id=460&amp;Itemid=488  ;   http://www.roja.lv/index.php?option=com_content&amp;view=article&amp;id=391&amp;Itemid=499</t>
  </si>
  <si>
    <t>http://www.mersrags.lv/Dome_projekti.htm</t>
  </si>
  <si>
    <t>http://www.enguresnovads.lv/projekti</t>
  </si>
  <si>
    <t>http://www.jurmala.lv/page/180</t>
  </si>
  <si>
    <t>http://www.rdpad.lv/services/Projekti/</t>
  </si>
  <si>
    <t>http://carnikava.lv/attistiba/projekti/eraf ;  http://carnikava.lv/attistiba/projekti/ezf ;  http://carnikava.lv/attistiba/projekti/elfla ;  http://carnikava.lv/attistiba/projekti/pasvaldibas ;  http://biedribasernikon.lv/elfla  ;  http://biedribasernikon.lv/ezf</t>
  </si>
  <si>
    <t>http://www.saulkrasti.lv/index.php/lv/dome/projekti</t>
  </si>
  <si>
    <t>http://www.salacgriva.lv/lat/salacgrivas_novads/projekti/</t>
  </si>
  <si>
    <t xml:space="preserve">http://www.liepajniekiem.lv/   ;   http://www.aprinkis.lv/sabiedriba/pasvaldibas/item/12628-nakamvasar-atputniekus-saulkrastos-gaidis-labiekartota-pludmale ; http://rekurzeme.diena.lv/ ;  </t>
  </si>
  <si>
    <t>Saulkrastu novads, Saulkrasti</t>
  </si>
  <si>
    <t>Publiskās infrastruktūras nodrošināšana peldvietai “Centrs”, Saulkrastos (1.kārta)</t>
  </si>
  <si>
    <t>http://www.varam.gov.lv/in_site/tools/download.php?file=files/text/Publikacijas/pasv_parsk2013//Saulkrasti_novads.pdf ;  http://www.saulkrasti.lv/index.php/lv/dome/1627--atklts-jras-parks-  ;  http://www.visitsaulkrasti.lv/nw-zinas/uzsakti-labiekartosanas-darbi-birinu-ielas-izeja-uz-juru</t>
  </si>
  <si>
    <t xml:space="preserve">EZF. 1. kārtā kopējais finansējums paredzēts 194635 LVL + 2990,00 LVL (2013. g. pārskats). 2. kārtā  pēc aprēķinātās summas (364000-276940,65) kopā - 87059,35 EUR. EZF (Leader pieeja) līdzfinansējums (kopā) -179 281 EUR, kopējais finansējums (abām kārtām) - 364 000 EUR. </t>
  </si>
  <si>
    <t>polsis.mk.gov.lv/LoadAtt/file48251.doc</t>
  </si>
  <si>
    <t xml:space="preserve">Informatīvais ziņojums par Piekrastes telpiskās attīstības pamatnostādņu 2011.-2017.gadam īstenošanas gaitu 2011.-2013.gadā </t>
  </si>
  <si>
    <t>Tūrisma infrastruktūra, dabas aizsardzība</t>
  </si>
  <si>
    <t>Kolkas priežu, Zilokalnu, Pēterezeras dabas takas un skatu torņa izbūve</t>
  </si>
  <si>
    <t>Mazirbes, Sīkraga, Slīteres autostāvlaukumi ar infrastruktūru izbūve</t>
  </si>
  <si>
    <t>Robežzīmju, infostendu uzstādīšana, barjeras, stāvlaukuma izbūve</t>
  </si>
  <si>
    <t>Robežzīmju uzstādīšana, labiekārtošanas darbi</t>
  </si>
  <si>
    <t>Dabas aizsardzības pārvaldes sniegtā informācija</t>
  </si>
  <si>
    <t>Pludmaļu infrastruktūras attīstība, tūrisms, Teritorijas integrētā attīstība, cilvēku drošība</t>
  </si>
  <si>
    <t>Avāriju ar ķīmisko vielu noplūdi seku novēršana, civilā aizsardzība,  cilvēku drošība</t>
  </si>
  <si>
    <t>Teritorijas integrētā attīstība, elektroniskie pakalpojumi</t>
  </si>
  <si>
    <t>Transports, infrastruktūra</t>
  </si>
  <si>
    <t>Kultūra, publiskā infrastruktūra</t>
  </si>
  <si>
    <t>Kolkas tautas nam jumta seguma un  logu nomaiņa,  apkures sistēmu rekonstrukcija, lielās zāles remonts u.c. uzlabojumi</t>
  </si>
  <si>
    <t>(Trūkst informācijas)</t>
  </si>
  <si>
    <t>Jahtu ostas attīstība</t>
  </si>
  <si>
    <t>Tūrisms, Teritoriju integrētā  attīstība, lauku ekonomikas attīstība</t>
  </si>
  <si>
    <t>Vietējai ekonomikai nozīmīga uzņēmuma ar augstu eksportspēju ražotnes attīstība</t>
  </si>
  <si>
    <t>Rekonstruēt zvejas kuģu piestātni, kas ir bīstamā stāvoklī un apdraudēja ekspluatāciju.</t>
  </si>
  <si>
    <t>Informācija no Informatīvā ziņojuma</t>
  </si>
  <si>
    <t>(no vecās datu bāzes)</t>
  </si>
  <si>
    <t>2013. gada septembris</t>
  </si>
  <si>
    <t>2012. gada  augusts</t>
  </si>
  <si>
    <t>ELFLA, 426960 - 13806 = 413144</t>
  </si>
  <si>
    <t>Tūrisma projekti, kas neietver  projektu "Kultūrvēsturiskā mantojuma saglabāšana Salacgrīvas novadā"??</t>
  </si>
  <si>
    <r>
      <rPr>
        <sz val="11"/>
        <rFont val="Times New Roman"/>
        <family val="1"/>
        <charset val="186"/>
      </rPr>
      <t xml:space="preserve">Saulkrastu novada dome, Raiņa iela 8, Saulkrasti, kontaktp. Normunds Līcis: Tālr. 67142527, </t>
    </r>
    <r>
      <rPr>
        <u/>
        <sz val="11"/>
        <rFont val="Times New Roman"/>
        <family val="1"/>
        <charset val="186"/>
      </rPr>
      <t>normunds.licis@saulkrasti.lv</t>
    </r>
  </si>
  <si>
    <t>Atpūtas parks "Zvejniekciema piejūras atpūtas takas" (nav saņemta detalizēta informācija par projektu)</t>
  </si>
  <si>
    <t>Atpūtas parka "Zvejniekciema piejūras atpūtas takas" teritorijas labiekārtošana</t>
  </si>
  <si>
    <t>EZF finansējums - 151600 LVL (90%)</t>
  </si>
  <si>
    <t>2008. gada 27. jūnijs</t>
  </si>
  <si>
    <t>2010. gada jūnijs (24 mēneši)</t>
  </si>
  <si>
    <t>EZF līdzfinansējums - 90 % - Eiropas Zivsaimniecības fonda atbalsts 76936.25 EUR</t>
  </si>
  <si>
    <t>Baltijas jūras rietumu krasts</t>
  </si>
  <si>
    <t xml:space="preserve">Salacgrīvas domes budžets
</t>
  </si>
  <si>
    <t>Izbūvēts auto stāvlaukums pludmalē ar 65 automašīnu vietām</t>
  </si>
  <si>
    <t>Labiekārtošanas darbi vecajā Svētciema muižas parkā, kurā Svētciema attīstības biedrība</t>
  </si>
  <si>
    <t>http://www.esfinanses.lv/aaddmm/uploads/LAD.pdf ;  http://www.rpr.gov.lv/uploads/filedir/RPR%20Att%20programmas%20update/Publiska%20apspriesana/Limbazi/Projekti_09.11.2011..pdf?PHPSESSID=16d405da7de32aa884089bea0b9b59b1</t>
  </si>
  <si>
    <t>Piebraucamās vietas laukuma labiekārtošana un pārvietojamās tirdzniecības vietu nojumju izgatavošana un uzstādīšana nekustamajā īpašumā "Krasti" Jūrkalnes pagastā</t>
  </si>
  <si>
    <t>http://www.ventasbalss.lv/news/read/18720</t>
  </si>
  <si>
    <t>http://www.ventspils.lv/lat/investicijas_un_projekti/investiciju_projekti/realizetie/194-satiksmes-drosibas-uzlabojumi-ventspils-pilseta-staldzenes-un-bangu-ielu-krustojuma/</t>
  </si>
  <si>
    <t>2011.gada novembris</t>
  </si>
  <si>
    <t>3.2.1.3.1. Satiksmes drošības uzlabojumi apdzīvotās vietās ārpus Rīgas -  Projekta kopējās izmaksas veido 254 tūkstoši latu (361 tūkst. euro), tajā skaitā, piesaistītais Eiropas Reģionālās attīstības fonda finansējums ir 213 tūkstoši latu (303 tūkst. euro) (84% no projekta attiecināmajām izmaksām), valsts budžeta finansējums paredzēts 6 tūkstoši latu (8 tūkst. euro) apmērā, savukārt pašvaldība projektu īstenošanā plāno ieguldīt 35 tūkstošus latu (50 tūkst. euro).</t>
  </si>
  <si>
    <t>ERAF, Latvijas  un Igaunijas programma - Kopējās izmaksas (Latvijas izmaksas nav izdalītas atsevišķi): 1 444 612,00 EUR
ERAF līdzfinansējums: 1 227 920,00 EUR</t>
  </si>
  <si>
    <t>http://www.estlat.eu/supported-projects/?project=31 ;  http://gorwind.msi.ttu.ee ;  http://www.modlab.lv/gorwind</t>
  </si>
  <si>
    <t>http://eu.baltic.net/Project_Database.5308.html?&amp;contentid=55&amp;contentaction=single  ;    www.submariner-project.eu  ; http://varam.gov.lv/lat/aktual/preses_relizes/?doc=11304</t>
  </si>
  <si>
    <t>ERAF finansējums; partneru līdzfinansējums;  Kopējais budžets:  , VARAM projekta izmaksu daļa: 155 931,00 EUR, ERAF līdzfinansējums: 132 541,00 EUR, Vides attīstības biedrības projekta izmaksu daļa: 119 682,00 EUR, ERAF līdzfinansējums: 101 729,00 EUR</t>
  </si>
  <si>
    <t>http://www.saulkrasti.lv/index.php/en/dome/1845-veikta-koka-laipu-rekonstrukcija- ; http://www.saulkrasti.lv/index.php/lv/dome/1845-veikta-koka-laipu-rekonstrukcija-</t>
  </si>
  <si>
    <t>Oktobra mēnesī pabeigta koka laipu ierīkošana Zvejniekciemā, Melnsila ielas galā līdz jūrai un tiek veikti pēdējie darbi laipu ierīkošanai no Upes ielas gar kempingu "Jūras priedes" līdz pludmalei. Darbu ietvaros notika esošo koka laipu pilnīga demontāža un jaunu koka laipu un kāpņu ierīkošana 1125 m2 platībā, kā arī atpūtas platformu izveide, soliņu, atkritumu urnu un norobežojošo margu uzstādīšana. Visām koka detaļām ir veikta vakuuma (zemspiediena) impregnēšana, bet elementu savienošanai izmantotas augstvērtīgas skrūves, lai kopumā nodrošinātu iespējami ilgu celiņu kalpošanu.</t>
  </si>
  <si>
    <t>2014. gada okbobris</t>
  </si>
  <si>
    <t>Transports, velotūrisma attīstība, publiskā infrastruktūra</t>
  </si>
  <si>
    <t>Universālais dizains, teritorijas integrētā attīstība, publiskā infrastruktūra</t>
  </si>
  <si>
    <t>Ostu darbība, publiskā infrastruktūra</t>
  </si>
  <si>
    <t>Tūrisms, publiskā infrastruktūra</t>
  </si>
  <si>
    <t>Tūrisms, dabas aizsardzība, izpēte</t>
  </si>
  <si>
    <t>Enerģētika, izpēte</t>
  </si>
  <si>
    <t>Tūrisms, pieredzes apmaiņa</t>
  </si>
  <si>
    <t>Dabas aizsardzība, teritoriju labiekārtošana, publiskā infrastruktūra</t>
  </si>
  <si>
    <t>http://www.liepaja.lv/page/3340&amp;action=description&amp;o_id=146&amp;mode=print ;  http://www.liepajniekiem.lv/zinas/sabiedriba/noslegusies-liepajas-ezera-piekrastes-sakopsanas-darbi-103680</t>
  </si>
  <si>
    <t>Mērsraga novada dome</t>
  </si>
  <si>
    <t>ERAF Latvijas - Lietuvas pārrobežu sadarbības programmas 2007. – 2013.gadam līdzfinansējums. Kopējās izmaksas EUR 1 012 554,14
ERAF finansējums  Talsu NP EUR  24045,16
Pašvaldības līdzfinansējums EUR  4243,26</t>
  </si>
  <si>
    <t>ERAF Latvijas - Lietuvas pārrobežu sadarbības programmas 2007. – 2013.gadam līdzfinansējums. Liepājai atvēlētais budžets sastāda 15795,32 EUR, no kuriem 85% jeb 13426,02 EUR finansēs Eiropas Savienība un 2369,30 EUR – Liepājas pašvaldība</t>
  </si>
  <si>
    <t>Transports, ostu darbība, publiskā infrastruktūra</t>
  </si>
  <si>
    <t>http://www.iem.gov.lv/lat/aktualitates/jaunumi/?doc=27488  ;  http://m.lvportals.lv/visi/preses-relizes/257159-nosledzas-latvijas-lietuvas-projekts-vides-piesarnojuma-seku-likvidesana-baltijas-juras-piekraste/?size=2&amp;size=3</t>
  </si>
  <si>
    <t>Kopīgas stratēģijas izstrāde rīcībai avāriju gadījos, personāla apmācība, tehniskā aprīkojuma iegāde. Šī projekta mērķis ir uzlabot ekoloģisko avāriju seku novēršanu Lietuvā un Latvijā. Projekta ietvaros tika iegādāts konteinervedējs (Mercedes Zetros), konteiners ķīmisko negadījumu seku likvidēšanai ar aprīkojumu, konteiners naftas produktu savākšanai ar aprīkojumu, alumīnija laiva ar 60Z motoru, piekabe laivas transportēšanai, kvadracikls ATV 4x4, piekabe ATV transportēšanai, mikroautobuss, ūdenslīdēja aprīkojums.</t>
  </si>
  <si>
    <t>Izpēte</t>
  </si>
  <si>
    <t>Izpēte / Pilotprojekts</t>
  </si>
  <si>
    <t>Pludmaļu labiekārtošana, pludmaļu infrastruktūras attīstība, publiskā infrastruktūra</t>
  </si>
  <si>
    <t>Publiskā infrastruktūra</t>
  </si>
  <si>
    <t>Green Heritage - (ENG) Regeneration of Parks as Integral Parts of Historical Heritage, (LV) Muižas parki kā kultūrvēsturiskā mantojuma sastāvdaļa</t>
  </si>
  <si>
    <t>izstrādāt tehnisko dokumentāciju tālākai muižu parku attīstībai, stiprināt sadarbību un pieredzes apmaiņu starp ainavu dizaineriem, vēsturniekiem, dārzu speciālistiem, muižu kompleksu saimniekiem un apsaimniekotājiem, lai veicinātu parku atjaunošanu. Projekta ietvaros tiks veicināta arī kultūras pasākumu organizēšanu parkos, ar mērķi piesaistīt pēc iespējas vairāk apmeklētāju un popularizētu vietējos ražotājus un amatniekus, vienlaicīgi saglabājot tradicionālās prasmes, kas ir ikviena novada neatņemams vēsturiskais mantojums. Notikusi pierezes apmaiņa, izpēte un izstrādāta tūrisma maršruta karte.</t>
  </si>
  <si>
    <t>Mērķis un rezultāti</t>
  </si>
  <si>
    <t xml:space="preserve">"Engures ezera hidroloģiskā režīma uzlabošana Mērsraga novada teritorijā" tehniskā projekta izstrāde. Šī projekta ietvaros tiks izstrādāts tehniskais projekts, kurā tiks paredzēts labiekārtot Engures ezera ziemeļu daļu (mazezeru). Šo tehnisko projektu varēs izmantot startējot nākamajos projektos, kuru gaitā tiks izveidotas vairākas salas - putnu salas. Projektā paredzētā ezera daļa tiks attīrīta no niedrēm, izveidoti skatu torņi, informācijas centrs un veikti labiekārtošanas darbi. Pieredzes apmaiņa ezeru apsaimniekošanā un informācijas apmaiņa par pielietotajiem apsaimniekošanas modeļiem projektā iekļautajiem ezeriem. </t>
  </si>
  <si>
    <t>http://www.mersrags.lv/02_08_2012_ezera_projekts.htm ;  http://www.kurzemesregions.lv/projekti/Latvijas_un_Lietuvas_parrobezu_sadarbibas_programma/Parrobezu_sadarbiba_ilgtspejigai_ezeru_apsaimniekosanai_Kurzeme_un_Lietuva</t>
  </si>
  <si>
    <t>ERAF Latvijas - Lietuvas pārrobežu sadarbības programmas 2007. – 2013.gadam līdzfinansējums. Finansējums Mērsraga novada domei ( LV) – 54 979,62 EUR</t>
  </si>
  <si>
    <t>http://www.kurzemesregions.lv/projekti/Latvijas_un_Lietuvas_parrobezu_sadarbibas_programma/Parrobezu_sadarbiba_ilgtspejigai_ezeru_apsaimniekosanai_Kurzeme_un_Lietuva ; http://www.talsi.lv/lakes-future-ezeri-nakotnei</t>
  </si>
  <si>
    <t>Projekta realizācijas gaitā pilnveidota Ostas vārtu kontroles sistēma Klaipēdas ostā un ieviesta Liepājas ostā (tā būs PGCS), bet Ventspils ostā tiks veikta navigācijas līdzekļu modernizācija, ieviešot automātiskās identifikācijas sistēmas. Klaipēdas ostā tiks pilnveidotas  informācijas sistēmas datu apmaiņai starp ostas uzņēmumiem un valsts iestādēm (KIPIS). Tiks veikts pētījums „Sabiedriskā transporta sistēmas attīstība Latvijas – Lietuvas pierobežas reģionos” Latvijas sadaļas  izstrādi, t.sk. “Sabiedriskā transporta sistēmas izpēte un priekšlikumi tās attīstībai Kurzmes plānošanas reģionā”. Balstoties uz esošo sistēmu izvērtējumu tiks noteikti iespējamie attīstības virzieni un sniegtas rekomendācijas optimālai sistēmu sasaistei, ņemot vērā Latvijas – Lietuvas pierobežas reģionu sociāli ekonomiskās, demogrāfiskās, administratīvi teritoriālās, u.c. attīstības faktorus. Balstoties uz pasažieru plūsmu intensitāti tiks izstrādāts tehniski ekonomiskais pamatojums sabiedriskā transporta maršrutam „Mažeikiai – Saldus – Rīga (Rīgas lidosta)”.</t>
  </si>
  <si>
    <t>Atritumu apsaimniekošana</t>
  </si>
  <si>
    <t>ERAF (BJR programma) līdzfinansējums Latvijas partneriem - 224 527 EUR, Latvijas partneru līdzfinansējums - 20 632 EUR (Kopumā: 24 5159 EUR)</t>
  </si>
  <si>
    <t>Tūrisma infrastruktūras attīstība, teritoriju labiekārtošana, publiskā infrastruktūra, Peldrīku piestātņu būvniecība jūrā, upju ietekās</t>
  </si>
  <si>
    <t>Tūrisms, kultūrvēsturisko vērtību aizsardzība, publiskā infrastruktūra</t>
  </si>
  <si>
    <t>Transporta infrastruktūra, publiskā infrastruktūra</t>
  </si>
  <si>
    <t>Tūrisms, rekreācija, publiskā infrastruktūra</t>
  </si>
  <si>
    <t xml:space="preserve"> Uzlabot mācību vidi izglītojamiem ar specialām vajadzībām, kā arī veicināt darba un sadzīves prasmju attīstīšanu izglītojamiem Carnikavas speciālajā internātpamatskolā. Projekta aktivitātes:1. Rekonstruēta Carnikavas speciālās internātpamatskolas pamatēka (sienu un cokola siltināšana, logu un durvju nomaiņa - 1 ēka);  2. Veikta Carnikavas speciālās internātpamatskolas pamatēkas ugunsdrošības sistēmas un elektroapgādes tīkla rekonstrukcija – 1 ēka;  3. Izbūvētas jaunas siltumnīcas – 2 ēkas;  4. Nodrošināta Carnikavas speciālās internātpamatskolas teritorijas labiekārtošana, pielāgojot to vides pieejamības prasībām – 1 zemes vienība. </t>
  </si>
  <si>
    <t xml:space="preserve">Izveidot sertificētu aizsargājamo teritoriju tīklu, likt pamatus tādam dabas tūrismam, kas izceltu tieši Baltijas jūras reģiona vērtības, radīt jaunus, uzlabotus dabas tūrisma produktus, tostarp, arī cilvēkiem ar īpašām vajadzībām, veicināt izpratni par dabas aizsardzības pasākumu izdevīgumu politiskā līmenī. Ķemeru Nacionālā Parka ilgtspējīgas tūrisma stratēģijas un rīcības plāna 2011.-2016.g. izstrāde, Ķemeru Nacionālā Parka tūrisma foruma veidošana.
</t>
  </si>
  <si>
    <t>Publiskā infrastruktūra; Universālais dizains</t>
  </si>
  <si>
    <t>Publiskā infrastruktūra; Cilvēku drošība</t>
  </si>
  <si>
    <t>Cilvēku drošība; Izpēte</t>
  </si>
  <si>
    <t>Izpēte; Ekosertifikācija</t>
  </si>
  <si>
    <t>Izpēte; Izglītošana</t>
  </si>
  <si>
    <t>Publiskā infrastruktūra; Ēku būvniecība</t>
  </si>
  <si>
    <t>Sporta aprīkojums</t>
  </si>
  <si>
    <t>Ēku atjaunošana</t>
  </si>
  <si>
    <t>Publiskā infrastruktūra; 1. šķiras autoceļu atjaunošana</t>
  </si>
  <si>
    <t>Ēku atjaunošana; Publiskā infrastruktūra</t>
  </si>
  <si>
    <t>Publiskā infrastruktūra; Ostu attīstība</t>
  </si>
  <si>
    <t>Izpēte; Publiskā infrastruktūra*</t>
  </si>
  <si>
    <t>Noteces novirzīšana</t>
  </si>
  <si>
    <t>Pašvaldības budžeta finansējums 100%. Projekta kopējās izmaksas ir 22 462,00 lati</t>
  </si>
  <si>
    <t xml:space="preserve">EZF. Projekta kopējā summa 25888,58 EUR, no kuriem EZF finansējums- 15533,15 EUR. </t>
  </si>
  <si>
    <t>EZF. Projekta kopējās attiecināmās izmaksas ir 27700 Ls, kur EZF finansējums – 20775 Ls.</t>
  </si>
  <si>
    <t xml:space="preserve">EZF. Eiropas Zivsaimniecības fonda atbalsta ieviešanai Latvijā 2007.-2013.gadam pasākuma “Teritorijas attīstības stratēģiju īstenošana”
Aktivitāte „Ciematu, kuros veic zivsaimniecības darbības, atjaunošana un attīstība”. Projekta kopējās izmaksas – 173 107,15 eiro, tajā skaitā pašvaldības līdzfinansējums ir 67 248,15 eiro. </t>
  </si>
  <si>
    <t>EZF pasākuma „Teritoriju attīstības stratēģiju īstenošana”. Kopējā summa- 17611,62 LVL. EZF - 10566,97 LVL</t>
  </si>
  <si>
    <t>Auto stāvlaukuma AIZRAGS labiekārtošana</t>
  </si>
  <si>
    <t>http://www.plj.lv/docs/1062/EZF_Laukiem%20un%20jurai28.10.2013.xlsx  ;  http://www.vvd.gov.lv/publikacijas-un-statistika/informativie-pazinojumi-par-ivn/  ;   www.enguresnovads.lv/uploads/filedir/novembris2013.doc</t>
  </si>
  <si>
    <t>Auto stāvlaukuma "AIZRAGS" labiekārtošana. Engures novada Lapmežciema pagasta Ragaciema nekustamajā īpašumā „Aizrags”. (atrodas Baltijas jūras un Rīgas jūras līča piekrastes krasta kāpu aizsargjoslā, Ķemeru nacionālā parka teritorijā) Stāvlaukums ir Engures novada pašvaldības īpašums, kas ir nodots pašvaldības SIA „Krants” apsaimniekošanā, tādejādi nodrošinot esošās infrastruktūras saglabāšanu un uzlabošanu. Projekta rezultātā auto stāvlaukums tika rekonstruēts atbilstoši mūsdienu prasībām, to elektrificējot, nodrošinot ar ūdensapgādi, kā arī nodrošinātas galvenās apmeklētāju higiēnas un izklaides prasības. Tāpat tika atjaunoti gājēju celiņi uz jūru, uzstādīti galdi un soli, atkritumu urnas, līdz ar to kontrolējot atpūtnieku plūsmu.</t>
  </si>
  <si>
    <t xml:space="preserve">Engures novads, Lapmežciema pagasts </t>
  </si>
  <si>
    <t>Engures novads, Lapmežciema pagasts (Ragaciems)</t>
  </si>
  <si>
    <t>Engures novads, Engures pagasts, Engure</t>
  </si>
  <si>
    <t>Engures novads, Engures pagasts</t>
  </si>
  <si>
    <t>Engures novads, Smārdes pagasts</t>
  </si>
  <si>
    <t>Biedrība „Jahtklubs Engure”</t>
  </si>
  <si>
    <t xml:space="preserve">13-08-ZL09-Z401201-000001 </t>
  </si>
  <si>
    <t>Publiskas peldošās piestātnes izveidošanai Engures ostā</t>
  </si>
  <si>
    <t xml:space="preserve"> Ar tūrisma veicināšanu saistītas infrastruktūras un pakalpojumu uzlabošana un dažādošana, uzstādot peldošos pontonus ar aprīkojumu publiskas peldošās piestātnes izveidošanai Engures ostā.</t>
  </si>
  <si>
    <t>EZF. Projekta kopējā summa ir EUR 28366,60, no tās 90% ir piešķirts finansējums no EZF.  Pašvaldības līdzfinansējums 10% apmērā – EUR 2836.66</t>
  </si>
  <si>
    <t>SIA "Enmar", Jūras 62a, Engure, Engures novads</t>
  </si>
  <si>
    <t>Detālplānojums</t>
  </si>
  <si>
    <t>Ērtas atpūtas nodrošināšana pludmales apmeklētājiem, teritorijas labiekārtošana</t>
  </si>
  <si>
    <t>Tūrisms, Publiskā infrastruktūra, Veloceļi</t>
  </si>
  <si>
    <t>Hidromeliorācija</t>
  </si>
  <si>
    <t>Ēkas būvniecība</t>
  </si>
  <si>
    <t>Ēkas atjaunošana</t>
  </si>
  <si>
    <t>http://llf.partneribas.lv/index.php?show=&amp;text=1481</t>
  </si>
  <si>
    <t>Mērsraga novada pašvaldība, PROJEKTA VADĪTĀJS:  Agnese Kreicberga</t>
  </si>
  <si>
    <t>2012. gada 18. jūlijs</t>
  </si>
  <si>
    <t>Saieta nama" rekonstrukcijas mērķis ir izveidot Mērsraga novada Upesgrīvas ciema iedzīvotājiem saieta vietu, kurā rīkot dažādas sapulces, konferences, tikšanās, izstādes, u.tml.</t>
  </si>
  <si>
    <t xml:space="preserve">ELFLA Lauku
attīstības programmas pasākuma „Lauku ekonomikas dažādošana un dzīves kvalitātes veicināšana vietējo attīstības stratēģiju īstenošanas teritorijā” Kopējās izmaksas 44 948,98 LVL, tai skaitā attiecināmās projekta izmaksas 20 000,00 LVL, 
no kuriem 90% EZF finansējums ir 18 000,00 LVL un pašvaldības budžeta līdzfinansējums. (Sākotnēji plānotās izmaksas ir pieaugušas)
sastāda 21 106,98 LVL, projekta neattiecināmās izmaksas sastāda 5 842,00 LVL. 
</t>
  </si>
  <si>
    <t>http://www.esfondi.lv/activities.php?id=867&amp;pid=5&amp;action=projectinfo&amp;aid=763282  ;  http://www.liepaja.lv/upload/buvobjektu_saraksts_augusts.pdf  ;  http://www.liepajniekiem.lv/zinas/sabiedriba/liepaja-168-km-garuma-izbuvets-jauns-apgaismojums-116567 ;  http://www.liepajniekiem.lv/zinas/sabiedriba/apgaismojuma-sistemas-modernizacijas-projekts-paveikts-par-80-proc-iespejams-bus-projekta-pagarinaju-97909</t>
  </si>
  <si>
    <t xml:space="preserve">ERAF aktivitāte 3.6.1.1. "Nacionālas un reģionālas nozīmes attīstības centru izaugsmes veicināšana līdzsvarotai valsts attīstībai". Projekta kopējās izmaksas 21 520 986,46 EUR, no tām ERAF finansējums 18 292 838.48 EUR, valsts budžeta dotācija 807 037.00 EUR, Liepājas pilsētas pašvaldības finansējums 2 421 110.98 EUR.
</t>
  </si>
  <si>
    <t xml:space="preserve">ERAF 2.2.1.1. Investīcijas privātajā infrastruktūrā ražošanas procesu un produkcijas modernizēšanai. Projekta kopējās izmaksas ir ap 1.5 milj. Latu. ERAF finansējums -310 926.00 LVL. [Ražotnes izveidei tika piesaistīts 577 500 latu ES struktūrfondu finansējums. (Nepārbaudīta informācija)] Daudzkorpusu jahtu (katamarānu) ražotnes izveidošanai LIAA 2009. gadā izmaksāja 367500 EUR jeb 210000 LVL īstenotājam SIA "Enmar". </t>
  </si>
  <si>
    <t xml:space="preserve">http://www.db.lv/laikraksta-arhivs/citas/razo-ekskluzivus-kugus-273775 ;   http://www.rpr.gov.lv/pub/projekti.php?&amp;offset=221 ;  </t>
  </si>
  <si>
    <t>ERAF 2.1.1.1.0 aktivitāte. Projekta kopējais finansējums: 478 854 LVL, ES līdzfinansējums - 442 361 LVL</t>
  </si>
  <si>
    <t>http://www.lhei.lv/LIMOD/</t>
  </si>
  <si>
    <t>ERAF. INTERREG III A programma Dienvidu prioritāte. kopējais projekta finansējums - 888 655 EUR,
kopējais Jūrmalas pilsētas domes finansējums-  213 590 EUR, tajā skaitā
ERAF finansējums - 160 192,00 EUR,
Jūrmalas pilsētas domes līdzfinansējums - 53397,50 EUR.</t>
  </si>
  <si>
    <t>ERAF. INTERREG III A programma Dienvidu prioritāte. kopējais projekta finansējums - 252 350 EUR, tajā skaitā
kopējais Jūrmalas pilsētas domes finansējums - 53 400 EUR, tajā skaitā
ERAF finansējums - 40 050 EUR (kas ir 75% no kopējām attiecināmajām izmaksām),
Jūrmalas pilsētas domes līdzfinansējums - 13 350 EUR (kas ir 25% no kopējām attiecināmajām izmaksām).</t>
  </si>
  <si>
    <t>ERAF. Latvijas un Lietuvas attiecīgie dienesti (Latvijā VUGD). VUGD daļa 462 244.00,- EUR (līdzfinansējums 69 336.60,- EUR)</t>
  </si>
  <si>
    <t>KF. Aktivitāte "3.5.2.2. Atjaunojamo energoresursu izmantojošu koģenerācijas elektrostaciju attīstība", Kopējās izmaksas - 14 141 402,95 EUR, KF līdzfinansējums - 5 760 539,24 EUR</t>
  </si>
  <si>
    <t>Kohēzijas fonds (KF). Aktivitāte "3.5.2.2. Atjaunojamo energoresursu izmantojošu koģenerācijas elektrostaciju attīstība", Kopējās projekta izmaksas -8 619 984 EUR, KF līdzfinansējums -3 165 792 EUR, nacionālais finansējums - 5 091 360 EUR</t>
  </si>
  <si>
    <t>KF. Aktivitāte 3.3.1.3.„Lielo ostu infrastruktūras attīstība „Jūras maģistrāles” Ls 17 255 614,45</t>
  </si>
  <si>
    <t>Ilgtspējīga enerģija</t>
  </si>
  <si>
    <t>Pāvilostas novadpētniecības muzeja jumta rekonstrukciju veic SIA “Kurzemes ceļinieks un būvnieks”, darbu izmaksas ir – 32 983 latu bez PVN.</t>
  </si>
  <si>
    <t>Pāvilostas novadpētniecības muzeja jumta rekonstrukcija</t>
  </si>
  <si>
    <t>http://rekurzeme.diena.lv/vietejas-zinas/sakas-novada/pavilostas-novadpetniecibas-muzejs-piedzivo-pamatigas-parmainas-16086</t>
  </si>
  <si>
    <t>EZF, pašvaldība, Kopējās izmaksas - 43 983,93 LVL, attiecināmās izmaksas: LVL 28 675,35</t>
  </si>
  <si>
    <t>Vides monitoringa attīstība</t>
  </si>
  <si>
    <t>Pārvaldības pilnveide</t>
  </si>
  <si>
    <t>Tūrisma infrastruktūra, informatīvās norādes</t>
  </si>
  <si>
    <t>Salacgrīvas domes budžets – Ls 120 666,28</t>
  </si>
  <si>
    <t>Salacgrīvas novads, Salacgrīva, Kuiviži</t>
  </si>
  <si>
    <t>2008. gads</t>
  </si>
  <si>
    <t>2003. gads</t>
  </si>
  <si>
    <t>2002. gads</t>
  </si>
  <si>
    <t>2012. gada nogale</t>
  </si>
  <si>
    <t>2005. gads</t>
  </si>
  <si>
    <t>2007. gads</t>
  </si>
  <si>
    <t>2012. gada oktobris</t>
  </si>
  <si>
    <t>Energoefektīva infrastruktūra, publiskā infrastruktūra</t>
  </si>
  <si>
    <t>Pašvaldību sniegtā informācija (2012.g.), tīmeklī  nav atrasta papildus informācija</t>
  </si>
  <si>
    <t>Liepājas dome</t>
  </si>
  <si>
    <t>Ventspils brīvosta</t>
  </si>
  <si>
    <t>Kurzemes plānošanas reģiona sniegtā informācija</t>
  </si>
  <si>
    <t>18.1.</t>
  </si>
  <si>
    <t>18.2.</t>
  </si>
  <si>
    <t>18.3.</t>
  </si>
  <si>
    <t>18.4.</t>
  </si>
  <si>
    <t xml:space="preserve">Drošības barjeru uzstādīšana; novērošanas kameru uzstādīšana; peldošo enkurboju iegāde; peldošās piestātnes uzstādīšana Mērsragā </t>
  </si>
  <si>
    <t>Zivju tirgus izveide promenādē Liepājā</t>
  </si>
  <si>
    <t>Drošības fenderu uzstādīšana Ventspilī</t>
  </si>
  <si>
    <t xml:space="preserve">Ceļa asfaltēšana Pāvilostā
Pāvilostas ostas akvatorija padziļināšana
Peldošās piestātnes (fingeru) uzstādīšana Pāvilosta Marina
</t>
  </si>
  <si>
    <t>EEZ/ Norvēģijas valdības divpusējais finanšu instruments</t>
  </si>
  <si>
    <t>Teritorijas labiekārtošana, ekonomiskās aktivitātes veicināšana</t>
  </si>
  <si>
    <t>2010.gada septembris</t>
  </si>
  <si>
    <t>2009.gada 22.jūlijs</t>
  </si>
  <si>
    <t>Ostu infrastruktūras attīstība, publiskā infrastruktūras attīstība</t>
  </si>
  <si>
    <t>Kurzemes reģiona ostu attīstība Liepājā</t>
  </si>
  <si>
    <t>Kurzemes reģiona ostu attīstība Mērsraga novadā</t>
  </si>
  <si>
    <t>Kurzemes reģiona ostu attīstība Ventspilī</t>
  </si>
  <si>
    <t>Kurzemes reģiona ostu attīstība Pāvilostas novadā</t>
  </si>
  <si>
    <t>PPA/3.4.2.1.1/08/01/003</t>
  </si>
  <si>
    <t>Publiskā infrastruktūra; Ēku atjaunošana</t>
  </si>
  <si>
    <t>Transporta infrastruktūra, tūrisms, veloceliņi</t>
  </si>
  <si>
    <t>Pludmales pieejamības nodrošināšana (Nav atrasta papildus informācija tīmeklī)</t>
  </si>
  <si>
    <t>Zilā karoga pludmales infrastruktūras izveide (Nav atrasta papildus informācija tīmeklī)</t>
  </si>
  <si>
    <t>Biotopu apsaimniekošana</t>
  </si>
  <si>
    <t>KF,  KOPĒJAIS FINANSĒJUMS: I kārta - 2 527 053.00 LVL; II kārta - 1 881 019.00 LVL</t>
  </si>
  <si>
    <t>http://www.daba.gov.lv/public/lat/projekti/kohezijas_fonds/</t>
  </si>
  <si>
    <t>Antropogēno slodzi samazinošās un informatīvās infrastruktūras izveide Natura 2000 teritorijās ietvaros I kārta un II kārta, kas attiecas uz piekrastes teritorijām</t>
  </si>
  <si>
    <t>Dabas taku, robežzīmju, infostendu uzstādīšana, barjeras, stāvlaukuma izbūve, skatu torņu izbūve, labiekārtošanas darbi</t>
  </si>
  <si>
    <t>http://www.daba.gov.lv/public/lat/projekti/life_nature1/herpetolatvia/  ;  http://www.life-herpetolatvia.biology.lv/</t>
  </si>
  <si>
    <t>Dabas aizsardzības pārvalde. Projekta vadītājs: Dr.biol. Mihails Pupiņš
E-pasts: eco@apollo.lv
Tālr.: +371 29621191</t>
  </si>
  <si>
    <t>ES Programmas LIFE+ Nature &amp; Biodiversity projekts. KOPĒJAIS FINANSĒJUMS: 772 400 EUR
ES LĪDZFINANSĒJUMS: 50% (386 200 EUR) finansē Eiropas Savienības LIFE+ Nature &amp; Biodiversity programma.
LĪDZFINANSĒJUMS: 50% (386 200 EUR) līdzfinansējumu nodrošina Vides aizsardzības un reģionālās attīstības ministrija.</t>
  </si>
  <si>
    <t>Atbalstīt purva bruņurupuču Emys orbicularis, gludenās čūskas Coronella austriaca, sarkanvēdera ugunskrupju Bombina bombina populāciju palielināšanos Latvijā un nodrošināt to ilgtspējīgu eksistēšanu ar in-situ, ex-situ un likuma aizsardzības metožu kombināciju.</t>
  </si>
  <si>
    <t>2014.gada 31.augusts.</t>
  </si>
  <si>
    <t>2010.gada 1.septembris</t>
  </si>
  <si>
    <t>HerpetoLatvia - Reto rāpuļu un abinieku aizsardzība Latvijā (LV), Conservation of Rare Reptiles and Amphibians in Latvia</t>
  </si>
  <si>
    <t>Dabas parks „Silene”, Ķemeru Nacionālais Parks, Demenes pagasts, Daugavpils novads</t>
  </si>
  <si>
    <t>LIFE09NAT/LV/000239</t>
  </si>
  <si>
    <t>Kopējais projekta budžets: 21 573 EUR.</t>
  </si>
  <si>
    <t>Latvijas vides aizsardzības fonda (LVAF) līdzfinansēts projekts. Kopējais projekta budžets: 21 573 EUR.</t>
  </si>
  <si>
    <t>atjaunot 40 ha Eiropas Savienības nozīmes aizsargājamo biotopu - palieņu pļavas, zāļu purvus, kadiķu audzes un mitrus zālājus periodiski izžūstošās augsnēs.</t>
  </si>
  <si>
    <t>Eiropas Savienības nozīmes aizsargājamo biotopu atjaunošana Ķemeru nacionālajā parkā</t>
  </si>
  <si>
    <t>Jūrmalas pilsēta, Engures novads</t>
  </si>
  <si>
    <t>http://www.lu.lv/par/projekti/fundamentalie/ligumdarbi/2014/   ;   http://www.lvaf.gov.lv/ifmodules/pfsezurezultati.asp?eventid=319&amp;eventnum=5&amp;eventdate=2014.03.12.&amp;Page=4</t>
  </si>
  <si>
    <t>Latvijas Universitāte. Kontaktpersona:  A. Markots</t>
  </si>
  <si>
    <t>Latvijas dižkoku - dabas pieminekļu inventarizācija un datu bāzes precizēšana</t>
  </si>
  <si>
    <t>2014. gada 15. novembris</t>
  </si>
  <si>
    <t>Dabas aizsardzība, izpēte</t>
  </si>
  <si>
    <t>Visa Latvija</t>
  </si>
  <si>
    <t xml:space="preserve">1-08/160/2014  </t>
  </si>
  <si>
    <t>http://www.videsinstituts.lv/lv/projekti/sauszeme/zalaji/eiropas-savienibas-es-nozimes-biotopu-kartesana</t>
  </si>
  <si>
    <t xml:space="preserve">Vides risinājumu institūts. Projekta vadītājs: Gatis Eriņš, E-pasts: gatis.erins@videsinstituts.lv, Mob.t. +371 26554613 </t>
  </si>
  <si>
    <t xml:space="preserve">Adaptēt un testēt attālās izpētes datu analīzes risinājumus ES nozīmes aizsargājamo biotopu veidu kartēšanai Latvijas īpaši aizsargājamās dabas teritorijās un ārpus tām.
Novērtēt attālās izpētes datu izmantošanas iespējas ES nozīmes biotopu stāvokļa novērtējumam un sagatavot vadlīnijas attālās izpētes datu ievākšanas un analīzes nosacījumiem ES nozīmes biotopu kartēšanai un monitoringam.                                            Aizsargājamo biotopu apsekošana tika veikta gan ar tradicionālajām lauka datu ievākšanas metodēm, gan pielietojot aviācijā bāzētas attālās izpētes tehnoloģijas – RGB kameru, LiDAR lāzerskeneri un hiperspektrālos sensorus. </t>
  </si>
  <si>
    <t>2014. gada 30. decembris</t>
  </si>
  <si>
    <t>2014. gada 9. maijs</t>
  </si>
  <si>
    <t>Dabas aizsardzība, inovatīvās tehnoloģijas, izpēte</t>
  </si>
  <si>
    <t>Inovatīvas attālās izpētes metodes adaptēšana ES nozīmes aizsargājamo biotopu kartēšanai un stāvokļa novērtēšanai</t>
  </si>
  <si>
    <t>Engures ezers, Slītenres nacionālais parks, Pape un Nolas purvs, Ovīši, Randu pļavas un vēl 33 izpētes teritorijas</t>
  </si>
  <si>
    <t xml:space="preserve">1-08/159/2014  </t>
  </si>
  <si>
    <t xml:space="preserve">http://eu.baltic.net/Project_Database.5308.html?contentid=81&amp;contentaction=single  ;  http://www.partiseapate.eu/ ; http://bef.lv/index.php?id=58 </t>
  </si>
  <si>
    <t xml:space="preserve">Latvijas Hidroekoloģijas institūts , Baltijas Vides Forums - Latvija ,  Vides un reģionālās attīstības ministrija (asociētais partneris) </t>
  </si>
  <si>
    <t xml:space="preserve">Veicināt pārrobežu, starpnozaru un starplīmeņu pārvaldību jūras telpiskajā plānošanā (turpmāk JTP) Baltijas jūras reģionā </t>
  </si>
  <si>
    <t>2014. gada septembris</t>
  </si>
  <si>
    <t>Starpsektoru un pārrobežu sadarbība</t>
  </si>
  <si>
    <t>PartiSEApate  -  Daudzlīmeņu pārvaldība, īstenojot jūras telpisko plānošanu Baltijas jūras reģionā (LV) Multi-level Governance in MSP (Maritime Spatial Planning) throughout the Baltic Sea Region  (ENG)</t>
  </si>
  <si>
    <t>Semināri Beļģijā, Lietuvā, Latvijā, Polijā, Zviedrijā, Vācijā, pilotprojekti jūras teritorijās - Lietuvas akvatorijai, Pomerānijas līcī, robežareāls "Middle bank" starp Poliju un Zviedriju</t>
  </si>
  <si>
    <t>(BJR programmas projekta Nr.)* 5001</t>
  </si>
  <si>
    <t>Sadarbības veicināšana</t>
  </si>
  <si>
    <t>http://www.ziemelkurzeme.lv/completed-projects_Z/63 ;  http://www.dundaga.lv/lv/pasvaldiba/projekti/biedribu-projekti/ ; http://www.dundaga.lv/lv/dundaga/aktualitates/labiekartotais-zenu-dikis-gaida-atpusties-gribetajus/</t>
  </si>
  <si>
    <t>Biedrība: «Kolkas makšķernieku klubs»</t>
  </si>
  <si>
    <t>EZF līdzfinansējums — 90% - 15979,30 EUR, Pašvaldības līdzfinansējums — 10%</t>
  </si>
  <si>
    <t>Labiekārtot Zēņu dīķa teritoriju, lai to piemērotu Dundagas novada iedzīvotāju un viesu aktīvai atpūtai un patīkamai brīvā laika pavadīšanai.</t>
  </si>
  <si>
    <t>2014. gada decembris</t>
  </si>
  <si>
    <t>Zēņu dīķa teritorijas labiekārtošana</t>
  </si>
  <si>
    <t>http://www.laukutikls.lv/nozares/lauku-telpa/raksti/engures-osta-izveidota-publiska-peldosa-piestatne ;  Engures novada domes 2014.gada 18.marta SĒDES PROTOKOLS Nr.3</t>
  </si>
  <si>
    <t>Contact person: Agris Sprude
Phone: 00371 63407596 
E-mail: agris.sprude@liepaja-airport.lv 
Web: http://www.liepaja-airport.lv</t>
  </si>
  <si>
    <t>Apvienot reģionālās aviosatiksmes attīstībā ieinteresētos Baltijas jūras valstu pārstāvjus kopīgā projektā un strādāt pie pasažieru potenciāla analīzes, mārketinga aktivitātēm, tūrisma galamērķu apzināšanas un popularizēšanas, lidojumu maršrutu kā publisko pakalpojumu definēšanas.</t>
  </si>
  <si>
    <t>Transporta infrastruktūra, aviācija</t>
  </si>
  <si>
    <t>BALTIC BIRD - Improved accessibility of the Baltic Sea Region by air transport</t>
  </si>
  <si>
    <t>Lidostu attīstība</t>
  </si>
  <si>
    <t>http://www.dzk.lv/lv/node/4662</t>
  </si>
  <si>
    <t xml:space="preserve">zāles grīda, kas ir veidota ieslīpi, lai labāk būtu pārredzama skatuve, tiks nomainīta pret transformējamu grīdu, ko varēs nolaist taisni, tādējādi koncertzāli pielāgojot, piemēram, deju pasākumu rīkošanai. </t>
  </si>
  <si>
    <t>2014. gada beigās</t>
  </si>
  <si>
    <t>Dzintaru koncertzāles mazās (slēgtās) zāles rekonstrukcija un restaurācija</t>
  </si>
  <si>
    <t>http://www.jurmala.lv/page/1875&amp;mode=print  ;  http://www.kemerunacionalaisparks.lv/?r=32</t>
  </si>
  <si>
    <t>Ķemeru nacionālā parka fonds, Kontaktpersona Vita Caune, tālrunis 26872625.</t>
  </si>
  <si>
    <t xml:space="preserve"> Projektā paredzēta ģimeņu un personu ar īpašām vajadzībām aktīva darbošanās divās siena talkās Slokā, tādējādi popularizējot latvisko vēstures mantojumu - siena talkas, paralēli nodrošinot apdraudēto biotopu „Mitri zālāji periodiski izžūstošās augsnēs" saglabāšanu, izpļaujot aizaugušās pļavas. </t>
  </si>
  <si>
    <t>2014. gada septembris?</t>
  </si>
  <si>
    <t>Teritorijas labiekārtošana, dabas aizsardzība, sabiedrības integrācija</t>
  </si>
  <si>
    <t>Daba kā platforma dažādu sabiedrības grupu integrēšanai caur aktīvu iesaistīšanos aizsargājamu dabas vērtību saglabāšanā un ar tām saistītā latviskā kultūras mantojuma iepazīšanā</t>
  </si>
  <si>
    <t>Jūrmalas pilsētas budžets (izmaksas nav zināmas)</t>
  </si>
  <si>
    <t>http://www.limbazi.lv/pasvaldiba/projekti-fondu-aktualitates/istenotie-projekti-karte</t>
  </si>
  <si>
    <t>Limbažu novada dome</t>
  </si>
  <si>
    <t>EZF, Kopējās projekta izmaksas: Ls 110 519,82, no tām EZF finansējums Ls 80 742,28 un pašvaldības – Ls 29 777,54.</t>
  </si>
  <si>
    <t>Veikt Ambulances ielas rekonstrukcija, tajā skaitā, apgaismojuma izbūve posmā no Skultes pagasta robežas līdz valsts autoceļam V128, kā arī gājēju ietves izveide Mandegās no valsts autoceļa V128 līdz Skultes sākumskolai.</t>
  </si>
  <si>
    <t>Transporta infrastruktūra, teritorijas labiekārtošana</t>
  </si>
  <si>
    <t xml:space="preserve">Ambulances ielas rekonstrukcija, gājēju celiņa un ielu apgaismojuma izbūve Skultes pagastā </t>
  </si>
  <si>
    <t>12-09-ZL07-Z401101-000011)</t>
  </si>
  <si>
    <t>Ieguldījumu mērķis (atlases kritērijs)</t>
  </si>
  <si>
    <t>Teritorijas labiekārtošana, piekļuves uzlabošana</t>
  </si>
  <si>
    <t>3DP/3.2.1.1.0/08/IPIA/SM/001</t>
  </si>
  <si>
    <t xml:space="preserve">EZF. Publiskais finansējums (Eiropas Zivsaimniecības fonds): 17 727,89 LVL </t>
  </si>
  <si>
    <t>EZF. 2010. gada investīcijas -  35 756,63 LVL</t>
  </si>
  <si>
    <t>EZF. (Abu projektu kopējās izmakasa) 42 686 LVL - (1. projekta izmaksas) 13 200 LVL = 29 486 LVL (otrā projekta aprēķinātās izmaksas)</t>
  </si>
  <si>
    <r>
      <rPr>
        <sz val="11"/>
        <rFont val="Times New Roman"/>
        <family val="1"/>
        <charset val="186"/>
      </rPr>
      <t xml:space="preserve">Limbažu novada pašvaldība, Rīgas iela 16, Limbaži LV-4001; Tālr. 64070638 - Andris Kļava, </t>
    </r>
    <r>
      <rPr>
        <u/>
        <sz val="11"/>
        <rFont val="Times New Roman"/>
        <family val="1"/>
        <charset val="186"/>
      </rPr>
      <t>andris.klava@limbazi.lv</t>
    </r>
  </si>
  <si>
    <t>Tūrisma aktivitātēm nepieciešamā infrastruktūra un labiekārtojums (8 mazi projekti)</t>
  </si>
  <si>
    <t>Koka laipu ierīkošana Zvejniekciemā</t>
  </si>
  <si>
    <t>LVAF finansējums - 4 592,00 € (3 227,28 Ls)</t>
  </si>
  <si>
    <t xml:space="preserve">ERAF. Finansējums kopā: 1207244,32 LVL; 
ERAF līdzfinansējums: 905433,24 LVL; 
Nacionālais finansējums: 301811,08 LVL
</t>
  </si>
  <si>
    <t>ERAF. Projekta partneru finansējums - SIA "Eko Osta" - 1 820 939 LVL, Rīgas brīvostas pārvalde - 1 197 490 LVL, tajā skaitā ES Struktūrfondi 910 470 LVL</t>
  </si>
  <si>
    <t xml:space="preserve">Pašvaldības finansējums 100% - 18747 LVL
</t>
  </si>
  <si>
    <t>Latvijas Vides aizsardzības fonda finansējums - 5 755,00 € (4 044,64</t>
  </si>
  <si>
    <t>ELFLA LEADER (90%)-12594.51 Ls, Pašu finansējums: (10%)-1399,39 Ls. Līdzfinansējuma nodrošinājums no Ignases Šopa ziedojuma.</t>
  </si>
  <si>
    <t>ELFLA LEADER (90%)-9867,20 Ls, Pašu finansējums: (10%)-1096,36 Ls. Līdzfinansējuma nodrošinājums no Ignases Šopa ziedojuma.</t>
  </si>
  <si>
    <t>ELFLA LEADER (90%)- 2058,30 Ls,  Papes dabas parka līdzfinansējums: (10%)-228,70 Ls. Līdzfinansējuma nodrošinājums no Ignases Šopa ziedojuma.</t>
  </si>
  <si>
    <t>Antropogēno slodzi samazinošās un informatīvās infrastruktūras izveide Natura 2000 teritorijās ietvaros - DABAS TŪRISMA INFRASTRUKTŪRAS IZVEIDE DABAS LIEGUMĀ "LIEPĀJAS EZERS"</t>
  </si>
  <si>
    <t>Antropogēno slodzi samazinošās un informatīvās infrastruktūras izveide Natura 2000 teritorijās ietvaros -  Kāpnes, infozīmes dabas liegumā „Vidzemes akmeņainā jūrmala”</t>
  </si>
  <si>
    <t>Antropogēno slodzi samazinošās un informatīvās infrastruktūras izveide Natura 2000 teritorijās ietvaros - Laipas, infozīmes dabas liegumā „Randu pļavas”</t>
  </si>
  <si>
    <t xml:space="preserve">Antropogēno slodzi samazinošās un informatīvās infrastruktūras izveide Natura 2000 teritorijās ietvaros -  DABAS TŪRISMA INFRASTRUKTŪRAS IZVEIDE DABAS LIEGUMĀ "UŽAVA" </t>
  </si>
  <si>
    <t>Antropogēno slodzi samazinošās un informatīvās infrastruktūras izveide Natura 2000 teritorijās ietvaros - Mazirbes, Sīkraga, Slīteres autostāvlaukumi ar infrastruktūru</t>
  </si>
  <si>
    <t>Antropogēno slodzi samazinošās un informatīvās infrastruktūras izveide Natura 2000 teritorijās ietvaros - Kolkas priežu, Zilokalnu, Pēterezeras dabas takas un skatu tornis</t>
  </si>
  <si>
    <t>Antropogēno slodzi samazinošās un informatīvās infrastruktūras izveide Natura 2000 teritorijās ietvaros - Robežzīmes, infostendi, barjeras, stāvlaukums</t>
  </si>
  <si>
    <t>3DP/3.2.1.2.0/09/APIA/SM/003</t>
  </si>
  <si>
    <t xml:space="preserve">ERAF, 3.2.1.2.aktivitāte "Tranzītielu sakārtošana pilsētu teritorijās" </t>
  </si>
  <si>
    <t>http://esfinanses.lv/projekti/11541_eiropas-starptautiskas-magistrales-e22-un-valsts-galvena-autocela-a10-ielu-posmu-rekonstrukcija-ventspili  ;   http://www.ventspils.lv/lat/investicijas_un_projekti/investiciju_projekti/realizetie/77-eiropas-starptautiskas-magistrales-(e22)-un-valsts-galvena-autocela-(a10)-ielu-posmu-rekonstrukcija-ventspili/</t>
  </si>
  <si>
    <t>Gājēju ietvju izbūve Bērzu alejā un Atpūtas ielā (Gājēju ietves 1.kārtas izbūve Bērzu alejā, Zvejniekciemā, Saulkrastu pagastā, Saulkrastu novadā) (Gājēju ietves 2.kārtas izbūve Atpūtas ielā un Bērzu alejā gājēju celiņa pie Zvejniekciema kultūras nama un asfalta seguma Skultes ostas teritorijā remontdarbi,Zvejniekciemā, Saulkrastu novadā)</t>
  </si>
  <si>
    <t>http://www.varam.gov.lv/in_site/tools/download.php?file=files/text/publikacijas/pasv_parsk2012//Saulkkratsu_novads.pdf ;  http://www.varam.gov.lv/in_site/tools/download.php?file=files/text/Publikacijas/pasv_parsk2013//Saulkrasti_novads.pdf</t>
  </si>
  <si>
    <t xml:space="preserve"> ELFLA,LEADER, Saulkrastu novada dome 1. kārta - 27 038,80  LVL, 2. kārta -28263,70 LVL</t>
  </si>
  <si>
    <t>http://www.lrpartneriba.lv/index.php/publicitate/petijums  ;   Finansējums, atbilstoši iepirkuma Nr. LRP 2011/02 nolikumam ir līdz 5000 LVL</t>
  </si>
  <si>
    <t>Nav informācijas, Pēc aplēsēm - zem 1000 EUR</t>
  </si>
  <si>
    <t>Krāsu apzīmējumi specifiskiem projektiem:</t>
  </si>
  <si>
    <t>Projekti, kas saistīti ar ostām vai jūras izmantošanu</t>
  </si>
  <si>
    <t>Nav pieejami visi projekti, tikai tie, ko iestādes ir iesniegušas</t>
  </si>
  <si>
    <t>http://www.esfinanses.lv/lv/a/lapa/es-fondu-projekti  ;  http://esfinanses.lv/esbuklets/index.php?lang=lv&amp;dir=projekti&amp;region=a&amp;regions=kurz&amp;pasvaldiba=Ventspils&amp;fonds=ERAF&amp;aktivitate=&amp;iesniedzeja_tips=  ; www.esfondi.lv</t>
  </si>
  <si>
    <t>* Informācijas avots ES finansētiem  projekta numuriem ir  esfondi.lv, esfinanses.lv u.c. mājaslapas</t>
  </si>
  <si>
    <t>Enerģētikas/atkritumu apsaimniekošanas projekti</t>
  </si>
  <si>
    <t>Pretrunīga informācija par ceļu projektu summām!</t>
  </si>
  <si>
    <t>http://www.liepaja.lv/page/3043 ;  http://esfinanses.lv/projekti/12388_velocelina-izbuve-liepaja (nedaudz lielākas izmaksas atrodamas - http://www.liepaja.lv/page/3340&amp;action=description&amp;o_id=126)</t>
  </si>
  <si>
    <t>1.2. Attīstības projekti piekrastes pašvaldībās (nepārklāj vairākas pašvaldības)</t>
  </si>
  <si>
    <r>
      <t xml:space="preserve">Eiropas Lauksaimniecības fonda lauku attīstība </t>
    </r>
    <r>
      <rPr>
        <b/>
        <sz val="11"/>
        <rFont val="Times New Roman"/>
        <family val="1"/>
        <charset val="186"/>
      </rPr>
      <t>(ELFLA).</t>
    </r>
    <r>
      <rPr>
        <sz val="11"/>
        <rFont val="Times New Roman"/>
        <family val="1"/>
        <charset val="186"/>
      </rPr>
      <t xml:space="preserve"> Projekta finansējums: 9925,93 LVL, no kuriem Eiropas Lauksaimniecības fonda lauku attīstībai finansējums ir 3 420,99 LVL.</t>
    </r>
  </si>
  <si>
    <t>2009. gada maijs</t>
  </si>
  <si>
    <t>2014. gada oktobris</t>
  </si>
  <si>
    <t>2014. gada novembris</t>
  </si>
  <si>
    <t xml:space="preserve">2014. gada maijs </t>
  </si>
  <si>
    <t>2010. gada 17. maijs</t>
  </si>
  <si>
    <t>2011. gada aprīlis</t>
  </si>
  <si>
    <t>KF. Projekta kopējās izmaksas ir 6 091 649 eiro bez PVN. Projekts tika finansēts no vairākiem finansu līdzekļu avotiem:
Eiropas Savienības Kohēzijas (bijušais ISPA) fonda dāvinājums – 49% jeb 2 984 908 eiro;
Eiropas Investīciju Bankas aizdevums – 24,51% jeb 1 491 984 eiro;
Ventspils pilsētas domes līdzekļi – 16,96% jeb 1 033 046 eiro;
Pašvaldības SIA „Ventspils labiekārtošanas kombināts” – 9,25% jeb 563 422 eiro.
ISPA uzkrātie procenti – 0,28 % jeb 17 289 eiro.</t>
  </si>
  <si>
    <t xml:space="preserve">KF. Šī projekta ieviešanu 63 % apmērā līdzfinansēja Eiropas Savienība. Projekta „Sadzīves atkritumu apsaimniekošana Liepājas rajonā, Latvijā” finansētāji:
Eiropas savienība (ISPA fonds) – 35%
Pasaules Banka – 16%
Oglekļa samazināšanas fonds (PCF) – 14%
Ziemeļinvestīciju banka – 11%
Zviedrijas valdība – 5%
Nacionālā investīciju programma – 10%
Reģiona pašvaldības – 3%
Liepājas pilsētas dome – 6%  </t>
  </si>
  <si>
    <t>LVAF. Finansējums - 42 663,00 € (29 983,73 Ls)</t>
  </si>
  <si>
    <t>ERAF, Baltijas jūras reģiona programma 2007–2013, Interreg, Visu partneru kopējais budžets projektam - EUR 200 000,00;
ERAF līdzfinansējums: 170 000,00 EUR</t>
  </si>
  <si>
    <t>Jūrmalas pilsētas domes budžets</t>
  </si>
  <si>
    <t>Jūrmalas pilsētas budžets (aizdevums no Valsts kases). Projekta kopējās izmaksas:  11,5 miljoni eiro (http://www.dzk.lv/lv/node/4662) Sākotnēji bija plānots 8 495 213 EUR</t>
  </si>
  <si>
    <t>ERAF līdzfinansējums -2 461 568  EUR jeb 1,73 miljoni LVL, Kopējais finansējums - 2,46 miljoni LVL, bet 435399 EUR jeb 306 000 latu bija Mērsraga ostas līdzfinansējums</t>
  </si>
  <si>
    <t>EZF pasākums "Teritoriju attīstības stratēģiju īstenošana" aktivitātes līdzfinansējums: 41151,56 EUR</t>
  </si>
  <si>
    <t>http://www.liepajniekiem.lv/zinas/bizness/piejura-investe-5-2-miljonus-eiro-zivju-parstrades-rupnicas-modernizacija-118784</t>
  </si>
  <si>
    <t xml:space="preserve"> SIA "Piejūra", Nīcas novada Nīcas pagastā</t>
  </si>
  <si>
    <t>SIA “Piejūra" zivju pārstrādes ražotnes modernižacija</t>
  </si>
  <si>
    <t>http://www.db.lv/razosana/partika/piejura-investe-5-2-miljonus-eiro-zivju-parstrades-rupnicas-modernizacija-417532</t>
  </si>
  <si>
    <r>
      <t>Klimata pārmaiņu finanšu instruments (</t>
    </r>
    <r>
      <rPr>
        <b/>
        <sz val="11"/>
        <rFont val="Times New Roman"/>
        <family val="1"/>
        <charset val="186"/>
      </rPr>
      <t>KPFI</t>
    </r>
    <r>
      <rPr>
        <sz val="11"/>
        <rFont val="Times New Roman"/>
        <family val="1"/>
        <charset val="186"/>
      </rPr>
      <t>). Projekta kopējās attiecināmās izmaksas sastāda 406 670,26 LVL, no kurām Klimata pārmaiņu finanšu instrumenta finansējums sastāda 223 593.63 LVL</t>
    </r>
  </si>
  <si>
    <t>Privātās investīcijas - 2,49 milj. EUR = Kopējās izmakas (5,2 miljoni EUR) - EZF projekta izmaksas (2,1 milj. EUR) - KPFI projekta izmaksas (5,8  milj. EUR)</t>
  </si>
  <si>
    <t>EZF pasākuma „Teritorijas attīstības stratēģiju īstenošana” Kopējā līgumsumma: LVL 69 202,22</t>
  </si>
  <si>
    <t>EZFpasākuma „Teritorijas attīstības stratēģiju īstenošana”, kopējā līgumsumma: LVL 62 928,20 bez PVN.</t>
  </si>
  <si>
    <t>ELFLA LEADER programmas pasākums „Dabas un kultūras mantojuma saglabāšana”. Projekta kopējās izmaksas sastāda LVL 11 495,00, jeb 16 355,92 EUR, no tām attiecināmās izmaksas sastāda 6950.00 LVL, jeb 9888.96 EUR</t>
  </si>
  <si>
    <t>1998. gads</t>
  </si>
  <si>
    <t>2010. gada 27. decembris</t>
  </si>
  <si>
    <t>2013. gada 30. jūnijs</t>
  </si>
  <si>
    <t>2010. gada februāris</t>
  </si>
  <si>
    <t>Piezīmes: Tabulā nav iekļauti ūdensaimniecības projekti,  ēku energoefektivitātes uzlabošanas projekti, nelieli atjaunojamās enerģijas ieguves, nelieli labiekārtošanas, renovāciju utml. projekti</t>
  </si>
  <si>
    <t>EZF līdzfinansējums.  Kopējā projekta summa 1,5 milj. latu.</t>
  </si>
  <si>
    <t>ELFLA līdzfinansējums: 9566,02 EUR jeb 6723,04 LVL (Kopējās izmaksas: 12 921 EUR jeb 9081,24 LVL)</t>
  </si>
  <si>
    <t>EZF - 22363,27 EUR jeb 15 717 LVL, Pašvaldības budžets - 20943,25 EUR jeb 14719 LVL ("Saieta nama" ēkas iekšdarbi veikti no Mērsraga novada pašvaldības līdzekļiem.)</t>
  </si>
  <si>
    <t>ELFLA līdzfinansējums - 179 282 EUR jeb 126 000 LVL</t>
  </si>
  <si>
    <t>ERAF, 3.4.2.1.1.apakšaktivitātes "Valsts nozīmes pilsētbūvniecības pieminekļu saglabāšana, atjaunošana un infrastruktūras pielāgošana tūrisma produktu attīstībai" ietvaros. 
ERAF finansējums - 353535,59 EUR jeb 248 466,23 LVL
Valsts budžeta dotācija - 25252,56 EUR jeb  17 747,60 LVL
Liepājas pilsētas Domes finansējums - 157109,45 EUR jeb 110 417,15 LVL</t>
  </si>
  <si>
    <t>http://www.delfi.lv/archive/par-miljonu-latu-sakops-liepajas-cukurfabrikas-teritoriju.d?id=24814687#ixzz3H30q02lO ; http://www.liepaja.lv/page/49&amp;news_id=23447&amp;mode=print  ; http://www.liepajniekiem.lv/zinas/sabiedriba/uzsak-seku-likvidacijas-darbus-liepajas-cukurfabrikas-skartajas-teritorijas-30903</t>
  </si>
  <si>
    <t>Eiropas Lauksaimniecības garantiju fonda (ELGF) līdzfinansējums. 1. kārtas Projekta plānotās kopējās izmaksas ir 1647765,24 EUR jeb 1 158 056 lati, no tām ELGF finansējums veido 1361789,34 EUR jeb 957 071 latus (tomēr liepajniekiem.lv informācija, ka reālās izmakasas ir 488 774 LVL jeb 695462,74 EUR).  2. kārtas projekta kopējās izmaksas - 1349282,25 EUR jeb 948 280,96 LVL, ELGF finansējums - 773729,98 EUR jeb 543 780,53 LVL; 3. kārtas kopējās izmaksas - 16088,88 EUR jeb 11 307,33 LVL, no tām: ELGF finansējums - 13296,59 EUR jeb 9344,90 LVL</t>
  </si>
  <si>
    <t>ERAF, Pašvaldības budžets</t>
  </si>
  <si>
    <t>Jūrmalas pilsētas budžets</t>
  </si>
  <si>
    <t>Saulkrastu novada budžets (neapstiprināta informācija)</t>
  </si>
  <si>
    <r>
      <t xml:space="preserve">Eiropas reģionālās attīstības fonds </t>
    </r>
    <r>
      <rPr>
        <b/>
        <sz val="11"/>
        <rFont val="Times New Roman"/>
        <family val="1"/>
        <charset val="186"/>
      </rPr>
      <t>(ERAF),</t>
    </r>
    <r>
      <rPr>
        <sz val="11"/>
        <rFont val="Times New Roman"/>
        <family val="1"/>
        <charset val="186"/>
      </rPr>
      <t xml:space="preserve"> Baltijas jūras reģiona programmas līdzfinansējums Latvijas partneriem - 254 898 EUR, nacionālais līdzfinansējums - 44 982 EUR</t>
    </r>
  </si>
  <si>
    <r>
      <rPr>
        <sz val="11"/>
        <rFont val="Times New Roman"/>
        <family val="1"/>
        <charset val="186"/>
      </rPr>
      <t>Biedrība "Baltijas Vides forums"; Antonijas iela 3-8 Rīga, LV-1010, Tālr: +371 6735 7555;</t>
    </r>
    <r>
      <rPr>
        <u/>
        <sz val="11"/>
        <rFont val="Times New Roman"/>
        <family val="1"/>
        <charset val="186"/>
      </rPr>
      <t xml:space="preserve"> bef@bef.lv </t>
    </r>
    <r>
      <rPr>
        <sz val="11"/>
        <rFont val="Times New Roman"/>
        <family val="1"/>
        <charset val="186"/>
      </rPr>
      <t>- Anda Ruskule un Kristīna Veidemane</t>
    </r>
  </si>
  <si>
    <r>
      <rPr>
        <sz val="11"/>
        <rFont val="Times New Roman"/>
        <family val="1"/>
        <charset val="186"/>
      </rPr>
      <t xml:space="preserve">Vides attīstības biedrība, Kārlis Maulics, </t>
    </r>
    <r>
      <rPr>
        <u/>
        <sz val="11"/>
        <rFont val="Times New Roman"/>
        <family val="1"/>
        <charset val="186"/>
      </rPr>
      <t>karlis@maulics.lv</t>
    </r>
    <r>
      <rPr>
        <sz val="11"/>
        <rFont val="Times New Roman"/>
        <family val="1"/>
        <charset val="186"/>
      </rPr>
      <t>, +371 29669732; Vides aizsardzības un reģionālās attīstības ministrija, Aivita Zavadska,</t>
    </r>
    <r>
      <rPr>
        <u/>
        <sz val="11"/>
        <rFont val="Times New Roman"/>
        <family val="1"/>
        <charset val="186"/>
      </rPr>
      <t xml:space="preserve"> aivita.zavadska@varam.gov.lv</t>
    </r>
  </si>
  <si>
    <r>
      <rPr>
        <sz val="11"/>
        <rFont val="Times New Roman"/>
        <family val="1"/>
        <charset val="186"/>
      </rPr>
      <t xml:space="preserve">Jūrmalas pilsētas dome, Jomas iela 1/5, Jūrmala; Ekonomikas un attīstības nodaļa - Ligita Maziņa </t>
    </r>
    <r>
      <rPr>
        <u/>
        <sz val="11"/>
        <rFont val="Times New Roman"/>
        <family val="1"/>
        <charset val="186"/>
      </rPr>
      <t>ligita.mazina@jpd.gov.lv</t>
    </r>
    <r>
      <rPr>
        <sz val="11"/>
        <rFont val="Times New Roman"/>
        <family val="1"/>
        <charset val="186"/>
      </rPr>
      <t>; 67093850 un Ieva Peimane</t>
    </r>
    <r>
      <rPr>
        <u/>
        <sz val="11"/>
        <rFont val="Times New Roman"/>
        <family val="1"/>
        <charset val="186"/>
      </rPr>
      <t xml:space="preserve"> ieva.peimane@jpd.gov.lv</t>
    </r>
    <r>
      <rPr>
        <sz val="11"/>
        <rFont val="Times New Roman"/>
        <family val="1"/>
        <charset val="186"/>
      </rPr>
      <t>; 67093987</t>
    </r>
  </si>
  <si>
    <r>
      <t xml:space="preserve"> Eiropas Zivsaimniecības fonds (</t>
    </r>
    <r>
      <rPr>
        <b/>
        <sz val="11"/>
        <rFont val="Times New Roman"/>
        <family val="1"/>
        <charset val="186"/>
      </rPr>
      <t>EZF</t>
    </r>
    <r>
      <rPr>
        <sz val="11"/>
        <rFont val="Times New Roman"/>
        <family val="1"/>
        <charset val="186"/>
      </rPr>
      <t>) Rīcības programmas Eiropas Zivsaimniecības fonda atbalsta ieviešanai Latvijā 2007.-2013.gadam 4.prioritārā virziena „Zivsaimniecības reģionu ilgtspējīga attīstība” pasākuma „Zivsaimniecības vietējo rīcības grupu darbības nodrošināšana, prasmju apguve, teritoriju aktivizēšana”  līdzfinansējums</t>
    </r>
  </si>
  <si>
    <r>
      <t xml:space="preserve">Vadošais partneris: Kurzemes plānošanas reģions, Administrācijas biroja adrese: Elizabetes iela 4-1, Rīga, LV-1010. Projekta vadītāja: </t>
    </r>
    <r>
      <rPr>
        <b/>
        <sz val="11"/>
        <rFont val="Times New Roman"/>
        <family val="1"/>
        <charset val="186"/>
      </rPr>
      <t>Zanda Zeidaka</t>
    </r>
    <r>
      <rPr>
        <sz val="11"/>
        <rFont val="Times New Roman"/>
        <family val="1"/>
        <charset val="186"/>
      </rPr>
      <t xml:space="preserve">, e-pasts: </t>
    </r>
    <r>
      <rPr>
        <u/>
        <sz val="11"/>
        <rFont val="Times New Roman"/>
        <family val="1"/>
        <charset val="186"/>
      </rPr>
      <t xml:space="preserve">zanda.zeidaka@kurzemesregions.lv </t>
    </r>
    <r>
      <rPr>
        <sz val="11"/>
        <rFont val="Times New Roman"/>
        <family val="1"/>
        <charset val="186"/>
      </rPr>
      <t>; Partneri: SIA "Rietumu krasts", Pāvilostas novada dome, Ventspils brīvostas pārvalde, Rojas novada dome, Liepājas pilsētas dome</t>
    </r>
  </si>
  <si>
    <r>
      <t>„Ezeri nākotnei”(LV) / „Lakes for Future” (ENG)  -  "C</t>
    </r>
    <r>
      <rPr>
        <sz val="11"/>
        <rFont val="Times New Roman"/>
        <family val="1"/>
        <charset val="186"/>
      </rPr>
      <t>ross Border Cooperation for Sustainable Management of Lake Areas in Kurzeme and Lithuania" (ENG)</t>
    </r>
  </si>
  <si>
    <r>
      <t xml:space="preserve">Vadošais partneris: Kurzemes plānošanas reģions, </t>
    </r>
    <r>
      <rPr>
        <b/>
        <sz val="11"/>
        <rFont val="Times New Roman"/>
        <family val="1"/>
        <charset val="186"/>
      </rPr>
      <t>Zanda Zeidaka</t>
    </r>
    <r>
      <rPr>
        <sz val="11"/>
        <rFont val="Times New Roman"/>
        <family val="1"/>
        <charset val="186"/>
      </rPr>
      <t xml:space="preserve">, e-pasts: </t>
    </r>
    <r>
      <rPr>
        <u/>
        <sz val="11"/>
        <rFont val="Times New Roman"/>
        <family val="1"/>
        <charset val="186"/>
      </rPr>
      <t>zanda.zeidaka@kurzemesregions.lv</t>
    </r>
    <r>
      <rPr>
        <sz val="11"/>
        <rFont val="Times New Roman"/>
        <family val="1"/>
        <charset val="186"/>
      </rPr>
      <t>; Partneri: Latvija - Zemgales un Latgales plānošanas reģioni, Saldus novada dome, Liepājas osta, Ventspils brīvosta, Lietuva - Šauļai reģiona attīstības aģentūra, Mažeiķiai pašvaldība un Klaipēdas osta</t>
    </r>
  </si>
  <si>
    <r>
      <rPr>
        <sz val="11"/>
        <rFont val="Times New Roman"/>
        <family val="1"/>
        <charset val="186"/>
      </rPr>
      <t>Jānis Budreika,</t>
    </r>
    <r>
      <rPr>
        <u/>
        <sz val="11"/>
        <rFont val="Times New Roman"/>
        <family val="1"/>
        <charset val="186"/>
      </rPr>
      <t xml:space="preserve"> JanisB@mersragsport.lv</t>
    </r>
  </si>
  <si>
    <r>
      <rPr>
        <sz val="11"/>
        <rFont val="Times New Roman"/>
        <family val="1"/>
        <charset val="186"/>
      </rPr>
      <t xml:space="preserve">Jūrmalas pilsētas dome, Jomas iela 1/5, Jūrmala; Ekonomikas un attīstības nodaļa - Ligita Maziņa </t>
    </r>
    <r>
      <rPr>
        <u/>
        <sz val="11"/>
        <rFont val="Times New Roman"/>
        <family val="1"/>
        <charset val="186"/>
      </rPr>
      <t>ligita.mazina@jpd.gov.lv</t>
    </r>
    <r>
      <rPr>
        <sz val="11"/>
        <rFont val="Times New Roman"/>
        <family val="1"/>
        <charset val="186"/>
      </rPr>
      <t>; 67093850</t>
    </r>
    <r>
      <rPr>
        <sz val="11"/>
        <color theme="1"/>
        <rFont val="Calibri"/>
        <family val="2"/>
        <charset val="186"/>
        <scheme val="minor"/>
      </rPr>
      <t/>
    </r>
  </si>
  <si>
    <r>
      <t>Latvijas vides aizsardzības fonds (</t>
    </r>
    <r>
      <rPr>
        <b/>
        <sz val="11"/>
        <rFont val="Times New Roman"/>
        <family val="1"/>
        <charset val="186"/>
      </rPr>
      <t>LVAF</t>
    </r>
    <r>
      <rPr>
        <sz val="11"/>
        <rFont val="Times New Roman"/>
        <family val="1"/>
        <charset val="186"/>
      </rPr>
      <t>) finansējums - 39391 EUR</t>
    </r>
  </si>
  <si>
    <r>
      <rPr>
        <b/>
        <sz val="11"/>
        <rFont val="Times New Roman"/>
        <family val="1"/>
        <charset val="186"/>
      </rPr>
      <t>Igaunijā:</t>
    </r>
    <r>
      <rPr>
        <sz val="11"/>
        <rFont val="Times New Roman"/>
        <family val="1"/>
        <charset val="186"/>
      </rPr>
      <t xml:space="preserve"> Urmas Raudsepp – Meresüsteemide Instituut (Jūras sistēmu institūts) Tallinna Tehnikaülikooli (Tallinas tehniskā universitāte); Tel: +372 6204303, Fakss: +372 620 4301, E-pasts: raudsepp@phys.sea.ee </t>
    </r>
    <r>
      <rPr>
        <b/>
        <sz val="11"/>
        <rFont val="Times New Roman"/>
        <family val="1"/>
        <charset val="186"/>
      </rPr>
      <t>Latvijā</t>
    </r>
    <r>
      <rPr>
        <sz val="11"/>
        <rFont val="Times New Roman"/>
        <family val="1"/>
        <charset val="186"/>
      </rPr>
      <t xml:space="preserve">:  Uldis Bethers, Andris Jakovičs - Latvijas Universitāte ; Tel: + 371 67033780 </t>
    </r>
    <r>
      <rPr>
        <b/>
        <sz val="11"/>
        <rFont val="Times New Roman"/>
        <family val="1"/>
        <charset val="186"/>
      </rPr>
      <t xml:space="preserve">, </t>
    </r>
    <r>
      <rPr>
        <sz val="11"/>
        <rFont val="Times New Roman"/>
        <family val="1"/>
        <charset val="186"/>
      </rPr>
      <t xml:space="preserve">Fakss: + 371 67033781, E-pasts: andris.jakovics@lu.lv </t>
    </r>
  </si>
  <si>
    <r>
      <t>Kohēzijas fonds (</t>
    </r>
    <r>
      <rPr>
        <b/>
        <sz val="11"/>
        <rFont val="Times New Roman"/>
        <family val="1"/>
        <charset val="186"/>
      </rPr>
      <t>KF</t>
    </r>
    <r>
      <rPr>
        <sz val="11"/>
        <rFont val="Times New Roman"/>
        <family val="1"/>
        <charset val="186"/>
      </rPr>
      <t>). Projekta kopējās attiecināmās izmaksas sasniedz 23,78 miljonus eiro bez PVN (apm. 16,1 milj. latu); no šīs summas 15,95 miljonus eiro (apm. 11,2 milj. latu) ir ES Kohēzijas fonda līdzfinansējums, 4,26 miljoni eiro (apm. 2,9 milj. latu) – Latvijas valsts investīcija, bet 3,57 miljonus eiro (2,5 milj. latu) iegulda SIA „Atkritumu apsaimniekošanas sabiedrība “Piejūra””</t>
    </r>
  </si>
  <si>
    <r>
      <rPr>
        <sz val="11"/>
        <rFont val="Times New Roman"/>
        <family val="1"/>
        <charset val="186"/>
      </rPr>
      <t xml:space="preserve">Latvijas Universitātes Bioloģijas fakultāte </t>
    </r>
    <r>
      <rPr>
        <u/>
        <sz val="11"/>
        <rFont val="Times New Roman"/>
        <family val="1"/>
        <charset val="186"/>
      </rPr>
      <t>http://www.bf.lu.lv/</t>
    </r>
  </si>
  <si>
    <r>
      <rPr>
        <sz val="11"/>
        <rFont val="Times New Roman"/>
        <family val="1"/>
        <charset val="186"/>
      </rPr>
      <t xml:space="preserve">Dabas aizsaardzības pārvaldes Pierīgas reģionālā administrācija; direktors Andris Širovs tālr. 29297579; e-pasts </t>
    </r>
    <r>
      <rPr>
        <u/>
        <sz val="11"/>
        <rFont val="Times New Roman"/>
        <family val="1"/>
        <charset val="186"/>
      </rPr>
      <t>andris.sirovs@daba.gov.lv</t>
    </r>
  </si>
  <si>
    <r>
      <t>Latvijas vides aizsardzības fonds (</t>
    </r>
    <r>
      <rPr>
        <b/>
        <sz val="11"/>
        <rFont val="Times New Roman"/>
        <family val="1"/>
        <charset val="186"/>
      </rPr>
      <t>LVAF</t>
    </r>
    <r>
      <rPr>
        <sz val="11"/>
        <rFont val="Times New Roman"/>
        <family val="1"/>
        <charset val="186"/>
      </rPr>
      <t>) - 100% finansējums</t>
    </r>
  </si>
  <si>
    <r>
      <rPr>
        <sz val="11"/>
        <rFont val="Times New Roman"/>
        <family val="1"/>
        <charset val="186"/>
      </rPr>
      <t xml:space="preserve">Vadošais partneris: Kurzemes plānošanas reģions, Ligita Laipeniece, Kurzemes plānošanas reģiona projektu vadītāja, </t>
    </r>
    <r>
      <rPr>
        <u/>
        <sz val="11"/>
        <rFont val="Times New Roman"/>
        <family val="1"/>
        <charset val="186"/>
      </rPr>
      <t>ligita.laipeniece@kurzemesregions.lv</t>
    </r>
    <r>
      <rPr>
        <sz val="11"/>
        <rFont val="Times New Roman"/>
        <family val="1"/>
        <charset val="186"/>
      </rPr>
      <t xml:space="preserve">   tālr.29400634; Partneri: Latvija - Durbes, Kuldīgas un Saldus pašvaldības, Latvijas vides, ģeoloģijas un meteoroloģijas centrs, un biedrība „Liepājas ezeri”</t>
    </r>
  </si>
  <si>
    <r>
      <rPr>
        <sz val="11"/>
        <rFont val="Times New Roman"/>
        <family val="1"/>
        <charset val="186"/>
      </rPr>
      <t xml:space="preserve">Dabas aizsaardzības pārvaldes Pierīgas reģionālā administrācija; direktors Andris Širovs tālr. 29297579; e-pasts </t>
    </r>
    <r>
      <rPr>
        <u/>
        <sz val="11"/>
        <rFont val="Times New Roman"/>
        <family val="1"/>
        <charset val="186"/>
      </rPr>
      <t>andris.sirovs@daba.gov.lv, Projekta koordinatore Latvijā: Vita Caune</t>
    </r>
  </si>
  <si>
    <r>
      <rPr>
        <sz val="11"/>
        <rFont val="Times New Roman"/>
        <family val="1"/>
        <charset val="186"/>
      </rPr>
      <t>Dabas aizsardzības pārvaldes Kurzemes reģionālā administrācija (</t>
    </r>
    <r>
      <rPr>
        <u/>
        <sz val="11"/>
        <rFont val="Times New Roman"/>
        <family val="1"/>
        <charset val="186"/>
      </rPr>
      <t>www.daba.gov.lv</t>
    </r>
    <r>
      <rPr>
        <sz val="11"/>
        <rFont val="Times New Roman"/>
        <family val="1"/>
        <charset val="186"/>
      </rPr>
      <t>) un Latvijas lauku tūrisma asociācija</t>
    </r>
    <r>
      <rPr>
        <u/>
        <sz val="11"/>
        <rFont val="Times New Roman"/>
        <family val="1"/>
        <charset val="186"/>
      </rPr>
      <t xml:space="preserve"> </t>
    </r>
    <r>
      <rPr>
        <sz val="11"/>
        <rFont val="Times New Roman"/>
        <family val="1"/>
        <charset val="186"/>
      </rPr>
      <t>«Lauku ceļotājs» (</t>
    </r>
    <r>
      <rPr>
        <u/>
        <sz val="11"/>
        <rFont val="Times New Roman"/>
        <family val="1"/>
        <charset val="186"/>
      </rPr>
      <t>www.celotajs.lv</t>
    </r>
    <r>
      <rPr>
        <sz val="11"/>
        <rFont val="Times New Roman"/>
        <family val="1"/>
        <charset val="186"/>
      </rPr>
      <t>)</t>
    </r>
    <r>
      <rPr>
        <u/>
        <sz val="11"/>
        <rFont val="Times New Roman"/>
        <family val="1"/>
        <charset val="186"/>
      </rPr>
      <t xml:space="preserve">
</t>
    </r>
  </si>
  <si>
    <r>
      <t xml:space="preserve">Eiropas Zivsaimniecības fonds </t>
    </r>
    <r>
      <rPr>
        <b/>
        <sz val="11"/>
        <rFont val="Times New Roman"/>
        <family val="1"/>
        <charset val="186"/>
      </rPr>
      <t>(EZF).</t>
    </r>
    <r>
      <rPr>
        <sz val="11"/>
        <rFont val="Times New Roman"/>
        <family val="1"/>
        <charset val="186"/>
      </rPr>
      <t xml:space="preserve"> kopējais finansējums ir Ls 700 039,70, no kuriem Eiropas Zivsaimniecības fonda līdzekļi ir Ls 112 524,87 un pašvaldības līdzfinansējums – Ls 587 514,83.</t>
    </r>
  </si>
  <si>
    <r>
      <rPr>
        <sz val="11"/>
        <rFont val="Times New Roman"/>
        <family val="1"/>
        <charset val="186"/>
      </rPr>
      <t>Mērsraga novada pašvaldība, Lielā iela 35, Mērsrags, Mērsraga pagasts, Mērsraga novads, LV-3284, Latvia Tel.: +371 63235602 Fax: +371 63237701</t>
    </r>
    <r>
      <rPr>
        <u/>
        <sz val="11"/>
        <rFont val="Times New Roman"/>
        <family val="1"/>
        <charset val="186"/>
      </rPr>
      <t xml:space="preserve"> www.mersrags.lv</t>
    </r>
    <r>
      <rPr>
        <sz val="11"/>
        <rFont val="Times New Roman"/>
        <family val="1"/>
        <charset val="186"/>
      </rPr>
      <t xml:space="preserve">, Agnese Kreicberga, t.: 26572494, </t>
    </r>
    <r>
      <rPr>
        <u/>
        <sz val="11"/>
        <rFont val="Times New Roman"/>
        <family val="1"/>
        <charset val="186"/>
      </rPr>
      <t>infocentrs@mersrags.lv</t>
    </r>
  </si>
  <si>
    <r>
      <rPr>
        <sz val="11"/>
        <rFont val="Times New Roman"/>
        <family val="1"/>
        <charset val="186"/>
      </rPr>
      <t>Igors Akulovs, +371 67955267
+371 26495374,</t>
    </r>
    <r>
      <rPr>
        <u/>
        <sz val="11"/>
        <rFont val="Times New Roman"/>
        <family val="1"/>
        <charset val="186"/>
      </rPr>
      <t xml:space="preserve"> igors@skulteport.lv</t>
    </r>
  </si>
  <si>
    <r>
      <rPr>
        <sz val="11"/>
        <rFont val="Times New Roman"/>
        <family val="1"/>
        <charset val="186"/>
      </rPr>
      <t>Saulkrastu novada dome, Raiņa iela 8, Saulkrasti, kontaktp. Normunds Līcis: Tālr. 67142527,</t>
    </r>
    <r>
      <rPr>
        <u/>
        <sz val="11"/>
        <rFont val="Times New Roman"/>
        <family val="1"/>
        <charset val="186"/>
      </rPr>
      <t xml:space="preserve"> normunds.licis@saulkrasti.lv</t>
    </r>
  </si>
  <si>
    <r>
      <rPr>
        <sz val="11"/>
        <rFont val="Times New Roman"/>
        <family val="1"/>
        <charset val="186"/>
      </rPr>
      <t>Saulkrastu novada dome, Raiņa iela 8, Saulkrasti, kontaktp. Anita Līce, Tālr. 67142515,</t>
    </r>
    <r>
      <rPr>
        <u/>
        <sz val="11"/>
        <rFont val="Times New Roman"/>
        <family val="1"/>
        <charset val="186"/>
      </rPr>
      <t xml:space="preserve"> anita.lice@saulkrasti.lv</t>
    </r>
  </si>
  <si>
    <r>
      <rPr>
        <sz val="11"/>
        <rFont val="Times New Roman"/>
        <family val="1"/>
        <charset val="186"/>
      </rPr>
      <t>Saulkrastu novada dome, Raiņa iela 8, Saulkrasti, kontaktp. Anita Līce: Tālr. 67142515,</t>
    </r>
    <r>
      <rPr>
        <u/>
        <sz val="11"/>
        <rFont val="Times New Roman"/>
        <family val="1"/>
        <charset val="186"/>
      </rPr>
      <t xml:space="preserve"> anita.lice@saulkrasti.lv</t>
    </r>
  </si>
  <si>
    <r>
      <rPr>
        <sz val="11"/>
        <rFont val="Times New Roman"/>
        <family val="1"/>
        <charset val="186"/>
      </rPr>
      <t xml:space="preserve">Ventspils novada pašvaldība, Māris Dadzis, 63629450, </t>
    </r>
    <r>
      <rPr>
        <u/>
        <sz val="11"/>
        <rFont val="Times New Roman"/>
        <family val="1"/>
        <charset val="186"/>
      </rPr>
      <t>info@ventspilsnd.lv</t>
    </r>
  </si>
  <si>
    <r>
      <rPr>
        <sz val="11"/>
        <rFont val="Times New Roman"/>
        <family val="1"/>
        <charset val="186"/>
      </rPr>
      <t xml:space="preserve">Finansējuma saņēmējs - Ventspils brīvostas pārvalde, kontaktpersona - Aigars Sedliņš, +371-6302328, </t>
    </r>
    <r>
      <rPr>
        <u/>
        <sz val="11"/>
        <rFont val="Times New Roman"/>
        <family val="1"/>
        <charset val="186"/>
      </rPr>
      <t>aigars.sedlins@vbp.lv</t>
    </r>
  </si>
  <si>
    <r>
      <t>Pašvaldības teritorijas plānojums Karostas ziemeļu daļai</t>
    </r>
    <r>
      <rPr>
        <sz val="11"/>
        <rFont val="Times New Roman"/>
        <family val="1"/>
        <charset val="186"/>
      </rPr>
      <t xml:space="preserve"> – teritorijai starp LIEPĀJAS OSTAS ziemeļu robežu, ATMODAS BULVĀRI (ietverot pāra numuru puses zemesgabalus) VIESTURA IELAS pāra numuru pusi, LĪBIEŠU IELU, TĒRVETES IELAS nepāra numuru pusi līdz BALTIJAS JŪRAI un BALTIJAS JŪRAS KRASTU, Liepājā</t>
    </r>
  </si>
  <si>
    <r>
      <rPr>
        <sz val="11"/>
        <rFont val="Times New Roman"/>
        <family val="1"/>
        <charset val="186"/>
      </rPr>
      <t>Pasūtītājs Jūrmalas pilsētas dome, detālplānojuma izstrādes vadītāja Rita Ansule (</t>
    </r>
    <r>
      <rPr>
        <u/>
        <sz val="11"/>
        <rFont val="Times New Roman"/>
        <family val="1"/>
        <charset val="186"/>
      </rPr>
      <t>ritaa@jpd.gov.lv</t>
    </r>
    <r>
      <rPr>
        <sz val="11"/>
        <rFont val="Times New Roman"/>
        <family val="1"/>
        <charset val="186"/>
      </rPr>
      <t>) Izstrādātājs SIA "Sestais stils"</t>
    </r>
  </si>
  <si>
    <r>
      <rPr>
        <sz val="11"/>
        <rFont val="Times New Roman"/>
        <family val="1"/>
        <charset val="186"/>
      </rPr>
      <t>Rīgas domes Pilsētas attīstības departaments; Amatu iela 4, 417.kab, Rīga, LV-1050, Tālr.+371 67012930;</t>
    </r>
    <r>
      <rPr>
        <u/>
        <sz val="11"/>
        <rFont val="Times New Roman"/>
        <family val="1"/>
        <charset val="186"/>
      </rPr>
      <t xml:space="preserve"> renars.grinbergs@riga.lv </t>
    </r>
    <r>
      <rPr>
        <sz val="11"/>
        <rFont val="Times New Roman"/>
        <family val="1"/>
        <charset val="186"/>
      </rPr>
      <t>- Renārs Grinbergs un Mareks Krūmiņš</t>
    </r>
  </si>
  <si>
    <t>Mazo ostu infrastruktūra (Pašvladības / ostas iesūtītā informācija)</t>
  </si>
  <si>
    <t>http://www.varam.gov.lv/lat/darbibas_veidi/tap/lv/?doc=13518</t>
  </si>
  <si>
    <t>Mārtiņš Grels
Vides aizsardzības un reģionālās attīstības ministrija (VARAM) 
Telpiskās plānošanas departaments 
Telpiskās plānošanas politikas nodaļa
Vecākais eksperts
Pils iela 17, Rīga, LV-1050, Latvija
Tel.: (+371) 66016 733
E-pasts: martins.grels@varam.gov.lv</t>
  </si>
  <si>
    <t>2015. gada decembris</t>
  </si>
  <si>
    <t>2014. gada janvāris</t>
  </si>
  <si>
    <t>Plānošana, piekrastes integrētā attīstība</t>
  </si>
  <si>
    <t>Izpēte; Plānošana</t>
  </si>
  <si>
    <t>Latvijas plānošanas reģionu un vietējo pašvaldību teritoriālās attīstības plānošanas kapacitātes palielināšana un attīstības plānošanas dokumentu izstrādāšana" projekta (4.) aktivitāte Valsts ilgtermiņa tematiskā plānojuma projekta izstrāde Baltijas jūras piekrastei</t>
  </si>
  <si>
    <t xml:space="preserve">Novadi un pagasti,  4 republikas nozīmes pilsētas, kas robežojas ar jūru, Baltijas jūras akvatorijas daļa līdz 2 km </t>
  </si>
  <si>
    <t>4.3-24/NFI/INP-002</t>
  </si>
  <si>
    <t>2016. gada aprīlis</t>
  </si>
  <si>
    <t xml:space="preserve">Jūras telpiskā plānošana
</t>
  </si>
  <si>
    <t>Jūras telpiskā plānojuma izstrāde</t>
  </si>
  <si>
    <t>Latvijai piederīgās jūras akvatorija</t>
  </si>
  <si>
    <t xml:space="preserve"> 4.3-23/EEZ/INP-001</t>
  </si>
  <si>
    <t xml:space="preserve">Dabas aizsardzības pārvalde, Projekta vadītāja: Signe Millere
E-pasts: signe.millere@ daba.gov.lv
Mob.tālr. +371 25625563
</t>
  </si>
  <si>
    <t xml:space="preserve">Izstrādāt metodoloģiju īpaši aizsargājamo dabas teritoriju noteikto ierobežojumu integrēšanai vietējo pašvaldību teritoriju plānojumos, kā arī vienkāršot attīstības plānošanas sistēmu. </t>
  </si>
  <si>
    <t>2016. aprīlis</t>
  </si>
  <si>
    <t>Dabas aizsardzība, telpiskā plānošana</t>
  </si>
  <si>
    <t>Integrētie plānojumi (LV) / Integral Planning (ENG) - "Latvijas īpaši aizsargājamo dabas teritoriju integrācija teritorijas  plānojumā" (LV)</t>
  </si>
  <si>
    <t xml:space="preserve">Pāvilostas, Nīcas, Ventspils novadi piekrastē un 12 Latvijas pašvaldības </t>
  </si>
  <si>
    <t>4.3-24/NFI/INP-003</t>
  </si>
  <si>
    <t>http://coastalandmaritime.wordpress.com/  ;  http://www.kurzemesregions.lv/projekti/Eiropas_Socialais_Fonds_ESF/Specialistu_piesaiste_Kurzemes_planosanas_regionam/Igaunijas__Latvijas_parrobezu_sadarbibas_programma/Piekrastes_un_juras_planosana_Pernavas_lici_Igaunija_un_Latvijas_piekrastes_pasvaldibas</t>
  </si>
  <si>
    <t xml:space="preserve">Projekta vadītājs: Jaan Urb - jaan.urb@cumulus.ee, kontaktpersona Latvijā - Ligita Laipeniece </t>
  </si>
  <si>
    <t xml:space="preserve">Veikt pilot-pasākumus, lai risinātu konfliktus starp dažādu sektoru interesēm un plānotu Pērnavas līča jūras telpas izmantošanu nākotnē, kā arī uzlabotu Latvijas piekrastes teritoriju sasniedzamību, jūras un sauszemes resursu ilgtspējīgu izmantošanu un mazinātu klimata pārmaiņu ietekmi piekrastē. Tajā skaitā metodisko materiālu sagatavošana: Metodika par jūras un sauszemes funkcionālās sasaistes nodrošināšanu izstrāde (Izstrādā BEF, Izstrādes laiks: 28.05.2013. – 28.02.2014.);  Vadlīnijau jūras krasta erozijas seku mazināšanai izstrāde (Izstrādā LU, Izstrādes laiks: 12.06.2013. – 31.10.2014.) – palīglīdzeklis lēmumu pieņemšanā piekrastes pašvaldībām un zemes īpašniekiem; </t>
  </si>
  <si>
    <t>2015.gada 30.jūnijs</t>
  </si>
  <si>
    <t>2013. gada jūlijs</t>
  </si>
  <si>
    <t>Teritorijas integrētā attīstība, pielāgošanās klimata pārmaiņām, pretplūdu pasākumi, Pētniecība, Civilā aizsardzība</t>
  </si>
  <si>
    <t>Publiskā infrastruktūra; Izpēte</t>
  </si>
  <si>
    <t>Piekrastes un jūras plānošana (LV) / Costal and maritime spatial planning (ENG) - „Piekrastes un jūras plānošana Pērnavas līcī Igaunijā un Latvijas piekrastes pašvaldībās” (LV), "Coastal and maritime spatial planning in Pärnu Bay area in Estonia and coastal municipalities of Latvia" (ENG)</t>
  </si>
  <si>
    <t>Pāvilostas, Rojas, Engures novadi (LV), Pērnavas un Hījumā apriņķi (EST)</t>
  </si>
  <si>
    <t>EU43084</t>
  </si>
  <si>
    <t>http://www.enguresnovads.lv/projekti/uzsakti-darbi-krasta-erozijas-mazinasanai-engures-novada-piekrastes-teritorijas</t>
  </si>
  <si>
    <t>Darbu vadītāja Egija Biseniece,
ebiseniece@gmail.com</t>
  </si>
  <si>
    <t>ERAF, Igaunijas un Latvijas pārrobežu sadarbības programma 2007-2013 līdzfinansējums - 83 %</t>
  </si>
  <si>
    <t>Projekta ietvaros tiks veikti erozijas mazināšanas pasākumi Bigauņciemā, Lapmežciemā, Ķesterciemā un Plieņciemā. Kopumā Engures novada piekrastes teritorijās tiks ierīkoti kārklu stādījumi 1100 m garumā un izveidoti kārklu pinumi 300 m garumā.
Bigauņciems un Lapmežciems</t>
  </si>
  <si>
    <t>2015. gada jūnijs</t>
  </si>
  <si>
    <t>Pielāgošanās klimata pārmaiņām, krasta erozijas mazināsanas pasākumi</t>
  </si>
  <si>
    <t>Piekrastes un jūras plānošana (Engures novadā) - darbi krasta erozijas mazināšanai Engures novadā</t>
  </si>
  <si>
    <t>Engures novads</t>
  </si>
  <si>
    <t xml:space="preserve"> ERAF, Igaunijas un Latvijas pārrobežu sadarbības programma 2007-2013 līdzfinansējums - 83 %. Kopējās izmaksas Rojas novadā - 29 388,00 EUR.  Rojas novada Domes līdzfinansējums 17 %, jeb 4 995,96 EUR, </t>
  </si>
  <si>
    <t>Civilā aizsardzība, cilvēku glābšana</t>
  </si>
  <si>
    <t>Piekrastes un jūras plānošana (Rojas novadā)</t>
  </si>
  <si>
    <t>Teritorijas integrētā attīstība, pielāgošanās klimata pārmaiņām, pretplūdu pasākumi</t>
  </si>
  <si>
    <t>Piekrastes un jūras plānošana (Pāvilostas novadā)</t>
  </si>
  <si>
    <t>LIFE09/NAT/LV/000238</t>
  </si>
  <si>
    <t>http://marmoni.balticseaportal.net/wp/project-areas/</t>
  </si>
  <si>
    <t>MARMONI - Innovative approaches for marine biodiversity monitoring and assessment of conservation status of nature values in the Baltic Sea (ENG) / Inovatīvas pieejas jūras bioloģiskās daudzveidības monitoringam un dabas vērtību aizsardzības stāvokļa novērtēšanai Baltijas jūrā (LV)</t>
  </si>
  <si>
    <t>Dabas aizsardzība, datu pārvaldība</t>
  </si>
  <si>
    <t>2015. gada marts</t>
  </si>
  <si>
    <t>Izstrādāt inovatīvu pieeju, lai novērtētu jūras bioloģisko daudzveidību un tās aizsardzības stāvokli, kā arī apzinātu cilvēka ietekmes apmērus.  • Gūt pārskatu par dažādu Eiropas jūras vides un dabas aizsardzības normatīvos aktu mijiedarbību attiecībā uz datu ieguvi un ziņošanu. 
• Izstrādāt indikatorus un monitoringa metodes integrētam bioloģiskās daudzveidības un cilvēka saimnieciskās darbības ietekmju novērtējumam; izmēģināt praksē piedāvāto metožu efektivitāti un iegūto datu analīzi, kā arī pielietojumu telpiskai plānošanai un ietekmes uz vidi novērtējumam. 
• Novērtēt jūrā paredzamo dabas aizsardzības pasākumu sociālekonomiskās ietekmes.
 • Integrēt projekta rezultātus nacionālajās monitoringa programmās un vides politikas dokumentos. 
 • Informēt iesaistītās puses un sabiedrību par projekta rezultātiem.</t>
  </si>
  <si>
    <t xml:space="preserve">ES LIFE+ Dabas un bioloģiskās daudzveidības  (Nature &amp; Biodiversity) programma programma, kā arī vairāki citi donori un projekta partneri. Kopējais finansējums - 5 888 801 EUR, ES LIFE+ līdzfinansējums - 2 944 400 EUR,  citi donori un projekta partneri finansē 2 944 401 EUR
</t>
  </si>
  <si>
    <t>Baltijas Vides Forums-Latvija, Anda Ruskule: anda.ruskule@bef.lv Projekta vadītāja: Heidruna Fammlere (Heidrun Fammler)
E-pasts: heidrun.fammler@ bef.lv
Tālr.: +371 67357552</t>
  </si>
  <si>
    <t>http://marmoni.balticseaportal.net ;  http://www.daba.gov.lv/public/lat/projekti/life_nature1/marmoni/</t>
  </si>
  <si>
    <t>EU 43385</t>
  </si>
  <si>
    <t>RIVERWAYS - Ūdenstūrisma kā dabas un aktīvā tūrisma komponentes attīstība Latvijā un Igaunijā (LV), Development of water tourism as nature and active tourism component in Latvia and Estonia (ENG)</t>
  </si>
  <si>
    <t>Tūrisma attīstība</t>
  </si>
  <si>
    <t>2013.gada 15.janvāris</t>
  </si>
  <si>
    <t>uzlabot apstākļus ilgtspējīga ūdenstūrisma attīstībai un paaugstināt ūdenstūrisma konkurētspēju Programmas teritorijā• iztīrot upju gultnes un krastus un izveidojot laivu piestātnes un atpūtas vietas,• pilnveidojot ar ūdenstūrismu saistītos tūrisma produktus, izmantojot pieejamos ūdens resursus,• izveidojot jaunus ūdenstūrisma produktus dažādām mērķa grupām Latvijā, Igaunijā, Lietuvā, Krievijā, Vācijā, Somijā, kas būtu balstīti uz dažādu valstu iedzīvotāju vēlmēm,• popularizēt ūdenstūrismu kā aktīvā tūrisma sastāvdaļu  Latvijā, Igaunijā, Lietuvā, Krievijā, Vācijā, Somijā, lai paaugstinātu tūristu skaitu Programmas teritorijā. plānots izveidot vismaz 15 jaunus ūdenstūrisma piedāvājumus</t>
  </si>
  <si>
    <t>ERAF,  Igaunijas - Latvijas Pārrobežu sadarbības programma 2007.-2013.gadam, Projekta kopējais budžets: 2168674,77 EUR, t.sk., ERAF līdzfinansējums: 1 800 000 EUR, jeb 83 %. Projekta partneru līdzfinansējums: 368 674 EUR, jeb 17 %</t>
  </si>
  <si>
    <t>http://www.kurzemesregions.lv/projekti/Igaunijas__Latvijas_parrobezu_sadarbibas_programma/udensturisma_ka_dabas_un_aktiva_turisma_komponentes_attistiba_Latvija_un_Igaunija  ;  http://www.salacgriva.lv/lat/salacgrivas_novads/projekti/_denst_risma_k_dabas_un_akt_v/</t>
  </si>
  <si>
    <t>http://www.ventspilsnovads.lv/ct-menu-item-348/ct-menu-item-392/2013-g-arhivsprojekti/318-aicina-uz-sadarbbu-projekta-qriverwaysq-ietvaros</t>
  </si>
  <si>
    <t>Kontaktinformācija:
Kristīne Lēle,
Ventspils novada pašvaldība,
projektu vadītāja, tālr.25633900
kristine.lele@ventspilsnd.lv</t>
  </si>
  <si>
    <t>ERAF,  Igaunijas - Latvijas Pārrobežu sadarbības programma 2007.-2013.gadam, Projekta kopējais budžets: 2168674,77 EUR, t.sk., Projekta attiecināmās izmaksas Ventspils novadā: EUR 33114,00 (LVL 23272,65), no tām 83% finansē ES, 5% LV un 12% Ventspils novada pašvaldība.</t>
  </si>
  <si>
    <t xml:space="preserve"> Projektā plānotās aktivitātes Ventspils novadā ir Engures upes attīrīšana no kritušiem kokiem (bez padziļinātas gultnes tīrīšanas) atsevišķos posmos 27 km garumā, atpūtas bāzes, tajā skaitā laivu piestātnes ierīkošana Usmas pagastā „Dzirnavas”, Ugāles pagastā „Kalnieki” un Puzes pagastā „Ezergals”, kā arī 3 informācijas stendu uzstādīšana.</t>
  </si>
  <si>
    <t>Teritorijas labiekārtošana, labiekārtošana</t>
  </si>
  <si>
    <t>Riverways - "Ūdenstūrisma kā dabas un aktīvā tūrisma komponentes attīstība Latvijā un Igaunijā" projekta daļa Ventspils novadā</t>
  </si>
  <si>
    <t>Vnetspils novads, Engures Upe</t>
  </si>
  <si>
    <t>7.6.</t>
  </si>
  <si>
    <t>http://www.salacgriva.lv/lat/salacgrivas_novads/projekti/_denst_risma_k_dabas_un_akt_v/</t>
  </si>
  <si>
    <t>Salacgrīvas novada domes projektu koordinatore Solvita Kukanovska</t>
  </si>
  <si>
    <t>ERAF,  Igaunijas - Latvijas Pārrobežu sadarbības programma 2007.-2013.gadam, Projekta kopējais budžets: 2168674,77 EUR, t.sk., ERAF līdzfinansējums: 1 800 000 EUR, jeb 83 %. Projekta partneru līdzfinansējums: 368 674 EUR, jeb 17 %. Salacgrīvas novadam paredzētais finansējums nav zināms.</t>
  </si>
  <si>
    <t xml:space="preserve">Salacgrīvas novadā projekta ietvaros paredzēta atpūtas vietas izveide Salacgrīvā pie Salacas pilskalna, pie „Zeltiņu” peldvietas. Tā sastāv no nojumes galda, soliem, ugunskura vietas, malkas novietnes, informatīvā stenda un norādes zīmēm.Salacgrīvas pašvaldība iesaistās jaunu ūdenstūrisma produktu izstrādē par Salacu, Svētupi, Vitrupi, kas tiek iekļauti projekta ietvaros izstrādātajos informatīvajos materiālos. </t>
  </si>
  <si>
    <t>2014. gada jūnijs (Kopumā projektam -2015.gada 14.janvāris)</t>
  </si>
  <si>
    <t>Riverways - "Ūdenstūrisma kā dabas un aktīvā tūrisma komponentes attīstība Latvijā un Igaunijā" projekta daļa Salacgrīvas novadā</t>
  </si>
  <si>
    <t>7.5.</t>
  </si>
  <si>
    <t>http://www.roja.lv/index.php?option=com_content&amp;view=article&amp;id=391&amp;Itemid=58+  ;  http://www.roja.lv/index.php?option=com_content&amp;view=article&amp;id=1449%3Adenstrisma-k-dabas-un-aktv-trisma-komponentes-attstba-latvij-un-igaunij&amp;catid=84%3Aprojekti&amp;Itemid=58</t>
  </si>
  <si>
    <t>Rojas novada Dome</t>
  </si>
  <si>
    <t>ERAF, Igaunijas-Latvijas pārrobežu sadarbības programma 2007-2013 līdzfinansējums: 30 712 EUR</t>
  </si>
  <si>
    <t>Rojas upes tīrīšana, kas sevī ietver upes gultnes attīrīšanu no kritalām un sadzīves atkritumiem, zāles izpļaušanu, zaru tīrīšanu, ūdens attīrīšanu. Atpūtas laukumu izveidošana / uzlabošana, 3 informācijas stendu, 6 zīmju uzstādīšana un 3 laivu piestātņu izbūvi</t>
  </si>
  <si>
    <t>Riverways - "Ūdenstūrisma kā dabas un aktīvā tūrisma komponentes attīstība Latvijā un Igaunijā" projekta daļa Rojas novadā</t>
  </si>
  <si>
    <t>7.4.</t>
  </si>
  <si>
    <t>http://www.pavilosta.lv/rightmenu1/ESTLAT</t>
  </si>
  <si>
    <t>Pāvilostas novada dome, projektu koordinatore: Vizma Ģēģere</t>
  </si>
  <si>
    <t>ERAF, Igaunijas-Latvijas pārrobežu sadarbības programma 2007-2013 Kopējā līguma summa sastāda 8750.00 EUR.</t>
  </si>
  <si>
    <t>Rīvas upes attīrīšana no kritalām un lielgabarīta sadzīves atkritumiem, posmā no Rīvas ciema tilta līdz Pāvilostas novada robežai ar Ventspils novadu ( netālu no Labraga baznīcas).</t>
  </si>
  <si>
    <t>Riverways - "Ūdenstūrisma kā dabas un aktīvā tūrisma komponentes attīstība Latvijā un Igaunijā" projekta daļa Pāvilostas novadā</t>
  </si>
  <si>
    <t>7.3.</t>
  </si>
  <si>
    <t>http://www.nica.lv/pasvaldiba/projekti/</t>
  </si>
  <si>
    <t xml:space="preserve">Nīcas novada dome, Bārtas iela 6, Nīcas pagasts, Nīcas novads, Nīca, LV-3473, Latvija </t>
  </si>
  <si>
    <t xml:space="preserve">ERAF, Igaunijas-Latvijas pārrobežu sadarbības programma 2007-2013.  Projekta kopējais budžets ir vairāk kā pusotrs miljons latu, Nīcas novada kā projekta partnera budžets šajā projektā ir 43 316,62 Ls. Būvdarbu izmaksas iepirkuma rezultātā sasniedz 45040.86 latus, iztrūkstošo summu līdzfinansē novada dome no pašvaldības budžeta līdzekļiem. </t>
  </si>
  <si>
    <t xml:space="preserve">pašvaldības īpašuma “Upeskrasti” labiekārtošana,  jauna šķūņa-laivu noliktavas būvniecība, atpūtas vietu iekārtošana ar galdu, soliem, kāpnēm upes stāvajā krastā un pontonu. </t>
  </si>
  <si>
    <t>Riverways - "Ūdenstūrisma kā dabas un aktīvā tūrisma komponentes attīstība Latvijā un Igaunijā" projekta daļa Nīcas novadā</t>
  </si>
  <si>
    <t>7.2.</t>
  </si>
  <si>
    <t>http://www.jurmala.lv/page.php?id=1699</t>
  </si>
  <si>
    <t>Kontaktpersona:  Jānis Artemjevs
 Tālrunis:  67093869
 E-pasts: 
 janis.artemjevs@jpd.gov.lv</t>
  </si>
  <si>
    <t>ERAF, Igaunijas-Latvijas pārrobežu sadarbības programma 2007-2013. Jūrmalas pilsētas domes kā partnera kopējais projekta finansējums 100% - 25 748.00 EUR (18 096.64 LVL),
tajā skaitā:
Eiropas reģionālā attīstības fonda (ERAF) finansējums 83% - 16 766.00 EUR (11 783.21 LVL)
Jūrmalas pilsētas domes budžeta līdzfinansējums 17% - 2 424.00 EUR (1 704.00 LVL)
Neattiecināmās izmaksas ko sedz Jūrmalas pilsētas dome - 5 548,00 EUR (3899.00 LVL)</t>
  </si>
  <si>
    <t>Paredzamie rezultāti Jūrmalas pilsētai:
uzlabot atpūtas vietas, kas atrodas Lielupes krastā Ezeru ielas galā, infrastruktūru (izvietojot labiekārtojumu: masīvkoka galdus ar soliem un jumtiņiem, koka solus pie peldvietas, velosipēda pieslēgšanas vietas, ugunskura vietas, malkas nojumes, nojumi sabiedriskajai tualetei un atkritumu konteineram, laipu, informācijas stendus un informācijas zīmes).
Publicitāte par atpūtas vietu vietēja un pārrobežu mērogā.</t>
  </si>
  <si>
    <t>7.1.</t>
  </si>
  <si>
    <t>2015. gada aprīlis</t>
  </si>
  <si>
    <t>2015.gada janvāris</t>
  </si>
  <si>
    <t>2015.gada jūnijs (sākotnēji plānots janvāris)</t>
  </si>
  <si>
    <t>2013.gads (Kopumā projektam -2015.gads)</t>
  </si>
  <si>
    <t>Projekta plānotais finansējums: I kārta - 2 527 053,00 LVL, II kārta - 1 881 019,00 LVL</t>
  </si>
  <si>
    <t>Projekta plānotais finansējums: I kārta -  3595672,00 EUR; II kārta - 2437488,00 EUR</t>
  </si>
  <si>
    <t>http://www.daba.gov.lv/public/lat/projekti/kohezijas_fonds/  ;  http://esfinanses.lv/projekti/13586_antropogeno-slodzi-samazinosas-un-informativas-infrastrukturas-izveide-natura-2000-teritorijas-ii-karta  ;  http://esfinanses.lv/projekti/13585_antropogeno-slodzi-samazinosas-un-informativas-infrastrukturas-izveide-natura-2000-teritorijas</t>
  </si>
  <si>
    <t>KF līdzfinansējums (100%). Kopējais finansējums sakrīt ar līdzfinansējumu:  I kārta - 2 527 053.00 LVL, II kārta - 1 881 019.00 LVL I kārta -  3595672,00 EUR; II kārta - 2437488,00 EUR</t>
  </si>
  <si>
    <t>Pasākumu veikšana Eiropas nozīmes aizsargājamās dabas teritorijās, lai samazinātu augsnes eroziju, mazinātu eitrofo piesārņojumu, optimizētu apmeklētāju plūsmu, saglabājot dabas vērtības un novirzot apmeklētājus uz mazāk jūtīgām teritorijām, nodrošinātu teritorijas pieejamību, izgatavotu un izvietotu informatīvos stendus par projektā iekļautajām Natura 2000 teritorijām un tajās izveidoto infrastruktūru.</t>
  </si>
  <si>
    <t xml:space="preserve">26.08.2014. oktobris (I kārta) un 2015. gada augusts (II kārta) </t>
  </si>
  <si>
    <t>2010. gada augusts (I kārta) un
2012.  gada oktobris (II kārta)</t>
  </si>
  <si>
    <t>Dabas aizsardzība, teritorijas labiekārtošana</t>
  </si>
  <si>
    <t>„Antropogēno slodzi samazinošās un informatīvās infrastruktūras izveide Natura 2000 teritorijās” I kārta un II kārta</t>
  </si>
  <si>
    <t>Natura 2000 vietas Baltijas jūras un Rīgas jūras līča piekrastē piekrastē - Slīteres, Ķemeru NP; dabas liegumi - Užava, Vidzemes akmeņainā jūrmala, Randu pļavas, Vecdaugava, Ziemupe, Liepājas ezers; dabas parki - Salacas ieleja, Ragakāpa, Piejūra.</t>
  </si>
  <si>
    <t>3DP/3.5.1.3.0/10/IPIA/VIDM/001 (I kārta) un 3DP/3.5.1.3.0/12/IPIA/VARAM/001 (II kārta)</t>
  </si>
  <si>
    <t xml:space="preserve"> http://www.esia.gov.lv/news/nosledz-ligumu-par-liepajas-starptautiskas-lidostas-attistibu </t>
  </si>
  <si>
    <t>Sabiedrība ar ierobežotu atbildību „Aviasabiedrība Liepāja”</t>
  </si>
  <si>
    <t>KF, 3.3.1.4. Lidostu infrastruktūras attīstība līdzfinansējums - 2 394 198,00 LVL</t>
  </si>
  <si>
    <t>Skrejceļa seguma atjaunošana un lidjoslas nostiprināšana, manevrēšanas ceļa seguma atjaunošana un paplašināšana, perona un gaisa kuģu stāvvietu atjaunošana, lidlauka drenāžas sistēmas atjaunošana, lidlauka apgaismojuma sistēmas iegāde un uzstādīšana, lidostas žoga rekonstrukcija.</t>
  </si>
  <si>
    <t>(Pārtraukts, lauzts līgums)</t>
  </si>
  <si>
    <t>2012. gada maijā</t>
  </si>
  <si>
    <t>Liepājas starptautiskās lidostas attīstība</t>
  </si>
  <si>
    <t>3DP/3.3.1.4.0/11/IPIA/SM/004</t>
  </si>
  <si>
    <t xml:space="preserve">http://esfinanses.lv/projekti/10953_carnikavas-specialas-internatpamatskolas-infrastrukturas-un-aprikojuma-uzlabosana   ;  http://carnikava.lv/attistiba/projekti/eraf/209-internatpamatskolas-infrastruktura </t>
  </si>
  <si>
    <t>ERAF, Aktivitāte: 3.1.3.3.1. Speciālās izglītības iestāžu infrastruktūras un aprīkojuma uzlabošana līdzfinansējums - 139441,44 EUR</t>
  </si>
  <si>
    <t>Virsmērķis: Uzlabot mācību vidi izglītojamiem ar speciālām vajadzībām, kā arī veicināt darba un sadzīves prasmju attīstīšanu izglītojamiem Carnikavas speciālajā internātpamatskolā</t>
  </si>
  <si>
    <t>Skolu aprīkojums</t>
  </si>
  <si>
    <t>3DP/3.1.3.3.1/09/IPIA/VIAA/009</t>
  </si>
  <si>
    <t xml:space="preserve"> ERAF 3.4.1.5.1. apakšaktivitātes 100% finansējums projektam - 1,133,309.29 LVL</t>
  </si>
  <si>
    <t>2012.gada maijs</t>
  </si>
  <si>
    <t>Publiskā infrastruktūra, plūdu riska mazināšana</t>
  </si>
  <si>
    <t>Plūdu risku samazināšana Carnikavas novadā</t>
  </si>
  <si>
    <t xml:space="preserve"> Carnikavas novads, urbānās un dabas teritorijas Gaujas upes lejtecē</t>
  </si>
  <si>
    <t>3DP/3.4.1.5.1/12/IPIA/VARAM/001</t>
  </si>
  <si>
    <t>http://www.ziemelkurzeme.lv/fisheries/94</t>
  </si>
  <si>
    <t>Biedrība «Ziemeļkurzemes biznesa asociācija»</t>
  </si>
  <si>
    <t>EZF. Ciematu atjaunošana un attīstība līdzfinansējums - 2772.90 EUR. Kopā - 3081,00 EUR.</t>
  </si>
  <si>
    <t xml:space="preserve"> Funkcionālu un vienota stila informācijas stendu un norādes zīmju ar uzrakstiem latviešu un lībiešu valodā izgatavošana un izvietošana atzīmētajās teritorijās, lai sekmētu vienotas kultūrvēsturiskas teritorijas atpazīstamību un pievilcīgumu.</t>
  </si>
  <si>
    <t>Nav zināms</t>
  </si>
  <si>
    <t>Informatīvo stendu komplektu izvietošana Lībiešu krasta ciemos - Sīkragā un Pitragā</t>
  </si>
  <si>
    <t>Dundagas novads, Kolkas pagasts</t>
  </si>
  <si>
    <t>13-08-ZL13-Z401101-000012</t>
  </si>
  <si>
    <t xml:space="preserve">http://www.jurmala.lv/lv/attistiba/attistibas_projekti/2015_gads/848-jurmalas-pilsetas-tranzitielas-p128-talsu-soseja-kolkas-iela-izbuve;  http://www.jurmala.lv/page/3&amp;news_id=3348&amp;comments=news ; http://www.jpd.gov.lv/docs/j14/l/j140403_m.htm </t>
  </si>
  <si>
    <t>Jūrmalas domes atbildīgā kontaktpersona: Dace Dūzele. Pēc SIA „BRD projekts" izstrādātā tehniskā projekta būvdarbus veic piegādātāju apvienība "AS "Kauno tiltai" un "Ceļu būvniecības sabiedrība "Igate""</t>
  </si>
  <si>
    <t>ERAF, aktivitāte 3.2.1.2. „Tranzītielu sakārtošana pilsētu teritorijās". Projekta kopējās izmaksas ir 6 183 265,06 eiro, no kuriem ERAF finansējums 3 444 284,59 eiro - tas ir, 74,00% no projekta attiecināmajām izmaksām. Savukārt Valsts budžeta dotācija ir 104 724,87  eiro, - 2,25%, bet Jūrmalas pilsētas domes līdzfinansējums - 1 105 429,19  jeb 23,75 procenti. Projekta neattiecināmās izmaksas 1 528 826,41 eiro apjomā sedz Jūrmalas pilsētas dome.</t>
  </si>
  <si>
    <t>Uzlabot Jūrmalas pilsētas infrastruktūru un satiksmes drošību, kā arī labiekārtot vide atbilstīgi pieejamības prasībām. Pēc pārbūves satiksme tiks organizēta pa trim joslām un no vidējās varēs veikt kreiso pagriezienu, tādējādi uzlabojot satiksmes drošību. Savukārt Ventspils šosejas un Talsu šosejas krustojumā, Talsu šosejas un Mazās nometņu ielas, Talsu šosejas un Skolas ielas un Kolkas ielas un Jaunķemeru ceļa krustojumā tiks izbūvēti rotācijas apļi. Autovadītāju ērtībām autobusu pieturās ielas malā tiks izbūvēts padziļinājums. Projektā plānota arī ielas apgaismojuma rekonstruēšana un paplašināšana, luksoforu un ielas aizsargbarjeru ierīkošana. Arī velobraucēji un kājāmgājēji varēs justies ērtāk un drošāk, tiks rekonstruēti veloceliņi un ietves, ierīkotas gājēju pārejas un atpūtas soliņi, kā arī labiekārtota un apzaļumota vide.</t>
  </si>
  <si>
    <t xml:space="preserve"> 2015. gada 31. augusts</t>
  </si>
  <si>
    <t>Transporta infrastruktūra, autoceļi</t>
  </si>
  <si>
    <t>Jūrmalas pilsētas tranzītielas P128 (Talsu šoseja/Kolkas iela) izbūve</t>
  </si>
  <si>
    <t>3DP/3.2.1.2.0./12/APIA/SM/009</t>
  </si>
  <si>
    <t>??</t>
  </si>
  <si>
    <t xml:space="preserve">http://esfinanses.lv/projekti/11690_jaunas-tramvaja-linijas-izbuve-un-esoso-sliezu-posmu-rekonstrukcija-liepaja ;  http://www.esfondi.lv/activities.php?id=867&amp;pid=0&amp;action=projectinfo&amp;aid=747404  ;  http://liepajas-tramvajs.lv/lv/projekti ; http://liepajas-tramvajs.lv/lv/aktualitates/raksts/slegs-ligumu-ar-acb-par-tramvaja-linijas-rekonstrukciju ; </t>
  </si>
  <si>
    <t>SIA "Liepājas tramvajs" 
Rīgas iela 54a, Liepāja, LV-3401</t>
  </si>
  <si>
    <t>ERAF, 3.2.1.5.aktivitāte  "Publiskais transports ārpus Rīgas" ierobežota projektu iesniegumu atlase. Līdzfinansējums - 9 971 968 EUR, nacionālais un privātais finansējums: €1 759 759 EUR. Projekta kopējais finansējums: €19 326 992 EUR (http://esfinanses.lv/projekti/11690_jaunas-tramvaja-linijas-izbuve-un-esoso-sliezu-posmu-rekonstrukcija-liepaja)</t>
  </si>
  <si>
    <t>Izbūvēt tramvaja līnijas pagarinājumu līdz Ezerkrasta dzīvojamam masīvam un esošās tramvaja līnijas rekonstrukcija. (Projekta īstenošanas vieta: Klaipēdas,Tukuma,Ventas,M.Ķempes ielas;Raiņa ielas un Rīgas ielas krustojums un sliežu ceļa posms Rīgas ielā,Jūras ielas un Lielās ielas krustojums,Lielā iela,Rožu un Kr.Valdemāra ielas krustojums, Jūrmalas un Kr.Valdemāra ielu krustojums Liepāja.) Projekta ietvaros papildus plānots rekonstruēt Brīvības ielas posmu no gala punkta līdz Dzelzceļnieku ielai, Rīgas ielas posma no 1905.gada ielas līdz īpašumam Rīgas ielā 58, Rīgas ielā 54a un Klaipēdas ielas posma no Robežu ielas līdz Tukuma ielai sliežu ceļus.</t>
  </si>
  <si>
    <t>Transports</t>
  </si>
  <si>
    <t>Publiskā infrastruktūra; tramvaja līnija</t>
  </si>
  <si>
    <t>Jaunas tramvaja līnijas izbūve un esošo sliežu posmu rekonstrukcija Liepājā</t>
  </si>
  <si>
    <t>3DP/3.2.1.5.0/10/IPIA/SM/002</t>
  </si>
  <si>
    <t>3DP/3.3.1.6.0/12/IPIA/VARAM/001</t>
  </si>
  <si>
    <t>Vēsturiski piesārņotas vietas Liepājas ostas Karostas kanāla attīrīšana, I kārta</t>
  </si>
  <si>
    <t>Ostu attīstība; Piesārņoto vietu attīrīšana</t>
  </si>
  <si>
    <t>Ostu darbība, degradēto teritoriju rekultivācija</t>
  </si>
  <si>
    <t>veikt lielizmēra un mazizmēra fizisko priekšmetu izcelšanu un izcelto atkritumu attīrīšanu, nodrošinot to atkārtotu izmantošanu. Papildu objektu izcelšanai tiks īstenots arī sanācijas pilotprojekts - tiks savākti arī aptuveni 50 000 kubikmetri piesārņoto nogulumu, noglabājot tos aiz rievsienas. Īstenojot visas projektā paredzētās darbības, no tehnogēnā piesārņojuma būs attīrīts Karostas kanāls 78 hektāru platībā, nodrošinot, ka teritorijā jebkurā brīdī var tikt uzsākti sanācijas darbi. Īstenojot šo projektu, plānots panākt, ka vides piesārņojums nevirzās Baltijas jūras virzienā. (liepajniekiem.lv)</t>
  </si>
  <si>
    <t>Valdība 19.08.2014.  "atbalstīja finansējuma pārdali starp Eiropas Savienības fondu programmām Liepājas karostas kanāla grunts attīrīšanai. Lai īstenotu šo projektu, tiks izsludināts projektu atlases konkurss divās kārtās, kur pirmajā kārtā būs pieejami 8,11 miljoni eiro. Otro atlases kārtu izsludinās, ja pirmajā kārtā būs finansējuma pārpalikums." (liepajniekiem.lv)</t>
  </si>
  <si>
    <t>Kohēzijas fonds</t>
  </si>
  <si>
    <t>http://liepaja-sez.lv/lv/osta/attistiba/projekts-%E2%80%9Evesturiski-piesarnotas-vietas-liepajas-ostas-karostas-kanala-attirisana-i-karta%E2%80%9D; http://www.liepaja-sez.lv/lv/liepajas-osta/attistiba/vesturiski-piesarnotas-vietas-liepajas-ostas-karostas-kanala-attirisana/ ;   http://www.liepajniekiem.lv/zinas/bizness/pardalis-finansejumu-karostas-kanala-grunts-attirisanai-120675 ; http://rekurzeme.diena.lv/vietejas-zinas/liepaja/pardalis-finansejumu-liepajas-karostas-kanala-grunts-attirisanai-82186</t>
  </si>
  <si>
    <t>http://liepaja-sez.lv/lv/osta/attistiba/projekts-%E2%80%9Eliepajas-ostas-padzilinasana%E2%80%9D ;  http://esfinanses.lv/projekti/11915_liepajas-ostas-padzilinasana   ;     http://komitejas.esfondi.lv/Dokumenti/2007%20-%202013/1_UK_materi%C4%81li_(MC_materials)/2014/01_02.07.2014_UK/03_prezent%C4%81cijas_(presentations)/5_SaM%20LSEZ_prezentacija_UK_02072014.ppt</t>
  </si>
  <si>
    <t>Finansējuma saņēmējs - Liepājas speciālās ekonomiskās zonas ostas pārvalde</t>
  </si>
  <si>
    <t>KF; 3.3.1.3.aktivitāte „Lielo ostu infrastruktūras attīstība „Jūras maģistrāles”. Plānotās kopējās attiecināmās izmaksas, euro 36 443 539,02, t.sk. līdzfinansējums - 26 242 034,76 EUR</t>
  </si>
  <si>
    <t>Uzlabot un sakārtot Liepājas ostas infrastruktūru, nodrošinot TEN-T infrastruktūras attīstību un pilnvērtīgu noslodzi, kuģošanas drošības uzlabošana ostā, nodrošinot maksimāli drošu kuģu piekļuvi ostai no jūras puses. Projekts ietver divas komponentes: 
         - padziļināšanas darbi  (- Liepājas ostas kuģu ceļa padziļināšana līdz 12,5 m; - Brīvostas rajona akvatorijas padziļināšana līdz 12,0 m; - „Loču” kanāla rekonstrukcija; - Ziemas ostas rajona akvatorijas padziļināšana līdz 7,0 m);
         - kuģu vadības satiksmes centra modernizācija, kas nodrošinās padziļinātās ostas akvatorijas drošu izmantošanu lieltonnāžas un tuvsatiksmes kuģu satiksmei.)</t>
  </si>
  <si>
    <t>2015.gada 31.augusts</t>
  </si>
  <si>
    <t>Liepājas ostas padziļināšana</t>
  </si>
  <si>
    <t>Nr.3DP/3.3.1.3.0/09/IPIA/SM/001</t>
  </si>
  <si>
    <t>http://www.vraa.gov.lv/uploads/ERAF2007-2013/liepajas_apgaismojums_2.karta.pdf</t>
  </si>
  <si>
    <t>Liepājas pilsētas dome</t>
  </si>
  <si>
    <t>ERAF, 3.6.1.1.aktivitātes "Nacionālas un reģionālas nozīmes attīstības centru izaugsmes veicināšana līdzsvarotai valsts attīstībai" Projekta kopējās attiecināmās izmaksas - 2 134 306 EUR, Publiskais finansējums 2 134 306,00 EUR, t.sk. ERAF finansējums 1 814 160,00 EUR, t.sk. valsts budžeta dotācija 80 035,00, t.sk. pašvaldības budžeta līdzekļi 240 111,00 EUR</t>
  </si>
  <si>
    <t>(16 mēneši) 2015. gada augusts</t>
  </si>
  <si>
    <t>Teritorijas integrētā attīstība, enerģētika, transports</t>
  </si>
  <si>
    <t xml:space="preserve">Liepājas pilsētas ielu apgaismojuma sistēmas modernizācijas 2. kārta
</t>
  </si>
  <si>
    <t>3DP/3.6.1.1.0/14/IPIA/VRAA/001</t>
  </si>
  <si>
    <t>http://www.mersrags.lv/Projekti/nolikums_Stavlaukums_v3.pdf ;  http://www.mersrags.lv/Dome_projekti.htm</t>
  </si>
  <si>
    <t xml:space="preserve"> Izpilddirektors , tel.63237700, 26604711
     e-pasts:  izpilddirektors@mersrags.lv</t>
  </si>
  <si>
    <t>maksimāli pieejamie finanšu līdzekļi iepirkuma līguma izpildei ir  12 577,00  EUR</t>
  </si>
  <si>
    <t>Stāvlaukuma izbūve, kas uzlabotu piekļuvi pie Mērsraga bākas</t>
  </si>
  <si>
    <t>2014. gada jūnijs</t>
  </si>
  <si>
    <t>Transporta infrastruktūra, tūrisma attīstība, rekreācija</t>
  </si>
  <si>
    <t>Mērsraga novads, Mērsragā pie Bākas</t>
  </si>
  <si>
    <t xml:space="preserve">Ieprikuma identifikācijas Nr. MNP 2014/4 
</t>
  </si>
  <si>
    <t>EZF. kopējās izmaksas 24 626,76 LVL, tai skaitā attiecināmās projekta izmaksas 19 635,42 LVL, no kuriem 90% EZF finansējums (17 671,88 LVL) un pašvaldības budžeta līdzfinansējums - 6398,13 LVL, projekta neattiecināmās izmaksas - 556,25 LVL; būvdarbu kopējā līgumcena -  10 951,84 EUR bez PVN</t>
  </si>
  <si>
    <t>2014. gada februāris</t>
  </si>
  <si>
    <t>Dabas aizsardzība, Tūrisma attīstība, rekreācija</t>
  </si>
  <si>
    <t>Mērsraga novads, Mērsragā pie Ezera</t>
  </si>
  <si>
    <t xml:space="preserve">12-08-ZL12-Z401101-000030 </t>
  </si>
  <si>
    <t>Pašvaldības mājaslapā nav pieejama informācija par šo projektu</t>
  </si>
  <si>
    <t>http://www.vpvb.gov.lv/lv/ivn/projekti/?status=4&amp;id=1513</t>
  </si>
  <si>
    <t>Nīcas novada dome, Bārtas iela 6, Nīca, Nīcas pag., Nīcas nov., LV-3473</t>
  </si>
  <si>
    <t>Esoša asfaltēta stāvlaukuma paplašināšana un informācijas stenda ierīkošana īpašumā "Jūraskāpas"; kāpņu izbūve un iežogojuma izveide apkārt piemiņas vietai īpašumā "Čakstes"</t>
  </si>
  <si>
    <t>2013. gada februāris</t>
  </si>
  <si>
    <t>NAV</t>
  </si>
  <si>
    <t xml:space="preserve">Latvijas zvejas produktu ražotāju grupa, Evija Kopštale </t>
  </si>
  <si>
    <t xml:space="preserve">EZF  </t>
  </si>
  <si>
    <t>Pāvilostā Dzintaru ielā 4 šī projekta ietvaros atjaunotas NAI un uzstādīti 2 jauni kompresori amonjaka aukstuma iekārtu darbības nodrošināšnai</t>
  </si>
  <si>
    <t>Ar zvejas ostu saistītās infrastruktūras modernizācija</t>
  </si>
  <si>
    <t>13-02-Z30300-000007</t>
  </si>
  <si>
    <t>Rīgas brīvostas pārvalde, PVN maksātāja Nr. LV90000512408, Adrese: Kalpaka bulv. 12, Rīga, Latvija, LV-1010, Tālr. (+371) 67030800.</t>
  </si>
  <si>
    <t>Ostas aktivitāšu izraisītās vides degradācijas Andrejsalas un Eksportostas teritorijā novēršana, ostas konkurētspējas saglabāšana Baltijas jūras reģionā, pārceļot ostas terminālus uz to darbībai piemērotāku vietu, sekmējot turpmāku Latvijas transporta un loģistikas nozares attīstību. Projekta realizācija paredz:
1. Realizēt teritorijas inženiertehniskās sagatavošanas darbus – veikt teritorijas uzbēršanu un/ vai uzskalošanu.
2. Izbūvēt hidrobūves - četras piestātnes (garums 205 m) gar Daugavu un trīs piestātnes (garums 180m) gar Hapaka grāvi.
3. Paplašināt un rekonstruēt kuģu ceļu.
4. Pēc teritorijas inženiertehniskās sagatavošanas izbūvēt maģistrālos inženiertīklus, kas perspektīvā nodrošina ūdensvada, notekūdeņu kanalizācijas un elektroapgādes lokālos pieslēgumus perspektīvajām termināļu teritorijām.
5. Izbūvēt satiksmes infrastruktūru -autoceļu un dzelzceļa nodrošinājumu perspektīvo termināļu teritoriju funkcionēšanai.</t>
  </si>
  <si>
    <t>http://rop.lv/lv/par-ostu/projekti/1081-infrastrukturas-attistiba-krievu-sala-ostas-aktivitasu-parcelsanai-no-pilsetas-centra.html ;   http://rop.lv/lv/par-ostu/vide/ietekmes-uz-vidi-novertejums/38-projects/current/1081-infrastrukturas-attistiba-krievu-sala-ostas-aktivitasu-parcelsanai-no-pilsetas-centra.html ;  http://www.rop.lv/lv/jaunumi/3849-a-ameriks-ta-bus-21-gadsimta-osta.html ;  http://www.esfondi.lv/activities.php?id=867&amp;pid=0&amp;action=projectinfo&amp;aid=323539</t>
  </si>
  <si>
    <t>Rīgas domes budžets (neapstiprināta informācija)</t>
  </si>
  <si>
    <t>Pētījumi, Teritorijas plānošana</t>
  </si>
  <si>
    <t>http://www.rdpad.lv/uploads/iepirkumi_spec/Lemumi/Lemums_2014_34.pdf  ;  http://www.sus.lv/sites/default/files/media/faili/petijums.pdf</t>
  </si>
  <si>
    <t xml:space="preserve">ZAB „Dzanuškāns &amp; Partneri” </t>
  </si>
  <si>
    <t xml:space="preserve"> īpašumtiesību aprobežojumu un kompensējošie mehānismu pētīšana</t>
  </si>
  <si>
    <t>Juridiskais pētījums
„Teritorijas plānojuma pārvaldības sistēmas izstrāde - īpašumtiesību
aprobežojumi un kompensējošie mehānismi”.</t>
  </si>
  <si>
    <t>(Iepirkuma identifikācijas Nr. RD PAD 2014/34)</t>
  </si>
  <si>
    <t>http://www.sus.lv/lv/petijumi/apbuves-un-vides-veidosanas-vadliniju-izstrade-rigas-apdzivojuma-telpiskas-strukturas ;   http://www.rdpad.lv/services/press_release/article.php?id=107873  ;   http://rdpad.lv/topicality/iepirkumi/article.php?id=107700</t>
  </si>
  <si>
    <t>SIA „Grupa 93”, Kr. Barona iela 3-4, Rīga, LV-1050
Tālr. +371 6 7217043
Fakss +371 6 7217045
info@grupa93.lv</t>
  </si>
  <si>
    <t>Apbūves un vides veidošanas vadlīniju izstrāde Rīgas apdzīvojuma telpiskās struktūras stiprināšanai</t>
  </si>
  <si>
    <t>(Iepirkuma identifikācijas Nr.: RD PAD 2014/11)</t>
  </si>
  <si>
    <t>Pašvaldības un uzņēmuma mājaslapās nav pieejama informācija par šo projektu</t>
  </si>
  <si>
    <t xml:space="preserve">http://www.vpvb.gov.lv/lv/ivn/projekti/?status=4&amp;id=2208 </t>
  </si>
  <si>
    <t>SIA "Līcis-93", info@licis-93.lv</t>
  </si>
  <si>
    <t>Bioloģisko notekūdeņu attīrīšanas iekārtu izbūve (nav atrasta detalizētāka informācija)</t>
  </si>
  <si>
    <t>Piesārņojuma mazināšanas pasākumi</t>
  </si>
  <si>
    <t>Ēku izbūve</t>
  </si>
  <si>
    <t>Bioloģisko notekūdeņu attīrīšanas iekārtu izbūve</t>
  </si>
  <si>
    <t>Ūdenssaimniecības pakalpojumu attīstība Rojā</t>
  </si>
  <si>
    <t>SIA "Rojas DzKU"</t>
  </si>
  <si>
    <t>Līcis – 93 SIA</t>
  </si>
  <si>
    <t>3DP/3.5.1.1.0/08/IPIA/VIDM/029</t>
  </si>
  <si>
    <t>http://esfinanses.lv/esbuklets/projekti/65760_udenssaimniecibas-pakalpojumu-attistiba-roja</t>
  </si>
  <si>
    <t xml:space="preserve">Projekta apraksts: Aktivitātes kvalitatīva dzeramā ūdens piegādes nodrošināšanai un ūdens resursu aizsardzībai (dzeramā ūdens ieguve, sagatavošana, pārvade, uzkrāšana, ūdensapgādes tīkla darbības nodrošināšana, neizmantojamo dziļurbumu tamponēšana u.c.) N/A Aktivitātes ar komunālajiem notekūdeņiem vidē novadītā piesārņojuma apjoma samazināšanai (notekūdeņu savākšanas sistēmas rekonstrukcija, notekūdeņu attīrīšanas iekārtu izbūve vai rekonstrukcija, notekūdeņu dūņu apstrādes un uzglabāšanas nodrošināšana, neattīrītu vai daļēji attīrītu notekūdeņu tiešo izplūžu likvidēšana u.c.) -Jaunas kanalizācijas sūkņu staciju un spiedvadu izbūve (2 kanalizācijas sūkņu staciju un spiedvadu izbūve, 119 m un 45 m); -Kanalizācijas cauruļvadu atjaunošana (612 m). -Jaunas septisko nogulšņu pieņemšanas kameras izbūve. Aktivitātes ūdenssaimniecības pakalpojumu, kas atbilst normatīvajos aktos noteiktajiem ūdenssaimniecības pakalpojumu kvalitātes rādītājiem, pieejamības nodrošināšanai (ūdensapgādes un kanalizācijas tīkla paplašināšana, sistēmu uzlabošana atbilstoši tehnisko normatīvu prasībām, investīcijas sistēmu uzturēšanas nodrošināšanai u.c.) - Ūdensapgādes sistēmas paplašināšana (ūdensapgādes tīklu izbūve, 3 352 m); - Ūdensvada atjaunošana (525 m); - Aizbīdņu un hidrantu nomaiņa (20 aizbīdņu un trīs hidrantu nomaiņa); - Kanalizācijas sistēmas paplašināšana (kanalizācijas tīklu izbūve, 2 356 m). </t>
  </si>
  <si>
    <t>2008. gada decembris</t>
  </si>
  <si>
    <t>Piesārņojuma mazināšanas pasākumi, dzeramā ūdens attīrīšana</t>
  </si>
  <si>
    <t>Kohēzijas fonds, Darbības programma "Infrastruktūra un pakalpojumi"(2007-2013)</t>
  </si>
  <si>
    <t>http://www.roja.lv/index.php?option=com_content&amp;view=article&amp;id=1474:valgalciem-top-jauna-labiekrtota-atptas-vieta  ;    http://roja.lv/images/stories/Banga/2014/Banga_2014_09_26.pdf</t>
  </si>
  <si>
    <t>„Rojas tūrisma biedrība”</t>
  </si>
  <si>
    <t>EZF pasākuma „Teritorijas attīstības stratēģiju īstenošana” ietvaros. Kopējās projekta izmaksas ir EUR 29356,36 no tiem Rojas novada Dome līdzfinansē EUR 4159,86</t>
  </si>
  <si>
    <t>Valgalciemā ikvienam būs pieejams labiekārtots, publisks auto stāvlaukums un atpūtas vieta ar piekļuvi pie pludmales.
Rojas tūrisma biedrības realizētā projekta ietvaros tiks sakārtots stāvlaukuma pievadceļš, izveidota norobežojoša apmale un ierīkotas caurtekas. Stāvlaukumam jau ir uzklāts piemērots segums. Lai atpūtas laukuma izmantotājiem būtu ērtāka piekļuve jūrmalai, jau ir aizsākta koka pastaigu laipas izveide. Vēl projektā paredzēts stāvlaukuma teritorijā  novietot sauso tualeti un izbūvēt ugunskura vietu. Savukārt tuvāk jūrmalai tiks izzāģēti krūmi un bīstamie koki. Auto stāvlaukuma izbūves noslēgumā tiks uzstādītas informatīvas norādes zīmes par atpūtas laukuma atrašanās vietu.</t>
  </si>
  <si>
    <t>2014.gada 31.decembris</t>
  </si>
  <si>
    <t>2013.gada 21.novembris</t>
  </si>
  <si>
    <t>Transporta infrastruktūra, teritorijas integrētā attīstība</t>
  </si>
  <si>
    <t>Labiekārtota auto stāvlaukuma izveide Valgalciema jūrmalā</t>
  </si>
  <si>
    <t>13-08-ZL12-Z401101-000019</t>
  </si>
  <si>
    <t>Projekta finansējuma apmērs: Nav zināms</t>
  </si>
  <si>
    <t>http://rekurzeme.diena.lv/vietejas-zinas/rucavas-novada/papes-ezera-ieviesis-licenceto-makskeresanu-16290</t>
  </si>
  <si>
    <t>Ignase Šops</t>
  </si>
  <si>
    <t>ieviest licencēto makšķerēšanu Papes ezerā, kas sekmētu zivju resursu izmantošanas uzraudzību un to atjaunošanu</t>
  </si>
  <si>
    <t>Zivju resursu aizsardzība</t>
  </si>
  <si>
    <t>Licencētās makšķerēšanas ieviešana Papes ezerā</t>
  </si>
  <si>
    <t>Rucavas novada domes Attīstības nodaļas projektu koordinators Raivis Stankuns</t>
  </si>
  <si>
    <t>EZF, 90 procentus no izmaksām bez PVN sedz no Eiropas Zivsaimniecības fonda pasākuma "Teritorijas attīstības stratēģiju plānošana" budžeta</t>
  </si>
  <si>
    <t>Izveidot zivju kūpinātavu ar lauku virtuvi, nojumi ar koka terasēm un noejas kāpnēm Papes kanāla labajā krastā, kā arī labiekārtot ūdens ņemšanas vietu. Zivju kūpinātava ir blakus fišerijai, kas var veidot daļu no vienota tūrisma produkta.</t>
  </si>
  <si>
    <t>Zivju kūpinātavas rekonstrukcija "Dzintarvējos" – Papes ciemā, Rucavas pagastā, Rucavas novadā</t>
  </si>
  <si>
    <t>http://rekurzeme.diena.lv/vietejas-zinas/rucavas-novada/papildinata-turisti-naudu-vel-netere-84714 ;  http://www.liepajniekiem.lv/zinas/novados/atjaunos-kupinatavu-116977 ;  http://www.liepajniekiem.lv/zinas/novados/putnu-torna-tik-driz-nebus-112870</t>
  </si>
  <si>
    <t>http://www.salacgriva.lv/lat/salacgrivas_novads/buvnieciba/publiskas_apspriesanas/?text_id=29607</t>
  </si>
  <si>
    <t>Winder SIA</t>
  </si>
  <si>
    <t>Privāts: Winder SIA</t>
  </si>
  <si>
    <t>Vietējo energoresursu (vēja enerģijas) izmantošana. Vienas vēja elektrostacijas izbūve nekustamajā īpašumā „Ķireji” Liepupes pagastā, Salacgrīvas novadā,</t>
  </si>
  <si>
    <t>2015. gads</t>
  </si>
  <si>
    <t>Energoinfrastruktūras projekts</t>
  </si>
  <si>
    <t>Vēja elektrostaciju būvniecība</t>
  </si>
  <si>
    <t>2015.gada oktobris</t>
  </si>
  <si>
    <t>2016. gads</t>
  </si>
  <si>
    <t>http://www.saulkrasti.lv/index.php/lv/dome/projekti/1800-saulkrastu-novada-dome-sadarbb-ar-zvejniekciema-vidusskolu-stenos-vides-izgltbas-projektu</t>
  </si>
  <si>
    <t>Saulkrastu novada dome, Zvejniekciema vidusskola</t>
  </si>
  <si>
    <t>Projekts tiek īstenots sadarbībā ar Zvejniekciema vidusskolu un Latvijas vides aizsardzības fondu (turpmāk – LVAF). Projekta kopējās izmaksas ir 351,00 EUR, no tām LVAF finansējums 231,00 EUR.</t>
  </si>
  <si>
    <t>Uzsvērt gan kāpu un piekrastes nozīme novada ilgtspējīgā attīstībā, gan to jutīgums attiecībā uz dažāda veida antropogēnajām slodzēm. Galvenās projekta aktivitātes ir izglītojoša semināra, lekcijas un divu radošo darbnīcu organizēšana. Semināra un lekciju laikā tiks apskatītas tipiskākās vides problēmas, ar kurām saskaras piekrastes pašvaldības, savukārt darbnīcu laikā notiks diskusijas par semināru un lekciju laikā apskatītajām tēmās un tiks apkopota gan pieejamā tēmas literatūra, gan veikti vides apsekojumi. Darbnīcu rezultātā tiks izstrādāts izglītojošs materiāls, ar kuru, rīkojot dažādus pasākumus, tiks iepazīstināti novada iedzīvotāji un novada viesi.</t>
  </si>
  <si>
    <t>Izglītošana</t>
  </si>
  <si>
    <t>Piekrastes kāpas un pludmale kā atslēga uz novada ilgtspējīgu attīstību</t>
  </si>
  <si>
    <t>http://www.varam.gov.lv/in_site/tools/download.php?file=files/text/Publikacijas/pasv_parsk2013//Saulkrasti_novads.pdf ;  http://www.saulkrasti.lv/index.php/lv/dome/1627--atklts-jras-parks-  ;  http://www.visitsaulkrasti.lv/nw-zinas/uzsakti-labiekartosanas-darbi-birinu-ielas-izeja-uz-juru  ;  http://www.visitsaulkrasti.lv/saulkrasti-zinas/uzsakti-labiekartosanas-darbi-birinu-ielas-izeja-uz-juru</t>
  </si>
  <si>
    <t xml:space="preserve">EZF Leader pieeja. Projekta 2. kārtā  pēc aprēķinātās summas (364000-276940,65) kopā - 87059,35 EUR. EZF līdzfinansējums (kopā) -179 281 EUR, kopējais finansējums (abām kārtām) - 364 000 EUR. </t>
  </si>
  <si>
    <t>2. kārtā plānots "Centra" pludmales teritoriju savienot ar Raiņa ielu, veidojot ērtu pastaigu ceļu starp Raiņa un Bīriņu ielām gar pludmali.</t>
  </si>
  <si>
    <t>Publiskās infrastruktūras nodrošināšana peldvietai „Centrs” Saulkrastos 2. kārta</t>
  </si>
  <si>
    <t xml:space="preserve">http://www.portofventspils.lv/lv/pievadceli_ventspils_brivostas_teritorija_esosajiem_terminaliem_un_industrialajam_zonam/ ;  http://www.portofventspils.lv/lv/iepirkumi/?iep=620 </t>
  </si>
  <si>
    <t>KF; 3.3.1.3.aktivitāte „Lielo ostu infrastruktūras attīstība „Jūras maģistrāles” sākotnēji paredzētais Kohēzijas fonda (KF) līdzfinansējums ir LVL 16 905 388,00, jeb 24054200,03 EUR. Tomēr projekta attiecināmās izmaksas ir 35,9 miljoni EUR, no tiem 30,5 miljoni EUR ir piesaistītais ES fondu līdzfinansējums.</t>
  </si>
  <si>
    <t xml:space="preserve">Nodoršināt sabalansētu attīstību attīstību Ventspils brīvostas teritorijā esošajiem termināļiem un industriālajām zonām, paaugstinot kravu pārvadājumu efektivitāti, kas veicinās ostas kapacitātes un konkurētspējas paaugstināšanos. Projekts tiek realizēts 2 kārtās. </t>
  </si>
  <si>
    <t>Pievadceļi Ventspils brīvostas teritorijā esošajiem termināļiem un industriālajām zonām</t>
  </si>
  <si>
    <t>3DP/3.3.1.3.0/10/IPIA/SM/002</t>
  </si>
  <si>
    <t xml:space="preserve">http://www.ventspils.lv/lat/investicijas_un_projekti/investiciju_projekti/realizetie/196-ventspils-tehnikuma--ziemelkurzemes-kompetences-centra-infrastrukturas-attistibas-projekts/634-nosledzies-verienigais-ventspils-tehnikuma-infrastrukturas-attistibas-projekts/  ;   http://www.ventspils.lv/lat/investicijas_un_projekti/investiciju_projekti/realizacija_esosie/196-ventspils-tehnikuma--ziemelkurzemes-kompetences-centra-infrastrukturas-attistibas-projekts/550-ventspils-tehnikuma-eku-kompleksam-sparu-svetki/ ;  www.pikc.lv </t>
  </si>
  <si>
    <t>Ventspils Tehnikums, Saules iela 15, Ventspils, LV-3601
Tālrunis: +371 63622663
Fakss: +371 63623060
E-pasts: info@pikc.lv</t>
  </si>
  <si>
    <t>ERAF, (3. Infrastruktūra un pakalpojumi, aktivitāte 3.1.1.1. Mācību aprīkojuma modernizācija un infrastruktūras uzlabošana profesionālās izglītības programmu īstenošanai) līdzfinansējums 9,367,218.00 LVL jeb 13328350,44 EUR (86% no kopējām projekta attiecināmajām izmaksām), kā arī valsts budžeta līdzfinansējums 2 169 732 EUR (14% no kopējām projekta attiecināmajām izmaksām). Projekta kopējās izmaksas paredzētas 15 498 082 EUR apmērā.
Ar vēsturiskās ēkas rekonstrukciju saistītiem iepriekš neparedzamajiem būvdarbiem 2013.gada nogalē Izglītības un zinātnes ministrija no sava budžeta līdzekļiem piešķīra līdzekļus turpat 365 tūkst.EUR apmērā (256 tūkst. LVL).</t>
  </si>
  <si>
    <t xml:space="preserve">Projekta mērķis ir uzlabot Ventspils Tehnikuma infrastruktūru profesionālās izglītības programmu īstenošanai, lai veicinātu profesionālās izglītības atbilstību darba tirgus prasībām. Mērķi paredzēts sasniegt, uzlabojot ēku infrastruktūru, teorētisko un praktisko apmācību kabinetu materiāli tehnisko bāzi, kā arī nodrošinot kompetences centram atbilstošu dienesta viesnīcas kapacitāti, uzbūvējot jaunu dienesta viesnīcas ēku. </t>
  </si>
  <si>
    <t>2015. gada 30. novembris</t>
  </si>
  <si>
    <t xml:space="preserve">2012. gada decembris </t>
  </si>
  <si>
    <t>Ventspils Tehnikuma – Ziemeļkurzemes kompetences centra infrastruktūras attīstības projekts</t>
  </si>
  <si>
    <t>3DP/3.1.1.1.0/13/IPIA/VIAA/001</t>
  </si>
  <si>
    <t>Ventspils pilsētas pašvaldības iestāde "Komunālā pārvalde"</t>
  </si>
  <si>
    <t>Projekta mērķis ir veicināt Ventspils pilsētas kā nacionālas nozīmes attīstības centra izaugsmi, izveidojot un pilnveidojot Ventspils sabiedriskā centra – Lielā laukuma un ar to kompleksi un funkcionāli saistīto publisko infrastruktūru, tādējādi sekmējot tūrisma piedāvājuma klāsta paplašināšanos, kā arī mazās un vidējās uzņēmējdarbības attīstību. Projekta ietvaros  veikta Lielā laukuma rekonstrukcija, ietverot teritorijas celiņu un laukumu izbūvi, apgaismojuma nodrošināšana un apzaļumošanas darbi, kā arī ar Lielo laukumu kompleksi un funkcionāli saistītās infrastruktūras rekonstrukcija, t.sk. Jaunpilsētas laukuma celiņu rekonstrukcija un apgaismojuma izveide, pievedceļu – Lielā prospekta no Ganību līdz Saules ielai renovācija un Sporta ielas rekonstrukcija, stāvvietu rekonstrukcija Kuldīgas ielas posmā no Lielā prospekta līdz Jūras ielai un Sporta ielas 10 stāvlaukuma rekonstrukcija. Būvniecības laikā nodrošināta autoruzraudzība un būvuzraudzība, kā arī veikti projekta publicitātes pasākumi.</t>
  </si>
  <si>
    <t>2015. gada jūlijs</t>
  </si>
  <si>
    <t>Ventspils publiskās infrastruktūras attīstība un kvalitātes uzlabošana, pilnveidojot uzņēmējdarbības vidi pilsētā</t>
  </si>
  <si>
    <t>3DP/3.6.1.1.0/12/lPlA/VRAA/014/085</t>
  </si>
  <si>
    <t xml:space="preserve">http://www.portofventspils.lv/lv/brivostas-parvalde/es-projekti/ventspils-brivostas-infrastrukturas-attistiba </t>
  </si>
  <si>
    <t>KF (2007-2013), 3.3.1.3.aktivitāte „Lielo ostu infrastruktūras attīstība „Jūras maģistrāles” līdzfinansējums. Kopējās projekta attiecināmās izmaksas ir ~ 22,19 miljoni EUR, tajā skaitā paredzamais Kohēzijas fonda (KF) līdzfinansējums ir ~13,97 miljoni EUR.</t>
  </si>
  <si>
    <t>2009. gada decembris</t>
  </si>
  <si>
    <t>Ventspils brīvostas pārvalde, āņa iela 19, Ventspils, LV-3601, Latvija
Tālrunis: +371 63622586
info@vbp.lv</t>
  </si>
  <si>
    <t>Ventspils ostas Ventas kuģošanas kanāla krasta nostiprinājuma — piestātņu Nr. 2 un Nr. 3 pastiprināšana</t>
  </si>
  <si>
    <t>http://esfinanses.lv/projekti/65975_antropogeno-slodzi-samazinosas-un-informativas-infrastrukturas-izveide-natura-2000-teritorijas-iv-karta</t>
  </si>
  <si>
    <t>KF Darbības programma "Infrastruktūra un pakalpojumi" 3.5.1.3. Infrastruktūras izveide Natura 2000 teritorijās</t>
  </si>
  <si>
    <t xml:space="preserve"> 3DP/3.5.1.3.0/14/IPIA/VARAM/002</t>
  </si>
  <si>
    <t>Projekta apraksts:  Projekta realizācijas vieta ir Latvijas īpaši aizsargājamas dabas teritorijas (turpmāk tekstā – ĪADT), kas ir iekļautas Natura 2000 vietu tīklā – Gaujas nacionālais parks (turpmāk tekstā – Gaujas NP), Slīteres nacionālais parks (turpmāk tekstā – Slīteres NP), Ķemeru nacionālais parks (turpmāk tekstā – Ķemeru NP), dabas parks (turpmāk tekstā – DP) „Abavas senleja”, DP „Ragakāpa”, DP „Salacas ieleja”, Teiču dabas rezervāts (turpmāk tekstā - Teiču DR), dabas liegums (turpmāk tekstā – DL) „Liepājas ezers”, DL „Užava”, Ziemeļvidzemes biosfēras rezervāts (turpmāk tekstā – Ziemeļvidzemes BR), aizsargājamo ainavu apvidus (turpmāk tekstā – AAA) „Ziemeļgauja. No projekta pieteikumā minētajām teritorijām, visām teritorijām ir izstrādāts dabas aizsardzības plāns un pieteikumā paredzētās darbības atbilst dabas aizsardzības plānos minētajām aktivitātēm, visas teritorijas ietilpst intensīvi apmeklētu teritoriju grupā. Projekta rezultātā tiks optimizēta teritorijas apmeklētāju plūsma, samazināta antropogēnā slodze uz īpaši aizsargājamām dabas teritorijām un aizsargātas īpaši jutīgās teritorijas, ar infrastruktūras palīdzību novirzot apmeklētājus uz mazāk jutīgām vietām. Projekta realizācijas gaitā Natura 2000 teritorijās tiks izveidotas laipas, tiltiņi, gājēju takas, norobežojumi un veikta skatu platformu būvniecība lai organizētu apmeklētāju plūsmu un novirzītu to tālāk no sevišķi jutīgām teritorijām. Šādi tiks samazināta augsnes erozija, un nodrošināta retu un aizsargājamu sugu un dzīvotņu aizsardzība Natura 2000 teritorijās. Tā kā daudzas īpaši aizsargājamās dabas teritorijas ir populārs un iecienīts tūrisma objekts, liels ir arī apmeklētāju radīto atkritumu daudzums. Lai to samazinātu, pie atsevišķiem infrastruktūras objektiem tiks izvietotas atkritumu urnas un tualetes. Par lielu daļu no projektā iekļauto Natura 2000 teritoriju trūkst pieejamas un daudzpusīgas informācijas, līdz ar to apmeklētāji nav informēti par šo teritoriju apmeklēšanas noteikumiem, iespējām, robežām un dabas vērtībām. Rezultātā populārākie objekti tiek apmeklēti nepiemērotos laikos, neatbilstošos veidos, tiek apmeklētas un noslogotas īpaši jutīgas zonas, nodarīts kaitējums dabas vērtībām un radīts liels spiediens uz esošo tūrisma infrastruktūru, kas paātrina tās nolietošanos un veicina dabas vērtību degradāciju. Lai risinātu šo problēmu, projekta laikā tiks izvietoti informācijas stendi un informatīvās zīmes, tajā skaitā arī īpaši aizsargājamo dabas teritoriju robežzīmes. Tā kā īpaši aizsargājamās dabas teritorijas ir populārs galamērķis aktīvās atpūtas cienītājiem, tiks izveidotas atpūtas vietas mazāk jutīgās teritorijās, lai novērstu īpaši jutīgu zonu nepiemērotu lietošanu. Lai samazinātu transporta radīto spiedienu un novērstu tā lietošanu nepiemērotās vietās, tiks izveidoti stāvlaukumi. Veidojot tūrisma infrastruktūru Natura 2000 teritorijās, tiks izmantots Dabas aizsardzības pārvaldes izstrādātais īpaši aizsargājamo dabas teritoriju vienotais stils. 1. Aktivitāte „augsnes erozijas samazināšana” Kāpnes tiks izbūvētas Slīteres NP, DP „Abavas senleja”, DP „Ragakāpa”, Ķemeru NP, AAA „Ziemeļgauja” – 313 m kopgarumā. Laivu izvilkšanas vieta tiks izveidota Gaujas NP - 1 gab. Gājēju laipas tiks izveidotas Slīteres NP, DL Užava, AAA Ziemeļgauja, DP Ragakāpa – 1000 m kopgarumā. Norobežojumi tiks izvietoti Slīteres NP, Gaujas NP, DP Abavas senleja – 605m kopgarumā. Taka tiks izveidota DP „Ragakāpa” - 500m. 2. Aktivitāte „eitrofā piesārņojuma samazināšana” Tualetes tiks uzstādītas Slīteres NP un AAA „Ziemeļgauja” – 3 gab. Labiekārtotas atpūtas vietas: Dažādi komplekti (piem. galds, soli, ugunskura vieta) tiks izvietoti AAA „Ziemeļgauja” – 11 gab. Soli tiks izvietoti Slīteres NP, DP „Abavas senleja”, DP „Ragakāpa”, DL „Liepājas ezers”, Gaujas NP – 19 gab. Nojume tiks izveidota Gaujas NP – 1 gab. Apmetnes ūdenstūristiem tiks izveidotas Gaujas NP – 17 gab Atkritumu urnas tiks uzstādītas Slīteres NP un Ķemeru NP – 3 gab. 3. Aktivitāte „apmeklētāju plūsmas optimizēšana” Informācijas stendi: Informācijas stendi tiks izvietoti DP „Abavas senleja”, DL „Užava”, DP „Ragakāpa”, Ķemeru NP, AAA „Ziemeļgauja” – 26 gab. Zīmes: ĪADT robežzīmes AAA „Ziemeļgauja” – 250 gab. Norādes zīmes tiks izvietotas Slīteres NP, DP „Abavas senleja”, Ķemeru NP, AAA „Ziemeļgauja”, Gaujas NP – 31 gab. Ceļa zīmes tiks izvietotas Slīteres NP, Teiču DR, Ķemeru NP, AAA „Ziemeļgauja”, DL „Užava” – 23 gab. Tiltiņi tiks izbūvēti DP „Ragakāpa”, Ķemeru NP, AAA „Ziemeļgauja”, Gaujas NP - 174 m kopgarumā. Laipas tiks izveidotas DP „Abavas senleja”, Slīteres NP, Ķemeru NP, Teiču DR - 1541 m kopgarumā. Takas tiks izveidotas Slīteres NP, Ķemeru NP, DL „Liepājas ezers”, Gaujas NP - 2906 m kopgarumā. Velostatīvi tiks uzstādīti Ķemeru NP, DP „Ragakāpa”, Slīteres NP, Gaujas NP – 6 gab. Skatu platformas (dažāda augstuma) tiks izbūvētas DP „Abavas senleja”, Ķemeru NP, DP „Ragakāpa” – 6 gab. Norobežojošās barjeras: Norobežojošās barjeras tiks uzstādītas Slīteres NP, Ķemeru NP, DL „Užava” – 3142m kopgarumā. Ceļu norobežojošā atveramā barjera tiks uzstādīta Slīteres NP – 1 gab. Interaktīvais bērnu laukums tiks izveidots Ķemeru NP – 1 gab. Maketētas un izgatavotas informācijas stendu planšetes – 106 gab. 4. Aktivitāte „teritorijas pieejamības nodrošināšana” Stāvlaukumi apmeklētāju autotransportam tiks izveidoti Ķemeru NP, Slīteres NP, DL „Liepājas ezers”, DL „Užava”, AAA „Ziemeļgauja” - 12 gab. ar kopējo platību 9420 m2. Pievedceļi tiks izbūvēti DL „Užava”, AAA „Ziemeļgauja”, DP „Salacas ieleja”, DL „Liepājas ezers” – 7 gab. 3240m kopgarumā. 5. Aktivitāte informatīvo stendu izgatavošana un izvietošana ārpus projektā iekļautajām Natura 2000 teritorijām par Natura 2000 teritorijās izveidoto infrastruktūru Informatīvie stendi (informatīvās norādes zīmes) ārpus Natura 2000 teritorijām tiks izvietoti Ziemeļvidzemes BR, kopā 14 gab.</t>
  </si>
  <si>
    <t>Antropogēno slodzi samazinošās un informatīvās infrastruktūras izveide Natura 2000 teritorijās ietvaros. IV kārta</t>
  </si>
  <si>
    <t>Dundagas novads (Slīteres nacionālajā parks), Engures novads, Jūrmalas pilsēta (Ķemeru nacionālajā parks un DP "Ragaciema kāpa"), Liepājas pilsēta (DP "Liepājas ezers")</t>
  </si>
  <si>
    <t>Antropogēno slodzi samazinošās un informatīvās infrastruktūras izveide Natura 2000 teritorijās ietvaros. IV kārta (Slīteres nacionālajā parkā)</t>
  </si>
  <si>
    <t>Antropogēno slodzi samazinošās un informatīvās infrastruktūras izveide Natura 2000 teritorijās ietvaros. IV kārta (Ķemeru nacionālajā parkā un dabas parkā "Ragakāpa")</t>
  </si>
  <si>
    <t>Engures novads un Jūrmalas pilsēta (Ķemeru nacionālajā parks un DP "Ragaāpa")</t>
  </si>
  <si>
    <t>Antropogēno slodzi samazinošās un informatīvās infrastruktūras izveide Natura 2000 teritorijās ietvaros. IV kārta (dabas liegumā "Užava")</t>
  </si>
  <si>
    <t>Antropogēno slodzi samazinošās un informatīvās infrastruktūras izveide Natura 2000 teritorijās ietvaros. IV kārta (dabas liegumā “Liepājas ezers” )</t>
  </si>
  <si>
    <t>Liepājas pilsēta (DL "Liepājas ezers)</t>
  </si>
  <si>
    <t>Ventspils novads (DL "Užava")</t>
  </si>
  <si>
    <t>Dundagas novads (Slīteres nocionālais parks)</t>
  </si>
  <si>
    <t>(daļa no projekta Nr.  3DP/3.5.1.3.0/14/IPIA/VARAM/002)</t>
  </si>
  <si>
    <t>Rezultāti: Dabas parka “Pape” teritorijā ir atjaunota gājēju laipa 120 metru garumā, kas ved uz no jauna izbūvēto putnu vērošanas slēpni Papes ezerā. Pie ceļiem, kuri ved uz dabas parku no dažādajām pusēm ir uzstādīti pieci informācijas stendi ar karti un vispārīgu informāciju par parka dabas un kultūras vērtībām.</t>
  </si>
  <si>
    <t>Antropogēno slodzi samazinošās un informatīvās infrastruktūras izveide Natura 2000 teritorijās ietvaros. IV kārta (dabas parks "Pape")</t>
  </si>
  <si>
    <t>Rezultāti: Dabas liegums “Liepājas ezers” ieguvis četrus jaunus informācijas stendus, kuri uzstādīti pie ceļiem, kas ved uz Liepājas ezeru, un septiņas sezonālā lieguma zīmes, kas izvietotas gan ezerā, gan arī pie tā.</t>
  </si>
  <si>
    <t>Ķemeru nacionālajā parkā - kāpņu būvniecība Zaļajā kāpā,  Sēra dīķu laipa pārbūve. Ķemeros pie dabas izglītības centra “Meža māja”  gar Vēršupītes krastiem jauna Dumbrāja laipa,  bērnu laukuma izveide. Dabas parkā “Ragakāpa” izveidota jauna pastaigu laipa ar informācijas stendiem. Rezultāti: ekspluatācijā nodota Dumbrāja laipa, Sēra dīķu laipa, kāpnes Zaļajā kāpā, ir pabeigta bērnu laukuma veidošanas pirmā kārta pie dabas izglītības centra "Meža māja".</t>
  </si>
  <si>
    <t>http://www.enguresnovads.lv/daba/notiek-ragakapas-un-dumbraju-laipas-uzlabosana  ;  http://www.building.lv/2-zinas/131563-pabeigta-dabas-turisma-infrastrukturas-atjaunosana-%C4%B7emeru-nacionalaja-parka-un-ragakapa</t>
  </si>
  <si>
    <t>2016.gada 30.oktobris</t>
  </si>
  <si>
    <t>“Dabas lieguma “Randu pļavas” teritorijas aerolāzerskanēšana un aerofotografēšana. Ortofoto, topogrāfijas un grāvju sistēmas plānu izgatavošana”</t>
  </si>
  <si>
    <t>Salacgrīvas novads (Dabas parka "Randu pļavas)</t>
  </si>
  <si>
    <t>iepirkuma identifikācijas Nr. DAP 2016/31</t>
  </si>
  <si>
    <t>2016. gada maijs</t>
  </si>
  <si>
    <t>http://www.daba.gov.lv/public/lat/aktualitates/publiskie_iepirkumi1/</t>
  </si>
  <si>
    <t>Dabas aizsardzības pārvalde (izpildītājs: SIA "TERRA TOPO")</t>
  </si>
  <si>
    <t xml:space="preserve">
Dabas lieguma “Randu pļavas” teritorijas aerolāzerskanēšana un aerofotografēšana. Ortofoto, topogrāfijas un grāvju sistēmas plānu izgatavošana. Dabas lieguma “Randu pļavas”teritorijas 200 ha apjomā lāzerskanēšana, aerofotogrāfēšana, grāvju plānu izgatavošana:
Skenējamā, aerofotogrāfējamā teritorija noteikta atbilstoši tehniskās specifikācijas 12.punktā attēlotajai teritorijai. 
1.2. Topogrāfijas izgatavošana zemes gabalam ar kadastra nr.66350010040 ~20-50m ap kadastra robežām atbilstoši tehniskās specifikācijas 12.punktā attēlotajai teritorijai. </t>
  </si>
  <si>
    <t xml:space="preserve">Rezultāti: Dabas liegumā “Užava”, kas atrodas Ventspils novada Užavas pagastā, izbūvēti trīs stāvlaukumi, piecas laipas noejai uz jūru, kā arī vairākus simtus metru gara norobežojoša barjera gar Užavas pelēkajām kāpām. Uzstādīts arī informācijas stends ar dabas lieguma “Užava” karti un dabas vērtību aprakstu. (1. Piebraucamā ceļa Nr. 1. (241m) un stāvlaukuma (138m²) izbūve īpašumā ar kadastra Nr. 98780030231; 2. Piebraucamā ceļa Nr. 2 (1000m), stāvlaukuma (91m²) un laipas (54m) izbūve īpašumā ar kadastra Nr. 98780030231; 3. Stāvlaukuma (196m²), piebraucamā ceļa (150m) un laipas (50m) izbūve pie Užavas bākas ; 4. Piebraucamais ceļa (1049m) un stāvlaukuma (83m²) izbūve īpašumā ar kadastra Nr. 98780060116; 5. Barjeras (2817m) un laipas (223m) izbūve īpašumā ar kad. Nr. 98780010076; 6. Barjeras (50m) un laipas (139m) izbūve pie Užavas upes grīvas, īpašumā ar kad. Nr. 98780050073; </t>
  </si>
  <si>
    <t xml:space="preserve">http://www.varam.gov.lv/lat/aktual/preses_relizes/?doc=20946 ;  http://www.daba.gov.lv/public/lat/aktualitates/publiskie_iepirkumi1/2015_gada_iepirkumi/ (t.sk. http://www.daba.gov.lv/upload/File/DOC_IE/IE1506_150223_KF_buvuzraudz.docx) </t>
  </si>
  <si>
    <t>Rezultāti: Kolkas pagasta Vaidē tapis grantēts automašīnu stāvlaukums pie Vaides dīķa, kā arī uzstādītas norādes un izbūvētas laipas noejai uz jūru pāri kāpai. Kolkas pagasta Pitraga ciema centrā pie baptistu baznīcas tapis grantēts automašīnu stāvlaukums, uzstādītas norādes zīmes un informācijas stends par Slīteres Nacionālo parku. Bet Kolkas pagasta apdzīvotajā vietā Ēvaži ir atjaunots stāvlaukums un tapusi grantēta dabas taka uz Rīgas jūras līča Ēvažu stāvkrastu. Kolkasraga apkārtnē atjaunots stāvlaukumu pie Kolkas Priežu dabas takas, izbūvētas norobežojošās barjeras Kolkasraga zonā un takas ar laipām informācijas centra apkārtnē.  (Detalizētāka informācija: 1. Stāvlaukuma (254m²) izbūve pie Vaides dīķa; Vaides taka (Vaides raga taka) (130m) izbūve; 3. Barjeras izbūve Vaidē ; 4. Ēvažu dabas takas (480m) izbūve un stāvlaukuma (620m²) izbūve;  5. Barjeras izbūve Kolkas raga zonā; 6. Kolkas raga takas (702 m) izbūve; 7. Stāvlaukuma izbūve pie Priežu takas (1233m²); 8. Stāvlaukuma (531m²) izbūve pie Slīteres nacionālā parka biroja;  9. Stāvlaukuma izbūve Pitragā (540m²))</t>
  </si>
  <si>
    <t>(Nav zināms)</t>
  </si>
  <si>
    <t>(daļa no projekta I kārta - 3DP/3.5.1.3.0/10/IPIA/VIDM/001 vai
II kārta - 3DP/3.5.1.3.0/12/IPIA/VARAM/001)</t>
  </si>
  <si>
    <t>http://www.mersrags.lv/Dome_projekti.htm  ;   http://www.mersrags.lv/Iepirkumi/nolikums%20_1_.pdf ; https://pvs.iub.gov.lv/show/372350</t>
  </si>
  <si>
    <t>Skolas ielas seguma maiņa Eiropas Zivsaimniecības fonda (EZF) programmas ietvaros “Teritoriju attīstības stratēģiju īstenošana”</t>
  </si>
  <si>
    <t>Eiropas Zivsaimniecības fonda (EZF) programma  “Teritoriju attīstības stratēģiju īstenošana”</t>
  </si>
  <si>
    <t>Mērsraga novada pašvaldība (iepirkuma ar identifikācijas numuru "Mērsraga novada pašvaldība 2015/2" izpildītājs: SIA TALCE)</t>
  </si>
  <si>
    <t>2015. gada maijs</t>
  </si>
  <si>
    <t>Skolas ielas seguma maiņa</t>
  </si>
  <si>
    <t>Skatu torņa būvniecība Mērsragā pie ezera</t>
  </si>
  <si>
    <t>http://www.mersrags.lv/Protokoli/2013/protokols%20Nr.3%20%2024.01.2013.pdf  ;  http://www.mersrags.lv/Domes_iepirk_rezult_2013.htm ;  https://pvs.iub.gov.lv/show/350289</t>
  </si>
  <si>
    <t>Skatu torņa būvniecība Mērsragā pie bākas</t>
  </si>
  <si>
    <t>Skatu torņa būvniecība Mērsragā pie jūras</t>
  </si>
  <si>
    <t>Mērsraga novada pašvaldība (iepirkuma izpildītājs: SIA TRIGONE BŪVE)</t>
  </si>
  <si>
    <t>http://iepirkumi24.lv/iepirkumi/buvnieciba/2014-02-skatu-torna-buvnieciba-mersraga-juras-2</t>
  </si>
  <si>
    <t>http://iepirkumi24.lv/iepirkumi/buvnieciba/2014-02-skatu-torna-buvnieciba-mersraga-bakas-2</t>
  </si>
  <si>
    <t>Skatu torņu būvniecība Bākas ielā 56b, Mērsragā</t>
  </si>
  <si>
    <t>Skatu torņu būvniecība Ezera ielā 49, Mērsragā</t>
  </si>
  <si>
    <t>Mērsraga novada pašvaldība (MNP 2013/13 iepirkuma izpildītājs: SIA TRIGONE BŪVE)</t>
  </si>
  <si>
    <t>Skatu torņu būvniecība Lielā ielā 126, Mērsragā</t>
  </si>
  <si>
    <t>Mērķis: Rekonstruēt Mērsraga tautas namu atbilstoši Latvijas un ES standartiem. Veicināt labvēlīgus apstākļus Rojas novada iedzīvotāju brīvā laika pavadīšanai. Sekmēt līdzsvarotu kultūras procesu attīstību un kultūras pieejamību Rojas novadā, nodrošinot kvalitatīvu daudzpusīgu izglītošanās un kultūras tradīciju saglabāšanas iespējas Rojas novadā. Veicināt līdzsvarotu pagasta attīstību. Rezultāti: Sakārtota un siltināta ēkas fasāde, tautas nama jumta remonts, zibensaizsardzība, telpu labiekārtošana un remonts.</t>
  </si>
  <si>
    <t>08-08-L32100-000029</t>
  </si>
  <si>
    <t>„Rojas stadionā un Mērsraga vidusskolā esošo hokeju laukumu bortu rekonstrukcija”</t>
  </si>
  <si>
    <t>10-08-ZL12-Z401101-000002</t>
  </si>
  <si>
    <t>EZF līdzfinansējums: 10 848,87 EUR</t>
  </si>
  <si>
    <t>Projekta mērķis ir veikt Rojas novadā Rojas stadiona (Miera iela 13) un Mērsraga vidusskolas (Skolas iela 8) teritorijā esošo hokeja laukumu bortu rekonstrukciju, lai uzlabotu hokeju laukumu drošību to apmeklētājiem un uzlabotu hokeja laukumu vizuālo tēlu, kā arī veicinātu hokeja laukumu efektīvāku izmantošanu.</t>
  </si>
  <si>
    <t xml:space="preserve">2011. gads </t>
  </si>
  <si>
    <t>Rojas novada dome ?</t>
  </si>
  <si>
    <t>08-08-L32300-000006</t>
  </si>
  <si>
    <t xml:space="preserve">http://www.roja.lv/index.php?option=com_content&amp;view=article&amp;id=460&amp;Itemid=488 </t>
  </si>
  <si>
    <t>11-08-ZL12-Z401101-000016</t>
  </si>
  <si>
    <t xml:space="preserve">Projekta mērķis ir labiekārtot Rojas parka "Plocis" teritoriju, radot Rojas novada iedzīvotājiem un to viesiem iespēju jauki pavadīt brīvo laiku sakoptā vidē.  Rezultāti: uzstādīti pamatlīdzekļi – slidkalniņš ar 3 m alpīnistu sienu, vingrošanas komplekts, soli ar atzveltnēm, atkritumu urnas, šūpoles, kustīgie baļķīši ķēdēs, siena ar grīdu un caurumiem, paralēlās virves un pievilkšanās stienis,  ierīkoti laukumi un izbūvēti gājēju celiņi
</t>
  </si>
  <si>
    <t>11-08-ZL12-Z4001101-000002</t>
  </si>
  <si>
    <t>EZF līdzfinansējums - 17 231,96 EUR</t>
  </si>
  <si>
    <t>Rojas upes brīvdabas taka</t>
  </si>
  <si>
    <t xml:space="preserve">2011. gada novembris
</t>
  </si>
  <si>
    <t>http://roja.lv/upload/docs/AttNod/2016/novada%20projekti_02062016.pdf</t>
  </si>
  <si>
    <t>Projekta mērķis ir vides sakopšana un teritorijas labiekārtošana - Rojas upes brīvdabas takas - izveide, norāžu zīmju uzstādīšana, atpūtas vietu labiekārtošana (soli, galdi, šūpoles, vingrošanas
konstrukcijas, labierīcības, ugunskura un telšu vietas) lai attīstītu Rojas novada infrastruktūru, veicinātu veselīgu dzīvesveidu, ierobežotu vides piesārņošanu, sekmētu dabas ainavas pieejamību.   Rezultāti: Labiekārtota teritorija. Brīvdabas pastaigu, laivotāju un velobraucēju taka ar iespēju ceļotājiem ierīkot apmetni un atpūsties (telšu vietas, ugunskuru vietas, labierīcības, galdi, soli, šūpoles, vingrošanas konstrukcijas), turpretī ziemas sezonā brīvdabas taka kalpo kā maršruts slēpotājiem. Uzstādīti informācijas stendi un norāžu zīmes brīvdabas takas teritorijā, izveidotas 3 apmešanās vietas (soli, galdi, labierīcību, šūpoles, vingrošanas konstrukcijas, atkritumu urnas, izveidotas ugunskura un telšu vietas).</t>
  </si>
  <si>
    <t>Skeitparka izveidošana Rojas
hokeja laukuma teritorijā</t>
  </si>
  <si>
    <t>11-08-ZL12-Z401101-000018</t>
  </si>
  <si>
    <t>Projekta mērķis ir izveidot mūsdienīgu un viegli pārvietojamu skeitparku, lai veicinātu jauniešu ekstrēmo sporta veidu (BMX, skeitbords, MTB, Inline skituļslidošana) attīstību Rojā un tās reģionā. Rezultāts: Izveidots skeitparks.</t>
  </si>
  <si>
    <t>2012. oktobris</t>
  </si>
  <si>
    <t>2012. decembris</t>
  </si>
  <si>
    <t>EZF līdzfinansējums - 12 772,18 EUR</t>
  </si>
  <si>
    <t>Talsu ielas rekonstrukcija</t>
  </si>
  <si>
    <t>11-08-ZL12-Z401101-000023</t>
  </si>
  <si>
    <t>Mērķis: Turpināt likvidēt visas apzinātās satiksmes drošības bīstamās vietas Talsu ielā; Turpināt veikt atbilstošus satiksmes organizācijas pasākumus un satiksmes drošības līmeņa uzlabošanu saskaņā ar apstiprināto tehnisko projektu „Talsu ielu rekonstrukcija – uzlabojot kustību drošību”. Rezultāti: Talsu ielas rekonstrukciju- izbūvēta iela, garas gājēju ietves, uzstādītas ceļazīmes, izveidota gājēju pāreja.</t>
  </si>
  <si>
    <t>EZF līdzfinansējums - 17 879.20</t>
  </si>
  <si>
    <t>Projekta mērķis ir nodrošināt Mērsraga ostas kravu apgrozījuma pieaugumu, uzlabot kuģošanas drošību, veicināt apkārtējā reģiona attīstību un vides sakārtotību, nostiprināt Mērsraga ostas un pašvaldības finanšu stabilitāti, veidot jaunas darba vietas, nodrošināt loģistikas ceļu iespējas uz Ziemeļāfrikas un citam Vidusjūras valstīm. Kuģu ceļa un ostas akvatorija padziļināšana līdz 8,25 m.</t>
  </si>
  <si>
    <t>Mērķis: Veicināt Rojas novada līdzsvarotu attīstību, uzlabojot transporta infrastruktūru, paaugstinot satiksmes drošību un apkārtējās vides kvalitāti, turpināt likvidēt visas apzinātās satiksmes drošības bīstamās vietas Talsu ielā.  Rezultāts: Jauns segums, ietves, ceļa zīmes, gājēju pārejas.</t>
  </si>
  <si>
    <t xml:space="preserve">Mērķis: modernizēt Rojas kultūras centru, lai veicinātu jaunu prasmju apguvi un dažādotu kultūras aktivitātes Rojas novadā. </t>
  </si>
  <si>
    <t>Rojas Jūras zvejniecības muzeja saieta vietas būvniecība</t>
  </si>
  <si>
    <t>12-08-ZL12-Z401101-00024</t>
  </si>
  <si>
    <t>Projekta mērķis - muzeja brīvdabas teritorijas labiekārtošana, nelielas estrādes un skatītāju vietu būve, paplašinot muzeja pasākumu pieejamību un kvalitāti. Saglabāt Rojas zvejnieku dāvināto zvejas laivu - uzbūvējot tai nojumi.  Rezultāti:  Uzbūvēta neliela skatuve, soli skatītājiem, kā arī ugunskura vieta. Lai piekļūtu estrādei, izbūvēti jauni gājēju celiņi. Lai pasākumu vietu norobežotu no kaimiņu īpašuma, izveidoti dekoratīvi augu stādījumi. Tā kā pasākumos apmeklētāji tiek cienāti ar zivju zupu, esam izveidojuši dekoratīvus garšaugu stādījumus, kas kalpo gan izziņai, gan arī praktiskai pielietošanai.</t>
  </si>
  <si>
    <t>ELFLA līdzfinansējums: 91 060,89 EUR</t>
  </si>
  <si>
    <t>EZF līdzfinansējums: 13 438,74 EUR</t>
  </si>
  <si>
    <t>Mērķis: Veikt pilotprojektus, kas palīdzēs risināt konfliktus starp dažādu nozaru darbībām un plānot turpmāko jūras telpas izmantošanu Pērnavas līcī un Latvijas piekrastē, lai tiktu ilgtspējīgi izmantoti jūras resursi un mazinātas klimata pārmaiņu sekas.  Projekta ietvaros Rojas novadā tiks izveidota nobrauktuve operatīvajiem transporta līdzekļiem Liedaga dambja galā, kā arī sakārtota apkārtne, lai nelaimes gadījumā ugunsdzēsēji, glābšanas dienests, ātrā palīdzība u.c. varētu ātri veikt nepieciešamos glābšanas darbus.</t>
  </si>
  <si>
    <t>http://www.roja.lv/index.php?option=com_content&amp;view=article&amp;id=930%3Apavaldba-piedals-estlat-programmas-projekt&amp;Itemid=106  ;  http://roja.lv/upload/docs/AttNod/2016/novada%20projekti_02062016.pdf</t>
  </si>
  <si>
    <t>http://carnikava.lv/attistiba/projekti/eraf/210-pludu-risku-samazinasana-carnikavas-novada  ;   http://carnikava.lv/images/Izvelnes/Attistiba/Dambis/Pazinojums_dambis_darbiba.pdf;  http://esfinanses.lv/projekti/74744_pludu-risku-samazinasana-carnikavas-novada</t>
  </si>
  <si>
    <t>Samazināt plūdu risku teritorijās, kas atbilst plūdu risku novērtēšanas un pārvaldības nacionālās programmas 1B kritērijam. Projekta ietvaros tiks veiktas šādas aktivitātes:
1. Esošo aizsargdambju, tehnoloģisko iekārtu un pārgāžņu rekonstrukcija un pilnveidošana:
1.1. Carnikavas - Centrs poldera aizsargdambja rekonstrukcija (2,8 km)
1.2. Carnikavas - Sala poldera aizsargdambja rekonstrukcija (3,1 km)
1.3. Bijušās dārzkopības sabiedrības "Līdums 2" aizsargdambja rekonstrukcija (0,69 km)
1.4. Bijušās dārzkopības sabiedrības "Zvejnieks 1" aizsargdambja rekonstrukcija (0,3 km)
1.5. Carnikavas - Centrs poldera sūkņu staciju pie Līču un Pļavu ielām Carnikavā rekonstrukcija (2 komplekti)
1.6. Sūkņu stacijas "Carnikava" rekonstrukcija (1 komplekts)
1.7. Sūkņu stacijas Kļavu ielā 12, Carnikavā rekonstrukcija (1 komplekts)
1.8. Sūkņu stacijas Dzērveņu ielā 2, Gaujā rekonstrukcija (1 komplekts)
2. Jaunu aizsargdambju būvniecība:
2.1. Siguļu aizsargdambja būvniecība (2.95 km)
2.2. Poču aizsargdambja būvniecība (0.4 km)
2.3. Bijušās dārzkopības sabiedrības "Saule" aizsargdambja būvniecība (1.00 km)
2.4. Dzirnupes slūžu – regulatora būvniecība (1 komplekts)
3. Krasta stiprinājumu rekonstrukcija un ierīkošana:
3.1. Gaujas krastu stiprināšana pie notekūdeņu attīrīšanas iekārtām ierīkošana (0.335 km)
3.2. Straumes virzītājbūnas izbūve pie Vecgaujas (1 komplekts)</t>
  </si>
  <si>
    <t>Trotuāra izbūve Skolas ielā Eiropas Zivsaimniecības fonda (EZF) programmas pasākuma „Teritoriju attīstības stratēģiju īstenošanas</t>
  </si>
  <si>
    <t>Mērsraga novads, Mērsrags</t>
  </si>
  <si>
    <t xml:space="preserve">https://pvs.iub.gov.lv/show/325125 </t>
  </si>
  <si>
    <t>Iepirkuma identifikācijas Nr. MNP 2013/5</t>
  </si>
  <si>
    <t>Mērsraga novada pašvaldība (iepirkuma izpildītājs: SIA „AMG Grupa”)</t>
  </si>
  <si>
    <t xml:space="preserve"> Eiropas Zivsaimniecības fonda (EZF) programmas pasākuma „Teritoriju attīstības stratēģiju īstenošana”</t>
  </si>
  <si>
    <t>Teritoriju integrētā  attīstība, transporta infrastruktūra</t>
  </si>
  <si>
    <t>IUB pieejamā info par "Renovāciju" 2009. gadā - 36734,97 LVL</t>
  </si>
  <si>
    <t xml:space="preserve">Mērsraga novada pašvaldība (iepirkuma izpildītājs: SIA "I.S.A.M.") </t>
  </si>
  <si>
    <t xml:space="preserve">Mērsraga Tautas nama rekonstrukcija </t>
  </si>
  <si>
    <t>2009.gada maijs</t>
  </si>
  <si>
    <t>ELFLA pasâkuma 321 „Pamatpakalpojumi ekonomikai un iedzîvotâjiem” ietvaros līdzfinansējums: 39 201,87 EUR</t>
  </si>
  <si>
    <t>2009. gada jūlijs</t>
  </si>
  <si>
    <t>http://www.roja.lv/index.php?option=com_content&amp;view=article&amp;id=460&amp;Itemid=488 ;  http://www.varam.gov.lv/in_site/tools/download.php?file=files/text/publikacijas/pasv_parsk2010//rojas_novads.pdf  ; http://www1.iub.gov.lv/iub/ads_popup/?action=show_rez&amp;Nrpk2=46623 ;  http://www.mersrags.lv/get.php?o=1&amp;f=filelists/1465498376-rojasnv_08_21_09.pdf</t>
  </si>
  <si>
    <t>2016. gada oktobris</t>
  </si>
  <si>
    <t>Veikt būvdarbus: Rūpnieku Līduma ielu apgaismojuma izbūve 1. kārta, Rīgas, Stacijas, Zvejnieku ielu apgaismojuma izbūve, Mazā kāpu ielas apgaismojuma izbūve, Pūces ielas apg. izbūve, Torņu ielas apg. izbūve, Āpšu, Ežu ielu apg. izbūve, Mazā dārza ielas apg. izbūve. Rezultāti: Apgaismojums ierīkots Garciemā – Āpšu un Ežu ielās, Torņu un Mazajā Dārzu ielā, Carnikavas centrā – Rīgas, Stacijas un Zvejnieku ielās un skvērā pie Saules pulksteņa, kā arī attālākās vietās – Mazajā Kāpu ielā un no autobusa pieturvietas pie L.Azarovas ielas līdz Rūpnieku un Līduma ielas krustojumam. Kalngalē jauns apgaismojums ierīkots Pūces ielā.</t>
  </si>
  <si>
    <t>Ielu apgaismojuma izbūve Carnikavas novadā</t>
  </si>
  <si>
    <t>Carnikavas novada dome (Būvniecību veic SIA "Remus elektro")</t>
  </si>
  <si>
    <t>http://www.carnikava.lv/component/content/article/18-latviesu/jaunumi/novads/2472-jauna-apgaismojuma-izbuve-tuvojas-finisam   ;  http://www.carnikava.lv/images/Izvelnes/Attistiba/Infrastrukturas_attistiba_2016.pdf ;  http://www.carnikava.lv/jaunumi/18-novads/2239-sak-sogad-novada-planotos-apgaismojuma-izbuves-darbus</t>
  </si>
  <si>
    <t>Ceļa posma rekonstrukcija Nīcas novada Bernātos zivsaimniecības attīstībai nozīmīgā teritorijā</t>
  </si>
  <si>
    <t>http://www.nica.lv/atputas-laukumi-veloturistiem/</t>
  </si>
  <si>
    <t>Latvijas – Lietuvas pārrobežu sadarbības programmas projekts „Aktīvā tūrisma attīstība pierobežas reģionā”</t>
  </si>
  <si>
    <t>Četrās velotūristu iecienītās vietās Nīcas centrā, Bernātos un Jūrmalciemā ierīkoti laukumi ar koka galdiem, soliem, velostatīviem atkritumu urnām, ugunskura vietām un malkas nojumēm, uzstādīti 5 informācijas stendi un 20 velomaršrutu marķējuma zīmes. Aprīkojumu saskaņā ar ainavu arhitektes Indras Rātes izstrādātu projektu iepirkuma rezultātā izgatavoja un uzstādīja   IK „Gabaliņa Daiņa darbnīca”.</t>
  </si>
  <si>
    <t>Nīcas novada dome (Aprīkojumu saskaņā ar ainavu arhitektes Indras Rātes izstrādātu projektu iepirkuma rezultātā izgatavoja un uzstādīja   IK „Gabaliņa Daiņa darbnīca”)</t>
  </si>
  <si>
    <t>Teritoriju integrētā  attīstība, teritorijas labiekārtošana</t>
  </si>
  <si>
    <t>Atpūtas laukumumu izveide velotūristiem</t>
  </si>
  <si>
    <t>pašv. Budžets (vai ne-EZF)</t>
  </si>
  <si>
    <t>EZF finansējums</t>
  </si>
  <si>
    <t>Užavas Evanģēliski luteriskās baznīcas vienkāršotā rekonstrukcija un teritorijas labiekārtošana</t>
  </si>
  <si>
    <t>http://www.12krasti.lv/seminari/uzavas-pagasts.html</t>
  </si>
  <si>
    <t>Užavas luterāņu draudze</t>
  </si>
  <si>
    <t>Nobruģētas taciņas pie baznīcas, uzstādīti soliņi, veikta vēsturisko durvju un logu rekonstrukcija.</t>
  </si>
  <si>
    <t xml:space="preserve">Kopējās izmaksas: 27 422,43 EUR
EZF finansē: 13 592,36 EUR
Ventspils novada pašvaldība finansē: 13 830,07
</t>
  </si>
  <si>
    <t>2014.gads</t>
  </si>
  <si>
    <t>Gājēju celiņa Bangas - Buras rekonstrukcija</t>
  </si>
  <si>
    <t>Ieviesējs: Ventspils novada pašvaldība
Projekta vadītāja: Laima Erliha - Štranka</t>
  </si>
  <si>
    <t xml:space="preserve">Kopējās izmaksas: 6 852,57 EUR
EZF finansē: 4 462,66 EUR
Ventspils novada pašvaldības finansējums: 2 389,91 EUR
</t>
  </si>
  <si>
    <t xml:space="preserve">
Rekonstruēts gājēju celiņš 94 m2 platībā.</t>
  </si>
  <si>
    <t>Projekta īstenošana sniegs ieguvumu tiem Carnikavas novada zivsaimniecības uzņēmumiem, kuri darbojas tiešā rekonstruējamo pašvaldības pievadceļu tuvumā. Tāpat projekts sekmēs zivsaimniecības uzņēmumu attīstību, paaugstinās to pievilcību un pieejamību, kā arī veicinās novada kā zivsaimniecībai nozīmīgas teritorijas ilgtspējīgu attīstību kopumā. Veicot minētos rekonstrukcijas darbus, arī vietējiem iedzīvotājiem (kā gājējiem, tā riteņbraucējiem) ikdienā tiks radīta iespēja droši un ērti pārvietoties pa jaunizveidoto ietves posmu Carnikavas ciemā no Stacijas un Zvejnieku ielas krustojuma līdz Atpūtas ielai.     Rezultāti: Rekonstrukcija notiks: Jomas ielā, Zvejnieku ielas posmā no Stacijas līdz Jūras ielai, Jūras ielas posmā no Zvejnieku līdz Laivu ielai, Stacijas ielas posmā no Rīgas līdz Zvejnieku ielai, Laivu ielas posmā no Jūras līdz Jomas ielai, kā arī Gaujas ciemā esošajā ceļā „Ventas-Mucenieki – dz.c."  Carnikavas ciema ielu rekonstrukcija, apgaismošana, veicot arī citus darbus, kuri ir saistīti ar infrastruktūras attīstību sādām ielām: Jomas ielā, Zvejnieku ielas posmā no Stacijas līdz Jūras ielai, Jūras ielas posmā no Zvejnieku līdz Laivu ielai, Stacijas ielas posmā no Rīgas līdz Zvejnieku ielai, Laivu ielas posmā no Jūras līdz Jomas ielai, kā arī Gaujas ciemā esošajā ceļā „Ventas-Mucenieki – dz.c."</t>
  </si>
  <si>
    <t>Stāvlaukuma izbūve Mērsragā pie bākas</t>
  </si>
  <si>
    <t>EZF (90 % līdzfinansējums) Projekta kopējās attiecināmās izmaksas ir 1,73 milj. Ls (bez PVN), no kā 90% veido kopējais Eiropas Zivsaimniecības fonda un valsts līdzfinansējums</t>
  </si>
  <si>
    <t>http://www.mersrags.lv/osta_arhivs.htm ;  http://www.db.lv/laikraksta-arhivs/transports-logistika/mersrags-klus-pretimnakosaks-zvejniekiem-258556</t>
  </si>
  <si>
    <t xml:space="preserve">C uzturēšanas klases pašvaldības grants seguma autoceļa „Zivju kūpinātava – Mols” rekonstrukcija ar jauna ceļa posma izbūvi īpašumos „Tomi”, „ Dižkadeģi”, „Kapaiņi” un autostāvvietas izbūvi īpašumā „Piestātne” Nīcas novada, Nīcas pagasta, Jūrmalciemā”. Rezultāts: Atjaunots grants segums, uzberot kārtu 20 cm biezumā, bet pie zivju kūpinātavas izbūvē jaunu grants seguma ceļu 70 metru garumā. Paplašināts stāvlaukums pie Jūrmalciema tīklu mājas. </t>
  </si>
  <si>
    <t>Mērķis: izveidot Sakas upē Pāvilostā piestātņu sistēmu, kas veidos jaunu laivu tūrisma maršrutu- ūdens ceļu un ar kultūrvēsturiski izglītojošām un zivsaimniecībā izmantojamām pieturas vietām cauri pilsētai- no piejūras kāpām un pirmās mājas Pāvilostā līdz Upesmuižas parkam un 19.gs.rūpniecības teritorijām.</t>
  </si>
  <si>
    <t>http://www.salacgriva.lv/files/news/4754/publiskais_parskats_2012.pdf ;  http://www.salacgriva.lv/lat/salacgrivas_novads/projekti/</t>
  </si>
  <si>
    <t>ELFA; 16593.47 LVL
ELFLA un valsts finansējums 12342.25 LVL
Pašvaldības finansējums 4251.22 LVL</t>
  </si>
  <si>
    <t>2012.gads</t>
  </si>
  <si>
    <t>2015.gads</t>
  </si>
  <si>
    <t xml:space="preserve">CentralBalticCycling -  „Velomaršrutu tīkla attīstība un uzlabošana Centrālbaltijas teritorijā“ (LV), "Development and improvement of cycling route network in Central Baltic area" (ENG)
</t>
  </si>
  <si>
    <t xml:space="preserve">CentralBalticCycling - Veloceliņu tīklu attīstība un uzlabošana Centrālās Baltijas reģionā (Salacgrīvas novadā) </t>
  </si>
  <si>
    <t>Izpēte, publiskā infrastruktūra</t>
  </si>
  <si>
    <t>Brīvdabas estrāde – vieta, kur priecājas sirds, veldzējas acis, atpūšas prāts</t>
  </si>
  <si>
    <t>EZF. 99841.22 EUR
EZF un valsts finansējums 54888.25 EUR
Pašvaldības finansējums 44952.97 EUR</t>
  </si>
  <si>
    <t>Ēkas izbūve</t>
  </si>
  <si>
    <t>Biedrība "Jūrkante", projekta vadītājs:  Ilona Jēkabsone</t>
  </si>
  <si>
    <t>2013. gada 28. maijs</t>
  </si>
  <si>
    <t>2014. gada 28. novembris</t>
  </si>
  <si>
    <t>Projekta mērķis: Projekta mērķis, izbūvējot brīvdabas estrādi, ir celt Ainažu pilsētas un pagasta iedzīvotāju dzīves kvalitāti, radīt labvēlīgu vidi iedzīvotāju brīvā laika pavadīšanas iespēju paplašināšanai un dažādot atpūtas objektu infrastruktūras izveidi.
Projekta aktivitātes: Uzbūvējot brīvdabas estrādi tika sakārtota un sakopta dabas ainava, vietējiem iedzīvotājiem un tūristiem labiekārtota estētiska vide aktīvai brīvā laika pavadīšanai, izveidota vieta, kur pilsētas, pagasta un novada organizācijām un pašdarbības kolektīviem organizēt dažāda veida (kultūras, atpūtas, sporta, izglītojošus u.c.) pasākumus.  Rezultāts: izbūvēta brīvdabas estrāde Ainažos</t>
  </si>
  <si>
    <t xml:space="preserve">http://www.salacgriva.lv/lat/salacgrivas_novads/projekti/ ;  http://llf.partneribas.lv/archives/1541 ;  http://llf.partneribas.lv/resource/1415968382_Jurkante_DIZPROJEKTS_%202014.pdf </t>
  </si>
  <si>
    <t>Kultūrvēsturiskā piemiņas objekta “BĀKA” izveide E. Šneidera laukumā Pāvilostā</t>
  </si>
  <si>
    <t xml:space="preserve">http://www.pavilosta.lv/rightmenu1/-projekti/2014gads </t>
  </si>
  <si>
    <t>Teritorijas integrētā attīstība, kultūrvēsturiskā mantojuma attīstība</t>
  </si>
  <si>
    <t>Projektā paredzēts izveidot stilizētu bāku, kā piemiņas objektu Pāvilostas zvejniekiem un Pāvilostai kā senam zvejniekciematam ar dziļām zvejniecības tradīcijām. Bākas simbols zvejniekiem vienmēr ir kalpojis kā drošība, krasts,  gaisma un patvērums grūtā brīdī. Bāka ir tik raksturīga Pāvilostai, jo Pāvilostas novadā atrodas Akmeņraga bāka, kas ir viens novada raksturīgākajiem simboliem. Bāku paredzēts uzstādīt senākajā Pāvilostas laukumā, bijušajā  Tirgus laukumā. Bāku paredzēts veidot autentisku, ar akmens pamatiem, no koka konstrukcijām un ar gaismas objektu bākas  noslēgumā. Apkārt bākai paredzēts izvietot soliņus un puķu sfērisku dobi ar jūrmalai raksturīgiem, pieticīgiem kāpu augiem pēc ainavu arhitektes Martas Tabakas teritorijas labiekārtojuma skicēm.</t>
  </si>
  <si>
    <t>14-02-L413203-000004</t>
  </si>
  <si>
    <t xml:space="preserve">ELFLA pasākums  „Vietējās attīstības stratēģijas”. Projekta attiecināmās izmaksas sastāda EUR 4050,00, kopējā līguma summa EUR 4900,50 </t>
  </si>
  <si>
    <t>Ekspozīcijas “Pāvilosta padomju okupācijas gados”  izveide Pāvilostas novadpētniecības muzejā</t>
  </si>
  <si>
    <t>VKKF - Valsts kultūrkapitāla fonds</t>
  </si>
  <si>
    <t>Pāvilostas novadpētniecības muzeja ekspozīcijas “20.gs. 50.-80. gadu novadnieku sadzīve Pāvilostā” koncepcijas izveide</t>
  </si>
  <si>
    <t>Ekspozīcija</t>
  </si>
  <si>
    <t xml:space="preserve"> Minētā projekta ietvaros tika izveidota projekta mākslinieciskā un saturiskā koncepcija par </t>
  </si>
  <si>
    <t xml:space="preserve"> Projekta mērķis: Sekmēt Pāvilostas novadpētniecības muzeja krājuma izmantošanu, nodrošinot izpētes rezultātu pieejamību ar pastāvīgu ekspozīciju plašai mērķauditorijai, parādot kultūrvēsturiskās liecības Pāvilostā padomju okupācijas gados, atbilstoši mūsdienu prasībām, sabiedrības interesēm un pieprasījumam. Bez patstāvīgās ekspozīcijas tika izveidota arī interaktīva emocionāli bagāta digitāla ekspozīcija divās valodās un  audio- vizuālā instalācija, kur var noskatīties filmu par Pāvilostu, ko izveidoja video operators Aigars Brečs.</t>
  </si>
  <si>
    <t>2016. gada augusts</t>
  </si>
  <si>
    <t>http://www.pavilosta.lv/rightmenu1/-projekti/2016gads</t>
  </si>
  <si>
    <t>Siltumnīcefekta gāzu emisiju samazināšana Salacgrīvas novada pašvaldības publisko teritoriju apgaismojuma infrastruktūrā</t>
  </si>
  <si>
    <t>Apgaismojums</t>
  </si>
  <si>
    <t>Teritorijas integrētā attīstība, energoefektivitātes uzlabošana</t>
  </si>
  <si>
    <t>http://www.salacgriva.lv/lat/salacgrivas_novads/projekti/siltumnicefekts/</t>
  </si>
  <si>
    <t>KPFI-13.3/17</t>
  </si>
  <si>
    <t>KPFI. (Attiecināmās izmaksas ir 179353,02 EUR) Klimatu pārmaiņu finanšu instrumenta līdzekļi 96578,03 EUR</t>
  </si>
  <si>
    <t>Mērķis: ierīkot energoefektīvu ielu apgaismojumu. Projekta rezultātā ir uzstādīti 244 jauni LED ielu gaismekļi.
LED gaismekļi uzstādīti Salacgrīvā Meža ielā - 9 gab., Smiltenes ielā – 8 gab., Upes ielā – 7 gab., Tilta ielā – 6 gab., Miera ielā – 3 gab., Zvejnieku ielā – 3 gab., Kulanču ielā – 6 gab., Dīriķu ielā 7 gab., Tirgus ielā – 9 gab., Liepu ielā – 2 gab., Vidzemes ielā uz tilta pār Salacu – 10 gab., Krasta ielā – 31 gab., Briežu ielā – 10 gab., Lazdu ielā – 8 gab., Krusta ielā – 3 gab., tirgus laukumā Krusta ielā – 5 gab., Tīruma ielā – 17 gab., Zvaigžņu ielā – 4 gab., Salas ielā – 11 gab., Branguļmeža ielā – 16 gab., Sporta ielā – 6 gab. un Lejas ielā – 2 gab.  Ainažu pilsētā LED gaismekļi uzstādīti Valdemāra ielā – 61 gab. Uzstādīti četru veidu LED gaismekļi – 59W, 73W, 83W, 111W, kas pilnībā aizstāj dzīvsudraba spuldzes, nātrija augstspiediena un kvēlspuldzes.
Apgaismojums ar LED ir vienmērīgāks un uzlabo redzamību sliktas redzamības laika apstākļos, kā arī izpildīsies apgaismojuma līmeņa prasības atbilstoši normatīviem.
Pēc projekta īstenošanas panākts CO2 emisiju samazinājums par 68.80 tonnām/gadā.</t>
  </si>
  <si>
    <t xml:space="preserve">http://www.varam.gov.lv/in_site/tools/download.php?file=files/text/publikacijas/pasv_parsk2012//Ventspils_novads.pdf http://www.12krasti.lv/seminari/uzavas-pagasts.html </t>
  </si>
  <si>
    <t>EZF. Kopējās izmaksas: 52 486,68 EUR
EZF finansē: 19 208,77 EUR
Ventspils novada pašvaldība finansē: 33 277,91 EUR</t>
  </si>
  <si>
    <t>Brīvdabas estrādes izveide. Rezultāts: Uzbūvēta brīvdabas estrāde Užavas pagastā</t>
  </si>
  <si>
    <t>Estrādes, inženierkomunikāciju un teritorijas labiekārtojuma jaunbūve nekustamā īpašumā "Straumes", Jūrkalnes pagastā Ventspils novadā</t>
  </si>
  <si>
    <t>t.sk.</t>
  </si>
  <si>
    <t>Ieviesējs: Ventspils novada pašvaldība
Projekta vadītājs: Māris Dadzis</t>
  </si>
  <si>
    <t>EZF. Kopējās izmaksas: 40 087,49 EUR
EZF finansē: 19 043,37 EUR
Ventspils novada pašvaldība finansē: 21 044,12 EUR</t>
  </si>
  <si>
    <t>Ēku būvniecība</t>
  </si>
  <si>
    <t>Uzbūvēta brīvdabas estrāde "Ugunspļavā" Jūrkalnē (nekustamā īpašumā "Straumes")</t>
  </si>
  <si>
    <t>Piebraucāmās vietas laukuma labiekārtošana un pārvietojamās tirdzniecības vietu nojumju izgatavošana/uzstādīšana nekustāmajā īpašumā "Krasti", Jūrkalnes pagastā Ventspils novadā</t>
  </si>
  <si>
    <t>Ieviesējs: Ventspils novada pašvaldība
Projekta vadītāja: Ligita Kalniņa</t>
  </si>
  <si>
    <t>Izgatavotas un uzstādītas 4 pārvietojamas tirdzniecības nojumes, rekonstruēts piebraucamais laukums 360 m2 platībā.</t>
  </si>
  <si>
    <t xml:space="preserve">EZF. Kopējās izmaksas: 6 389,25 EUR
EZF finansē: 4 713,36 EUR
Ventspils novada pašvaldība finansē: 1 675,89 EUR
</t>
  </si>
  <si>
    <t>http://www.12krasti.lv/seminari/jurkalnes-pagasts.html</t>
  </si>
  <si>
    <t>finansējuma summa jau ietverta projekta kopfinansējumā! Summējot neņemt vērā!</t>
  </si>
  <si>
    <t xml:space="preserve">Eiropas Reģionālās attīstības fonds (ERAF), Igaunijas-Latvijas sadarbības programmas līdzfinansējums  83%. ERAF līdzfinansējums 430 000 EUR.  Igaunijas un Latvijas partneru kopējais  līdzfinansējums (17%): 88 072,29 EUR.  Projekta kopējais finansējums ir 518 072, 29 EUR, Latvijas partneru kopējais finansējums - 216867 EUR. </t>
  </si>
  <si>
    <t>ERAF, Projekta partneri un Norvēģijas nacionālais finansējums</t>
  </si>
  <si>
    <t>http://www.esfondi.lv/activities.php?id=867&amp;pid=0&amp;action=projectinfo&amp;aid=323535 ; http://www.portofventspils.lv/lv/brivostas-parvalde/es-projekti/ventspils-brivostas-sauskravu-terminala-buvnieciba</t>
  </si>
  <si>
    <t>KF; 3.3.1.3.aktivitāte „Lielo ostu infrastruktūras attīstība „Jūras maģistrāles”. Kopējās termināļa izmaksas  ir 13,4 miljoni EUR, no tiem 8,1 miljonu EUR ir līdzfinansējis ES Kohēzijas fonds un 5,3 miljonus EUR — Ventspils brīvostas pārvalde.</t>
  </si>
  <si>
    <t>KF, Infrastruktūra un pakalpojumi papildinājuma 3.3.1.3. aktivitāti Lielo ostu infrastruktūras attīstība Jūras maģistrāļu ietvaros. Kopējās projekta attiecināmās izmaksas ir aptuveni 4,47 miljoni eiro, tajā skaitā Kohēzijas fonda līdzfinansējums ir ap 3,8 miljoniem eiro.</t>
  </si>
  <si>
    <t>Ventspils ostas Ventas kuģošanas kanāla krasta nostiprinājuma — piestātņu Nr. 2 un Nr. 3 pastiprināšana, tādējādi paaugstinot kuģošanas drošību ostas akvatorijā un drošu kuģu novietošanu piestātnēs Nr. 2 un Nr. 3. un samazina avārijas situāciju risku. Rezultāts: Lai nodrošinātu piestātņu stiprību un noturību, izbūvēta metru bieza atslodzes platformas dzelzsbetona plātne 3970 kvadrātmetru platībā, kas sastāv no astoņām sekcijām. Dzelzsbetona plātņu balstīšanai ar bezvibrācijas metodi 43 metru dziļumā tika izbūvēti 560 pāļi. Pēc atslodzes platformas izbūves tika atjaunots kraujlaukumu segums, izbūvēta jauna lietus ūdens savākšanas sistēma un lietus ūdens attīrīšanas iekārtas, kā arī jauni ūdensapgādes tīkli.</t>
  </si>
  <si>
    <t xml:space="preserve">http://sus.lv/lv/petijumi/apstadijumu-strukturas-un-publisko-artelpu-tematiska-planojuma-izstrade </t>
  </si>
  <si>
    <t>Pētījuma veicējs: SIA “Ainavu projektēšanas darbnīca ALPS”. Pasūtītājs: 
Rīgas domes Pilsētas attīstības departaments</t>
  </si>
  <si>
    <t>Izpēte, teritorijas attīstības plānošana</t>
  </si>
  <si>
    <t>Pētījums «Vadlīniju izstrāde apstādījumu struktūras un publisko ārtelpu tīklojuma nodrošināšanai Rīgā»</t>
  </si>
  <si>
    <t>Iepirkuma identifikācijas numurs:
RD PAD 2014/15</t>
  </si>
  <si>
    <t>Pētījuma veicējs: 
SIA “Grupa93”. Pasūtītājs: 
Rīgas domes Pilsētas attīstības departaments</t>
  </si>
  <si>
    <t>Apstādījumu struktūras un publisko ārtelpu tematiskā plānojuma izstrāde</t>
  </si>
  <si>
    <t>Iepirkuma identifikācijas numurs:
RD PAD 2015/22</t>
  </si>
  <si>
    <t>Autoceļa Zivju kūpinātava-Mols” rekonstrukcija Nīcas novada Jūrmalciemā</t>
  </si>
  <si>
    <t>Nīcas novads, Bernāti</t>
  </si>
  <si>
    <t xml:space="preserve">Autostāvlaukuma izbūve Salacgrīvas pludmalē </t>
  </si>
  <si>
    <t>http://www.jurmala.lv/lv/attistiba/attistibas_projekti/2016_gads/1327-ziemelu-un-baltijas-valstu-mobilitates-programmas-valsts-administracija-projekts-labas-prakses-parnemsana-interaktiva-dabas-turisma-objekta-izveide</t>
  </si>
  <si>
    <t>Jūrmalas pilsētas dome. Kontaktpersona: Ieva Smildziņa. Kontaktpersonas tālurņa nr: 67511484
Kontaktpersonas e-pasts: Ieva.Smildzina@jurmala.lv</t>
  </si>
  <si>
    <t xml:space="preserve"> Ziemeļu un Baltijas valstu mobilitātes programmas “Valsts administrācija” projekts. Projekta kopējās attiecināmās izmaksas sastāda 10 005,00 EUR, no kurām Ziemeļu un Baltijas valstu mobilitātes programmas “Valsts administrācija” finansējums ir 60% jeb 6 000,00 EUR; Jūrmalas pilsētas domes līdzfinansējums ir 40% jeb 4 005,00 EUR. Projekta kopējās neattiecināmās izmaksas sastāda 1 926,00 EUR, kas 100% apmērā tiek finansētas no Jūrmalas pilsētas domes budžeta līdzekļiem</t>
  </si>
  <si>
    <t>Projekta aktivitātes:
Projekta ietvaros tiks veikti divi pieredzes apmaiņas braucieni uz Somijas un Zviedrijas tehnoloģiju, inovāciju un dabas tūrisma centriem;
No 2016.gada 29.jūnija līdz 2.jūlijam norisinājās vizīte Zviedrijas centros – Tom Tits Experiment, Zviedrijas Dabas vēstures muzejā, Nacionālajā Zinātnes un tehnoloģiju muzejā un Universeum centrā;
Laika posmā no 2016.gada 3.augusta līdz 5.augustam plānotas vizītes Somijas centros -  Haltia, Heureka u.c..
Projekta rezultātā plānotais ieguvums:
Pieredzes apmaiņas laikā tiks veidotas iestrādnes sadarbības projektu īstenošanā ar Zviedrijas un Somijas dabas centru pārstāvjiem.</t>
  </si>
  <si>
    <t>2016. gada septembris</t>
  </si>
  <si>
    <t xml:space="preserve">2016. gada jūnijs
</t>
  </si>
  <si>
    <t>Pieredzes apmaiņa</t>
  </si>
  <si>
    <t>Pieredzes apmaiņa, ilgtspējīgs tūrisms</t>
  </si>
  <si>
    <t xml:space="preserve">Labās prakses pārņemšana interaktīva dabas tūrisma objekta izveide
</t>
  </si>
  <si>
    <t>Pētījuma „Vadlīniju izstrāde apstādījumu struktūras un publisko ārtelpu tīklojuma nodrošināšanai Rīgā” veikšana.</t>
  </si>
  <si>
    <t>http://sus.lv/lv/petijumi/apstadijumu-strukturas-un-publisko-artelpu-tematiska-planojuma-izstrade ;  http://www.sus.lv/sites/default/files/media/faili/i_sejums_petijums_vadliniju_izstrade_apstadijumu_strukturas_un_publisko_artelpu_tiklojuma_nodrosinasanai_riga.pdf</t>
  </si>
  <si>
    <t>Pāvilostas un Rojas novados ir izbūvētas nobrauktuves uz jūru;</t>
  </si>
  <si>
    <t>http://www.abc.lv/raksts/uzsakta-ietves-buvnieciba-pie-saulkrastu-dzelzcela-stacijas/</t>
  </si>
  <si>
    <t>Gājēju celiņš</t>
  </si>
  <si>
    <t>Antropogēno slodzi samazinošās un informatīvās infrastruktūras izveide Natura 2000 teritorijās II kārta - Robežzīmes, labiekārtojums</t>
  </si>
  <si>
    <t>47.1.</t>
  </si>
  <si>
    <t>46.5.</t>
  </si>
  <si>
    <t>47.2.</t>
  </si>
  <si>
    <t>46.1.</t>
  </si>
  <si>
    <t>46.2.</t>
  </si>
  <si>
    <t>46.3.</t>
  </si>
  <si>
    <t>46.4.</t>
  </si>
  <si>
    <t>46.8.</t>
  </si>
  <si>
    <t>46.9.</t>
  </si>
  <si>
    <t>46.10.</t>
  </si>
  <si>
    <t>Liepājas pilsētā</t>
  </si>
  <si>
    <t>MY SOCIAL RESPONSIBILITY (ENG) / Mana sociālā atbildība (LV)</t>
  </si>
  <si>
    <t>MY SOCIAL RESPONSIBILITY (ENG) / Mana sociālā atbildība (LV) Liepājā</t>
  </si>
  <si>
    <t>Ventspils pilsētā</t>
  </si>
  <si>
    <t>MY SOCIAL RESPONSIBILITY (ENG) / Mana sociālā atbildība (LV) Ventspilī</t>
  </si>
  <si>
    <t>Nīcas novadā</t>
  </si>
  <si>
    <t>MY SOCIAL RESPONSIBILITY (ENG) / Mana sociālā atbildība (LV) Nīcas novadā</t>
  </si>
  <si>
    <t>Dundagas Dakterlejas avota apkārtnes labiekārtošana</t>
  </si>
  <si>
    <t>2012. gada 15. jūnijā</t>
  </si>
  <si>
    <t>2011. gada 25. augusts</t>
  </si>
  <si>
    <t xml:space="preserve">Projekta mērķis ir sakopt un labiekārtot teritoriju ap Dundagas novada iedzīvotāju un garāmbraucēju vidū populāro  un labi apmeklēto  Veselības avotiņu Dakterlejā. Rezultātā tiek izveidoti divi koka klājuma celiņi (uz jau esošo iestaigāto zemes taciņu bāzes, kas ved uz avotiņu) 0,5 m platumā, 42 m garumā un 1 m platumā, 20 m garumā. Izgatavotas un uzstādītas  divas koka atkritumu  urnas, trīsvietīgs sols, informācijas stends, kā arī saremontēta  jau esošā koka grīda  ap pašu avotiņu un atjaunota avota jumta konstrukcija.
</t>
  </si>
  <si>
    <t>Līdzfinansējuma avots: ES ELFLA — 90% no attiecināmajām izmaksām. Kopējais finansējums: Ls 1 535,58</t>
  </si>
  <si>
    <t>http://dundaga.lv/lv/pasvaldiba/projekti/pabeigtie-projekti/  ;  http://www.ziemelkurzeme.lv/completed-projects_L/3</t>
  </si>
  <si>
    <t xml:space="preserve">Projekta ietvaros Ventspilī paredzēts:
aprīkojuma iegāde: divu ratiņkrēslu, divu mobilo pacēlāju, kā arī pārvietojama hidrauliskā pacēlāja iegāde; 
bruģēta celiņa pār kāpu izbūve Vasarnīcu ielā 58, Ventspilī, atvieglojot pilsētas iedzīvotājiem un viesiem, īpaši tiem, kas pārvietojas ratiņkrēslā, nokļūšanu no Piejūras kempinga uz Piejūras parku;
Pavadoņu – asistentu biroja izveide Sociālā dienesta telpās, izremontējot un atbilstoši pielāgojot telpas, lai cilvēkiem ratiņkrēslā būtu iespējas netraucēti apmeklēt arī pārējos sociālā darba speciālistus, invalīdu vajadzībām tiks izbūvēta jauna tualete. </t>
  </si>
  <si>
    <t>pašvaldības iestāde „Ventspils pilsētas domes Sociālais dienests”</t>
  </si>
  <si>
    <t>ERAF, Latvijas – Lietuvas pārrobežu sadarbības programma  2007.–2013.gadam.</t>
  </si>
  <si>
    <t>ERAF, Latvijas – Lietuvas pārrobežu sadarbības programma  2007.–2013.gadam. Ventspils aktivitāšu īstenošanai paredzēts finansējums 97`992 EUR (68`869 LVL) apmērā, t.sk. Eiropas Reģionālās attīstības fonda finansējums (85 %) 83`293 EUR (58`539 LVL), valsts budžeta dotācija (5%) 4`900 EUR (3`443 LVL) un Ventspils pilsētas pašvaldības finansējums (10 %) 9`799 EUR (6`887 LVL).</t>
  </si>
  <si>
    <t>Līvu etnogrāfiskās istabas izveide Lībiešu tautas namā</t>
  </si>
  <si>
    <t>Biedrība: «Randalist»</t>
  </si>
  <si>
    <t>2014. gada 20. augusts</t>
  </si>
  <si>
    <t>2013. gada 3. jūnijs</t>
  </si>
  <si>
    <t xml:space="preserve">
Projektā rekonstruēs Mazirbes Lībiešu tautas nama telpu otrajā stāvā, koridoru un kāpņu telpu uz otro stāvu. Izremontētajā telpā iekārtos lībiešu sadzīves lietu ekspozīciju.</t>
  </si>
  <si>
    <t>EZF. Kopējais finansējums (LVL): 19734,96. Līdzfinansējuma avots: ES EZF - 90%, PB – 10%</t>
  </si>
  <si>
    <t>http://dundaga.lv/lv/pasvaldiba/projekti/biedribu-projekti/</t>
  </si>
  <si>
    <t>Publiskā infrastruktūra; autoceļu atjaunošana</t>
  </si>
  <si>
    <t>Ēku atjaunošana; kultūrvēsturiskā mantojuma saglabāšana</t>
  </si>
  <si>
    <t xml:space="preserve">Galvenās projekta aktivitātes: jaunu sociālo pakalpojumu ieviešana (Nīcā – pavadonis-asistents); pieredzes apmaiņas braucieni un apmācības universālā dizaina jomā; pieejamības infrastruktūras izveide (Nīcā – lifta izbūve novada domes administratīvajā ēkā Bārtas ielā 6,Nīcā). </t>
  </si>
  <si>
    <t xml:space="preserve">Nīcas novada dome, Laura Pakule-Krūče
Nīcas novada domes 
Attīstības nodaļas 
Projektu vadītāja
Tālr.: 63489500
E-pasts: laura.pakule-kruce@nica.lv 
</t>
  </si>
  <si>
    <t>http://www.ventspils.lv/lat/investicijas_un_projekti/investiciju_projekti/realizetie/212-mana-sociala-atbildiba-(my-social-responsibility)/?</t>
  </si>
  <si>
    <t>Liepājas pilsētas dome. Kontaktpersona
Elīna Tolmačova, 6 34 04747</t>
  </si>
  <si>
    <t xml:space="preserve">Projekta ietvaros plānotās aktvitātes:
veikt infrastruktūras pielāgošanu Liepājas pludmalē pie Glābšanas stacijas (uzstādīt sanitāros moduļus un koka laipu, lai nodrošinātu piekļuvi jūrai cilvēkiem ar redzes un funkcionāliem traucējumiem, iegādāties 2 peldēšanas ratiņkrēslus un audioboju komplektu, kas ļaus cilvēkiem ar redzes traucējumiem izbaudīt peldi jūrā, kā arī uzstādīt 2 taktilās kartes);
ieviest asistenta - pavadoņa pakalpojumu;
un citas aktivitātes sadarbībā ar vadoši partneri. </t>
  </si>
  <si>
    <t>http://www.liepaja.lv/page/3340&amp;action=description&amp;o_id=143&amp;mode=print</t>
  </si>
  <si>
    <t>Projekta mērķis - veicināt Liepājas pilsētas valsts nozīmes pilsētbūvniecības pieminekļa - pilsētas vēsturiskā centra attīstību, vietējo un starptautisko atpazīstamību.
Projekts paredz pilnveidot un papildināt tūrisma produktu "Liepāja- kā pa notīm" veicot sekojošas aktivitātes:
Rekonstruēt Gulbju dīķi,
Renovēt M.Ķempes laukumu,
Izveidot un uzstādīt skulptūras, kas simbolizē Liepājas himnas tēlus,
Veikt mārketinga aktivitātes.</t>
  </si>
  <si>
    <t>Multifunkcionāla brīvā laika pavadīšanas laukuma izveide Kolkā</t>
  </si>
  <si>
    <t>Dundagas novads, Kolkas pagasts, Kolka</t>
  </si>
  <si>
    <t>Biedrība: Pirmsskolas un jaunākā skolas vecuma bērnu radošās darbības centrs «Zītars»</t>
  </si>
  <si>
    <t>2014. gada 30. aprīlis</t>
  </si>
  <si>
    <t>EZF. Kopējais finansējums: Ls 19999,81
Līdzfinansējuma avots: ES EZF — 90%, PB — 10%</t>
  </si>
  <si>
    <t xml:space="preserve">Projekta īstenošanas vieta ir Kolkas bērnudārza «Rūķītis»  sporta laukums.
Projekta rezultātā  bērnudārza sporta laukumu pārveidos par multifunkcionālu aktīva brīvā laika pavadīšanas vietu ģimenēm ar 2–16 gadus veciem bērniem un senioriem. Projekta īstenošanas rezultātā Kolkas pagasta iedzīvotājiem būs iespēja interesanti, aktīvi, veselīgi un droši  pavadīt laiku kopā ar bērniem, tā stiprinot ģimeniskās saites un novēršot bērnu traumatismu un agresivitāti. </t>
  </si>
  <si>
    <t>Teritorijas integrētā attīstība, kultūrvēsturiskā mantojuma saglabāšana</t>
  </si>
  <si>
    <t>Kolkas katoļu baznīcas apkārtnes labiekārtošana</t>
  </si>
  <si>
    <t>Kolkas katoļu draudze</t>
  </si>
  <si>
    <t>http://dundaga.lv/lv/pasvaldiba/projekti/biedribu-projekti/  ;  http://dundaga.lv/lv/dundaga/aktualitates/pieskirts-finansejums-vietejo-iniciativu-projektiem-2015-gada/</t>
  </si>
  <si>
    <t>Projekta mērķis ir labiekārtot Kolkas katoļu baznīcas teritoriju, atdalot un iezīmējot baznīcai piegulošās zemes (≈300 m²) robežas ar dzīvžoga apstādījumiem un dekoratīvu šķelto akmeņu norobežojošu apmali. Rezultāti: Kolkas katoļu baznīcas apkārtne ieguvusi jaunu ārējo veidolu – glītus īves dzīvžoga apstādījumus, dekoratīvu šķelto akmeņu sētas apmali un izlīdzinātu zemes slāņa uzbērumu.</t>
  </si>
  <si>
    <t>Projekta mērķis ir paplašināt bērnu aktivitāšu iespējas Ēvažu stāvkrasta teritorijā, uzstādot šūpoles pie Ēvažu stāvkrasta auto stāvlaukuma.</t>
  </si>
  <si>
    <t xml:space="preserve">Biedrībai «Ēvažu stāvkrasts» </t>
  </si>
  <si>
    <t>Dundagas novda domes finansējums</t>
  </si>
  <si>
    <t>Ēvažu stāvkrasta tūrisma informācijas un infrastruktūras attīstība</t>
  </si>
  <si>
    <t>Projektā paredzēts izveidot un uzstādīt Baltijas jūras piekrastes ciemos vienota stila informācijas stendus un norādes zīmes ar uzrakstiem latviešu un lībiešu valodā kā liecību par seno zvejnieku ciemu saimniecisko infrastruktūru un līvu kultūras mantojumu. Projekta rezultātā uzstādīs 5 informatīvos stendus, 17 katedras tipa stendus un 8 norādes zīmes.</t>
  </si>
  <si>
    <t>Informācijas zīmes lībiešu krasta ciemos</t>
  </si>
  <si>
    <t>Teritorijas integrētā attīstība, tūrisms, rekreācija</t>
  </si>
  <si>
    <t>http://dundaga.lv/lv/dundaga/aktualitates/pieskirts-finansejums-vietejo-iniciativu-projektu-realizacijai-2014-gada/</t>
  </si>
  <si>
    <t>Dzeramā ūdens urbuma izveidošana pie Kolkas evaņģēliski luteriskās draudzes baznīcas</t>
  </si>
  <si>
    <t>Kolkas ev.- lut. baznīcas draudze</t>
  </si>
  <si>
    <t>Projekta mērķis ir ierīkot baznīcas dzeramā ūdens urbumu un labiekārtot spices apkārtni.</t>
  </si>
  <si>
    <t>Vietējā iniciatīva (pašvaldību finansējums)</t>
  </si>
  <si>
    <t>Liepājas pašvaldības aktivitātes projektā:
Ezera piekrastes pļavas biotopa atjaunošana 8.5 ha platībā, izcērtot krūmus, kokus un nopļaujot pļavu visā platībā. Sabiedrisko zivju aizsardzības inspektoru apmācība 2 dienas. Sabiedrības informēšana. Rezultāti: Liepājas ezera piekrastes pļavas biotopa atjaunošanu un dabas vērtību saglabāšana - Liepājas ezera piekrastes daļas sakopšana, kā rezultātā atjaunots pļavas biotops. Kopumā projekta divos etapos tika savākti sadzīves atkritumi, izcirsti krūmi un nopļauta pāraugusī zāle, atjaunojot ezera krasta pļavas biotopu 8,5 ha platībā.</t>
  </si>
  <si>
    <t>Norvēģijas finanšu instrumenta (NFI) 2009.-2014. gada programmas Nr. LV07 „Kapacitātes stiprināšana un institucionālā sadarbība starp Latvijas un Norvēģijas valsts institūcijām, vietējām un reģionālām iestādēm” finansējums. Kopējais finansējums projekta 4. aktivitātei: 327089,51 EUR</t>
  </si>
  <si>
    <t>Eiropas ekonomikas zonas (EEZ) finanšu instrumenta 2009.-2014. gada programmas Nr. LV02 "Nacionālā klimata politika" projekta „Priekšlikumu izstrāde Nacionālajai klimata pārmaiņu pielāgošanās stratēģijai, identificējot zinātniskos datus un pasākumus pielāgošanās klimata pārmaiņām nodrošināšanai, kā arī veicot ietekmju un izmaksu novērtējumu”, 2.2.aktivitāte „Jūras telpiskās plānošanas pētījumi” finansējums. Kopējais finansējums projekta 2. aktivitātei 238 718,48 EUR (atbilstoši līgumam ar Izpildītāju, summa ieskaitot PVN).</t>
  </si>
  <si>
    <t>1.aktivitātes mērķis ir veikt pasākumus, kuri stiprina Latvijas plānošanas reģionu kapacitāti reģionālās attīstības plānošanas jautājumos. Tās īstenošana ļaus nodrošināt, ka Latvijas plānošanas reģioni  izstrādā attīstības plānošanas dokumentus, kuri kalpos par pamatu investīciju plānošanai teritorijām, kā arī pašvaldību izvirzīto investīciju vajadzību un risinājumu koordinācijai reģionālā mērogā, īpaši attiecībā uz jautājumiem un problēmām, kas iet pāri vienas pašvaldības robežām.  2.aktivitātes mērķis ir stiprināt Latvijas pašvaldību un vietējo kopienu kapacitāti vietējās attīstības plānošanā un izveidot ciešāku sadarbību pašvaldību un to iedzīvotāju (vietējo kopienu) starpā.  3.aktivitātes mērķis ir uzlabot saikni starp teritorijas attīstības plānošanu un budžeta plānošanu Latvijas pašvaldībās.   4.aktivitātes mērķis ir nodrošināt valsts līmeņa attīstības plānošanas dokumenta – Valsts ilgtermiņa tematiskā plānojuma Baltijas jūras piekrastei izstrādi.
Projekta 4.aktivitāte ietvers šādus rezultātus: • Cilvēku glābšanas un drošības nodrošināšanas plānus Baltijas jūras piekrastei Kurzemes un Rīgas plānošanas reģionu teritorijās;
• Valsts ilgtermiņa tematisko plānojuma par piekrastes publisko infrastruktūru projekta izstrāde un tā stratēģiskās ietekmes uz vidi novērtējuma veikšana. Plānojuma struktūra: stratēģiskā daļa, risinājumu daļa (publiskās infrastruktūras tīkls, kompleksi attīstāmo vietu plāni), plānojuma novērtēšana un monitorings, vides pārskats, ģeotelpisko datu bāzes
• Semināru organizēšana un publicitātes pasākumu veikšana</t>
  </si>
  <si>
    <t>Projekta galvenās aktivitātes un apakšaktivitātes:
1.      Klimata pārmaiņu ietekmes un pielāgošanās scenārija izstrādāšana 2050.–2100.gadam un esošo un potenciālo zinātnisko datu noteikšana pielāgošanās monitoringa sistēmai: 1.1.   Klimata pārmaiņu un ietekmju scenāriju izstrāde laikposmam līdz 2100. gadam;
1.2.   Pielāgošanās monitoringa sistēmas indikatoru datubāzes izstrāde.   2.      Integrēto klimata pārmaiņu ietekmes mazināšanas un pielāgošanās pasākumu pētniecība un to ietekmes izpēte un nepieciešamo pielāgošanās pasākumu noteikšana visjutīgākajām nozarēm:
2.1.   Plūdu riska karšu izstrāde Gaujas, Lielupes un Ventas upju baseinu apgabaliem; 2.2.   „Jūras telpiskā plānojuma Latvijas Republikas teritoriālajiem un EEZ ūdeņiem” projekta un stratēģiskā ietekmes uz vidi novērtējuma izstrāde (sadarbībā ar mērķgrupām no dažādiem sektoriem, izmantojot ekosistēmu pieeju un  mazinot konfliktus jūras izmantošanā. Jūras telpiskā plānojuma izstrādē  ņemta vērā arī jūras un sauszemes sasaiste)
2.3.   Tematiskie pētījumi, risku un ievainojamības novērtējums un pielāgošanās pasākumu identificēšana noteiktajās jomās.   2.4.   Nacionālās klimata pārmaiņu pielāgošanās stratēģijas izstrāde; 2.5.   Nacionālā klimata pārmaiņu un pielāgošanās tiešsaistes portāla izveide.</t>
  </si>
  <si>
    <t>Ieva Bruņeniece 
Vides aizsardzības un reģionālās attīstības ministrijas
Klimata pārmaiņu departamenta
Klimata pārmaiņu un adaptācijas politikas nodaļas 
Vecākā eksperte
ieva.bruneniece@varam.gov.lv
67026431</t>
  </si>
  <si>
    <t>http://www.varam.gov.lv/lat/fondi/grants/EEZ_2009_2014/nacionala_klimata_politika/?doc=18209    ;     http://www.varam.gov.lv/lat/darbibas_veidi/tap/lv/?doc=17579</t>
  </si>
  <si>
    <t xml:space="preserve">http://integralplan.daba.gov.lv/public/lat/ ;  </t>
  </si>
  <si>
    <t>Finansējums: Norvēģijas finanšu instrumenta 2009. -  2014. gada perioda programmas „Kapacitātes stiprināšana un institucionālā sadarbība starp Latvijas un Norvēģijas valsts institūcijām, vietējām un reģionālām iestādēm” projekta Nr. 4.3-24/NFI/INP-003 "Latvijas īpaši aizsargājamo dabas teritoriju integrācija teritorijas plānojumā" līdzfinansējums - 88,42% (514 370,00 EUR);
Latvijas Republikas valsts budžeta  līdzfinansējums - 11,58% (67 365,00 EUR); KOPĒJAIS FINANSĒJUMS - 581 735,00 EUR</t>
  </si>
  <si>
    <t>Nīcas, Pāvilostas, Ventspils un Salacgrīvas novadi, Jūrmalas pilsēta, kā arī citas pašvaldības Latvijā un Igaunijā</t>
  </si>
  <si>
    <t xml:space="preserve">Sekmēt līdzsvarotu velokultūras popularizēšanu un attīstīšanu visā valsts teritorijā. Vairākām pašvaldībām (t.sk. Carnikavas un Saulkrastu novadiem) Latvijā izstrādāta tehniskā dokumentācija veloceliņu izbūvei nākotnē, kā arī uzstādītas velomaršrutu norādes zīmes. </t>
  </si>
  <si>
    <t>Rezultāts: Pabeigta veloceliņu tehniskā projekta izstrāde un uzstādīti informācijas stendi, velonovietnes, saņemtas velokartes un velobrošūras.</t>
  </si>
  <si>
    <t>Centrālās Baltijas jūras reģiona pārrobežu sadarbības programmas (INTERREG IVA) projekta kopējais finansējums Saulkrastu novadā: ?</t>
  </si>
  <si>
    <t>Centrālās Baltijas jūras reģiona pārrobežu sadarbības programmas (INTERREG IVA) projekta kopējais finansējums Salacgrīvas novadā: 73038 EUR
EZF un valsts finansējums 58430.37 EUR
Pašvaldības finansējums 14607.63 EUR</t>
  </si>
  <si>
    <t>Mērķis: Uzlabot ekoloģisko un ekonomisko ilgtspējību reģionā, izstrādājot vietējos risinājumus niedru biomasas izmantošanai bioenerģijas un celtniecības materiālu ražošanā; sekmēt ar niedru izmantošanu saistītas uzņēmējdarbības uzsākšanu, izveidojot biznesa modeli, veicinot niedru apsaimniekošanas subsidēšanu un izstrādājot niedru izmantošanas apmācības programmu; palielināt niedru kā vietējā atjaunojamās bioenerģijas un celtniecības materiāla izmantošanas apjomu visā programmas reģionā.</t>
  </si>
  <si>
    <t>Mērķis: Nodrošināt zināšanu un informācijas pieejamību par senajām svētvietām, veicinot vides sakārtošanas aktivitātes, sabiedrības interesi kā par vērtīgiem kultūrvēsturiskajiem objektiem, popularizēt senās kulta vietas / svētvietas kā tūrisma galamērķi, veidojot jauna veida tūrisma produktu, veicināt vietējās uzņēmējdarbības attīstību, ietverot tūrisma piedāvājumā jaunus produktus un nodrošinot to popularizēšanu sabiedrībā.</t>
  </si>
  <si>
    <t>ELFLA. Kopējās būvniecības izmaksas 247 869 Ls (ieskaitot PVN), puse no izmaksām (126 000 Ls) ir Eiropas Lauksaimniecības fonda Lauku attīstībai finansējums, otra puse pašvaldības līdzfinansējums</t>
  </si>
  <si>
    <t>http://www.salacgriva.lv/files/news/4754/publiskais.14_labots_real.doc  ;  http://limbazi.pilseta24.lv/zina?slug=salacgriva-atklas-rekonstrueto-zvejnieku-parka-stadionu</t>
  </si>
  <si>
    <t>http://www.salacgriva.lv/files/news/4754/publiskais.14_labots_real.doc  ;  http://www.rpr.gov.lv/uploads/filedir/Projekti/Pasvaldibu%20projekti/Salacgrivas_projekti_01_2012.pdf</t>
  </si>
  <si>
    <t>Salacgrīvas novada pašvaldība</t>
  </si>
  <si>
    <t xml:space="preserve">ELFLA. </t>
  </si>
  <si>
    <t>Pamatpakalpojumi ekonomikai un iedzīvotājiem  (Sporta un atpūtas kompleksa "Zvejnieku parks" rekonstrukcija)</t>
  </si>
  <si>
    <t xml:space="preserve">Sporta un atpūtas kompleksa "Zvejnieku parks" stadiona skrejceļa pārbūve (rekonstrukcija) </t>
  </si>
  <si>
    <t xml:space="preserve">ERAF.  3.6.1.1. "Nacionālas un reģionālas nozīmes attīstības centru izaugsmes veicināšana līdzsvarotai valsts attīstībai" Projekta kopējās  attiecināmās izmaksas ir  3 420 204 EUR. Paredzamais ERAF līdzfinansējums ir 2 907 173 EUR, kas ir 85% no attiecināmajām izmaksām. </t>
  </si>
  <si>
    <t>http://www.ventspils.lv/lat/investicijas_un_projekti/investiciju_projekti/realizetie/215-ventspils-publiskas-infrastrukturas-attistiba-un-kvalitates-uzlabosana,-pilnveidojot-uznemejdarbibas-vidi-pilseta/   ;   http://www.esfondi.lv/activities?print=1&amp;page=839</t>
  </si>
  <si>
    <t>2015.gada 1. septembris</t>
  </si>
  <si>
    <t>2016. gada 30. novembris</t>
  </si>
  <si>
    <t>Pieredzes apmaiņa, izpēte?</t>
  </si>
  <si>
    <t>Eiropas Komisijas Uzņēmējdarbības un Rūpniecības Ģenerāldirektorāta (EC DG Enterprise) COSME programma</t>
  </si>
  <si>
    <t>VTA biroja vadītāja,
projektu sabiedrisko attiecību un komunikācijas speciāliste
E-pasts: info@vidzeme.com, tālr.: + 371 20220072</t>
  </si>
  <si>
    <t>http://www.vidzeme.com/lv/vidzemes-projekti/silver-cyclists/silvercyclists.html ; http://silvercyclists.eu/  ;  http://silvercyclists.eu/bookable-offers/</t>
  </si>
  <si>
    <t>Projekta viens no galvenajiem mērķiem ir izstrādāt senioru vajadzībām pielāgotus un atbilstošus tūrisma kompleksos pakalpojumus jeb tūrisma paketes, balstoties uz Eiro Velo tīklojumu - tā infrastruktūru un esošajiem pakalpojumiem. Rezultātā ir izveidoti tūrisma piedāvājumi LV, kas daļēji atrodas piekrastē un pārklājas ar Eirovelo 13 un Eirovelo 10 maršrutiem.</t>
  </si>
  <si>
    <t>(Call ID:  COS-TFLOWS-2014-3-15 - Facilitating EU transnational tourism flows for seniors and young people in the low and medium seasons)</t>
  </si>
  <si>
    <t>Silver Cyclists: Using EuroVelo, the European cycle route network, to attract more seniors to cycling tourism in the low and medium season (SILVER CYCLISTS)</t>
  </si>
  <si>
    <t xml:space="preserve">http://www.pdf-pape.lv/lv/projekti/2016 </t>
  </si>
  <si>
    <t>Pasaules Dabas Fonds</t>
  </si>
  <si>
    <t>Latvijas vides aizsardzības fonda 2016. gada aktivitāte „Īpaši aizsargājamo dabas teritoriju (ĪADT) dabas aizsardzības plānu ieviešana”
Piešķirt - 23,730.00 €</t>
  </si>
  <si>
    <t>Projekta virsmērķis ir nodrošināt dabas parka „Pape” Dabas aizsardzības plāna (2007-2018) atsevišķu prioritāro pasākumu ieviešanu – Mērķi t.i. 4.2.9. "Saglabātas un apsaimniekotas bioloģiski nozīmīgās ezera palieņu pļavas", lai sekmētu Eiropas Savienības nozīmes īpaši aizsargājamas dabas teritorijas aizsardzību</t>
  </si>
  <si>
    <t>2016. gada 20. novembris</t>
  </si>
  <si>
    <t>2016. gada 10. jūnijs</t>
  </si>
  <si>
    <t xml:space="preserve">§5.5 Palieņu pļavu apsaimniekošana DP “Pape”
</t>
  </si>
  <si>
    <t>Rucavas novada Rucavas pagasts (DP "Pape")</t>
  </si>
  <si>
    <t xml:space="preserve">1-08/182/2016 </t>
  </si>
  <si>
    <t>47.3.</t>
  </si>
  <si>
    <t>47.4.</t>
  </si>
  <si>
    <t>47.5.</t>
  </si>
  <si>
    <t>46.7.</t>
  </si>
  <si>
    <t>46.6.</t>
  </si>
  <si>
    <t>https://www.daba.gov.lv/public/lat/projekti/istenotie_projekti/life_kemeru_mitraji/</t>
  </si>
  <si>
    <t>Programmas LIFE Nature &amp; Biodiversity projekts</t>
  </si>
  <si>
    <t xml:space="preserve">LIFE - Ķemeru mitrāji  -  Mitrāju aizsardzība Ķemeru nacionālajā parkā
Conservation of wetlands in Kemeri National Park
</t>
  </si>
  <si>
    <t>LIFE02 NAT/LV/008496</t>
  </si>
  <si>
    <t>Engures novads, Jūrmala? (Ķemeru nacionālais parks)</t>
  </si>
  <si>
    <t>Projekta vadītājs: Jānis Ķuze
Projekta koordinators: Andis Liepa
E-pasts: andis.liepa@daba.gov.lv
Mob.tālr. +371 29136137</t>
  </si>
  <si>
    <t>Ķemeru nacionālā parka dabas aizsardzības plāna īstenošana projekta mērķa teritorijā (aptuveni puseno nacionālā parka) - 19 500 ha, lai saglabātu un izkoptu Ķemeru nacionālā parka izcilās dabas vērtības. Ieviesti specifiski, moderni dabas apsaimniekošanas paņēmieni, ar kuru palīdzību saglabāta parka mitrzemju bioloģiskā vērtība. Nozīmīga projekta sastāvdaļa bija sabiedrības līdzdalības veicināšana.</t>
  </si>
  <si>
    <t>2002. gada septembris</t>
  </si>
  <si>
    <t xml:space="preserve"> 2006. gada decembris</t>
  </si>
  <si>
    <t xml:space="preserve">Pārbūvē trotuāru Pērnavas ielā no Ostas līdz Skolas ielai un no  Čiekuru ielas līdz Salacgrīvas vidusskolai </t>
  </si>
  <si>
    <t>pašvaldības finansējums 69 130 euro</t>
  </si>
  <si>
    <t xml:space="preserve">http://www.salacgriva.lv/lat/salacgrivas_novads/projekti/ </t>
  </si>
  <si>
    <t>Trotuāru pārbūve Pērnavas ielā no Ostas līdz Skolas ielai un no  Čiekuru ielas līdz Salacgrīvas vidusskolai</t>
  </si>
  <si>
    <t>Rekonstruēta Valmieras iela Salacgrīvā</t>
  </si>
  <si>
    <t>Kopā 457 563 euro, no tiem 233 562 euro pašvaldības finansējums. ERAF?</t>
  </si>
  <si>
    <t>Valmieras ielas rekonstrukcija Salacgrīvā</t>
  </si>
  <si>
    <t>Siltumnīcefekta gāzu emisiju samazināšana
Salacgrīvas novada pašvaldības publisko teritoriju
apgaismojuma infrastruktūrā</t>
  </si>
  <si>
    <t>KPFI</t>
  </si>
  <si>
    <t>2015.gada maijs</t>
  </si>
  <si>
    <t xml:space="preserve">Stāvlaukuma izbūve Smilšu ielā </t>
  </si>
  <si>
    <t>Autoceļa Lielurgas – Oltūži rekonstrukcija</t>
  </si>
  <si>
    <t>o valsts budžeta programmas Līdzekļi neparedzētiem gadījumiem (70%), pašvaldības finansējums (30%)</t>
  </si>
  <si>
    <t>http://www.salacgriva.lv/lat/salacgrivas_novads/projekti/  ;  http://www.salacgriva.lv/lat/salacgrivas_novads/?text_id=35730</t>
  </si>
  <si>
    <t>Sakārtots ceļš Lielurgas – Oltūži (Pašvaldības vadītājs atzīst “darbu steigā neesam informējuši VVD par veicamajiem darbiem)</t>
  </si>
  <si>
    <t xml:space="preserve"> Ielu apgaismojuma nomaiņa uz energoefektīvākiem risinājumiem Salacgrīvas novada pilsētās un ciemos </t>
  </si>
  <si>
    <t>Vides pieejamības nodrošināšana Salacgrīvā</t>
  </si>
  <si>
    <t>Ietvju un nobrauktuvju sakārtošanas darbi Smilšu ielā, Smilšu un Jūras ielas krustojuma abās pusēs, Smilšu un Vasaras ielu krustojumā, Smilšu un Lēģeru ielas krustojumā, Smilšu un Pļavas ielas krustojumā, Vidzemes ielā, Vidzemes un Rīgas ielas krustojuma abās pusēs, Rīgas ielā 2, Viļņu un Kalna ielas, Baznīcas un Viļņu ielas, Tērces un Pērnavas ielas krustojumā, Ostas ielā gājēju celiņa beigas, Čiekuru un Pērnavas ielu krustojumu, Pērnavas un Rīgas ielās remontēs koka tiltiņus.</t>
  </si>
  <si>
    <t>pašvaldības finansējums</t>
  </si>
  <si>
    <t xml:space="preserve">2016. gada augusts </t>
  </si>
  <si>
    <t>Salacgrīvas novada pašvaldība, darbus veica SIA “CB 7”</t>
  </si>
  <si>
    <t xml:space="preserve">http://www.salacgriva.lv/lat/salacgrivas_novads/?text_id=35471  ; http://www.salacgriva.lv/lat/salacgrivas_novads/projekti/ </t>
  </si>
  <si>
    <t>Laipu atajunošana Zvejnieku parkā Salacgrīvā un Ainažos</t>
  </si>
  <si>
    <t>Atjaunotas laipas Zvejnieku parkā Salacgrīvā un Ainažos pie Baltās saules</t>
  </si>
  <si>
    <t>http://www.salacgriva.lv/lat/salacgrivas_novads/projekti/ ;  http://www.salacgriva.lv/lat/salacgrivas_novads/?text_id=35113</t>
  </si>
  <si>
    <t>Stāvlaukuma izveide Baznīcas ielā</t>
  </si>
  <si>
    <t>(Ieprikums Nr. SND 2015/5)</t>
  </si>
  <si>
    <t>Bruģēta autostāvlaukuma izbūve Smilšu ielā (456 m2)</t>
  </si>
  <si>
    <t xml:space="preserve">Bruģēta autostāvlaukuma izveide Baznīcas ielā (105 m2) </t>
  </si>
  <si>
    <t>http://www.salacgriva.lv/lat/salacgrivas_novads/projekti/  ; http://www.salacgriva.lv/files/news/29259/snd_2015_23_domes_stavlaukums.doc</t>
  </si>
  <si>
    <t>http://www.salacgriva.lv/lat/salacgrivas_novads/?text_id=34234</t>
  </si>
  <si>
    <t>Salacgrīvas novada pašvaldība (Darbus veica SIA EGU būve)</t>
  </si>
  <si>
    <t xml:space="preserve"> Labiekārtots Jahtu laukums - atjaunota vecā bāka, sakārtotas betona konstrukcijas un kāpnes noejai uz Jahtu piestātni un atjaunoti soliņi pie upes un labiekārtots Jahtu laukums – ierīkotas puķu dobes, celiņi un to apmalītes, uzstādīti soliņi.</t>
  </si>
  <si>
    <t>2016. gads maijs</t>
  </si>
  <si>
    <t>Jahtu laukuma labiekārtošana Salacgrīvā</t>
  </si>
  <si>
    <t>Publiskās infrastruktūras nodrošināšana peldvietai “Centrs” Saulkrastos</t>
  </si>
  <si>
    <t>Projekta kopējās attiecināmās izmaksas: 199202.05 LVL
EJZF finansējums: 126000 LVL ( 63.25%)
Pašvaldības finansējums: 73202.05 LVL (36.75%)</t>
  </si>
  <si>
    <t>http://saulkrasti.lv/attistiba/projekti/pabeigtie-projekti/</t>
  </si>
  <si>
    <t>Projekta mērķis ir labiekārtot peldvietai “Centrs” pieguļošo teritoriju, izveidojot pludmales parka pirmo kārtu un nodrošinot kvalitatīvu labiekārtojumu un brīvā laika pavadīšanas iespējas. Rezultāts: Izveidots “Jūras parks” pie Saulkrastu novada peldvietas “Centrs”.</t>
  </si>
  <si>
    <t>Saulkrastu novada dome, Raiņa iela 8, Saulkrasti</t>
  </si>
  <si>
    <t>Transporta infrastruktūras attīstība, integrētā attīstība</t>
  </si>
  <si>
    <t>Garā ielas asfaltbetona izbūve</t>
  </si>
  <si>
    <t>2016. gads septembris</t>
  </si>
  <si>
    <t>2016. gads oktobris</t>
  </si>
  <si>
    <t>Ieklāt Garā ielā asfaltbetonu vienā kārtā un uzstādīt 2 ātrumvaļņus.</t>
  </si>
  <si>
    <t>Pašvaldības aģentūra "Carnikavas Komunālserviss"</t>
  </si>
  <si>
    <t>http://www.komunalserviss.carnikava.lv/1130-asfaltesanas-darbu-laika-slegs-satiksmi-garaja-un-lasu-iela-carnikava  ;  http://www.carnikava.lv/images/Izvelnes/Attistiba/Infrastrukturas_attistiba_2016.pdf ; http://www.carnikava.lv/component/content/article/26-latviesu/video/2481-carnikava-izbuve-jaunu-segumu-garaja-un-juras-ielas</t>
  </si>
  <si>
    <t>Plienkalnu ūdenskrātuves labiekārtošana</t>
  </si>
  <si>
    <t>Atpūtas infrastruktūra, tūrisms</t>
  </si>
  <si>
    <t>16-02-AL13-A019.2202-000009</t>
  </si>
  <si>
    <t xml:space="preserve">Plānots  uzstādīt vēl 3 jaunus galdus ar soliem un 6 jaunas atkritumu tvertnes. Piekļūt pie galdiņiem būs iespējams arī ar invalīdu ratiņiem, jo daļa galdu atradīsies uz cietas pamatnes, kur iespējams
piebraukt ar automašīnu. </t>
  </si>
  <si>
    <t xml:space="preserve">http://lrpartneriba.lv/lrp/wp-content/uploads/2016/10/Apstiprin%C4%81tie_projekti-uz-2016_1_oktobri_viet%C4%93j%C4%81s_teritorijas_sak%C4%81rto%C5%A1ana.pdf ;  http://www.grobina.lv/index.php?option=com_content&amp;view=article&amp;id=2019:grobias-novada-dome-realizjusi-eiropas-lauksaimniecbas-fonda-lauku-attstbai-atbalstt-plienkalnu-denskrtuves-labiekrtoana-projektu&amp;catid=10:vispareji&amp;Itemid=1 </t>
  </si>
  <si>
    <t>Eiropas Lauksaimniecības fonda lauku attīstībai finansējums ir 2161,44 euro.</t>
  </si>
  <si>
    <t>Grobiņas novada dome</t>
  </si>
  <si>
    <t>3DP/3.3.1.4.0/11/IPIA/SM/003</t>
  </si>
  <si>
    <t>Ventspils lidostas attīstības projekts</t>
  </si>
  <si>
    <t>Projekta mērķis ir nodrošināt Ventspils pilsētas sasniedzamību, veicināt tās attīstību un konkurētspēju un radīt priekšnoteikumus regulāro reisu uzsākšanai. Realizējamie pasākumi: Skrejceļa pagarināšana, lidjoslas nostiprināšana, tai skaitā skrejceļa drošības zonas izveide, lidlauka drenāžas sistēmas izveide un atjaunošana, perona seguma remonts, manevrēšanas ceļa paplašināšana, apgaismojuma sistēmas iegāde, ierīkošana un uzstādīšana, elektroapgādes sistēmas rekonstrukcija, angāra izbūve, žoga izbūve un rekonstrukcija</t>
  </si>
  <si>
    <t>KF, 3.3.1.4. "Lidostu infrastruktūras attīstība". Projekta kopējās izmaksas plānotas LVL 2 253 360 (neskaitot PVN), 85% no Projekta attiecināmajām izmaksām jeb LVL 1 915 356 plānots līdzfinansēt no Eiropas Savienības Kohēzijas fonda. Projekta īstenošana apturēta.</t>
  </si>
  <si>
    <t>SIA "Ventspils lidosta"</t>
  </si>
  <si>
    <t>Jūras pārvaldības uzlabošana</t>
  </si>
  <si>
    <t>t.sk. EU43385</t>
  </si>
  <si>
    <t>(ietvertas kopējās izmaksās, summa skatāma piezīmēs)</t>
  </si>
  <si>
    <r>
      <t xml:space="preserve">http://eu.baltic.net/Project_Database.5308.html?contentid=67&amp;contentaction=single  ;  http://www.baltic-bird.eu/about-the-project/project-partners/latvia/liepaja ;  </t>
    </r>
    <r>
      <rPr>
        <sz val="11"/>
        <rFont val="Times New Roman"/>
        <family val="1"/>
        <charset val="186"/>
      </rPr>
      <t xml:space="preserve">Kopējais finansējums - 2 950 000,00 EUR, Latvijas partneriem pieejams - 200000 EUR </t>
    </r>
  </si>
  <si>
    <r>
      <t xml:space="preserve">http://www.airport.ventspils.lv/index.php?id=54  </t>
    </r>
    <r>
      <rPr>
        <sz val="11"/>
        <rFont val="Times New Roman"/>
        <family val="1"/>
        <charset val="186"/>
      </rPr>
      <t>; http://www.ventspils.lv/lat/pilseta_parvalde/7609-ventspils-pilsetas-dome-atbalsta-ventspils-lidostas-attistibas-projektu  ;   Projekts apturēts.</t>
    </r>
  </si>
  <si>
    <t>16.1.</t>
  </si>
  <si>
    <t>16.2.</t>
  </si>
  <si>
    <t>19.1.</t>
  </si>
  <si>
    <t>19.2.</t>
  </si>
  <si>
    <t>19.3.</t>
  </si>
  <si>
    <t>Izmaksas Saulkrastu novadā nav zināmas</t>
  </si>
  <si>
    <t>Izmaksas Carnikavas novadā nav zināmas</t>
  </si>
  <si>
    <t>1. Attīstības (Investīciju un izpētes) projekti piekrastē (neiekļauj ūdenssaimniecību un siltināšanas pasākumus)</t>
  </si>
  <si>
    <t xml:space="preserve">Pirms 2017.gada februāra īstenotie attīstības projekti Baltijas jūras piekrastē - investīcijas materiālajās vērtībās jeb cietie (turpmāk - C) projekti un izpētes un komunikācijas jeb mīkstie (turpmāk - M) projekti </t>
  </si>
  <si>
    <t>Ventspils aktivitāšu īstenošanai paredzēts finansējums 97 992 EUR</t>
  </si>
  <si>
    <t>Enerģētika</t>
  </si>
  <si>
    <t>t.sk. EU43084</t>
  </si>
  <si>
    <t>Pāvilostas novada pašvaldības projekta koordinatore Vizma Ģēgere</t>
  </si>
  <si>
    <t>Rojas novada domes Padomnieks ekonomikas attīstības jautājumos Edgars Ivanovs</t>
  </si>
  <si>
    <t>Izmaksas Salacgrīvas novadā nav zināmas</t>
  </si>
  <si>
    <t>t.sk. LLIV-322</t>
  </si>
  <si>
    <t xml:space="preserve"> http://www.baltadapt.eu/ ;   http://eu.baltic.net/Project_Database.5308.html?&amp;contentid=6&amp;contentaction=single  ; </t>
  </si>
  <si>
    <t>t.sk. LLIV-326</t>
  </si>
  <si>
    <t>t.sk. LLI-037</t>
  </si>
  <si>
    <t>1.1.1. Projekti piekrastes īpaši aizsargājamo dabas teritoriju (ĪADT) apsaimniekošanas uzlabošanai, kas pārklāj vairākas ĪADT/pašvaldības</t>
  </si>
  <si>
    <t>Izpēte, pārvaldība</t>
  </si>
  <si>
    <t>Salacgrīvas novads?</t>
  </si>
  <si>
    <t>2014., 2015., 2016. un 2017. gads</t>
  </si>
  <si>
    <t>2012. un 2014. gads</t>
  </si>
  <si>
    <t>DATU AVOTI Projektu datu bāzei (aktualizēta 28.02.2017.)</t>
  </si>
  <si>
    <t>Insitūciju mājaslapas</t>
  </si>
  <si>
    <t>Kurzemes plānošanas reģions (KPR), Rīgas plānošanas reģions (RPR), Abas aizsardzības pārvalde (DAP), Vides aizsardzības un reģionālās attīstības ministrija (VARAM), Iepirkumu uzraudzības birojs  u.c.</t>
  </si>
  <si>
    <t xml:space="preserve">http://www.daba.gov.lv/public/lat/projekti/ ;; http://www.rpr.gov.lv/pub/index.php?id=243 ;  http://www.kurzemesregions.lv/projekti/Eiropas_Socialais_Fonds_ESF/Specialistu_piesaiste_Kurzemes_planosanas_regionam  ;   http://www.varam.gov.lv/lat/publ/pub_parsk/pasv_parsk/?doc=18032;  t.sk. VARAM mājaslapā pieejamā tabula par Eiropas fondu projektiem - "ETS_publicity_23102013.xls" - www.varam.gov.lv/in_site/tools/download.php?file=files/text/finansu_instrumenti/ETS/ETS_publicity_23102013.xls ETS_publicity_23102013  ;  https://iub.gov.lv/ </t>
  </si>
  <si>
    <t>Rezultāts: Izbūvēta gājēju ietve un apgaismojums A. Kalniņa ielā pie dzelzceļa stacijas "Saulkrasti"</t>
  </si>
  <si>
    <t xml:space="preserve">Rezultāts: Izveidota bezmaksas autostāvieta, kas izveidota netālu no Saulkrastu estrādes. 
Autostāvieta atrodas netālu no pludmales A.Kalniņa ielā, nogriežoties no Ainažu ielas.  </t>
  </si>
  <si>
    <t>Rezultāts: Ierīkoti jauni pastaigu celiņi, atpūtas soli, atkritumu urnas, sauļošanās krēsli, uzstādītas rotaļu ierīces, āra trenažieri, izveidots ielu vingrotāju laukums, pludmales duša, kā arī organizēts teritorijas apgaismojums. Tāpat plānots nomainīt novecojušo asfaltbetona iesegumu starp Tūrisma informācijas centru un pludmali uz jaunu betona bruģakmens iesegumu.</t>
  </si>
  <si>
    <t>ES fondu projekti (dati aktualizēti 01.12.2015.)</t>
  </si>
  <si>
    <t>1. Tehniskais projekts „Rīgas brīvostas dzelzceļa parka „Kundziņsala” renovācija un būvniecība”;                                          2. Būvobjekts „Dzelzceļa parka „Kundziņsala” attīstība ar zemes klātnes, ūdens novadu, sliežu ceļu virsbūves, pārbrauktuvju seguma celtniecību” saskaņā ar tehnisko projektu „Rīgas brīvostas dzelzceļa parka „Kundziņsala” renovācija un būvniecība.” 1.posms (jaunu dzelzceļa pievedceļu būvniecība 4 571,1 m garumā, jaunu pārmiju pārvedu būvniecība – 13 gab);                                                                                           3. Būvobjekts „Dzelzceļa parka „Kundziņsala” elektriskās centralizācijas posma renovācija ar iekšējiem un ārējiem inženierapgādes tīkliem un parka elektroapgādes, elektriskā apgaismojuma un apkalpojošās auto piebrauktuves celtniecību” saskaņā ar tehnisko projektu „Rīgas brīvostas dzelzceļa parka „Kundziņsala” renovācija un būvniecība. Elektriskās centralizācijas posteņa renovācija. Elektriskā centralizācija.” 2.posms - Elektriskās centralizācijas posteņa ēkas renovācija;                   
4. Būvobjekts „Dzelzceļa parka „Kundziņsala” signalizācijas un telekomunikāciju ierīkošana”  saskaņā ar tehnisko projektu „Rīgas brīvostas dzelzceļa parka „Kundziņsala” renovācija un būvniecība. Elektriskās centralizācijas posteņa renovācija. Signalizācijas un telekomunikācijas ierīces.” 2.posms - dzelzceļa parka „Kundziņsala” aprīkošana ar signalizācijas un telekomunikāciju ierīcēm.</t>
  </si>
  <si>
    <r>
      <t>·         Balasta ūdens rezervuāri ar tilpumu V=1000m</t>
    </r>
    <r>
      <rPr>
        <vertAlign val="superscript"/>
        <sz val="11"/>
        <rFont val="Times New Roman"/>
        <family val="1"/>
        <charset val="186"/>
      </rPr>
      <t>3</t>
    </r>
    <r>
      <rPr>
        <sz val="11"/>
        <rFont val="Times New Roman"/>
        <family val="1"/>
        <charset val="186"/>
      </rPr>
      <t xml:space="preserve"> un 200 m</t>
    </r>
    <r>
      <rPr>
        <vertAlign val="superscript"/>
        <sz val="11"/>
        <rFont val="Times New Roman"/>
        <family val="1"/>
        <charset val="186"/>
      </rPr>
      <t>3</t>
    </r>
    <r>
      <rPr>
        <sz val="11"/>
        <rFont val="Times New Roman"/>
        <family val="1"/>
        <charset val="186"/>
      </rPr>
      <t xml:space="preserve"> ·         Notekūdeņu bioloģiskās attīrīšanas iekārtu bloks ;  ·         Katlu māja</t>
    </r>
  </si>
  <si>
    <r>
      <rPr>
        <sz val="11"/>
        <rFont val="Times New Roman"/>
        <family val="1"/>
        <charset val="186"/>
      </rPr>
      <t xml:space="preserve">Ventspils brīvostas pārvalde, kontaktpersona - Aigars Sedliņš, +371-6302328, </t>
    </r>
    <r>
      <rPr>
        <u/>
        <sz val="11"/>
        <rFont val="Times New Roman"/>
        <family val="1"/>
        <charset val="186"/>
      </rPr>
      <t>aigars.sedlins@vbp.lv</t>
    </r>
  </si>
  <si>
    <r>
      <t xml:space="preserve">http://www.portofventspils.lv/lv/sanemta-buvatlauja-ventspils-ostas-ventas-upes-kanala-krasta-stabilitates-stiprinasanai ;   </t>
    </r>
    <r>
      <rPr>
        <u/>
        <sz val="11"/>
        <rFont val="Times New Roman"/>
        <family val="1"/>
        <charset val="186"/>
      </rPr>
      <t>http://www.portofventspils.lv/lv/brivostas-parvalde/es-projekti/ventspils-ostas-ventas-krasta-nostiprinajuma-piestatnu-nr-2-un-nr-3</t>
    </r>
    <r>
      <rPr>
        <sz val="11"/>
        <rFont val="Times New Roman"/>
        <family val="1"/>
        <charset val="186"/>
      </rPr>
      <t xml:space="preserve">  ;  </t>
    </r>
    <r>
      <rPr>
        <u/>
        <sz val="11"/>
        <rFont val="Times New Roman"/>
        <family val="1"/>
        <charset val="186"/>
      </rPr>
      <t>http://www.sam.gov.lv/images/modules/items/DOC/item_4779_Apstiprinatie__projekti_3_3_3_1__3karta_20162014.doc  ;   http://esfinanses.lv/projekti/64412_ventspils-ostas-ventas-upes-kanala-krasta-nostiprinajuma---piestatnu-nr2-un-nr3-pastiprinasana</t>
    </r>
  </si>
  <si>
    <t>Nav informācijas (periods no 2011.-2013. gadam)</t>
  </si>
  <si>
    <t>Nav informācijas (2013. gads?)</t>
  </si>
  <si>
    <t>http://iepirkumi24.lv/iepirkumi/buvnieciba/2015-05-skolas-ielas-seguma-maina-eiropas-zivsaimniecibas-fonda-ezf-programmas-ietvaros-teritoriju-attistibas-strategiju-istenosana-4  ;  http://www.mersrags.lv/box/iepirkumi/1451942181-02_2015_protokols_02_izraksts.pdf</t>
  </si>
  <si>
    <t xml:space="preserve">2011.gada jūnijs </t>
  </si>
  <si>
    <t>2010.gada decembris</t>
  </si>
  <si>
    <t xml:space="preserve"> 2015. gada decembris (termiņš pagarināts)</t>
  </si>
  <si>
    <t>I kārtas termiņš pagarināts un noslēdzies 2015.gada decembrī</t>
  </si>
  <si>
    <t xml:space="preserve">2011.gada jūlijs
</t>
  </si>
  <si>
    <t xml:space="preserve"> 2015.gada jūnijs</t>
  </si>
  <si>
    <t>Nav informācijas (2013?)</t>
  </si>
  <si>
    <t xml:space="preserve"> 2015.gada jūnijs (Esfondi informācija: 07.2011)</t>
  </si>
  <si>
    <t>Salacgrīvas novads, Salacgrīva, Ainaži</t>
  </si>
  <si>
    <t>ELFLA, pašvaldība (kopā Ls 409 287, attiecināmās izmaksas - Ls 126 000)</t>
  </si>
  <si>
    <t>2010. gada marts</t>
  </si>
  <si>
    <t>263.1.</t>
  </si>
  <si>
    <t>263.2.</t>
  </si>
  <si>
    <t>2. Izpētes un komunikācijas projekti piekrastes pašvaldībās, kas ietekmē teritorijas attīstības plānošanas dokumentu izstrādi</t>
  </si>
  <si>
    <t>2.1. Izpētes projekti, kas paŗklāj vairākas pašvaldības un izmantojami teritorijas attīstības plānošanas dokumentu izstrādes vajadzībām</t>
  </si>
  <si>
    <t>T2.1.1.</t>
  </si>
  <si>
    <t>T2.2.1.</t>
  </si>
  <si>
    <t>2.2. Vietēja mēroga izpētes projekti, kas īstenoti teritorijas attīstības plānošanas dokumentu izstrādes vajadzībām</t>
  </si>
  <si>
    <t>T2.2.2.</t>
  </si>
  <si>
    <t>T2.2.3.</t>
  </si>
  <si>
    <t>T2.2.4.</t>
  </si>
  <si>
    <t>T2.2.5.</t>
  </si>
  <si>
    <t>T2.2.6.</t>
  </si>
  <si>
    <t>T2.2.7.</t>
  </si>
  <si>
    <t>T2.2.8.</t>
  </si>
  <si>
    <t>T2.2.9.</t>
  </si>
  <si>
    <t>T2.2.10.</t>
  </si>
  <si>
    <t>T2.2.11.</t>
  </si>
  <si>
    <t>T2.2.12.</t>
  </si>
  <si>
    <t>T2.2.13.</t>
  </si>
  <si>
    <t>T2.2.14.</t>
  </si>
  <si>
    <t>T2.2.15.</t>
  </si>
  <si>
    <t>T2.2.16.</t>
  </si>
  <si>
    <t>T2.2.17.</t>
  </si>
  <si>
    <t>T2.2.18.</t>
  </si>
  <si>
    <t>T2.2.19.</t>
  </si>
  <si>
    <t>T2.2.20.</t>
  </si>
  <si>
    <t>T2.2.21.</t>
  </si>
  <si>
    <t>T2.2.22.</t>
  </si>
  <si>
    <t>T2.2.23.</t>
  </si>
  <si>
    <t>T2.2.24.</t>
  </si>
  <si>
    <t>T2.2.25.</t>
  </si>
  <si>
    <t>T2.2.26.</t>
  </si>
  <si>
    <t>T2.2.27.</t>
  </si>
  <si>
    <t>T2.2.28.</t>
  </si>
  <si>
    <t>T2.2.29.</t>
  </si>
  <si>
    <t>T2.2.30.</t>
  </si>
  <si>
    <t>T2.2.31.</t>
  </si>
  <si>
    <t>T2.2.32.</t>
  </si>
  <si>
    <t>Dabas aizsardzības projekti</t>
  </si>
  <si>
    <r>
      <t xml:space="preserve">1.1. Attīstības projekti piekrastē, kas pārklāj </t>
    </r>
    <r>
      <rPr>
        <b/>
        <u/>
        <sz val="12"/>
        <rFont val="Times New Roman"/>
        <family val="1"/>
        <charset val="186"/>
      </rPr>
      <t>vairākas pašvaldības</t>
    </r>
  </si>
  <si>
    <r>
      <rPr>
        <sz val="11"/>
        <rFont val="Times New Roman"/>
        <family val="1"/>
        <charset val="186"/>
      </rPr>
      <t xml:space="preserve">Dabas aizsaardzības pārvaldes Dabas tūrisma infrastruktūras departaments Valērijs Seilis    tālr. 26197174, e-pasts: </t>
    </r>
    <r>
      <rPr>
        <u/>
        <sz val="11"/>
        <rFont val="Times New Roman"/>
        <family val="1"/>
        <charset val="186"/>
      </rPr>
      <t xml:space="preserve">valerijs.seilis@daba.gov.lv </t>
    </r>
  </si>
  <si>
    <r>
      <rPr>
        <sz val="11"/>
        <rFont val="Times New Roman"/>
        <family val="1"/>
        <charset val="186"/>
      </rPr>
      <t xml:space="preserve">Carnikavas novada pašvaldība, Stacijas iela 5, Carnikava, Carnikavas novads, 67993388, Edgars Pudzis, </t>
    </r>
    <r>
      <rPr>
        <u/>
        <sz val="11"/>
        <rFont val="Times New Roman"/>
        <family val="1"/>
        <charset val="186"/>
      </rPr>
      <t>edgars.pudzis@carnikava.lv</t>
    </r>
  </si>
  <si>
    <r>
      <t xml:space="preserve">turpināt 2011.gadā uzsākto Liepājas pilsētas ielu 
apgaismojuma sistēmas modernizāciju. Projekts ietver gan apgaismojuma rekonstrukciju Zaļās 
birzes mikrorajona ielu posmos, kur tas ir novecojis, gan jauna apgaismojuma izbūvi. 
Papildus šīm darbībām plānots izbūvēt arī </t>
    </r>
    <r>
      <rPr>
        <b/>
        <sz val="11"/>
        <rFont val="Times New Roman"/>
        <family val="1"/>
        <charset val="186"/>
      </rPr>
      <t xml:space="preserve">veloceliņu un gājēju ietvi </t>
    </r>
    <r>
      <rPr>
        <sz val="11"/>
        <rFont val="Times New Roman"/>
        <family val="1"/>
        <charset val="186"/>
      </rPr>
      <t xml:space="preserve">Cukura ielas posmā no 
Grīzupes ielas līdz Ģenerāļa Baloža ielai, 
uzlabojot piekļuvi pilsētas mikrorajoniem un 
industriālajām teritorijām. </t>
    </r>
  </si>
  <si>
    <r>
      <t>Mērķis: Trotuāra izbūve Skolas ielā. Rezultāts: S</t>
    </r>
    <r>
      <rPr>
        <b/>
        <sz val="11"/>
        <rFont val="Times New Roman"/>
        <family val="1"/>
        <charset val="186"/>
      </rPr>
      <t>ākot no Ozola ielas līdz pat Mērsraga vidusskolai Skolas ielā izbūvēts metru plats trotuārs.</t>
    </r>
  </si>
  <si>
    <t>Ietves izbūve A.Kalniņa ielā</t>
  </si>
  <si>
    <t>Energētika (Atšķirīgs eiro kurss)</t>
  </si>
  <si>
    <t>3.1.</t>
  </si>
  <si>
    <t>3.2.</t>
  </si>
  <si>
    <t>3. Iepriekš apstirpinātie (lielie) projekti, kas atcelti</t>
  </si>
</sst>
</file>

<file path=xl/styles.xml><?xml version="1.0" encoding="utf-8"?>
<styleSheet xmlns="http://schemas.openxmlformats.org/spreadsheetml/2006/main">
  <numFmts count="1">
    <numFmt numFmtId="8" formatCode="&quot;Ls&quot;\ #,##0.00;[Red]\-&quot;Ls&quot;\ #,##0.00"/>
  </numFmts>
  <fonts count="28">
    <font>
      <sz val="11"/>
      <color theme="1"/>
      <name val="Calibri"/>
      <family val="2"/>
      <charset val="186"/>
      <scheme val="minor"/>
    </font>
    <font>
      <u/>
      <sz val="11"/>
      <color theme="10"/>
      <name val="Calibri"/>
      <family val="2"/>
      <charset val="186"/>
    </font>
    <font>
      <sz val="11"/>
      <name val="Times New Roman"/>
      <family val="1"/>
      <charset val="186"/>
    </font>
    <font>
      <sz val="11"/>
      <name val="Calibri"/>
      <family val="2"/>
      <charset val="186"/>
      <scheme val="minor"/>
    </font>
    <font>
      <b/>
      <sz val="11"/>
      <name val="Times New Roman"/>
      <family val="1"/>
      <charset val="186"/>
    </font>
    <font>
      <b/>
      <u/>
      <sz val="11"/>
      <name val="Times New Roman"/>
      <family val="1"/>
      <charset val="186"/>
    </font>
    <font>
      <u/>
      <sz val="11"/>
      <name val="Times New Roman"/>
      <family val="1"/>
      <charset val="186"/>
    </font>
    <font>
      <sz val="12"/>
      <name val="Times New Roman"/>
      <family val="1"/>
      <charset val="186"/>
    </font>
    <font>
      <b/>
      <sz val="9"/>
      <color indexed="81"/>
      <name val="Tahoma"/>
      <family val="2"/>
      <charset val="186"/>
    </font>
    <font>
      <sz val="9"/>
      <color indexed="81"/>
      <name val="Tahoma"/>
      <family val="2"/>
      <charset val="186"/>
    </font>
    <font>
      <b/>
      <sz val="12"/>
      <name val="Times New Roman"/>
      <family val="1"/>
      <charset val="186"/>
    </font>
    <font>
      <b/>
      <sz val="16"/>
      <name val="Times New Roman"/>
      <family val="1"/>
      <charset val="186"/>
    </font>
    <font>
      <b/>
      <sz val="14"/>
      <name val="Times New Roman"/>
      <family val="1"/>
      <charset val="186"/>
    </font>
    <font>
      <i/>
      <sz val="11"/>
      <name val="Times New Roman"/>
      <family val="1"/>
      <charset val="186"/>
    </font>
    <font>
      <sz val="14"/>
      <name val="Times New Roman"/>
      <family val="1"/>
      <charset val="186"/>
    </font>
    <font>
      <b/>
      <i/>
      <sz val="11"/>
      <name val="Times New Roman"/>
      <family val="1"/>
      <charset val="186"/>
    </font>
    <font>
      <b/>
      <sz val="8"/>
      <color indexed="81"/>
      <name val="Tahoma"/>
      <family val="2"/>
      <charset val="186"/>
    </font>
    <font>
      <sz val="8"/>
      <color indexed="81"/>
      <name val="Tahoma"/>
      <family val="2"/>
      <charset val="186"/>
    </font>
    <font>
      <sz val="11"/>
      <color theme="1"/>
      <name val="Times"/>
      <family val="1"/>
    </font>
    <font>
      <vertAlign val="superscript"/>
      <sz val="11"/>
      <name val="Times New Roman"/>
      <family val="1"/>
      <charset val="186"/>
    </font>
    <font>
      <b/>
      <u/>
      <sz val="12"/>
      <name val="Times New Roman"/>
      <family val="1"/>
      <charset val="186"/>
    </font>
    <font>
      <sz val="11"/>
      <name val="Times"/>
      <family val="1"/>
    </font>
    <font>
      <u/>
      <sz val="11"/>
      <name val="Calibri"/>
      <family val="2"/>
      <charset val="186"/>
    </font>
    <font>
      <b/>
      <sz val="11"/>
      <name val="Times"/>
      <family val="1"/>
    </font>
    <font>
      <b/>
      <sz val="11"/>
      <color theme="1"/>
      <name val="Times"/>
      <family val="1"/>
    </font>
    <font>
      <b/>
      <sz val="12"/>
      <color theme="1"/>
      <name val="Times"/>
      <family val="1"/>
    </font>
    <font>
      <sz val="9"/>
      <color theme="1"/>
      <name val="Times"/>
      <family val="1"/>
    </font>
    <font>
      <i/>
      <sz val="11"/>
      <color theme="1"/>
      <name val="Times"/>
      <family val="1"/>
    </font>
  </fonts>
  <fills count="13">
    <fill>
      <patternFill patternType="none"/>
    </fill>
    <fill>
      <patternFill patternType="gray125"/>
    </fill>
    <fill>
      <patternFill patternType="solid">
        <fgColor rgb="FF92D05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AFFB89"/>
        <bgColor indexed="64"/>
      </patternFill>
    </fill>
    <fill>
      <patternFill patternType="solid">
        <fgColor theme="5" tint="0.79998168889431442"/>
        <bgColor indexed="64"/>
      </patternFill>
    </fill>
  </fills>
  <borders count="60">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right/>
      <top style="medium">
        <color indexed="64"/>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524">
    <xf numFmtId="0" fontId="0" fillId="0" borderId="0" xfId="0"/>
    <xf numFmtId="0" fontId="2" fillId="6" borderId="2" xfId="1" applyFont="1" applyFill="1" applyBorder="1" applyAlignment="1" applyProtection="1">
      <alignment horizontal="center" vertical="center" wrapText="1"/>
    </xf>
    <xf numFmtId="0" fontId="2" fillId="6" borderId="3" xfId="1" applyFont="1" applyFill="1" applyBorder="1" applyAlignment="1" applyProtection="1">
      <alignment horizontal="center" vertical="center" wrapText="1"/>
    </xf>
    <xf numFmtId="0" fontId="2" fillId="6" borderId="9" xfId="1" applyFont="1" applyFill="1" applyBorder="1" applyAlignment="1" applyProtection="1">
      <alignment horizontal="center" vertical="center" wrapText="1"/>
    </xf>
    <xf numFmtId="0" fontId="2" fillId="6" borderId="2"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2" fillId="6" borderId="3" xfId="0" applyNumberFormat="1" applyFont="1" applyFill="1" applyBorder="1" applyAlignment="1">
      <alignment horizontal="center" vertical="center" wrapText="1"/>
    </xf>
    <xf numFmtId="0" fontId="6" fillId="6" borderId="2" xfId="1" applyFont="1" applyFill="1" applyBorder="1" applyAlignment="1" applyProtection="1">
      <alignment horizontal="center" vertical="center" wrapText="1"/>
    </xf>
    <xf numFmtId="0" fontId="2" fillId="6" borderId="2"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0" fontId="2" fillId="6" borderId="28" xfId="1" applyFont="1" applyFill="1" applyBorder="1" applyAlignment="1" applyProtection="1">
      <alignment horizontal="center" vertical="center" wrapText="1"/>
    </xf>
    <xf numFmtId="3" fontId="2" fillId="6" borderId="4" xfId="0" applyNumberFormat="1" applyFont="1" applyFill="1" applyBorder="1" applyAlignment="1">
      <alignment vertical="center"/>
    </xf>
    <xf numFmtId="0" fontId="4"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1" applyFont="1" applyFill="1" applyBorder="1" applyAlignment="1" applyProtection="1">
      <alignment horizontal="center" vertical="center" wrapText="1"/>
    </xf>
    <xf numFmtId="0" fontId="2" fillId="3" borderId="2" xfId="0" applyFont="1" applyFill="1" applyBorder="1" applyAlignment="1">
      <alignment horizontal="center" vertical="center" wrapText="1"/>
    </xf>
    <xf numFmtId="8" fontId="2" fillId="3"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3" fontId="2" fillId="3" borderId="29" xfId="0" applyNumberFormat="1" applyFont="1" applyFill="1" applyBorder="1" applyAlignment="1">
      <alignment vertical="center"/>
    </xf>
    <xf numFmtId="0" fontId="2" fillId="6" borderId="40" xfId="1" applyFont="1" applyFill="1" applyBorder="1" applyAlignment="1" applyProtection="1">
      <alignment horizontal="center" vertical="center" wrapText="1"/>
    </xf>
    <xf numFmtId="0" fontId="2" fillId="6" borderId="25" xfId="0" applyFont="1" applyFill="1" applyBorder="1" applyAlignment="1">
      <alignment horizontal="center" vertical="center"/>
    </xf>
    <xf numFmtId="0" fontId="2" fillId="6" borderId="22"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10" fillId="0" borderId="0" xfId="0" applyFont="1" applyFill="1" applyBorder="1" applyAlignment="1">
      <alignment horizontal="left" vertical="center"/>
    </xf>
    <xf numFmtId="0" fontId="7" fillId="6" borderId="2" xfId="0" applyFont="1" applyFill="1" applyBorder="1" applyAlignment="1">
      <alignment horizontal="center" vertical="center" wrapText="1"/>
    </xf>
    <xf numFmtId="0" fontId="7" fillId="0" borderId="0" xfId="0" applyFont="1" applyFill="1" applyBorder="1"/>
    <xf numFmtId="0" fontId="7" fillId="3"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1" applyFont="1" applyFill="1" applyBorder="1" applyAlignment="1" applyProtection="1">
      <alignment horizontal="center" vertical="center" wrapText="1"/>
    </xf>
    <xf numFmtId="0" fontId="2" fillId="0" borderId="2" xfId="1" applyFont="1" applyFill="1" applyBorder="1" applyAlignment="1" applyProtection="1">
      <alignment horizontal="center" vertical="center" wrapText="1"/>
    </xf>
    <xf numFmtId="0" fontId="2" fillId="6" borderId="8" xfId="1" applyFont="1" applyFill="1" applyBorder="1" applyAlignment="1" applyProtection="1">
      <alignment horizontal="center" vertical="center" wrapText="1"/>
    </xf>
    <xf numFmtId="0" fontId="2" fillId="0" borderId="3" xfId="1" applyFont="1" applyFill="1" applyBorder="1" applyAlignment="1" applyProtection="1">
      <alignment horizontal="center" vertical="center" wrapText="1"/>
    </xf>
    <xf numFmtId="0" fontId="2" fillId="0" borderId="18"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9" xfId="1"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0" fontId="2" fillId="0" borderId="13" xfId="1" applyFont="1" applyFill="1" applyBorder="1" applyAlignment="1" applyProtection="1">
      <alignment horizontal="center" vertical="center" wrapText="1"/>
    </xf>
    <xf numFmtId="0" fontId="2" fillId="0" borderId="25" xfId="0" applyFont="1" applyFill="1" applyBorder="1" applyAlignment="1">
      <alignment horizontal="center" vertical="center"/>
    </xf>
    <xf numFmtId="0" fontId="2" fillId="0" borderId="8" xfId="0" applyFont="1" applyFill="1" applyBorder="1" applyAlignment="1">
      <alignment horizontal="center" vertical="center" wrapText="1"/>
    </xf>
    <xf numFmtId="3" fontId="2" fillId="0" borderId="4" xfId="0" applyNumberFormat="1" applyFont="1" applyFill="1" applyBorder="1" applyAlignment="1">
      <alignment vertical="center"/>
    </xf>
    <xf numFmtId="0" fontId="4" fillId="0" borderId="6" xfId="0" applyFont="1" applyFill="1" applyBorder="1" applyAlignment="1">
      <alignment horizontal="center" vertical="center" wrapText="1"/>
    </xf>
    <xf numFmtId="0" fontId="2" fillId="0" borderId="37" xfId="0" applyFont="1" applyFill="1" applyBorder="1" applyAlignment="1">
      <alignment horizontal="center" vertical="center"/>
    </xf>
    <xf numFmtId="3" fontId="2" fillId="0" borderId="14" xfId="0" applyNumberFormat="1" applyFont="1" applyFill="1" applyBorder="1" applyAlignment="1">
      <alignment vertical="center"/>
    </xf>
    <xf numFmtId="0" fontId="2" fillId="0" borderId="26" xfId="0" applyFont="1" applyFill="1" applyBorder="1" applyAlignment="1">
      <alignment horizontal="center" vertical="center"/>
    </xf>
    <xf numFmtId="0" fontId="4" fillId="0" borderId="28"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30" xfId="1" applyNumberFormat="1" applyFont="1" applyFill="1" applyBorder="1" applyAlignment="1" applyProtection="1">
      <alignment horizontal="center" vertical="center" wrapText="1"/>
    </xf>
    <xf numFmtId="0" fontId="2" fillId="0" borderId="28" xfId="0" applyNumberFormat="1" applyFont="1" applyFill="1" applyBorder="1" applyAlignment="1">
      <alignment horizontal="center" vertical="center" wrapText="1"/>
    </xf>
    <xf numFmtId="3" fontId="2" fillId="0" borderId="29" xfId="0" applyNumberFormat="1" applyFont="1" applyFill="1" applyBorder="1" applyAlignment="1">
      <alignment vertical="center"/>
    </xf>
    <xf numFmtId="0" fontId="2" fillId="0" borderId="8" xfId="1" applyFont="1" applyFill="1" applyBorder="1" applyAlignment="1" applyProtection="1">
      <alignment horizontal="center" vertical="center" wrapText="1"/>
    </xf>
    <xf numFmtId="0" fontId="2" fillId="0" borderId="20" xfId="1" applyFont="1" applyFill="1" applyBorder="1" applyAlignment="1" applyProtection="1">
      <alignment horizontal="center" vertical="center" wrapText="1"/>
    </xf>
    <xf numFmtId="0" fontId="2" fillId="0" borderId="2" xfId="1" applyFont="1" applyFill="1" applyBorder="1" applyAlignment="1" applyProtection="1">
      <alignment vertical="center" wrapText="1"/>
    </xf>
    <xf numFmtId="0" fontId="2" fillId="0" borderId="9" xfId="1" applyNumberFormat="1" applyFont="1" applyFill="1" applyBorder="1" applyAlignment="1" applyProtection="1">
      <alignment horizontal="center" vertical="center" wrapText="1"/>
    </xf>
    <xf numFmtId="0" fontId="2" fillId="0" borderId="2" xfId="0" applyNumberFormat="1" applyFont="1" applyFill="1" applyBorder="1" applyAlignment="1">
      <alignment horizontal="center" vertical="center" wrapText="1"/>
    </xf>
    <xf numFmtId="0" fontId="2" fillId="0" borderId="22" xfId="1" applyFont="1" applyFill="1" applyBorder="1" applyAlignment="1" applyProtection="1">
      <alignment horizontal="center" vertical="center" wrapText="1"/>
    </xf>
    <xf numFmtId="0" fontId="2" fillId="0" borderId="22" xfId="0" applyFont="1" applyFill="1" applyBorder="1" applyAlignment="1">
      <alignment horizontal="center" vertical="center" wrapText="1"/>
    </xf>
    <xf numFmtId="0" fontId="2" fillId="0" borderId="2" xfId="0" applyFont="1" applyFill="1" applyBorder="1" applyAlignment="1">
      <alignment horizontal="center" vertical="center"/>
    </xf>
    <xf numFmtId="0" fontId="4" fillId="0" borderId="25" xfId="0" applyFont="1" applyFill="1" applyBorder="1" applyAlignment="1">
      <alignment horizontal="center" vertical="center"/>
    </xf>
    <xf numFmtId="8" fontId="2" fillId="0" borderId="2" xfId="0" applyNumberFormat="1" applyFont="1" applyFill="1" applyBorder="1" applyAlignment="1">
      <alignment horizontal="center" vertical="center" wrapText="1"/>
    </xf>
    <xf numFmtId="0" fontId="2" fillId="0" borderId="23" xfId="1" applyFont="1" applyFill="1" applyBorder="1" applyAlignment="1" applyProtection="1">
      <alignment horizontal="center" vertical="center" wrapText="1"/>
    </xf>
    <xf numFmtId="0" fontId="2" fillId="0" borderId="0" xfId="0" applyFont="1" applyFill="1" applyAlignment="1">
      <alignment wrapText="1"/>
    </xf>
    <xf numFmtId="0" fontId="2" fillId="0" borderId="0" xfId="0" applyFont="1" applyFill="1" applyBorder="1" applyAlignment="1">
      <alignment horizontal="center" vertical="center" wrapText="1"/>
    </xf>
    <xf numFmtId="0" fontId="2" fillId="0" borderId="17" xfId="0" applyFont="1" applyFill="1" applyBorder="1" applyAlignment="1">
      <alignment horizontal="center" vertical="center"/>
    </xf>
    <xf numFmtId="0" fontId="4" fillId="0" borderId="22" xfId="0" applyFont="1" applyFill="1" applyBorder="1" applyAlignment="1">
      <alignment horizontal="center" vertical="center" wrapText="1"/>
    </xf>
    <xf numFmtId="3" fontId="2" fillId="0" borderId="24" xfId="0" applyNumberFormat="1" applyFont="1" applyFill="1" applyBorder="1" applyAlignment="1">
      <alignment vertical="center"/>
    </xf>
    <xf numFmtId="3" fontId="2" fillId="0" borderId="22" xfId="0" applyNumberFormat="1" applyFont="1" applyFill="1" applyBorder="1" applyAlignment="1">
      <alignment horizontal="center" vertical="center"/>
    </xf>
    <xf numFmtId="3" fontId="2" fillId="0" borderId="24" xfId="0" applyNumberFormat="1" applyFont="1" applyFill="1" applyBorder="1" applyAlignment="1">
      <alignment horizontal="center" vertical="center"/>
    </xf>
    <xf numFmtId="0" fontId="2" fillId="0" borderId="2" xfId="1" applyFont="1" applyFill="1" applyBorder="1" applyAlignment="1" applyProtection="1">
      <alignment wrapText="1"/>
    </xf>
    <xf numFmtId="3" fontId="2" fillId="0" borderId="32" xfId="0" applyNumberFormat="1" applyFont="1" applyFill="1" applyBorder="1" applyAlignment="1">
      <alignment vertical="center"/>
    </xf>
    <xf numFmtId="3" fontId="2" fillId="0" borderId="4" xfId="0" applyNumberFormat="1" applyFont="1" applyFill="1" applyBorder="1" applyAlignment="1">
      <alignment horizontal="center" vertical="center" wrapText="1"/>
    </xf>
    <xf numFmtId="0" fontId="2" fillId="0" borderId="10" xfId="1" applyFont="1" applyFill="1" applyBorder="1" applyAlignment="1" applyProtection="1">
      <alignment horizontal="center" vertical="center" wrapText="1"/>
    </xf>
    <xf numFmtId="3" fontId="2" fillId="0" borderId="2" xfId="0" applyNumberFormat="1" applyFont="1" applyFill="1" applyBorder="1" applyAlignment="1">
      <alignment horizontal="center" vertical="center" wrapText="1"/>
    </xf>
    <xf numFmtId="4" fontId="2" fillId="0" borderId="2" xfId="1" applyNumberFormat="1" applyFont="1" applyFill="1" applyBorder="1" applyAlignment="1" applyProtection="1">
      <alignment horizontal="center" vertical="center" wrapText="1"/>
    </xf>
    <xf numFmtId="0" fontId="2" fillId="0" borderId="2" xfId="1" applyNumberFormat="1" applyFont="1" applyFill="1" applyBorder="1" applyAlignment="1" applyProtection="1">
      <alignment horizontal="center" vertical="center" wrapText="1"/>
    </xf>
    <xf numFmtId="0" fontId="2" fillId="0" borderId="18" xfId="1" applyNumberFormat="1" applyFont="1" applyFill="1" applyBorder="1" applyAlignment="1" applyProtection="1">
      <alignment horizontal="center" vertical="center" wrapText="1"/>
    </xf>
    <xf numFmtId="0" fontId="2" fillId="0" borderId="18" xfId="1" applyNumberFormat="1" applyFont="1" applyFill="1" applyBorder="1" applyAlignment="1" applyProtection="1">
      <alignment horizontal="justify" vertical="top" wrapText="1"/>
    </xf>
    <xf numFmtId="0" fontId="2" fillId="0" borderId="12" xfId="0" applyFont="1" applyBorder="1" applyAlignment="1"/>
    <xf numFmtId="0" fontId="2" fillId="0" borderId="0" xfId="0" applyFont="1"/>
    <xf numFmtId="0" fontId="2" fillId="0" borderId="19"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36" xfId="0" applyFont="1" applyFill="1" applyBorder="1" applyAlignment="1">
      <alignment horizontal="center" vertical="center"/>
    </xf>
    <xf numFmtId="0" fontId="6" fillId="6" borderId="3" xfId="1" applyFont="1" applyFill="1" applyBorder="1" applyAlignment="1" applyProtection="1">
      <alignment horizontal="center" vertical="center" wrapText="1"/>
    </xf>
    <xf numFmtId="3" fontId="2" fillId="0" borderId="2" xfId="0" applyNumberFormat="1" applyFont="1" applyFill="1" applyBorder="1" applyAlignment="1">
      <alignment horizontal="center" vertical="center"/>
    </xf>
    <xf numFmtId="14" fontId="2" fillId="0" borderId="2" xfId="0" applyNumberFormat="1" applyFont="1" applyFill="1" applyBorder="1" applyAlignment="1">
      <alignment horizontal="center" vertical="center" wrapText="1"/>
    </xf>
    <xf numFmtId="0" fontId="2" fillId="6" borderId="37" xfId="0" applyFont="1" applyFill="1" applyBorder="1" applyAlignment="1">
      <alignment horizontal="center" vertical="center"/>
    </xf>
    <xf numFmtId="4" fontId="4"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3" fontId="2" fillId="0" borderId="4" xfId="0" applyNumberFormat="1" applyFont="1" applyFill="1" applyBorder="1" applyAlignment="1">
      <alignment horizontal="center" vertical="center"/>
    </xf>
    <xf numFmtId="3" fontId="2" fillId="0" borderId="6" xfId="0" applyNumberFormat="1" applyFont="1" applyFill="1" applyBorder="1" applyAlignment="1">
      <alignment horizontal="center" vertical="center"/>
    </xf>
    <xf numFmtId="3" fontId="2" fillId="0" borderId="32" xfId="0" applyNumberFormat="1" applyFont="1" applyFill="1" applyBorder="1" applyAlignment="1">
      <alignment horizontal="center" vertical="center"/>
    </xf>
    <xf numFmtId="0" fontId="4" fillId="0" borderId="0" xfId="0" applyFont="1" applyAlignment="1">
      <alignment vertical="center"/>
    </xf>
    <xf numFmtId="0" fontId="4" fillId="0" borderId="1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2" xfId="0" applyFont="1" applyBorder="1" applyAlignment="1"/>
    <xf numFmtId="3" fontId="2" fillId="6" borderId="14" xfId="0" applyNumberFormat="1" applyFont="1" applyFill="1" applyBorder="1" applyAlignment="1">
      <alignment vertical="center"/>
    </xf>
    <xf numFmtId="0" fontId="4" fillId="6" borderId="25" xfId="0" applyFont="1" applyFill="1" applyBorder="1" applyAlignment="1">
      <alignment horizontal="center" vertical="center"/>
    </xf>
    <xf numFmtId="0" fontId="6" fillId="6" borderId="6" xfId="1" applyFont="1" applyFill="1" applyBorder="1" applyAlignment="1" applyProtection="1">
      <alignment horizontal="center" vertical="center" wrapText="1"/>
    </xf>
    <xf numFmtId="0" fontId="2" fillId="0" borderId="0" xfId="0" applyNumberFormat="1" applyFont="1" applyFill="1" applyBorder="1" applyAlignment="1">
      <alignment horizontal="center" vertical="center" wrapText="1"/>
    </xf>
    <xf numFmtId="3" fontId="4" fillId="0" borderId="4" xfId="0" applyNumberFormat="1" applyFont="1" applyFill="1" applyBorder="1" applyAlignment="1">
      <alignment horizontal="right" vertical="center" wrapText="1"/>
    </xf>
    <xf numFmtId="0"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14"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0" xfId="0" applyFont="1" applyFill="1" applyBorder="1" applyAlignment="1">
      <alignment horizontal="center" wrapText="1"/>
    </xf>
    <xf numFmtId="3" fontId="4" fillId="0" borderId="0" xfId="0" applyNumberFormat="1" applyFont="1" applyFill="1" applyBorder="1" applyAlignment="1">
      <alignment horizontal="center" wrapText="1"/>
    </xf>
    <xf numFmtId="0" fontId="4" fillId="0" borderId="0"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4" fillId="0" borderId="37" xfId="0" applyFont="1" applyFill="1" applyBorder="1" applyAlignment="1">
      <alignment horizontal="center" vertical="center"/>
    </xf>
    <xf numFmtId="0" fontId="4" fillId="0" borderId="18" xfId="0" applyFont="1" applyFill="1" applyBorder="1" applyAlignment="1">
      <alignment horizontal="center" vertical="center" wrapText="1"/>
    </xf>
    <xf numFmtId="0" fontId="2" fillId="0" borderId="18" xfId="0" applyNumberFormat="1" applyFont="1" applyFill="1" applyBorder="1" applyAlignment="1">
      <alignment horizontal="justify" vertical="center" wrapText="1"/>
    </xf>
    <xf numFmtId="0" fontId="2" fillId="0" borderId="18" xfId="0" applyFont="1" applyFill="1" applyBorder="1" applyAlignment="1">
      <alignment horizontal="justify" vertical="center" wrapText="1"/>
    </xf>
    <xf numFmtId="0" fontId="2" fillId="0" borderId="25" xfId="0" applyFont="1" applyFill="1" applyBorder="1" applyAlignment="1">
      <alignment horizontal="right" vertical="center"/>
    </xf>
    <xf numFmtId="0" fontId="2" fillId="0" borderId="2" xfId="0" applyNumberFormat="1" applyFont="1" applyFill="1" applyBorder="1" applyAlignment="1">
      <alignment horizontal="justify" vertical="center" wrapText="1"/>
    </xf>
    <xf numFmtId="0" fontId="2" fillId="0" borderId="2" xfId="0" applyFont="1" applyFill="1" applyBorder="1" applyAlignment="1">
      <alignment horizontal="justify" vertical="center" wrapText="1"/>
    </xf>
    <xf numFmtId="3" fontId="2" fillId="0" borderId="32" xfId="0" applyNumberFormat="1" applyFont="1" applyFill="1" applyBorder="1" applyAlignment="1">
      <alignment horizontal="right" vertical="center" wrapText="1"/>
    </xf>
    <xf numFmtId="0" fontId="2" fillId="6" borderId="2" xfId="0" applyFont="1" applyFill="1" applyBorder="1" applyAlignment="1">
      <alignment horizontal="center" vertical="center"/>
    </xf>
    <xf numFmtId="0" fontId="2" fillId="6" borderId="2" xfId="0" applyFont="1" applyFill="1" applyBorder="1" applyAlignment="1">
      <alignment horizontal="center" vertical="justify"/>
    </xf>
    <xf numFmtId="0" fontId="4"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3"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3" borderId="3" xfId="0" applyNumberFormat="1" applyFont="1" applyFill="1" applyBorder="1" applyAlignment="1">
      <alignment horizontal="center" vertical="center" wrapText="1"/>
    </xf>
    <xf numFmtId="0" fontId="6" fillId="3" borderId="3" xfId="1" applyFont="1" applyFill="1" applyBorder="1" applyAlignment="1" applyProtection="1">
      <alignment horizontal="center" vertical="center" wrapText="1"/>
    </xf>
    <xf numFmtId="3" fontId="2" fillId="3" borderId="4" xfId="0" applyNumberFormat="1" applyFont="1" applyFill="1" applyBorder="1" applyAlignment="1">
      <alignment vertical="center"/>
    </xf>
    <xf numFmtId="0" fontId="6" fillId="3" borderId="2" xfId="1" applyFont="1" applyFill="1" applyBorder="1" applyAlignment="1" applyProtection="1">
      <alignment horizontal="center" vertical="center" wrapText="1"/>
    </xf>
    <xf numFmtId="0" fontId="2" fillId="3" borderId="25" xfId="0" applyFont="1" applyFill="1" applyBorder="1" applyAlignment="1">
      <alignment horizontal="center" vertical="center"/>
    </xf>
    <xf numFmtId="0" fontId="6" fillId="0" borderId="2" xfId="1" applyNumberFormat="1" applyFont="1" applyFill="1" applyBorder="1" applyAlignment="1" applyProtection="1">
      <alignment horizontal="center" vertical="center" wrapText="1"/>
    </xf>
    <xf numFmtId="3" fontId="4" fillId="0" borderId="2" xfId="0" applyNumberFormat="1"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29" xfId="0" applyFont="1" applyFill="1" applyBorder="1" applyAlignment="1">
      <alignment horizontal="center" vertical="center" wrapText="1"/>
    </xf>
    <xf numFmtId="0" fontId="4" fillId="3" borderId="2" xfId="0" applyFont="1" applyFill="1" applyBorder="1" applyAlignment="1">
      <alignment horizontal="center" vertical="center"/>
    </xf>
    <xf numFmtId="0" fontId="2" fillId="6"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2" fillId="0" borderId="6" xfId="0" applyFont="1" applyFill="1" applyBorder="1" applyAlignment="1">
      <alignment horizontal="center" vertical="center"/>
    </xf>
    <xf numFmtId="0" fontId="2" fillId="6" borderId="26" xfId="0" applyFont="1" applyFill="1" applyBorder="1" applyAlignment="1">
      <alignment horizontal="center" vertical="center"/>
    </xf>
    <xf numFmtId="0" fontId="2" fillId="6" borderId="0" xfId="0" applyFont="1" applyFill="1" applyBorder="1" applyAlignment="1">
      <alignment horizontal="center" vertical="center" wrapText="1"/>
    </xf>
    <xf numFmtId="0" fontId="2" fillId="6" borderId="0" xfId="0" applyFont="1" applyFill="1" applyAlignment="1">
      <alignment horizontal="center" vertical="center" wrapText="1"/>
    </xf>
    <xf numFmtId="1" fontId="2" fillId="6" borderId="2" xfId="0" applyNumberFormat="1" applyFont="1" applyFill="1" applyBorder="1" applyAlignment="1">
      <alignment horizontal="center" vertical="center" wrapText="1"/>
    </xf>
    <xf numFmtId="0" fontId="2" fillId="6" borderId="4"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2" fillId="6" borderId="28" xfId="0" applyFont="1" applyFill="1" applyBorder="1" applyAlignment="1">
      <alignment horizontal="center" vertical="center" wrapText="1"/>
    </xf>
    <xf numFmtId="0" fontId="2" fillId="0" borderId="21" xfId="0" applyFont="1" applyFill="1" applyBorder="1" applyAlignment="1">
      <alignment horizontal="center" vertical="center" wrapText="1"/>
    </xf>
    <xf numFmtId="3" fontId="2" fillId="0" borderId="4" xfId="0" applyNumberFormat="1" applyFont="1" applyFill="1" applyBorder="1" applyAlignment="1">
      <alignment vertical="center" wrapText="1"/>
    </xf>
    <xf numFmtId="3" fontId="2" fillId="0" borderId="2" xfId="1" applyNumberFormat="1" applyFont="1" applyFill="1" applyBorder="1" applyAlignment="1" applyProtection="1">
      <alignment horizontal="center" vertical="center" wrapText="1"/>
    </xf>
    <xf numFmtId="0" fontId="2" fillId="6" borderId="17" xfId="0" applyFont="1" applyFill="1" applyBorder="1" applyAlignment="1">
      <alignment horizontal="center" vertical="center"/>
    </xf>
    <xf numFmtId="0" fontId="6" fillId="6" borderId="22" xfId="1" applyFont="1" applyFill="1" applyBorder="1" applyAlignment="1" applyProtection="1">
      <alignment horizontal="center" vertical="center" wrapText="1"/>
    </xf>
    <xf numFmtId="3" fontId="2" fillId="6" borderId="24" xfId="0" applyNumberFormat="1" applyFont="1" applyFill="1" applyBorder="1" applyAlignment="1">
      <alignment vertical="center"/>
    </xf>
    <xf numFmtId="0" fontId="4" fillId="6" borderId="2" xfId="0" applyNumberFormat="1" applyFont="1" applyFill="1" applyBorder="1" applyAlignment="1">
      <alignment horizontal="center" vertical="center" wrapText="1"/>
    </xf>
    <xf numFmtId="3" fontId="13" fillId="0" borderId="4" xfId="0" applyNumberFormat="1" applyFont="1" applyFill="1" applyBorder="1" applyAlignment="1">
      <alignment vertical="center"/>
    </xf>
    <xf numFmtId="0" fontId="2" fillId="0" borderId="0" xfId="0" applyFont="1" applyFill="1" applyAlignment="1">
      <alignment horizontal="center" vertical="center" wrapText="1"/>
    </xf>
    <xf numFmtId="0" fontId="6" fillId="0" borderId="6" xfId="1" applyFont="1" applyFill="1" applyBorder="1" applyAlignment="1" applyProtection="1">
      <alignment horizontal="center" vertical="center" wrapText="1"/>
    </xf>
    <xf numFmtId="14" fontId="2" fillId="6" borderId="2" xfId="0" applyNumberFormat="1"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3" xfId="0" applyFont="1" applyFill="1" applyBorder="1" applyAlignment="1">
      <alignment horizontal="center" vertical="center"/>
    </xf>
    <xf numFmtId="0" fontId="4" fillId="0" borderId="2" xfId="0" applyFont="1" applyFill="1" applyBorder="1" applyAlignment="1">
      <alignment horizontal="justify" vertical="top" wrapText="1"/>
    </xf>
    <xf numFmtId="0" fontId="2" fillId="0" borderId="2" xfId="0" applyFont="1" applyFill="1" applyBorder="1" applyAlignment="1">
      <alignment vertical="top" wrapText="1"/>
    </xf>
    <xf numFmtId="0" fontId="2" fillId="0" borderId="0" xfId="0" applyFont="1" applyAlignment="1">
      <alignment vertical="center"/>
    </xf>
    <xf numFmtId="0" fontId="4" fillId="0" borderId="0" xfId="0" applyFont="1"/>
    <xf numFmtId="0" fontId="2" fillId="9" borderId="0" xfId="0" applyFont="1" applyFill="1" applyAlignment="1">
      <alignment horizontal="center" vertical="center" wrapText="1"/>
    </xf>
    <xf numFmtId="4" fontId="2" fillId="9" borderId="35" xfId="0" applyNumberFormat="1" applyFont="1" applyFill="1" applyBorder="1" applyAlignment="1">
      <alignment horizontal="center" vertical="center" wrapText="1"/>
    </xf>
    <xf numFmtId="0" fontId="2" fillId="9" borderId="44" xfId="0"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0" fontId="6" fillId="0" borderId="3" xfId="1" applyFont="1" applyFill="1" applyBorder="1" applyAlignment="1" applyProtection="1">
      <alignment horizontal="center" vertical="center" wrapText="1"/>
    </xf>
    <xf numFmtId="0" fontId="2" fillId="0" borderId="38" xfId="0" applyFont="1" applyFill="1" applyBorder="1" applyAlignment="1">
      <alignment horizontal="center" vertical="center" wrapText="1"/>
    </xf>
    <xf numFmtId="0" fontId="6" fillId="5" borderId="2" xfId="1" applyFont="1" applyFill="1" applyBorder="1" applyAlignment="1" applyProtection="1">
      <alignment horizontal="center" vertical="center" wrapText="1"/>
    </xf>
    <xf numFmtId="0" fontId="2" fillId="3"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0" borderId="48" xfId="0" applyFont="1" applyFill="1" applyBorder="1" applyAlignment="1">
      <alignment horizontal="center" vertical="center"/>
    </xf>
    <xf numFmtId="0" fontId="4" fillId="6" borderId="36" xfId="0" applyFont="1" applyFill="1" applyBorder="1" applyAlignment="1">
      <alignment horizontal="center" vertical="center"/>
    </xf>
    <xf numFmtId="0" fontId="2" fillId="9" borderId="0" xfId="0" applyFont="1" applyFill="1" applyBorder="1" applyAlignment="1">
      <alignment horizontal="center" vertical="center" wrapText="1"/>
    </xf>
    <xf numFmtId="0" fontId="2" fillId="9" borderId="34" xfId="1" applyFont="1" applyFill="1" applyBorder="1" applyAlignment="1" applyProtection="1">
      <alignment horizontal="center" vertical="center" wrapText="1"/>
    </xf>
    <xf numFmtId="3" fontId="4" fillId="9" borderId="34" xfId="0" applyNumberFormat="1" applyFont="1" applyFill="1" applyBorder="1" applyAlignment="1">
      <alignment horizontal="center" vertical="center" wrapText="1"/>
    </xf>
    <xf numFmtId="3" fontId="2" fillId="9" borderId="35" xfId="0" applyNumberFormat="1" applyFont="1" applyFill="1" applyBorder="1" applyAlignment="1">
      <alignment horizontal="center" vertical="center" wrapText="1"/>
    </xf>
    <xf numFmtId="0" fontId="2" fillId="3" borderId="28" xfId="1" applyFont="1" applyFill="1" applyBorder="1" applyAlignment="1" applyProtection="1">
      <alignment horizontal="center" vertical="center" wrapText="1"/>
    </xf>
    <xf numFmtId="0" fontId="4" fillId="0" borderId="0" xfId="0" applyFont="1" applyBorder="1" applyAlignment="1">
      <alignment horizontal="center" vertical="center" wrapText="1"/>
    </xf>
    <xf numFmtId="0" fontId="2" fillId="0" borderId="6" xfId="0" applyFont="1" applyBorder="1" applyAlignment="1">
      <alignment vertical="center"/>
    </xf>
    <xf numFmtId="0" fontId="4" fillId="0" borderId="10" xfId="0" applyFont="1" applyBorder="1"/>
    <xf numFmtId="0" fontId="2" fillId="0" borderId="10" xfId="0" applyFont="1" applyBorder="1" applyAlignment="1">
      <alignment vertical="center"/>
    </xf>
    <xf numFmtId="0" fontId="2" fillId="0" borderId="15" xfId="0" applyFont="1" applyBorder="1" applyAlignment="1">
      <alignment horizontal="center" vertical="center"/>
    </xf>
    <xf numFmtId="0" fontId="4" fillId="0" borderId="0" xfId="0" applyFont="1" applyBorder="1" applyAlignment="1">
      <alignment horizontal="center" wrapText="1"/>
    </xf>
    <xf numFmtId="0" fontId="2" fillId="0" borderId="0" xfId="0" applyFont="1" applyFill="1" applyBorder="1"/>
    <xf numFmtId="2" fontId="4" fillId="6" borderId="0" xfId="0" applyNumberFormat="1" applyFont="1" applyFill="1" applyBorder="1" applyAlignment="1">
      <alignment horizontal="center" vertical="center" wrapText="1"/>
    </xf>
    <xf numFmtId="0" fontId="2" fillId="6" borderId="0" xfId="0" applyFont="1" applyFill="1"/>
    <xf numFmtId="3" fontId="2" fillId="6" borderId="0" xfId="0" applyNumberFormat="1" applyFont="1" applyFill="1"/>
    <xf numFmtId="0" fontId="4" fillId="0" borderId="0" xfId="0" applyFont="1" applyFill="1" applyBorder="1" applyAlignment="1">
      <alignment horizontal="center" wrapText="1"/>
    </xf>
    <xf numFmtId="0" fontId="2" fillId="0" borderId="0" xfId="0" applyFont="1" applyFill="1"/>
    <xf numFmtId="0" fontId="4" fillId="0" borderId="0" xfId="0" applyFont="1" applyFill="1" applyAlignment="1">
      <alignment horizontal="center" wrapText="1"/>
    </xf>
    <xf numFmtId="0" fontId="4" fillId="6" borderId="0" xfId="0" applyFont="1" applyFill="1" applyBorder="1" applyAlignment="1">
      <alignment horizontal="center" vertical="center" wrapText="1"/>
    </xf>
    <xf numFmtId="0" fontId="4" fillId="6" borderId="0" xfId="0" applyFont="1" applyFill="1" applyBorder="1" applyAlignment="1">
      <alignment horizontal="center" wrapText="1"/>
    </xf>
    <xf numFmtId="0" fontId="4" fillId="3" borderId="0" xfId="0" applyFont="1" applyFill="1" applyBorder="1" applyAlignment="1">
      <alignment horizontal="center" wrapText="1"/>
    </xf>
    <xf numFmtId="0" fontId="2" fillId="3" borderId="0" xfId="0" applyFont="1" applyFill="1"/>
    <xf numFmtId="3" fontId="2" fillId="0" borderId="0" xfId="0" applyNumberFormat="1" applyFont="1" applyFill="1"/>
    <xf numFmtId="3" fontId="2" fillId="8" borderId="0" xfId="0" applyNumberFormat="1" applyFont="1" applyFill="1"/>
    <xf numFmtId="4" fontId="2" fillId="0" borderId="0" xfId="0" applyNumberFormat="1" applyFont="1" applyFill="1"/>
    <xf numFmtId="0" fontId="2" fillId="10" borderId="0" xfId="0" applyFont="1" applyFill="1"/>
    <xf numFmtId="0" fontId="2" fillId="9" borderId="33" xfId="0" applyFont="1" applyFill="1" applyBorder="1" applyAlignment="1">
      <alignment horizontal="center" vertical="center"/>
    </xf>
    <xf numFmtId="0" fontId="6" fillId="0" borderId="28" xfId="1" applyFont="1" applyFill="1" applyBorder="1" applyAlignment="1" applyProtection="1">
      <alignment horizontal="center" vertical="center" wrapText="1"/>
    </xf>
    <xf numFmtId="4" fontId="4" fillId="0" borderId="0" xfId="0" applyNumberFormat="1" applyFont="1" applyFill="1" applyBorder="1" applyAlignment="1">
      <alignment horizontal="center" wrapText="1"/>
    </xf>
    <xf numFmtId="0" fontId="2" fillId="6" borderId="0" xfId="0" applyFont="1" applyFill="1" applyAlignment="1">
      <alignment wrapText="1"/>
    </xf>
    <xf numFmtId="0" fontId="2" fillId="6" borderId="0" xfId="0" applyFont="1" applyFill="1" applyAlignment="1">
      <alignment horizontal="center" vertical="center"/>
    </xf>
    <xf numFmtId="0" fontId="2" fillId="6" borderId="0" xfId="0" applyFont="1" applyFill="1" applyAlignment="1">
      <alignment vertical="center"/>
    </xf>
    <xf numFmtId="0" fontId="13" fillId="0" borderId="0" xfId="0" applyFont="1" applyFill="1"/>
    <xf numFmtId="0" fontId="6" fillId="9" borderId="34" xfId="1" applyFont="1" applyFill="1" applyBorder="1" applyAlignment="1" applyProtection="1">
      <alignment horizontal="center" vertical="center" wrapText="1"/>
    </xf>
    <xf numFmtId="0" fontId="4" fillId="2" borderId="0" xfId="0" applyFont="1" applyFill="1" applyBorder="1" applyAlignment="1">
      <alignment horizontal="center" wrapText="1"/>
    </xf>
    <xf numFmtId="0" fontId="2" fillId="2" borderId="0" xfId="0" applyFont="1" applyFill="1"/>
    <xf numFmtId="0" fontId="4" fillId="4" borderId="0" xfId="0" applyFont="1" applyFill="1" applyBorder="1" applyAlignment="1">
      <alignment horizontal="center" wrapText="1"/>
    </xf>
    <xf numFmtId="0" fontId="2" fillId="4" borderId="0" xfId="0" applyFont="1" applyFill="1"/>
    <xf numFmtId="0" fontId="2" fillId="0" borderId="0" xfId="0" applyFont="1" applyAlignment="1">
      <alignment horizontal="center"/>
    </xf>
    <xf numFmtId="0" fontId="2" fillId="0" borderId="2" xfId="0" applyFont="1" applyFill="1" applyBorder="1" applyAlignment="1">
      <alignment horizontal="center" wrapText="1"/>
    </xf>
    <xf numFmtId="0" fontId="18" fillId="0" borderId="0" xfId="0" applyFont="1" applyAlignment="1">
      <alignment vertical="center" wrapText="1"/>
    </xf>
    <xf numFmtId="0" fontId="2" fillId="0" borderId="2" xfId="0" applyFont="1" applyFill="1" applyBorder="1" applyAlignment="1">
      <alignment vertical="center" wrapText="1"/>
    </xf>
    <xf numFmtId="0" fontId="2" fillId="0" borderId="12" xfId="0" applyFont="1" applyBorder="1" applyAlignment="1">
      <alignment horizontal="center" vertical="center"/>
    </xf>
    <xf numFmtId="3" fontId="2" fillId="0" borderId="3" xfId="0" applyNumberFormat="1" applyFont="1" applyFill="1" applyBorder="1" applyAlignment="1">
      <alignment horizontal="center" vertical="center"/>
    </xf>
    <xf numFmtId="3" fontId="2" fillId="6" borderId="3" xfId="0" applyNumberFormat="1" applyFont="1" applyFill="1" applyBorder="1" applyAlignment="1">
      <alignment horizontal="center" vertical="center"/>
    </xf>
    <xf numFmtId="3" fontId="2" fillId="6" borderId="2" xfId="0" applyNumberFormat="1" applyFont="1" applyFill="1" applyBorder="1" applyAlignment="1">
      <alignment horizontal="center" vertical="center"/>
    </xf>
    <xf numFmtId="3" fontId="2" fillId="0" borderId="6"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xf>
    <xf numFmtId="3" fontId="2" fillId="3" borderId="28" xfId="0" applyNumberFormat="1" applyFont="1" applyFill="1" applyBorder="1" applyAlignment="1">
      <alignment horizontal="center" vertical="center"/>
    </xf>
    <xf numFmtId="3" fontId="2" fillId="6" borderId="28" xfId="0" applyNumberFormat="1" applyFont="1" applyFill="1" applyBorder="1" applyAlignment="1">
      <alignment horizontal="center" vertical="center"/>
    </xf>
    <xf numFmtId="3" fontId="2" fillId="0" borderId="28" xfId="0" applyNumberFormat="1" applyFont="1" applyFill="1" applyBorder="1" applyAlignment="1">
      <alignment horizontal="center" vertical="center"/>
    </xf>
    <xf numFmtId="3" fontId="13" fillId="0" borderId="2" xfId="0" applyNumberFormat="1" applyFont="1" applyFill="1" applyBorder="1" applyAlignment="1">
      <alignment horizontal="center" vertical="center"/>
    </xf>
    <xf numFmtId="3" fontId="2" fillId="6" borderId="22" xfId="0" applyNumberFormat="1" applyFont="1" applyFill="1" applyBorder="1" applyAlignment="1">
      <alignment horizontal="center" vertical="center"/>
    </xf>
    <xf numFmtId="0" fontId="2" fillId="0" borderId="0" xfId="0" applyFont="1" applyAlignment="1">
      <alignment horizontal="center" vertical="center"/>
    </xf>
    <xf numFmtId="0" fontId="2" fillId="0" borderId="3" xfId="0" applyFont="1" applyFill="1" applyBorder="1" applyAlignment="1">
      <alignment horizontal="right" vertical="center" wrapText="1"/>
    </xf>
    <xf numFmtId="0" fontId="2" fillId="0" borderId="2" xfId="0" applyFont="1" applyFill="1" applyBorder="1" applyAlignment="1">
      <alignment horizontal="right" vertical="center" wrapText="1"/>
    </xf>
    <xf numFmtId="0" fontId="4" fillId="3" borderId="26" xfId="0" applyFont="1" applyFill="1" applyBorder="1" applyAlignment="1">
      <alignment horizontal="center" vertical="center"/>
    </xf>
    <xf numFmtId="0" fontId="2" fillId="0" borderId="2" xfId="0" applyFont="1" applyFill="1" applyBorder="1" applyAlignment="1">
      <alignment wrapText="1"/>
    </xf>
    <xf numFmtId="3" fontId="2" fillId="0" borderId="14" xfId="0" applyNumberFormat="1" applyFont="1" applyFill="1" applyBorder="1" applyAlignment="1">
      <alignment horizontal="center" vertical="center"/>
    </xf>
    <xf numFmtId="0" fontId="2" fillId="6" borderId="18" xfId="0" applyFont="1" applyFill="1" applyBorder="1" applyAlignment="1">
      <alignment horizontal="center" vertical="center" wrapText="1"/>
    </xf>
    <xf numFmtId="0" fontId="2" fillId="6" borderId="22" xfId="0" applyNumberFormat="1" applyFont="1" applyFill="1" applyBorder="1" applyAlignment="1">
      <alignment horizontal="center" vertical="center" wrapText="1"/>
    </xf>
    <xf numFmtId="0" fontId="2" fillId="6" borderId="22" xfId="1" applyFont="1" applyFill="1" applyBorder="1" applyAlignment="1" applyProtection="1">
      <alignment horizontal="center" vertical="center" wrapText="1"/>
    </xf>
    <xf numFmtId="0" fontId="2" fillId="7" borderId="42" xfId="0" applyNumberFormat="1" applyFont="1" applyFill="1" applyBorder="1" applyAlignment="1">
      <alignment horizontal="left" vertical="center"/>
    </xf>
    <xf numFmtId="0" fontId="4" fillId="7" borderId="42" xfId="0" applyFont="1" applyFill="1" applyBorder="1" applyAlignment="1">
      <alignment horizontal="left"/>
    </xf>
    <xf numFmtId="0" fontId="2" fillId="7" borderId="42" xfId="0" applyFont="1" applyFill="1" applyBorder="1" applyAlignment="1">
      <alignment horizontal="left"/>
    </xf>
    <xf numFmtId="0" fontId="4" fillId="7" borderId="42" xfId="0" applyFont="1" applyFill="1" applyBorder="1" applyAlignment="1">
      <alignment horizontal="center"/>
    </xf>
    <xf numFmtId="0" fontId="2" fillId="7" borderId="42" xfId="0" applyFont="1" applyFill="1" applyBorder="1" applyAlignment="1">
      <alignment horizontal="center" vertical="center"/>
    </xf>
    <xf numFmtId="0" fontId="2" fillId="7" borderId="43" xfId="0" applyFont="1" applyFill="1" applyBorder="1" applyAlignment="1">
      <alignment horizontal="left" vertical="center"/>
    </xf>
    <xf numFmtId="0" fontId="4" fillId="7" borderId="0" xfId="0" applyFont="1" applyFill="1" applyBorder="1" applyAlignment="1">
      <alignment horizontal="center" wrapText="1"/>
    </xf>
    <xf numFmtId="0" fontId="2" fillId="7" borderId="0" xfId="0" applyFont="1" applyFill="1"/>
    <xf numFmtId="0" fontId="2" fillId="7" borderId="12" xfId="0" applyNumberFormat="1" applyFont="1" applyFill="1" applyBorder="1" applyAlignment="1">
      <alignment horizontal="left" vertical="center"/>
    </xf>
    <xf numFmtId="0" fontId="4" fillId="7" borderId="12" xfId="0" applyFont="1" applyFill="1" applyBorder="1" applyAlignment="1">
      <alignment horizontal="left"/>
    </xf>
    <xf numFmtId="0" fontId="2" fillId="7" borderId="12" xfId="0" applyFont="1" applyFill="1" applyBorder="1" applyAlignment="1">
      <alignment horizontal="left"/>
    </xf>
    <xf numFmtId="0" fontId="4" fillId="7" borderId="12" xfId="0" applyFont="1" applyFill="1" applyBorder="1" applyAlignment="1">
      <alignment horizontal="center"/>
    </xf>
    <xf numFmtId="0" fontId="2" fillId="7" borderId="12" xfId="0" applyFont="1" applyFill="1" applyBorder="1" applyAlignment="1">
      <alignment horizontal="center" vertical="center"/>
    </xf>
    <xf numFmtId="0" fontId="2" fillId="7" borderId="52" xfId="0" applyFont="1" applyFill="1" applyBorder="1" applyAlignment="1">
      <alignment horizontal="left" vertical="center"/>
    </xf>
    <xf numFmtId="0" fontId="4" fillId="0" borderId="2" xfId="1" applyFont="1" applyFill="1" applyBorder="1" applyAlignment="1" applyProtection="1">
      <alignment horizontal="center" vertical="center" wrapText="1"/>
    </xf>
    <xf numFmtId="0" fontId="4" fillId="2" borderId="53" xfId="0" applyNumberFormat="1" applyFont="1" applyFill="1" applyBorder="1" applyAlignment="1">
      <alignment vertical="center"/>
    </xf>
    <xf numFmtId="0" fontId="2" fillId="2" borderId="8" xfId="0" applyNumberFormat="1" applyFont="1" applyFill="1" applyBorder="1" applyAlignment="1">
      <alignment horizontal="left" vertical="center"/>
    </xf>
    <xf numFmtId="0" fontId="4" fillId="2" borderId="50" xfId="0" applyNumberFormat="1" applyFont="1" applyFill="1" applyBorder="1" applyAlignment="1">
      <alignment horizontal="left" vertical="center"/>
    </xf>
    <xf numFmtId="0" fontId="4" fillId="2" borderId="50" xfId="0" applyFont="1" applyFill="1" applyBorder="1" applyAlignment="1"/>
    <xf numFmtId="0" fontId="4" fillId="2" borderId="50" xfId="0" applyFont="1" applyFill="1" applyBorder="1" applyAlignment="1">
      <alignment horizontal="center"/>
    </xf>
    <xf numFmtId="0" fontId="2" fillId="2" borderId="50" xfId="0" applyFont="1" applyFill="1" applyBorder="1" applyAlignment="1"/>
    <xf numFmtId="0" fontId="2" fillId="2" borderId="50" xfId="0" applyFont="1" applyFill="1" applyBorder="1" applyAlignment="1">
      <alignment horizontal="center" vertical="center"/>
    </xf>
    <xf numFmtId="0" fontId="2" fillId="2" borderId="54" xfId="0" applyFont="1" applyFill="1" applyBorder="1" applyAlignment="1">
      <alignment vertical="center"/>
    </xf>
    <xf numFmtId="0" fontId="2" fillId="0" borderId="0" xfId="0" applyFont="1" applyFill="1" applyBorder="1" applyAlignment="1">
      <alignment horizontal="left" wrapText="1"/>
    </xf>
    <xf numFmtId="3" fontId="2" fillId="6" borderId="3" xfId="0" applyNumberFormat="1" applyFont="1" applyFill="1" applyBorder="1" applyAlignment="1">
      <alignment horizontal="center" vertical="center" wrapText="1"/>
    </xf>
    <xf numFmtId="3" fontId="2" fillId="6" borderId="6" xfId="0" applyNumberFormat="1" applyFont="1" applyFill="1" applyBorder="1" applyAlignment="1">
      <alignment horizontal="center" vertical="center"/>
    </xf>
    <xf numFmtId="3" fontId="2" fillId="6" borderId="32" xfId="0" applyNumberFormat="1" applyFont="1" applyFill="1" applyBorder="1" applyAlignment="1">
      <alignment vertical="center"/>
    </xf>
    <xf numFmtId="0" fontId="4" fillId="6" borderId="2" xfId="0" applyFont="1" applyFill="1" applyBorder="1" applyAlignment="1">
      <alignment horizontal="center" vertical="center"/>
    </xf>
    <xf numFmtId="0" fontId="2" fillId="6" borderId="13" xfId="0" applyFont="1" applyFill="1" applyBorder="1" applyAlignment="1">
      <alignment horizontal="center" vertical="center" wrapText="1"/>
    </xf>
    <xf numFmtId="3" fontId="2" fillId="6" borderId="2" xfId="0" applyNumberFormat="1" applyFont="1" applyFill="1" applyBorder="1" applyAlignment="1">
      <alignment horizontal="center" vertical="center" wrapText="1"/>
    </xf>
    <xf numFmtId="0" fontId="2" fillId="6" borderId="2" xfId="0" applyFont="1" applyFill="1" applyBorder="1" applyAlignment="1">
      <alignment horizontal="justify" vertical="center" wrapText="1"/>
    </xf>
    <xf numFmtId="3" fontId="2" fillId="6" borderId="4" xfId="0" applyNumberFormat="1" applyFont="1" applyFill="1" applyBorder="1" applyAlignment="1">
      <alignment horizontal="center" vertical="center"/>
    </xf>
    <xf numFmtId="0" fontId="4" fillId="3" borderId="0" xfId="0" applyFont="1" applyFill="1" applyBorder="1" applyAlignment="1">
      <alignment horizontal="center" vertical="center" wrapText="1"/>
    </xf>
    <xf numFmtId="0" fontId="2" fillId="0" borderId="28" xfId="1" applyFont="1" applyFill="1" applyBorder="1" applyAlignment="1" applyProtection="1">
      <alignment horizontal="center" vertical="center" wrapText="1"/>
    </xf>
    <xf numFmtId="0" fontId="2" fillId="9" borderId="34" xfId="0" applyFont="1" applyFill="1" applyBorder="1" applyAlignment="1">
      <alignment horizontal="center" vertical="center" wrapText="1"/>
    </xf>
    <xf numFmtId="0" fontId="4" fillId="9" borderId="34" xfId="0" applyFont="1" applyFill="1" applyBorder="1" applyAlignment="1">
      <alignment horizontal="center" vertical="center" wrapText="1"/>
    </xf>
    <xf numFmtId="0" fontId="13" fillId="9" borderId="34" xfId="0" applyFont="1" applyFill="1" applyBorder="1" applyAlignment="1">
      <alignment horizontal="center" vertical="center" wrapText="1"/>
    </xf>
    <xf numFmtId="0" fontId="15" fillId="9" borderId="34" xfId="0" applyFont="1" applyFill="1" applyBorder="1" applyAlignment="1">
      <alignment horizontal="center" vertical="center" wrapText="1"/>
    </xf>
    <xf numFmtId="14" fontId="2" fillId="6" borderId="28" xfId="0" applyNumberFormat="1" applyFont="1" applyFill="1" applyBorder="1" applyAlignment="1">
      <alignment horizontal="center" vertical="center" wrapText="1"/>
    </xf>
    <xf numFmtId="0" fontId="2" fillId="4" borderId="0" xfId="0" applyNumberFormat="1" applyFont="1" applyFill="1" applyBorder="1" applyAlignment="1">
      <alignment horizontal="left" vertical="center"/>
    </xf>
    <xf numFmtId="0" fontId="4" fillId="4" borderId="0" xfId="0" applyNumberFormat="1" applyFont="1" applyFill="1" applyBorder="1" applyAlignment="1">
      <alignment horizontal="left" vertical="center"/>
    </xf>
    <xf numFmtId="0" fontId="4" fillId="4" borderId="0" xfId="0" applyFont="1" applyFill="1" applyBorder="1" applyAlignment="1"/>
    <xf numFmtId="0" fontId="4" fillId="4" borderId="0" xfId="0" applyFont="1" applyFill="1" applyBorder="1" applyAlignment="1">
      <alignment horizontal="center"/>
    </xf>
    <xf numFmtId="0" fontId="2" fillId="4" borderId="0" xfId="0" applyFont="1" applyFill="1" applyBorder="1" applyAlignment="1"/>
    <xf numFmtId="0" fontId="2" fillId="4" borderId="0" xfId="0" applyFont="1" applyFill="1" applyBorder="1" applyAlignment="1">
      <alignment horizontal="center" vertical="center"/>
    </xf>
    <xf numFmtId="0" fontId="2" fillId="4" borderId="40" xfId="0" applyFont="1" applyFill="1" applyBorder="1" applyAlignment="1">
      <alignment vertical="center"/>
    </xf>
    <xf numFmtId="0" fontId="2" fillId="12" borderId="0" xfId="0" applyNumberFormat="1" applyFont="1" applyFill="1" applyBorder="1" applyAlignment="1">
      <alignment horizontal="left" vertical="center"/>
    </xf>
    <xf numFmtId="0" fontId="4" fillId="12" borderId="0" xfId="0" applyNumberFormat="1" applyFont="1" applyFill="1" applyBorder="1" applyAlignment="1">
      <alignment horizontal="left" vertical="center"/>
    </xf>
    <xf numFmtId="0" fontId="4" fillId="12" borderId="0" xfId="0" applyFont="1" applyFill="1" applyBorder="1" applyAlignment="1"/>
    <xf numFmtId="0" fontId="4" fillId="12" borderId="0" xfId="0" applyFont="1" applyFill="1" applyBorder="1" applyAlignment="1">
      <alignment horizontal="center"/>
    </xf>
    <xf numFmtId="0" fontId="2" fillId="12" borderId="0" xfId="0" applyFont="1" applyFill="1" applyBorder="1" applyAlignment="1"/>
    <xf numFmtId="0" fontId="2" fillId="12" borderId="0" xfId="0" applyFont="1" applyFill="1" applyBorder="1" applyAlignment="1">
      <alignment horizontal="center" vertical="center"/>
    </xf>
    <xf numFmtId="0" fontId="2" fillId="12" borderId="40" xfId="0" applyFont="1" applyFill="1" applyBorder="1" applyAlignment="1">
      <alignment vertical="center"/>
    </xf>
    <xf numFmtId="0" fontId="4" fillId="12" borderId="0" xfId="0" applyFont="1" applyFill="1" applyBorder="1" applyAlignment="1">
      <alignment horizontal="center" wrapText="1"/>
    </xf>
    <xf numFmtId="0" fontId="2" fillId="12" borderId="0" xfId="0" applyFont="1" applyFill="1"/>
    <xf numFmtId="0" fontId="2" fillId="9" borderId="45" xfId="0" applyFont="1" applyFill="1" applyBorder="1" applyAlignment="1">
      <alignment horizontal="center" vertical="center" wrapText="1"/>
    </xf>
    <xf numFmtId="0" fontId="13" fillId="9" borderId="45" xfId="0" applyFont="1" applyFill="1" applyBorder="1" applyAlignment="1">
      <alignment horizontal="center" vertical="center" wrapText="1"/>
    </xf>
    <xf numFmtId="0" fontId="2" fillId="9" borderId="46" xfId="0" applyFont="1" applyFill="1" applyBorder="1" applyAlignment="1">
      <alignment horizontal="center" vertical="center" wrapText="1"/>
    </xf>
    <xf numFmtId="0" fontId="2" fillId="6" borderId="6" xfId="0" applyNumberFormat="1" applyFont="1" applyFill="1" applyBorder="1" applyAlignment="1">
      <alignment horizontal="center" vertical="center" wrapText="1"/>
    </xf>
    <xf numFmtId="0" fontId="2" fillId="6" borderId="2" xfId="0" applyFont="1" applyFill="1" applyBorder="1" applyAlignment="1">
      <alignment horizontal="left" vertical="center" wrapText="1"/>
    </xf>
    <xf numFmtId="0" fontId="2" fillId="6" borderId="6" xfId="1" applyNumberFormat="1" applyFont="1" applyFill="1" applyBorder="1" applyAlignment="1" applyProtection="1">
      <alignment horizontal="center" vertical="center" wrapText="1"/>
    </xf>
    <xf numFmtId="14" fontId="2" fillId="6" borderId="6" xfId="0" applyNumberFormat="1" applyFont="1" applyFill="1" applyBorder="1" applyAlignment="1">
      <alignment horizontal="center" vertical="center" wrapText="1"/>
    </xf>
    <xf numFmtId="0" fontId="6" fillId="6" borderId="6" xfId="1" applyNumberFormat="1" applyFont="1" applyFill="1" applyBorder="1" applyAlignment="1" applyProtection="1">
      <alignment horizontal="center" vertical="center" wrapText="1"/>
    </xf>
    <xf numFmtId="3" fontId="2" fillId="6" borderId="14" xfId="0" applyNumberFormat="1" applyFont="1" applyFill="1" applyBorder="1" applyAlignment="1">
      <alignment vertical="center" wrapText="1"/>
    </xf>
    <xf numFmtId="0" fontId="2" fillId="6" borderId="25" xfId="0" applyFont="1" applyFill="1" applyBorder="1" applyAlignment="1">
      <alignment horizontal="center" vertical="center" wrapText="1"/>
    </xf>
    <xf numFmtId="3" fontId="2" fillId="6" borderId="4" xfId="0" applyNumberFormat="1" applyFont="1" applyFill="1" applyBorder="1" applyAlignment="1">
      <alignment horizontal="center" vertical="center" wrapText="1"/>
    </xf>
    <xf numFmtId="0" fontId="4" fillId="6" borderId="22" xfId="0" applyNumberFormat="1" applyFont="1" applyFill="1" applyBorder="1" applyAlignment="1">
      <alignment horizontal="center" vertical="center" wrapText="1"/>
    </xf>
    <xf numFmtId="0" fontId="2" fillId="0" borderId="47" xfId="0" applyFont="1" applyFill="1" applyBorder="1" applyAlignment="1">
      <alignment horizontal="center" vertical="center"/>
    </xf>
    <xf numFmtId="0" fontId="2" fillId="0" borderId="32" xfId="0" applyFont="1" applyFill="1" applyBorder="1" applyAlignment="1">
      <alignment horizontal="center" vertical="center" wrapText="1"/>
    </xf>
    <xf numFmtId="0" fontId="2" fillId="0" borderId="2" xfId="1" applyFont="1" applyFill="1" applyBorder="1" applyAlignment="1" applyProtection="1">
      <alignment horizontal="center" vertical="center"/>
    </xf>
    <xf numFmtId="0" fontId="4" fillId="0" borderId="22" xfId="0" applyFont="1" applyFill="1" applyBorder="1" applyAlignment="1">
      <alignment horizontal="center" vertical="center"/>
    </xf>
    <xf numFmtId="0" fontId="2" fillId="0" borderId="6" xfId="1" applyFont="1" applyFill="1" applyBorder="1" applyAlignment="1" applyProtection="1">
      <alignment horizontal="center" vertical="center" wrapText="1"/>
    </xf>
    <xf numFmtId="0" fontId="2" fillId="0" borderId="26" xfId="0" applyFont="1" applyFill="1" applyBorder="1" applyAlignment="1">
      <alignment horizontal="center" vertical="center" wrapText="1"/>
    </xf>
    <xf numFmtId="0" fontId="2" fillId="7" borderId="20" xfId="0" applyNumberFormat="1" applyFont="1" applyFill="1" applyBorder="1" applyAlignment="1">
      <alignment horizontal="left" vertical="center"/>
    </xf>
    <xf numFmtId="0" fontId="4" fillId="7" borderId="0" xfId="0" applyNumberFormat="1" applyFont="1" applyFill="1" applyBorder="1" applyAlignment="1">
      <alignment horizontal="left" vertical="center"/>
    </xf>
    <xf numFmtId="0" fontId="4" fillId="7" borderId="0" xfId="0" applyFont="1" applyFill="1" applyBorder="1" applyAlignment="1">
      <alignment horizontal="left"/>
    </xf>
    <xf numFmtId="0" fontId="4" fillId="7" borderId="0" xfId="0" applyFont="1" applyFill="1" applyBorder="1" applyAlignment="1">
      <alignment horizontal="center"/>
    </xf>
    <xf numFmtId="0" fontId="2" fillId="7" borderId="0" xfId="0" applyFont="1" applyFill="1" applyBorder="1" applyAlignment="1">
      <alignment horizontal="left"/>
    </xf>
    <xf numFmtId="3" fontId="2" fillId="7" borderId="0" xfId="0" applyNumberFormat="1" applyFont="1" applyFill="1" applyBorder="1" applyAlignment="1">
      <alignment horizontal="center" vertical="center"/>
    </xf>
    <xf numFmtId="3" fontId="2" fillId="7" borderId="57" xfId="0" applyNumberFormat="1" applyFont="1" applyFill="1" applyBorder="1" applyAlignment="1">
      <alignment vertical="center"/>
    </xf>
    <xf numFmtId="0" fontId="2" fillId="11" borderId="25" xfId="0" applyFont="1" applyFill="1" applyBorder="1" applyAlignment="1">
      <alignment horizontal="center" vertical="center"/>
    </xf>
    <xf numFmtId="0" fontId="2" fillId="11" borderId="3"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3" xfId="1" applyFont="1" applyFill="1" applyBorder="1" applyAlignment="1" applyProtection="1">
      <alignment horizontal="center" vertical="center" wrapText="1"/>
    </xf>
    <xf numFmtId="0" fontId="6" fillId="11" borderId="2" xfId="1" applyFont="1" applyFill="1" applyBorder="1" applyAlignment="1" applyProtection="1">
      <alignment horizontal="center" vertical="center" wrapText="1"/>
    </xf>
    <xf numFmtId="0" fontId="2" fillId="11" borderId="2" xfId="1" applyFont="1" applyFill="1" applyBorder="1" applyAlignment="1" applyProtection="1">
      <alignment horizontal="center" vertical="center" wrapText="1"/>
    </xf>
    <xf numFmtId="3" fontId="2" fillId="11" borderId="2" xfId="0" applyNumberFormat="1" applyFont="1" applyFill="1" applyBorder="1" applyAlignment="1">
      <alignment horizontal="center" vertical="center"/>
    </xf>
    <xf numFmtId="3" fontId="2" fillId="11" borderId="4" xfId="0" applyNumberFormat="1" applyFont="1" applyFill="1" applyBorder="1" applyAlignment="1">
      <alignment vertical="center"/>
    </xf>
    <xf numFmtId="0" fontId="4" fillId="11" borderId="0" xfId="0" applyFont="1" applyFill="1" applyBorder="1" applyAlignment="1">
      <alignment horizontal="center" wrapText="1"/>
    </xf>
    <xf numFmtId="0" fontId="2" fillId="11" borderId="0" xfId="0" applyFont="1" applyFill="1"/>
    <xf numFmtId="0" fontId="2" fillId="11" borderId="13" xfId="0" applyFont="1" applyFill="1" applyBorder="1" applyAlignment="1">
      <alignment horizontal="center" vertical="center" wrapText="1"/>
    </xf>
    <xf numFmtId="3" fontId="4" fillId="11" borderId="2" xfId="0" applyNumberFormat="1" applyFont="1" applyFill="1" applyBorder="1" applyAlignment="1">
      <alignment horizontal="center" vertical="center" wrapText="1"/>
    </xf>
    <xf numFmtId="3" fontId="2" fillId="11" borderId="4" xfId="0" applyNumberFormat="1" applyFont="1" applyFill="1" applyBorder="1" applyAlignment="1">
      <alignment horizontal="center" vertical="center" wrapText="1"/>
    </xf>
    <xf numFmtId="0" fontId="4" fillId="11" borderId="25" xfId="0" applyFont="1" applyFill="1" applyBorder="1" applyAlignment="1">
      <alignment horizontal="center" vertical="center"/>
    </xf>
    <xf numFmtId="0" fontId="2" fillId="11" borderId="19"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2" fillId="11" borderId="10" xfId="1" applyFont="1" applyFill="1" applyBorder="1" applyAlignment="1" applyProtection="1">
      <alignment horizontal="center" vertical="center" wrapText="1"/>
    </xf>
    <xf numFmtId="3" fontId="2" fillId="11" borderId="2" xfId="0" applyNumberFormat="1" applyFont="1" applyFill="1" applyBorder="1" applyAlignment="1">
      <alignment vertical="center" wrapText="1"/>
    </xf>
    <xf numFmtId="3" fontId="2" fillId="11" borderId="2" xfId="0" applyNumberFormat="1" applyFont="1" applyFill="1" applyBorder="1" applyAlignment="1">
      <alignment horizontal="center" vertical="center" wrapText="1"/>
    </xf>
    <xf numFmtId="0" fontId="4" fillId="11" borderId="3" xfId="0" applyNumberFormat="1" applyFont="1" applyFill="1" applyBorder="1" applyAlignment="1">
      <alignment horizontal="center" vertical="center" wrapText="1"/>
    </xf>
    <xf numFmtId="0" fontId="2" fillId="11" borderId="3" xfId="0" applyNumberFormat="1" applyFont="1" applyFill="1" applyBorder="1" applyAlignment="1">
      <alignment horizontal="center" vertical="center" wrapText="1"/>
    </xf>
    <xf numFmtId="0" fontId="2" fillId="11" borderId="9" xfId="1" applyFont="1" applyFill="1" applyBorder="1" applyAlignment="1" applyProtection="1">
      <alignment horizontal="center" vertical="center" wrapText="1"/>
    </xf>
    <xf numFmtId="3" fontId="2" fillId="11" borderId="14" xfId="0" applyNumberFormat="1" applyFont="1" applyFill="1" applyBorder="1" applyAlignment="1">
      <alignment vertical="center"/>
    </xf>
    <xf numFmtId="3" fontId="4" fillId="11" borderId="0" xfId="0" applyNumberFormat="1" applyFont="1" applyFill="1" applyBorder="1" applyAlignment="1">
      <alignment horizontal="center" wrapText="1"/>
    </xf>
    <xf numFmtId="0" fontId="2" fillId="11" borderId="8" xfId="1" applyFont="1" applyFill="1" applyBorder="1" applyAlignment="1" applyProtection="1">
      <alignment horizontal="center" vertical="center" wrapText="1"/>
    </xf>
    <xf numFmtId="0" fontId="2" fillId="11" borderId="2" xfId="0" applyFont="1" applyFill="1" applyBorder="1" applyAlignment="1">
      <alignment horizontal="center" vertical="center"/>
    </xf>
    <xf numFmtId="1" fontId="2" fillId="11" borderId="4" xfId="0" applyNumberFormat="1" applyFont="1" applyFill="1" applyBorder="1" applyAlignment="1">
      <alignment vertical="center"/>
    </xf>
    <xf numFmtId="0" fontId="6" fillId="11" borderId="2" xfId="1" applyNumberFormat="1" applyFont="1" applyFill="1" applyBorder="1" applyAlignment="1" applyProtection="1">
      <alignment horizontal="center" vertical="center" wrapText="1"/>
    </xf>
    <xf numFmtId="0" fontId="10" fillId="7" borderId="56" xfId="0" applyNumberFormat="1" applyFont="1" applyFill="1" applyBorder="1" applyAlignment="1">
      <alignment vertical="center"/>
    </xf>
    <xf numFmtId="0" fontId="2" fillId="6" borderId="22" xfId="1" applyNumberFormat="1" applyFont="1" applyFill="1" applyBorder="1" applyAlignment="1" applyProtection="1">
      <alignment horizontal="center" vertical="center" wrapText="1"/>
    </xf>
    <xf numFmtId="14" fontId="2" fillId="6" borderId="3" xfId="0" applyNumberFormat="1" applyFont="1" applyFill="1" applyBorder="1" applyAlignment="1">
      <alignment horizontal="center" vertical="center" wrapText="1"/>
    </xf>
    <xf numFmtId="0" fontId="2" fillId="11" borderId="25" xfId="0" applyFont="1" applyFill="1" applyBorder="1" applyAlignment="1">
      <alignment horizontal="right" vertical="center"/>
    </xf>
    <xf numFmtId="0" fontId="2"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3" fontId="2" fillId="11" borderId="6" xfId="0" applyNumberFormat="1" applyFont="1" applyFill="1" applyBorder="1" applyAlignment="1">
      <alignment horizontal="center" vertical="center"/>
    </xf>
    <xf numFmtId="0" fontId="4" fillId="11" borderId="3" xfId="1" applyFont="1" applyFill="1" applyBorder="1" applyAlignment="1" applyProtection="1">
      <alignment horizontal="center" vertical="center" wrapText="1"/>
    </xf>
    <xf numFmtId="3" fontId="15" fillId="11" borderId="2" xfId="0" applyNumberFormat="1" applyFont="1" applyFill="1" applyBorder="1" applyAlignment="1">
      <alignment horizontal="center" vertical="center"/>
    </xf>
    <xf numFmtId="3" fontId="15" fillId="11" borderId="4" xfId="0" applyNumberFormat="1" applyFont="1" applyFill="1" applyBorder="1" applyAlignment="1">
      <alignment vertical="center"/>
    </xf>
    <xf numFmtId="17" fontId="2" fillId="11" borderId="25" xfId="0" applyNumberFormat="1" applyFont="1" applyFill="1" applyBorder="1" applyAlignment="1">
      <alignment horizontal="right" vertical="center"/>
    </xf>
    <xf numFmtId="3" fontId="2" fillId="11" borderId="32" xfId="0" applyNumberFormat="1" applyFont="1" applyFill="1" applyBorder="1" applyAlignment="1">
      <alignment vertical="center"/>
    </xf>
    <xf numFmtId="0" fontId="4" fillId="2" borderId="7" xfId="0" applyNumberFormat="1" applyFont="1" applyFill="1" applyBorder="1" applyAlignment="1">
      <alignment vertical="center"/>
    </xf>
    <xf numFmtId="0" fontId="2" fillId="2" borderId="58" xfId="0" applyNumberFormat="1" applyFont="1" applyFill="1" applyBorder="1" applyAlignment="1">
      <alignment horizontal="left" vertical="center"/>
    </xf>
    <xf numFmtId="0" fontId="4" fillId="2" borderId="59" xfId="0" applyFont="1" applyFill="1" applyBorder="1" applyAlignment="1">
      <alignment horizontal="left"/>
    </xf>
    <xf numFmtId="0" fontId="2" fillId="2" borderId="59" xfId="0" applyFont="1" applyFill="1" applyBorder="1" applyAlignment="1">
      <alignment horizontal="left"/>
    </xf>
    <xf numFmtId="0" fontId="2" fillId="2" borderId="59" xfId="0" applyFont="1" applyFill="1" applyBorder="1" applyAlignment="1">
      <alignment horizontal="center"/>
    </xf>
    <xf numFmtId="0" fontId="2" fillId="2" borderId="39" xfId="0" applyFont="1" applyFill="1" applyBorder="1" applyAlignment="1">
      <alignment horizontal="left"/>
    </xf>
    <xf numFmtId="0" fontId="4" fillId="11" borderId="22" xfId="0" applyFont="1" applyFill="1" applyBorder="1" applyAlignment="1">
      <alignment horizontal="center" vertical="center" wrapText="1"/>
    </xf>
    <xf numFmtId="0" fontId="2" fillId="11" borderId="22" xfId="0" applyFont="1" applyFill="1" applyBorder="1" applyAlignment="1">
      <alignment horizontal="center" vertical="center" wrapText="1"/>
    </xf>
    <xf numFmtId="0" fontId="2" fillId="11" borderId="23" xfId="0" applyFont="1" applyFill="1" applyBorder="1" applyAlignment="1">
      <alignment horizontal="center" vertical="center" wrapText="1"/>
    </xf>
    <xf numFmtId="3" fontId="2" fillId="11" borderId="22" xfId="0" applyNumberFormat="1" applyFont="1" applyFill="1" applyBorder="1" applyAlignment="1">
      <alignment horizontal="center" vertical="center"/>
    </xf>
    <xf numFmtId="3" fontId="2" fillId="11" borderId="24" xfId="0" applyNumberFormat="1" applyFont="1" applyFill="1" applyBorder="1" applyAlignment="1">
      <alignment vertical="center"/>
    </xf>
    <xf numFmtId="0" fontId="2" fillId="11" borderId="2" xfId="0" applyNumberFormat="1" applyFont="1" applyFill="1" applyBorder="1" applyAlignment="1">
      <alignment horizontal="center" vertical="center" wrapText="1"/>
    </xf>
    <xf numFmtId="0" fontId="2" fillId="11" borderId="4" xfId="0" applyFont="1" applyFill="1" applyBorder="1" applyAlignment="1">
      <alignment horizontal="center" vertical="center" wrapText="1"/>
    </xf>
    <xf numFmtId="3" fontId="2" fillId="11" borderId="4" xfId="0" applyNumberFormat="1" applyFont="1" applyFill="1" applyBorder="1" applyAlignment="1">
      <alignment horizontal="center" vertical="center"/>
    </xf>
    <xf numFmtId="0" fontId="10" fillId="4" borderId="20" xfId="0" applyNumberFormat="1" applyFont="1" applyFill="1" applyBorder="1" applyAlignment="1">
      <alignment vertical="center"/>
    </xf>
    <xf numFmtId="0" fontId="12" fillId="4" borderId="20" xfId="0" applyNumberFormat="1" applyFont="1" applyFill="1" applyBorder="1" applyAlignment="1">
      <alignment vertical="center"/>
    </xf>
    <xf numFmtId="0" fontId="14" fillId="4" borderId="0" xfId="0" applyNumberFormat="1" applyFont="1" applyFill="1" applyBorder="1" applyAlignment="1">
      <alignment horizontal="left" vertical="center"/>
    </xf>
    <xf numFmtId="0" fontId="12" fillId="4" borderId="0" xfId="0" applyNumberFormat="1" applyFont="1" applyFill="1" applyBorder="1" applyAlignment="1">
      <alignment horizontal="left" vertical="center"/>
    </xf>
    <xf numFmtId="0" fontId="12" fillId="4" borderId="0" xfId="0" applyFont="1" applyFill="1" applyBorder="1" applyAlignment="1"/>
    <xf numFmtId="0" fontId="12" fillId="4" borderId="0" xfId="0" applyFont="1" applyFill="1" applyBorder="1" applyAlignment="1">
      <alignment horizontal="center"/>
    </xf>
    <xf numFmtId="0" fontId="14" fillId="4" borderId="0" xfId="0" applyFont="1" applyFill="1" applyBorder="1" applyAlignment="1"/>
    <xf numFmtId="0" fontId="14" fillId="4" borderId="0" xfId="0" applyFont="1" applyFill="1" applyBorder="1" applyAlignment="1">
      <alignment horizontal="center" vertical="center"/>
    </xf>
    <xf numFmtId="0" fontId="14" fillId="4" borderId="40" xfId="0" applyFont="1" applyFill="1" applyBorder="1" applyAlignment="1">
      <alignment vertical="center"/>
    </xf>
    <xf numFmtId="0" fontId="12" fillId="4" borderId="0" xfId="0" applyFont="1" applyFill="1" applyBorder="1" applyAlignment="1">
      <alignment horizontal="center" wrapText="1"/>
    </xf>
    <xf numFmtId="0" fontId="14" fillId="4" borderId="0" xfId="0" applyFont="1" applyFill="1"/>
    <xf numFmtId="0" fontId="10" fillId="4" borderId="10" xfId="0" applyNumberFormat="1" applyFont="1" applyFill="1" applyBorder="1" applyAlignment="1">
      <alignment vertical="center"/>
    </xf>
    <xf numFmtId="0" fontId="2" fillId="4" borderId="12" xfId="0" applyNumberFormat="1" applyFont="1" applyFill="1" applyBorder="1" applyAlignment="1">
      <alignment horizontal="left" vertical="center"/>
    </xf>
    <xf numFmtId="0" fontId="4" fillId="4" borderId="12" xfId="0" applyNumberFormat="1" applyFont="1" applyFill="1" applyBorder="1" applyAlignment="1">
      <alignment horizontal="left" vertical="center"/>
    </xf>
    <xf numFmtId="0" fontId="4" fillId="4" borderId="12" xfId="0" applyFont="1" applyFill="1" applyBorder="1" applyAlignment="1"/>
    <xf numFmtId="0" fontId="4" fillId="4" borderId="12" xfId="0" applyFont="1" applyFill="1" applyBorder="1" applyAlignment="1">
      <alignment horizontal="center"/>
    </xf>
    <xf numFmtId="0" fontId="2" fillId="4" borderId="12" xfId="0" applyFont="1" applyFill="1" applyBorder="1" applyAlignment="1"/>
    <xf numFmtId="0" fontId="2" fillId="4" borderId="12" xfId="0" applyFont="1" applyFill="1" applyBorder="1" applyAlignment="1">
      <alignment horizontal="center" vertical="center"/>
    </xf>
    <xf numFmtId="0" fontId="2" fillId="4" borderId="15" xfId="0" applyFont="1" applyFill="1" applyBorder="1" applyAlignment="1">
      <alignment vertical="center"/>
    </xf>
    <xf numFmtId="0" fontId="4" fillId="0" borderId="22" xfId="0" applyFont="1" applyFill="1" applyBorder="1" applyAlignment="1">
      <alignment horizontal="justify" vertical="top" wrapText="1"/>
    </xf>
    <xf numFmtId="0" fontId="2" fillId="0" borderId="22" xfId="0" applyFont="1" applyFill="1" applyBorder="1" applyAlignment="1">
      <alignment vertical="top" wrapText="1"/>
    </xf>
    <xf numFmtId="0" fontId="2" fillId="0" borderId="49" xfId="0" applyFont="1" applyFill="1" applyBorder="1" applyAlignment="1">
      <alignment horizontal="center" vertical="center"/>
    </xf>
    <xf numFmtId="3" fontId="2" fillId="0" borderId="29" xfId="0" applyNumberFormat="1" applyFont="1" applyFill="1" applyBorder="1" applyAlignment="1">
      <alignment horizontal="center" vertical="center"/>
    </xf>
    <xf numFmtId="0" fontId="2" fillId="0" borderId="34"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2" fillId="0" borderId="34" xfId="1" applyFont="1" applyFill="1" applyBorder="1" applyAlignment="1" applyProtection="1">
      <alignment horizontal="center" vertical="center" wrapText="1"/>
    </xf>
    <xf numFmtId="0" fontId="13" fillId="0" borderId="34" xfId="0" applyFont="1" applyFill="1" applyBorder="1" applyAlignment="1">
      <alignment horizontal="center" vertical="center" wrapText="1"/>
    </xf>
    <xf numFmtId="3" fontId="13" fillId="0" borderId="35" xfId="0" applyNumberFormat="1" applyFont="1" applyFill="1" applyBorder="1" applyAlignment="1">
      <alignment vertical="center" wrapText="1"/>
    </xf>
    <xf numFmtId="0" fontId="2" fillId="0" borderId="55" xfId="1" applyFont="1" applyFill="1" applyBorder="1" applyAlignment="1" applyProtection="1">
      <alignment horizontal="center" vertical="center" wrapText="1"/>
    </xf>
    <xf numFmtId="0" fontId="2" fillId="0" borderId="30" xfId="1" applyFont="1" applyFill="1" applyBorder="1" applyAlignment="1" applyProtection="1">
      <alignment horizontal="center" vertical="center" wrapText="1"/>
    </xf>
    <xf numFmtId="0" fontId="2" fillId="0" borderId="22" xfId="1" applyFont="1" applyFill="1" applyBorder="1" applyAlignment="1" applyProtection="1">
      <alignment horizontal="left" vertical="center" wrapText="1"/>
    </xf>
    <xf numFmtId="0" fontId="2" fillId="0" borderId="30" xfId="1" applyFont="1" applyFill="1" applyBorder="1" applyAlignment="1" applyProtection="1">
      <alignment vertical="center" wrapText="1"/>
    </xf>
    <xf numFmtId="0" fontId="2" fillId="0" borderId="33" xfId="0" applyFont="1" applyFill="1" applyBorder="1" applyAlignment="1">
      <alignment horizontal="center" vertical="center"/>
    </xf>
    <xf numFmtId="0" fontId="2" fillId="0" borderId="46" xfId="1" applyFont="1" applyFill="1" applyBorder="1" applyAlignment="1" applyProtection="1">
      <alignment horizontal="center" vertical="center" wrapText="1"/>
    </xf>
    <xf numFmtId="0" fontId="2" fillId="0" borderId="46" xfId="1" applyFont="1" applyFill="1" applyBorder="1" applyAlignment="1" applyProtection="1">
      <alignment vertical="center" wrapText="1"/>
    </xf>
    <xf numFmtId="3" fontId="2" fillId="0" borderId="34" xfId="0" applyNumberFormat="1" applyFont="1" applyFill="1" applyBorder="1" applyAlignment="1">
      <alignment horizontal="center" vertical="center"/>
    </xf>
    <xf numFmtId="3" fontId="2" fillId="0" borderId="35" xfId="0" applyNumberFormat="1" applyFont="1" applyFill="1" applyBorder="1" applyAlignment="1">
      <alignment vertical="center"/>
    </xf>
    <xf numFmtId="0" fontId="12" fillId="7" borderId="41" xfId="0" applyNumberFormat="1" applyFont="1" applyFill="1" applyBorder="1" applyAlignment="1">
      <alignment vertical="center"/>
    </xf>
    <xf numFmtId="0" fontId="10" fillId="7" borderId="51" xfId="0" applyNumberFormat="1" applyFont="1" applyFill="1" applyBorder="1" applyAlignment="1">
      <alignment vertical="center"/>
    </xf>
    <xf numFmtId="0" fontId="2" fillId="11" borderId="2" xfId="1" applyNumberFormat="1" applyFont="1" applyFill="1" applyBorder="1" applyAlignment="1" applyProtection="1">
      <alignment horizontal="center" vertical="center" wrapText="1"/>
    </xf>
    <xf numFmtId="0" fontId="2" fillId="0" borderId="23" xfId="0" applyFont="1" applyFill="1" applyBorder="1" applyAlignment="1">
      <alignment horizontal="center" vertical="center" wrapText="1"/>
    </xf>
    <xf numFmtId="3" fontId="4" fillId="0" borderId="22" xfId="0" applyNumberFormat="1" applyFont="1" applyFill="1" applyBorder="1" applyAlignment="1">
      <alignment horizontal="center" vertical="center" wrapText="1"/>
    </xf>
    <xf numFmtId="3" fontId="2" fillId="0" borderId="24" xfId="0" applyNumberFormat="1" applyFont="1" applyFill="1" applyBorder="1" applyAlignment="1">
      <alignment horizontal="center" vertical="center" wrapText="1"/>
    </xf>
    <xf numFmtId="0" fontId="21" fillId="0" borderId="0" xfId="0" applyFont="1" applyAlignment="1">
      <alignment vertical="center" wrapText="1"/>
    </xf>
    <xf numFmtId="3" fontId="4" fillId="0" borderId="2" xfId="0" applyNumberFormat="1" applyFont="1" applyFill="1" applyBorder="1" applyAlignment="1">
      <alignment horizontal="center" vertical="center"/>
    </xf>
    <xf numFmtId="0" fontId="22" fillId="0" borderId="2" xfId="1" applyFont="1" applyFill="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3" fontId="4" fillId="0" borderId="3"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3" fontId="4" fillId="0" borderId="0" xfId="0" applyNumberFormat="1" applyFont="1" applyFill="1" applyBorder="1" applyAlignment="1">
      <alignment vertical="center"/>
    </xf>
    <xf numFmtId="0" fontId="2" fillId="0" borderId="25" xfId="0" applyFont="1" applyFill="1" applyBorder="1" applyAlignment="1">
      <alignment vertical="center"/>
    </xf>
    <xf numFmtId="0" fontId="5" fillId="6" borderId="2" xfId="1" applyFont="1" applyFill="1" applyBorder="1" applyAlignment="1" applyProtection="1">
      <alignment horizontal="center" vertical="center" wrapText="1"/>
    </xf>
    <xf numFmtId="3" fontId="4" fillId="6" borderId="2" xfId="0" applyNumberFormat="1" applyFont="1" applyFill="1" applyBorder="1" applyAlignment="1">
      <alignment horizontal="center" vertical="center"/>
    </xf>
    <xf numFmtId="4" fontId="2" fillId="0" borderId="3" xfId="0" applyNumberFormat="1" applyFont="1" applyFill="1" applyBorder="1" applyAlignment="1">
      <alignment horizontal="center" vertical="center" wrapText="1"/>
    </xf>
    <xf numFmtId="4" fontId="2" fillId="0" borderId="3" xfId="1" applyNumberFormat="1" applyFont="1" applyFill="1" applyBorder="1" applyAlignment="1" applyProtection="1">
      <alignment horizontal="center" vertical="center" wrapText="1"/>
    </xf>
    <xf numFmtId="0" fontId="6" fillId="0" borderId="19" xfId="1" applyFont="1" applyFill="1" applyBorder="1" applyAlignment="1" applyProtection="1">
      <alignment horizontal="center" vertical="center" wrapText="1"/>
    </xf>
    <xf numFmtId="0" fontId="4" fillId="11" borderId="26" xfId="0" applyFont="1" applyFill="1" applyBorder="1" applyAlignment="1">
      <alignment horizontal="center" vertical="center"/>
    </xf>
    <xf numFmtId="0" fontId="2" fillId="11" borderId="28" xfId="0" applyFont="1" applyFill="1" applyBorder="1" applyAlignment="1">
      <alignment horizontal="center" vertical="center" wrapText="1"/>
    </xf>
    <xf numFmtId="0" fontId="4" fillId="11" borderId="28" xfId="0" applyFont="1" applyFill="1" applyBorder="1" applyAlignment="1">
      <alignment horizontal="center" vertical="center" wrapText="1"/>
    </xf>
    <xf numFmtId="0" fontId="2" fillId="11" borderId="55" xfId="0" applyFont="1" applyFill="1" applyBorder="1" applyAlignment="1">
      <alignment horizontal="center" vertical="center" wrapText="1"/>
    </xf>
    <xf numFmtId="0" fontId="2" fillId="11" borderId="27" xfId="0" applyFont="1" applyFill="1" applyBorder="1" applyAlignment="1">
      <alignment horizontal="center" vertical="center" wrapText="1"/>
    </xf>
    <xf numFmtId="0" fontId="6" fillId="11" borderId="28" xfId="1" applyFont="1" applyFill="1" applyBorder="1" applyAlignment="1" applyProtection="1">
      <alignment horizontal="center" vertical="center" wrapText="1"/>
    </xf>
    <xf numFmtId="3" fontId="2" fillId="11" borderId="28" xfId="0" applyNumberFormat="1" applyFont="1" applyFill="1" applyBorder="1" applyAlignment="1">
      <alignment horizontal="center" vertical="center"/>
    </xf>
    <xf numFmtId="3" fontId="2" fillId="11" borderId="31" xfId="0" applyNumberFormat="1" applyFont="1" applyFill="1" applyBorder="1" applyAlignment="1">
      <alignment vertical="center"/>
    </xf>
    <xf numFmtId="3" fontId="2" fillId="0" borderId="0" xfId="0" applyNumberFormat="1" applyFont="1" applyFill="1" applyBorder="1"/>
    <xf numFmtId="3" fontId="4" fillId="0" borderId="4" xfId="0" applyNumberFormat="1" applyFont="1" applyFill="1" applyBorder="1" applyAlignment="1">
      <alignment vertical="center"/>
    </xf>
    <xf numFmtId="1" fontId="2" fillId="0" borderId="4" xfId="0" applyNumberFormat="1" applyFont="1" applyFill="1" applyBorder="1" applyAlignment="1">
      <alignment horizontal="right" vertical="center" wrapText="1"/>
    </xf>
    <xf numFmtId="3" fontId="13" fillId="0" borderId="28" xfId="0" applyNumberFormat="1" applyFont="1" applyFill="1" applyBorder="1" applyAlignment="1">
      <alignment horizontal="center" vertical="center"/>
    </xf>
    <xf numFmtId="3" fontId="2" fillId="0" borderId="29"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3" fontId="4" fillId="0" borderId="28" xfId="0" applyNumberFormat="1" applyFont="1" applyFill="1" applyBorder="1" applyAlignment="1">
      <alignment horizontal="center" vertical="center" wrapText="1"/>
    </xf>
    <xf numFmtId="0" fontId="2" fillId="0" borderId="28" xfId="0" applyFont="1" applyBorder="1" applyAlignment="1">
      <alignment vertical="center" wrapText="1"/>
    </xf>
    <xf numFmtId="3" fontId="13" fillId="6" borderId="2" xfId="0" applyNumberFormat="1" applyFont="1" applyFill="1" applyBorder="1" applyAlignment="1">
      <alignment horizontal="center" vertical="center" wrapText="1"/>
    </xf>
    <xf numFmtId="3" fontId="13" fillId="6" borderId="4" xfId="0" applyNumberFormat="1" applyFont="1" applyFill="1" applyBorder="1" applyAlignment="1">
      <alignment horizontal="center" vertical="center" wrapText="1"/>
    </xf>
    <xf numFmtId="0" fontId="4" fillId="0" borderId="28" xfId="0" applyFont="1" applyFill="1" applyBorder="1" applyAlignment="1">
      <alignment horizontal="center" vertical="center"/>
    </xf>
    <xf numFmtId="4" fontId="2" fillId="0" borderId="4" xfId="0" applyNumberFormat="1" applyFont="1" applyFill="1" applyBorder="1" applyAlignment="1">
      <alignment horizontal="center" vertical="center"/>
    </xf>
    <xf numFmtId="0" fontId="3" fillId="0" borderId="28" xfId="0" applyFont="1" applyFill="1" applyBorder="1" applyAlignment="1">
      <alignment horizontal="center" vertical="center" wrapText="1"/>
    </xf>
    <xf numFmtId="4" fontId="2" fillId="0" borderId="29" xfId="0" applyNumberFormat="1" applyFont="1" applyFill="1" applyBorder="1" applyAlignment="1">
      <alignment horizontal="center" vertical="center"/>
    </xf>
    <xf numFmtId="3" fontId="13" fillId="0" borderId="2" xfId="0" applyNumberFormat="1" applyFont="1" applyFill="1" applyBorder="1" applyAlignment="1">
      <alignment horizontal="center" vertical="center" wrapText="1"/>
    </xf>
    <xf numFmtId="3" fontId="13" fillId="0" borderId="4" xfId="0" applyNumberFormat="1" applyFont="1" applyFill="1" applyBorder="1" applyAlignment="1">
      <alignment horizontal="center" vertical="center" wrapText="1"/>
    </xf>
    <xf numFmtId="3" fontId="4" fillId="6" borderId="2" xfId="0" applyNumberFormat="1" applyFont="1" applyFill="1" applyBorder="1" applyAlignment="1">
      <alignment horizontal="center" vertical="center" wrapText="1"/>
    </xf>
    <xf numFmtId="3" fontId="4" fillId="0" borderId="28" xfId="0" applyNumberFormat="1" applyFont="1" applyFill="1" applyBorder="1" applyAlignment="1">
      <alignment horizontal="center" vertical="center"/>
    </xf>
    <xf numFmtId="1" fontId="2" fillId="0" borderId="4" xfId="0" applyNumberFormat="1" applyFont="1" applyFill="1" applyBorder="1" applyAlignment="1">
      <alignment horizontal="center" vertical="center" wrapText="1"/>
    </xf>
    <xf numFmtId="1" fontId="2" fillId="0" borderId="32" xfId="0" applyNumberFormat="1" applyFont="1" applyFill="1" applyBorder="1" applyAlignment="1">
      <alignment horizontal="center" vertical="center" wrapText="1"/>
    </xf>
    <xf numFmtId="3" fontId="2" fillId="0" borderId="0" xfId="0" applyNumberFormat="1" applyFont="1" applyFill="1" applyAlignment="1">
      <alignment horizontal="center" vertical="center" wrapText="1"/>
    </xf>
    <xf numFmtId="4" fontId="4" fillId="0" borderId="0" xfId="0" applyNumberFormat="1" applyFont="1" applyFill="1" applyBorder="1" applyAlignment="1">
      <alignment horizontal="center" vertical="center" wrapText="1"/>
    </xf>
    <xf numFmtId="3" fontId="4" fillId="6" borderId="3" xfId="0" applyNumberFormat="1" applyFont="1" applyFill="1" applyBorder="1" applyAlignment="1">
      <alignment horizontal="center" vertical="center" wrapText="1"/>
    </xf>
    <xf numFmtId="3" fontId="4" fillId="6" borderId="4" xfId="0" applyNumberFormat="1" applyFont="1" applyFill="1" applyBorder="1" applyAlignment="1">
      <alignment vertical="center"/>
    </xf>
    <xf numFmtId="0" fontId="2" fillId="11" borderId="17" xfId="0" applyFont="1" applyFill="1" applyBorder="1" applyAlignment="1">
      <alignment horizontal="right" vertical="center"/>
    </xf>
    <xf numFmtId="0" fontId="6" fillId="11" borderId="23" xfId="1" applyFont="1" applyFill="1" applyBorder="1" applyAlignment="1" applyProtection="1">
      <alignment horizontal="center" vertical="center" wrapText="1"/>
    </xf>
    <xf numFmtId="0" fontId="6" fillId="11" borderId="0" xfId="1" applyFont="1" applyFill="1" applyBorder="1" applyAlignment="1" applyProtection="1">
      <alignment horizontal="center" vertical="center" wrapText="1"/>
    </xf>
    <xf numFmtId="0" fontId="2" fillId="11" borderId="37" xfId="0" applyFont="1" applyFill="1" applyBorder="1" applyAlignment="1">
      <alignment horizontal="center" vertical="center"/>
    </xf>
    <xf numFmtId="0" fontId="2" fillId="11" borderId="48" xfId="0" applyFont="1" applyFill="1" applyBorder="1" applyAlignment="1">
      <alignment horizontal="center" vertical="center"/>
    </xf>
    <xf numFmtId="0" fontId="2" fillId="11" borderId="18" xfId="0" applyFont="1" applyFill="1" applyBorder="1" applyAlignment="1">
      <alignment horizontal="center" vertical="center" wrapText="1"/>
    </xf>
    <xf numFmtId="3" fontId="4" fillId="11" borderId="32" xfId="0" applyNumberFormat="1" applyFont="1" applyFill="1" applyBorder="1" applyAlignment="1">
      <alignment vertical="center"/>
    </xf>
    <xf numFmtId="0" fontId="4" fillId="11" borderId="0" xfId="0" applyFont="1" applyFill="1" applyBorder="1" applyAlignment="1">
      <alignment horizontal="center" vertical="center" wrapText="1"/>
    </xf>
    <xf numFmtId="0" fontId="2" fillId="11" borderId="26" xfId="0" applyFont="1" applyFill="1" applyBorder="1" applyAlignment="1">
      <alignment horizontal="center" vertical="center"/>
    </xf>
    <xf numFmtId="0" fontId="2" fillId="11" borderId="28" xfId="1" applyFont="1" applyFill="1" applyBorder="1" applyAlignment="1" applyProtection="1">
      <alignment horizontal="center" vertical="center" wrapText="1"/>
    </xf>
    <xf numFmtId="3" fontId="4" fillId="11" borderId="28" xfId="0" applyNumberFormat="1" applyFont="1" applyFill="1" applyBorder="1" applyAlignment="1">
      <alignment horizontal="center" vertical="center" wrapText="1"/>
    </xf>
    <xf numFmtId="3" fontId="4" fillId="11" borderId="29" xfId="0" applyNumberFormat="1" applyFont="1" applyFill="1" applyBorder="1" applyAlignment="1">
      <alignment vertical="center"/>
    </xf>
    <xf numFmtId="0" fontId="4" fillId="0" borderId="33" xfId="0" applyFont="1" applyFill="1" applyBorder="1" applyAlignment="1">
      <alignment horizontal="center" vertical="center"/>
    </xf>
    <xf numFmtId="0" fontId="6" fillId="0" borderId="46" xfId="1" applyFont="1" applyFill="1" applyBorder="1" applyAlignment="1" applyProtection="1">
      <alignment horizontal="center" vertical="center" wrapText="1"/>
    </xf>
    <xf numFmtId="3" fontId="2" fillId="0" borderId="35" xfId="0" applyNumberFormat="1" applyFont="1" applyFill="1" applyBorder="1" applyAlignment="1">
      <alignment horizontal="center" vertical="center"/>
    </xf>
    <xf numFmtId="0" fontId="6" fillId="0" borderId="8" xfId="1" applyFont="1" applyFill="1" applyBorder="1" applyAlignment="1" applyProtection="1">
      <alignment horizontal="center" vertical="center" wrapText="1"/>
    </xf>
    <xf numFmtId="14" fontId="2" fillId="0" borderId="6" xfId="0" applyNumberFormat="1" applyFont="1" applyFill="1" applyBorder="1" applyAlignment="1">
      <alignment horizontal="center" vertical="center" wrapText="1"/>
    </xf>
    <xf numFmtId="1" fontId="4" fillId="0" borderId="6" xfId="0" applyNumberFormat="1" applyFont="1" applyFill="1" applyBorder="1" applyAlignment="1">
      <alignment horizontal="center" vertical="center" wrapText="1"/>
    </xf>
    <xf numFmtId="3" fontId="2" fillId="0" borderId="32" xfId="0" applyNumberFormat="1" applyFont="1" applyFill="1" applyBorder="1" applyAlignment="1">
      <alignment horizontal="center" vertical="center" wrapText="1"/>
    </xf>
    <xf numFmtId="0" fontId="4" fillId="0" borderId="38" xfId="0" applyFont="1" applyFill="1" applyBorder="1" applyAlignment="1">
      <alignment horizontal="center" vertical="center" wrapText="1"/>
    </xf>
    <xf numFmtId="0" fontId="2" fillId="0" borderId="58" xfId="1" applyFont="1" applyFill="1" applyBorder="1" applyAlignment="1" applyProtection="1">
      <alignment horizontal="center" vertical="center" wrapText="1"/>
    </xf>
    <xf numFmtId="0" fontId="6" fillId="0" borderId="58" xfId="1" applyFont="1" applyFill="1" applyBorder="1" applyAlignment="1" applyProtection="1">
      <alignment horizontal="center" vertical="center" wrapText="1"/>
    </xf>
    <xf numFmtId="3" fontId="2" fillId="0" borderId="38" xfId="0" applyNumberFormat="1" applyFont="1" applyFill="1" applyBorder="1" applyAlignment="1">
      <alignment horizontal="center" vertical="center"/>
    </xf>
    <xf numFmtId="3" fontId="2" fillId="0" borderId="16" xfId="0" applyNumberFormat="1" applyFont="1" applyFill="1" applyBorder="1" applyAlignment="1">
      <alignment horizontal="center" vertical="center"/>
    </xf>
    <xf numFmtId="0" fontId="4" fillId="5" borderId="2" xfId="0" applyFont="1" applyFill="1" applyBorder="1" applyAlignment="1">
      <alignment horizontal="center" vertical="center" wrapText="1"/>
    </xf>
    <xf numFmtId="0" fontId="23" fillId="0" borderId="0" xfId="0" applyFont="1" applyAlignment="1">
      <alignment vertical="center"/>
    </xf>
    <xf numFmtId="0" fontId="24" fillId="0" borderId="0" xfId="0" applyFont="1" applyAlignment="1">
      <alignment vertical="center"/>
    </xf>
    <xf numFmtId="0" fontId="24" fillId="0" borderId="0" xfId="0" applyFont="1" applyAlignment="1">
      <alignment vertical="center" wrapText="1"/>
    </xf>
    <xf numFmtId="0" fontId="25" fillId="0" borderId="2" xfId="0" applyFont="1" applyBorder="1" applyAlignment="1">
      <alignment horizontal="center" vertical="center" wrapText="1"/>
    </xf>
    <xf numFmtId="0" fontId="24" fillId="0" borderId="2" xfId="0" applyFont="1" applyBorder="1" applyAlignment="1">
      <alignment vertical="center" wrapText="1"/>
    </xf>
    <xf numFmtId="0" fontId="18" fillId="0" borderId="2" xfId="0" applyFont="1" applyBorder="1" applyAlignment="1">
      <alignment vertical="center" wrapText="1"/>
    </xf>
    <xf numFmtId="0" fontId="24" fillId="0" borderId="6" xfId="0" applyFont="1" applyBorder="1" applyAlignment="1">
      <alignment vertical="center" wrapText="1"/>
    </xf>
    <xf numFmtId="0" fontId="18" fillId="0" borderId="6" xfId="0" applyFont="1" applyBorder="1" applyAlignment="1">
      <alignment vertical="center" wrapText="1"/>
    </xf>
    <xf numFmtId="0" fontId="24" fillId="0" borderId="9" xfId="0" applyFont="1" applyBorder="1" applyAlignment="1">
      <alignment vertical="center" wrapText="1"/>
    </xf>
    <xf numFmtId="0" fontId="18" fillId="0" borderId="5" xfId="0" applyFont="1" applyBorder="1" applyAlignment="1">
      <alignment vertical="center" wrapText="1"/>
    </xf>
    <xf numFmtId="0" fontId="18" fillId="0" borderId="13" xfId="0" applyFont="1" applyBorder="1" applyAlignment="1">
      <alignment vertical="center" wrapText="1"/>
    </xf>
    <xf numFmtId="0" fontId="26" fillId="0" borderId="2" xfId="0" applyFont="1" applyBorder="1" applyAlignment="1">
      <alignment vertical="center" wrapText="1"/>
    </xf>
    <xf numFmtId="0" fontId="18" fillId="0" borderId="3" xfId="0" applyFont="1" applyBorder="1" applyAlignment="1">
      <alignment vertical="center" wrapText="1"/>
    </xf>
    <xf numFmtId="0" fontId="23" fillId="0" borderId="2" xfId="0" applyFont="1" applyBorder="1" applyAlignment="1">
      <alignment vertical="center" wrapText="1"/>
    </xf>
    <xf numFmtId="0" fontId="21" fillId="0" borderId="2" xfId="0" applyFont="1" applyBorder="1" applyAlignment="1">
      <alignment vertical="center" wrapText="1"/>
    </xf>
    <xf numFmtId="0" fontId="27" fillId="0" borderId="0" xfId="0" applyFont="1"/>
    <xf numFmtId="0" fontId="10" fillId="0" borderId="0" xfId="0" applyFont="1" applyFill="1" applyBorder="1" applyAlignment="1">
      <alignment horizontal="center"/>
    </xf>
    <xf numFmtId="0" fontId="7" fillId="0" borderId="0" xfId="0" applyFont="1" applyFill="1" applyBorder="1" applyAlignment="1">
      <alignment horizontal="left"/>
    </xf>
    <xf numFmtId="0" fontId="7" fillId="0" borderId="0" xfId="0" applyFont="1" applyFill="1" applyBorder="1" applyAlignment="1">
      <alignment horizontal="center"/>
    </xf>
    <xf numFmtId="0" fontId="7" fillId="11" borderId="2" xfId="0" applyFont="1" applyFill="1" applyBorder="1" applyAlignment="1">
      <alignment horizontal="center" vertical="center" wrapText="1"/>
    </xf>
    <xf numFmtId="0" fontId="7" fillId="0" borderId="0" xfId="0" applyFont="1" applyFill="1" applyBorder="1" applyAlignment="1">
      <alignment horizontal="center" vertical="center"/>
    </xf>
    <xf numFmtId="0" fontId="11" fillId="0" borderId="12" xfId="0" applyFont="1" applyBorder="1" applyAlignment="1"/>
    <xf numFmtId="0" fontId="2" fillId="2" borderId="50" xfId="0" applyNumberFormat="1" applyFont="1" applyFill="1" applyBorder="1" applyAlignment="1">
      <alignment horizontal="left" vertical="center"/>
    </xf>
    <xf numFmtId="0" fontId="2" fillId="7" borderId="0" xfId="0" applyNumberFormat="1" applyFont="1" applyFill="1" applyBorder="1" applyAlignment="1">
      <alignment horizontal="left" vertical="center"/>
    </xf>
    <xf numFmtId="0" fontId="2" fillId="2" borderId="59" xfId="0" applyNumberFormat="1" applyFont="1" applyFill="1" applyBorder="1" applyAlignment="1">
      <alignment horizontal="left" vertical="center"/>
    </xf>
    <xf numFmtId="0" fontId="2" fillId="3" borderId="0" xfId="0" applyFont="1" applyFill="1" applyAlignment="1">
      <alignment horizontal="center" vertical="center"/>
    </xf>
    <xf numFmtId="0" fontId="12" fillId="12" borderId="20" xfId="0" applyNumberFormat="1" applyFont="1" applyFill="1" applyBorder="1" applyAlignment="1">
      <alignment vertical="center"/>
    </xf>
  </cellXfs>
  <cellStyles count="2">
    <cellStyle name="Hyperlink" xfId="1" builtinId="8"/>
    <cellStyle name="Normal" xfId="0" builtinId="0"/>
  </cellStyles>
  <dxfs count="0"/>
  <tableStyles count="0" defaultTableStyle="TableStyleMedium9" defaultPivotStyle="PivotStyleLight16"/>
  <colors>
    <mruColors>
      <color rgb="FFAFFB89"/>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likumi.lv/doc.php?id=247750" TargetMode="External"/><Relationship Id="rId21" Type="http://schemas.openxmlformats.org/officeDocument/2006/relationships/hyperlink" Target="http://www.jurkalne.lv/" TargetMode="External"/><Relationship Id="rId42" Type="http://schemas.openxmlformats.org/officeDocument/2006/relationships/hyperlink" Target="http://www.ventspils.lv/lat/investicijas_un_projekti/investiciju_projekti/realizetie/215-ventspils-publiskas-infrastrukturas-attistiba-un-kvalitates-uzlabosana,-pilnveidojot-uznemejdarbibas-vidi-pilseta/" TargetMode="External"/><Relationship Id="rId47" Type="http://schemas.openxmlformats.org/officeDocument/2006/relationships/hyperlink" Target="http://www.daba.gov.lv/public/lat/aktualitates/publiskie_iepirkumi1/2015_gada_iepirkumi/" TargetMode="External"/><Relationship Id="rId63" Type="http://schemas.openxmlformats.org/officeDocument/2006/relationships/hyperlink" Target="http://www.biedribasernikon.lv/ezf" TargetMode="External"/><Relationship Id="rId68" Type="http://schemas.openxmlformats.org/officeDocument/2006/relationships/hyperlink" Target="http://www.pavilosta.lv/rightmenu1/-projekti/2016gads" TargetMode="External"/><Relationship Id="rId84" Type="http://schemas.openxmlformats.org/officeDocument/2006/relationships/hyperlink" Target="http://dundaga.lv/lv/pasvaldiba/projekti/biedribu-projekti/" TargetMode="External"/><Relationship Id="rId89" Type="http://schemas.openxmlformats.org/officeDocument/2006/relationships/hyperlink" Target="http://www.pdf-pape.lv/lv/projekti/2016" TargetMode="External"/><Relationship Id="rId7" Type="http://schemas.openxmlformats.org/officeDocument/2006/relationships/hyperlink" Target="http://www.jpd.gov.lv/docs/g08/l/g081077.htm" TargetMode="External"/><Relationship Id="rId71" Type="http://schemas.openxmlformats.org/officeDocument/2006/relationships/hyperlink" Target="http://www.12krasti.lv/seminari/jurkalnes-pagasts.html" TargetMode="External"/><Relationship Id="rId92" Type="http://schemas.openxmlformats.org/officeDocument/2006/relationships/hyperlink" Target="http://www.salacgriva.lv/lat/salacgrivas_novads/projekti/" TargetMode="External"/><Relationship Id="rId2" Type="http://schemas.openxmlformats.org/officeDocument/2006/relationships/hyperlink" Target="http://www.baltseaplan.eu/" TargetMode="External"/><Relationship Id="rId16" Type="http://schemas.openxmlformats.org/officeDocument/2006/relationships/hyperlink" Target="http://www.grupa93.lv/liepaja/izpetes" TargetMode="External"/><Relationship Id="rId29" Type="http://schemas.openxmlformats.org/officeDocument/2006/relationships/hyperlink" Target="http://www.roja.lv/" TargetMode="External"/><Relationship Id="rId11" Type="http://schemas.openxmlformats.org/officeDocument/2006/relationships/hyperlink" Target="http://www.kurzemesregions.lv/" TargetMode="External"/><Relationship Id="rId24" Type="http://schemas.openxmlformats.org/officeDocument/2006/relationships/hyperlink" Target="http://www.grobinasnovads.lv/" TargetMode="External"/><Relationship Id="rId32" Type="http://schemas.openxmlformats.org/officeDocument/2006/relationships/hyperlink" Target="http://www.rop.lv/lv/par-ostu/projekti/1083-izpete-un-tehniska-projektesana-projektam-qpieejas-kanala-kugu-ienaksanai-rigas-osta-rekonstrukcijaq.html" TargetMode="External"/><Relationship Id="rId37" Type="http://schemas.openxmlformats.org/officeDocument/2006/relationships/hyperlink" Target="http://marmoni.balticseaportal.net/" TargetMode="External"/><Relationship Id="rId40" Type="http://schemas.openxmlformats.org/officeDocument/2006/relationships/hyperlink" Target="http://www.salacgriva.lv/lat/salacgrivas_novads/buvnieciba/publiskas_apspriesanas/?text_id=29607" TargetMode="External"/><Relationship Id="rId45" Type="http://schemas.openxmlformats.org/officeDocument/2006/relationships/hyperlink" Target="http://esfinanses.lv/projekti/65975_antropogeno-slodzi-samazinosas-un-informativas-infrastrukturas-izveide-natura-2000-teritorijas-iv-karta" TargetMode="External"/><Relationship Id="rId53" Type="http://schemas.openxmlformats.org/officeDocument/2006/relationships/hyperlink" Target="http://iepirkumi24.lv/iepirkumi/buvnieciba/2014-02-skatu-torna-buvnieciba-mersraga-bakas-2" TargetMode="External"/><Relationship Id="rId58" Type="http://schemas.openxmlformats.org/officeDocument/2006/relationships/hyperlink" Target="http://roja.lv/upload/docs/AttNod/2016/novada%20projekti_02062016.pdf" TargetMode="External"/><Relationship Id="rId66" Type="http://schemas.openxmlformats.org/officeDocument/2006/relationships/hyperlink" Target="http://www.12krasti.lv/seminari/uzavas-pagasts.html" TargetMode="External"/><Relationship Id="rId74" Type="http://schemas.openxmlformats.org/officeDocument/2006/relationships/hyperlink" Target="http://sus.lv/lv/petijumi/apstadijumu-strukturas-un-publisko-artelpu-tematiska-planojuma-izstrade" TargetMode="External"/><Relationship Id="rId79" Type="http://schemas.openxmlformats.org/officeDocument/2006/relationships/hyperlink" Target="http://dundaga.lv/lv/pasvaldiba/projekti/biedribu-projekti/" TargetMode="External"/><Relationship Id="rId87" Type="http://schemas.openxmlformats.org/officeDocument/2006/relationships/hyperlink" Target="http://dundaga.lv/lv/dundaga/aktualitates/pieskirts-finansejums-vietejo-iniciativu-projektu-realizacijai-2014-gada/" TargetMode="External"/><Relationship Id="rId102" Type="http://schemas.openxmlformats.org/officeDocument/2006/relationships/printerSettings" Target="../printerSettings/printerSettings1.bin"/><Relationship Id="rId5" Type="http://schemas.openxmlformats.org/officeDocument/2006/relationships/hyperlink" Target="http://www.skulteport.lv/lv/osta/projekti" TargetMode="External"/><Relationship Id="rId61" Type="http://schemas.openxmlformats.org/officeDocument/2006/relationships/hyperlink" Target="https://pvs.iub.gov.lv/show/325125" TargetMode="External"/><Relationship Id="rId82" Type="http://schemas.openxmlformats.org/officeDocument/2006/relationships/hyperlink" Target="http://www.liepaja.lv/page/3340&amp;action=description&amp;o_id=143&amp;mode=print" TargetMode="External"/><Relationship Id="rId90" Type="http://schemas.openxmlformats.org/officeDocument/2006/relationships/hyperlink" Target="http://www.salacgriva.lv/lat/salacgrivas_novads/projekti/" TargetMode="External"/><Relationship Id="rId95" Type="http://schemas.openxmlformats.org/officeDocument/2006/relationships/hyperlink" Target="http://www.salacgriva.lv/lat/salacgrivas_novads/?text_id=35471%20%20;" TargetMode="External"/><Relationship Id="rId19" Type="http://schemas.openxmlformats.org/officeDocument/2006/relationships/hyperlink" Target="http://www.grupa93.lv/liepaja/izpetes" TargetMode="External"/><Relationship Id="rId14" Type="http://schemas.openxmlformats.org/officeDocument/2006/relationships/hyperlink" Target="http://www.grupa93.lv/liepaja/izpetes" TargetMode="External"/><Relationship Id="rId22" Type="http://schemas.openxmlformats.org/officeDocument/2006/relationships/hyperlink" Target="http://www.liepaja.lv/page.php?id=3327" TargetMode="External"/><Relationship Id="rId27" Type="http://schemas.openxmlformats.org/officeDocument/2006/relationships/hyperlink" Target="http://www.rigapretpludiem.lv/" TargetMode="External"/><Relationship Id="rId30" Type="http://schemas.openxmlformats.org/officeDocument/2006/relationships/hyperlink" Target="http://www.roja.lv/" TargetMode="External"/><Relationship Id="rId35" Type="http://schemas.openxmlformats.org/officeDocument/2006/relationships/hyperlink" Target="http://www.pavilosta.lv/rightmenu1/ESTLAT" TargetMode="External"/><Relationship Id="rId43" Type="http://schemas.openxmlformats.org/officeDocument/2006/relationships/hyperlink" Target="http://www.portofventspils.lv/lv/brivostas-parvalde/es-projekti/ventspils-brivostas-infrastrukturas-attistiba" TargetMode="External"/><Relationship Id="rId48" Type="http://schemas.openxmlformats.org/officeDocument/2006/relationships/hyperlink" Target="http://www.daba.gov.lv/public/lat/aktualitates/publiskie_iepirkumi1/2015_gada_iepirkumi/" TargetMode="External"/><Relationship Id="rId56" Type="http://schemas.openxmlformats.org/officeDocument/2006/relationships/hyperlink" Target="http://www.roja.lv/index.php?option=com_content&amp;view=article&amp;id=460&amp;Itemid=488" TargetMode="External"/><Relationship Id="rId64" Type="http://schemas.openxmlformats.org/officeDocument/2006/relationships/hyperlink" Target="http://www.enguresnovads.lv/projekti/sia-slokenbekas-pils-realizets-projekts-slokenbekas-muizas-pagalma-dalas-brugesana" TargetMode="External"/><Relationship Id="rId69" Type="http://schemas.openxmlformats.org/officeDocument/2006/relationships/hyperlink" Target="http://www.pavilosta.lv/rightmenu1/-projekti/2016gads" TargetMode="External"/><Relationship Id="rId77" Type="http://schemas.openxmlformats.org/officeDocument/2006/relationships/hyperlink" Target="http://www.limbazi.lv/pasvaldiba/projekti-fondu-aktualitates/istenotie-projekti-karte" TargetMode="External"/><Relationship Id="rId100" Type="http://schemas.openxmlformats.org/officeDocument/2006/relationships/hyperlink" Target="http://www.airport.ventspils.lv/index.php?id=54" TargetMode="External"/><Relationship Id="rId8" Type="http://schemas.openxmlformats.org/officeDocument/2006/relationships/hyperlink" Target="http://www.jpd.gov.lv/docs/h09/s/h09s063.htm" TargetMode="External"/><Relationship Id="rId51" Type="http://schemas.openxmlformats.org/officeDocument/2006/relationships/hyperlink" Target="http://www.daba.gov.lv/public/lat/aktualitates/publiskie_iepirkumi1/2015_gada_iepirkumi/" TargetMode="External"/><Relationship Id="rId72" Type="http://schemas.openxmlformats.org/officeDocument/2006/relationships/hyperlink" Target="http://www.12krasti.lv/seminari/jurkalnes-pagasts.html" TargetMode="External"/><Relationship Id="rId80" Type="http://schemas.openxmlformats.org/officeDocument/2006/relationships/hyperlink" Target="http://www.nica.lv/pasvaldiba/projekti/" TargetMode="External"/><Relationship Id="rId85" Type="http://schemas.openxmlformats.org/officeDocument/2006/relationships/hyperlink" Target="http://dundaga.lv/lv/pasvaldiba/projekti/biedribu-projekti/" TargetMode="External"/><Relationship Id="rId93" Type="http://schemas.openxmlformats.org/officeDocument/2006/relationships/hyperlink" Target="http://www.salacgriva.lv/lat/salacgrivas_novads/projekti/" TargetMode="External"/><Relationship Id="rId98" Type="http://schemas.openxmlformats.org/officeDocument/2006/relationships/hyperlink" Target="http://www.salacgriva.lv/lat/salacgrivas_novads/?text_id=34234" TargetMode="External"/><Relationship Id="rId3" Type="http://schemas.openxmlformats.org/officeDocument/2006/relationships/hyperlink" Target="http://www.kurzemesregions.lv/" TargetMode="External"/><Relationship Id="rId12" Type="http://schemas.openxmlformats.org/officeDocument/2006/relationships/hyperlink" Target="http://www.liepaja.lv/upload/buvobjektu_saraksts_augusts.pdf" TargetMode="External"/><Relationship Id="rId17" Type="http://schemas.openxmlformats.org/officeDocument/2006/relationships/hyperlink" Target="http://www.grupa93.lv/liepaja/izpetes" TargetMode="External"/><Relationship Id="rId25" Type="http://schemas.openxmlformats.org/officeDocument/2006/relationships/hyperlink" Target="http://www.jpd.gov.lv/Resursi_arejai_lapai/Petijumi/Pretpludu/Jurmala-PAIC-2012_gala%20variants.pdf" TargetMode="External"/><Relationship Id="rId33" Type="http://schemas.openxmlformats.org/officeDocument/2006/relationships/hyperlink" Target="http://marmoni.balticseaportal.net/" TargetMode="External"/><Relationship Id="rId38" Type="http://schemas.openxmlformats.org/officeDocument/2006/relationships/hyperlink" Target="http://www.rdpad.lv/uploads/iepirkumi_spec/Lemumi/Lemums_2014_34.pdf" TargetMode="External"/><Relationship Id="rId46" Type="http://schemas.openxmlformats.org/officeDocument/2006/relationships/hyperlink" Target="http://www.enguresnovads.lv/daba/notiek-ragakapas-un-dumbraju-laipas-uzlabosana" TargetMode="External"/><Relationship Id="rId59" Type="http://schemas.openxmlformats.org/officeDocument/2006/relationships/hyperlink" Target="http://roja.lv/upload/docs/AttNod/2016/novada%20projekti_02062016.pdf" TargetMode="External"/><Relationship Id="rId67" Type="http://schemas.openxmlformats.org/officeDocument/2006/relationships/hyperlink" Target="http://www.pavilosta.lv/rightmenu1/-projekti/2014gads" TargetMode="External"/><Relationship Id="rId103" Type="http://schemas.openxmlformats.org/officeDocument/2006/relationships/vmlDrawing" Target="../drawings/vmlDrawing1.vml"/><Relationship Id="rId20" Type="http://schemas.openxmlformats.org/officeDocument/2006/relationships/hyperlink" Target="http://www.grupa93.lv/liepaja/izpetes" TargetMode="External"/><Relationship Id="rId41" Type="http://schemas.openxmlformats.org/officeDocument/2006/relationships/hyperlink" Target="http://www.portofventspils.lv/lv/pievadceli_ventspils_brivostas_teritorija_esosajiem_terminaliem_un_industrialajam_zonam/" TargetMode="External"/><Relationship Id="rId54" Type="http://schemas.openxmlformats.org/officeDocument/2006/relationships/hyperlink" Target="http://www.roja.lv/index.php?option=com_content&amp;view=article&amp;id=460&amp;Itemid=488" TargetMode="External"/><Relationship Id="rId62" Type="http://schemas.openxmlformats.org/officeDocument/2006/relationships/hyperlink" Target="http://www.nica.lv/atputas-laukumi-veloturistiem/" TargetMode="External"/><Relationship Id="rId70" Type="http://schemas.openxmlformats.org/officeDocument/2006/relationships/hyperlink" Target="http://www.salacgriva.lv/lat/salacgrivas_novads/projekti/siltumnicefekts/" TargetMode="External"/><Relationship Id="rId75" Type="http://schemas.openxmlformats.org/officeDocument/2006/relationships/hyperlink" Target="http://www.jurmala.lv/lv/attistiba/attistibas_projekti/2016_gads/1327-ziemelu-un-baltijas-valstu-mobilitates-programmas-valsts-administracija-projekts-labas-prakses-parnemsana-interaktiva-dabas-turisma-objekta-izveide" TargetMode="External"/><Relationship Id="rId83" Type="http://schemas.openxmlformats.org/officeDocument/2006/relationships/hyperlink" Target="http://dundaga.lv/lv/pasvaldiba/projekti/biedribu-projekti/" TargetMode="External"/><Relationship Id="rId88" Type="http://schemas.openxmlformats.org/officeDocument/2006/relationships/hyperlink" Target="http://www.salacgriva.lv/files/news/4754/publiskais.14_labots_real.doc" TargetMode="External"/><Relationship Id="rId91" Type="http://schemas.openxmlformats.org/officeDocument/2006/relationships/hyperlink" Target="http://www.salacgriva.lv/lat/salacgrivas_novads/projekti/" TargetMode="External"/><Relationship Id="rId96" Type="http://schemas.openxmlformats.org/officeDocument/2006/relationships/hyperlink" Target="http://www.salacgriva.lv/lat/salacgrivas_novads/projekti/" TargetMode="External"/><Relationship Id="rId1" Type="http://schemas.openxmlformats.org/officeDocument/2006/relationships/hyperlink" Target="http://www.liepaja.lv/page/3043" TargetMode="External"/><Relationship Id="rId6" Type="http://schemas.openxmlformats.org/officeDocument/2006/relationships/hyperlink" Target="http://www.liepaja.lv/page/3043" TargetMode="External"/><Relationship Id="rId15" Type="http://schemas.openxmlformats.org/officeDocument/2006/relationships/hyperlink" Target="http://www.grupa93.lv/liepaja/izpetes" TargetMode="External"/><Relationship Id="rId23" Type="http://schemas.openxmlformats.org/officeDocument/2006/relationships/hyperlink" Target="http://www.grobinasnovads.lv/" TargetMode="External"/><Relationship Id="rId28" Type="http://schemas.openxmlformats.org/officeDocument/2006/relationships/hyperlink" Target="http://www.aquafima.eu/en/" TargetMode="External"/><Relationship Id="rId36" Type="http://schemas.openxmlformats.org/officeDocument/2006/relationships/hyperlink" Target="http://www.daba.gov.lv/" TargetMode="External"/><Relationship Id="rId49" Type="http://schemas.openxmlformats.org/officeDocument/2006/relationships/hyperlink" Target="http://www.daba.gov.lv/public/lat/aktualitates/publiskie_iepirkumi1/" TargetMode="External"/><Relationship Id="rId57" Type="http://schemas.openxmlformats.org/officeDocument/2006/relationships/hyperlink" Target="http://roja.lv/upload/docs/AttNod/2016/novada%20projekti_02062016.pdf" TargetMode="External"/><Relationship Id="rId10" Type="http://schemas.openxmlformats.org/officeDocument/2006/relationships/hyperlink" Target="http://www.kurzemesregions.lv/" TargetMode="External"/><Relationship Id="rId31" Type="http://schemas.openxmlformats.org/officeDocument/2006/relationships/hyperlink" Target="http://www.parksandbenefits.net/" TargetMode="External"/><Relationship Id="rId44" Type="http://schemas.openxmlformats.org/officeDocument/2006/relationships/hyperlink" Target="http://www.daba.gov.lv/public/lat/projekti/kohezijas_fonds/" TargetMode="External"/><Relationship Id="rId52" Type="http://schemas.openxmlformats.org/officeDocument/2006/relationships/hyperlink" Target="http://iepirkumi24.lv/iepirkumi/buvnieciba/2014-02-skatu-torna-buvnieciba-mersraga-juras-2" TargetMode="External"/><Relationship Id="rId60" Type="http://schemas.openxmlformats.org/officeDocument/2006/relationships/hyperlink" Target="http://roja.lv/upload/docs/AttNod/2016/novada%20projekti_02062016.pdf" TargetMode="External"/><Relationship Id="rId65" Type="http://schemas.openxmlformats.org/officeDocument/2006/relationships/hyperlink" Target="http://www.12krasti.lv/seminari/uzavas-pagasts.html" TargetMode="External"/><Relationship Id="rId73" Type="http://schemas.openxmlformats.org/officeDocument/2006/relationships/hyperlink" Target="http://sus.lv/lv/petijumi/apstadijumu-strukturas-un-publisko-artelpu-tematiska-planojuma-izstrade" TargetMode="External"/><Relationship Id="rId78" Type="http://schemas.openxmlformats.org/officeDocument/2006/relationships/hyperlink" Target="http://dundaga.lv/lv/pasvaldiba/projekti/pabeigtie-projekti/" TargetMode="External"/><Relationship Id="rId81" Type="http://schemas.openxmlformats.org/officeDocument/2006/relationships/hyperlink" Target="http://www.ventspils.lv/lat/investicijas_un_projekti/investiciju_projekti/realizetie/212-mana-sociala-atbildiba-(my-social-responsibility)/?" TargetMode="External"/><Relationship Id="rId86" Type="http://schemas.openxmlformats.org/officeDocument/2006/relationships/hyperlink" Target="http://dundaga.lv/lv/dundaga/aktualitates/pieskirts-finansejums-vietejo-iniciativu-projektu-realizacijai-2014-gada/" TargetMode="External"/><Relationship Id="rId94" Type="http://schemas.openxmlformats.org/officeDocument/2006/relationships/hyperlink" Target="http://www.salacgriva.lv/lat/salacgrivas_novads/projekti/" TargetMode="External"/><Relationship Id="rId99" Type="http://schemas.openxmlformats.org/officeDocument/2006/relationships/hyperlink" Target="http://saulkrasti.lv/attistiba/projekti/pabeigtie-projekti/" TargetMode="External"/><Relationship Id="rId101" Type="http://schemas.openxmlformats.org/officeDocument/2006/relationships/hyperlink" Target="http://www.pavilosta.lv/rightmenu1/ESTLAT" TargetMode="External"/><Relationship Id="rId4" Type="http://schemas.openxmlformats.org/officeDocument/2006/relationships/hyperlink" Target="http://www.skulteport.lv/lv/osta/projekti" TargetMode="External"/><Relationship Id="rId9" Type="http://schemas.openxmlformats.org/officeDocument/2006/relationships/hyperlink" Target="http://www.jpd.gov.lv/docs/i11/l/i110076.htm" TargetMode="External"/><Relationship Id="rId13" Type="http://schemas.openxmlformats.org/officeDocument/2006/relationships/hyperlink" Target="http://www.grupa93.lv/liepaja/izpetes" TargetMode="External"/><Relationship Id="rId18" Type="http://schemas.openxmlformats.org/officeDocument/2006/relationships/hyperlink" Target="http://www.grupa93.lv/liepaja/izpetes" TargetMode="External"/><Relationship Id="rId39" Type="http://schemas.openxmlformats.org/officeDocument/2006/relationships/hyperlink" Target="http://esfinanses.lv/esbuklets/projekti/65760_udenssaimniecibas-pakalpojumu-attistiba-roja" TargetMode="External"/><Relationship Id="rId34" Type="http://schemas.openxmlformats.org/officeDocument/2006/relationships/hyperlink" Target="http://marmoni.balticseaportal.net/" TargetMode="External"/><Relationship Id="rId50" Type="http://schemas.openxmlformats.org/officeDocument/2006/relationships/hyperlink" Target="http://www.daba.gov.lv/public/lat/aktualitates/publiskie_iepirkumi1/2015_gada_iepirkumi/" TargetMode="External"/><Relationship Id="rId55" Type="http://schemas.openxmlformats.org/officeDocument/2006/relationships/hyperlink" Target="http://www.roja.lv/index.php?option=com_content&amp;view=article&amp;id=460&amp;Itemid=488" TargetMode="External"/><Relationship Id="rId76" Type="http://schemas.openxmlformats.org/officeDocument/2006/relationships/hyperlink" Target="http://www.abc.lv/raksts/uzsakta-ietves-buvnieciba-pie-saulkrastu-dzelzcela-stacijas/" TargetMode="External"/><Relationship Id="rId97" Type="http://schemas.openxmlformats.org/officeDocument/2006/relationships/hyperlink" Target="http://www.salacgriva.lv/lat/salacgrivas_novads/projekti/" TargetMode="External"/><Relationship Id="rId10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S387"/>
  <sheetViews>
    <sheetView tabSelected="1" zoomScale="70" zoomScaleNormal="70" workbookViewId="0">
      <pane ySplit="1" topLeftCell="A2" activePane="bottomLeft" state="frozen"/>
      <selection pane="bottomLeft" activeCell="D9" sqref="D9"/>
    </sheetView>
  </sheetViews>
  <sheetFormatPr defaultRowHeight="15"/>
  <cols>
    <col min="1" max="1" width="9.140625" style="171"/>
    <col min="2" max="2" width="26" style="85" customWidth="1"/>
    <col min="3" max="3" width="20.140625" style="172" customWidth="1"/>
    <col min="4" max="4" width="28.7109375" style="85" customWidth="1"/>
    <col min="5" max="5" width="17.5703125" style="85" customWidth="1"/>
    <col min="6" max="6" width="23.42578125" style="85" customWidth="1"/>
    <col min="7" max="7" width="14.28515625" style="85" customWidth="1"/>
    <col min="8" max="8" width="13.5703125" style="85" customWidth="1"/>
    <col min="9" max="9" width="12.85546875" style="222" customWidth="1"/>
    <col min="10" max="10" width="54.140625" style="85" customWidth="1"/>
    <col min="11" max="11" width="33.7109375" style="85" customWidth="1"/>
    <col min="12" max="12" width="29.5703125" style="85" customWidth="1"/>
    <col min="13" max="13" width="37.42578125" style="85" customWidth="1"/>
    <col min="14" max="14" width="17.85546875" style="238" customWidth="1"/>
    <col min="15" max="15" width="17.140625" style="171" customWidth="1"/>
    <col min="16" max="16" width="18.140625" style="194" customWidth="1"/>
    <col min="17" max="17" width="14.5703125" style="85" customWidth="1"/>
    <col min="18" max="18" width="18.5703125" style="85" customWidth="1"/>
    <col min="19" max="16384" width="9.140625" style="85"/>
  </cols>
  <sheetData>
    <row r="1" spans="1:16" s="171" customFormat="1" ht="66.75" customHeight="1">
      <c r="A1" s="100" t="s">
        <v>321</v>
      </c>
      <c r="B1" s="101" t="s">
        <v>466</v>
      </c>
      <c r="C1" s="102" t="s">
        <v>5</v>
      </c>
      <c r="D1" s="102" t="s">
        <v>465</v>
      </c>
      <c r="E1" s="103" t="s">
        <v>1564</v>
      </c>
      <c r="F1" s="102" t="s">
        <v>1</v>
      </c>
      <c r="G1" s="11" t="s">
        <v>519</v>
      </c>
      <c r="H1" s="102" t="s">
        <v>2</v>
      </c>
      <c r="I1" s="102" t="s">
        <v>3</v>
      </c>
      <c r="J1" s="102" t="s">
        <v>1377</v>
      </c>
      <c r="K1" s="102" t="s">
        <v>924</v>
      </c>
      <c r="L1" s="102" t="s">
        <v>0</v>
      </c>
      <c r="M1" s="11" t="s">
        <v>334</v>
      </c>
      <c r="N1" s="104" t="s">
        <v>310</v>
      </c>
      <c r="O1" s="105" t="s">
        <v>311</v>
      </c>
      <c r="P1" s="189" t="s">
        <v>327</v>
      </c>
    </row>
    <row r="2" spans="1:16" ht="20.25">
      <c r="A2" s="518" t="s">
        <v>2382</v>
      </c>
      <c r="B2" s="190"/>
      <c r="C2" s="191"/>
      <c r="D2" s="106"/>
      <c r="E2" s="192"/>
      <c r="F2" s="84"/>
      <c r="G2" s="84"/>
      <c r="H2" s="84"/>
      <c r="I2" s="84"/>
      <c r="J2" s="84"/>
      <c r="K2" s="84"/>
      <c r="L2" s="84"/>
      <c r="M2" s="84"/>
      <c r="N2" s="226"/>
      <c r="O2" s="193"/>
    </row>
    <row r="3" spans="1:16" s="31" customFormat="1" ht="25.5" customHeight="1">
      <c r="A3" s="29" t="s">
        <v>1596</v>
      </c>
      <c r="F3" s="513"/>
      <c r="G3" s="514"/>
      <c r="H3" s="515"/>
      <c r="I3" s="515"/>
      <c r="J3" s="515"/>
      <c r="K3" s="515"/>
      <c r="L3" s="515"/>
      <c r="M3" s="515"/>
      <c r="N3" s="513"/>
    </row>
    <row r="4" spans="1:16" s="31" customFormat="1" ht="20.25" customHeight="1">
      <c r="A4" s="30"/>
      <c r="B4" s="31" t="s">
        <v>1597</v>
      </c>
      <c r="F4" s="513"/>
      <c r="G4" s="514"/>
      <c r="H4" s="515"/>
      <c r="I4" s="515"/>
      <c r="J4" s="515"/>
      <c r="K4" s="515"/>
      <c r="L4" s="515"/>
      <c r="M4" s="515"/>
      <c r="N4" s="513"/>
    </row>
    <row r="5" spans="1:16" s="31" customFormat="1" ht="18.75" customHeight="1">
      <c r="A5" s="32"/>
      <c r="B5" s="31" t="s">
        <v>1601</v>
      </c>
      <c r="F5" s="513"/>
      <c r="G5" s="514"/>
      <c r="H5" s="515"/>
      <c r="I5" s="515"/>
      <c r="J5" s="515"/>
      <c r="K5" s="515"/>
      <c r="L5" s="515"/>
      <c r="M5" s="515"/>
      <c r="N5" s="513"/>
    </row>
    <row r="6" spans="1:16" s="31" customFormat="1" ht="17.25" customHeight="1" thickBot="1">
      <c r="A6" s="516"/>
      <c r="B6" s="31" t="s">
        <v>2462</v>
      </c>
      <c r="D6" s="517"/>
      <c r="F6" s="513"/>
      <c r="G6" s="514"/>
      <c r="H6" s="515"/>
      <c r="I6" s="515"/>
      <c r="J6" s="515"/>
      <c r="K6" s="515"/>
      <c r="L6" s="515"/>
      <c r="M6" s="515"/>
      <c r="N6" s="513"/>
    </row>
    <row r="7" spans="1:16" s="254" customFormat="1" ht="30" customHeight="1">
      <c r="A7" s="421" t="s">
        <v>2381</v>
      </c>
      <c r="B7" s="247"/>
      <c r="C7" s="248"/>
      <c r="D7" s="248"/>
      <c r="E7" s="247"/>
      <c r="F7" s="248"/>
      <c r="G7" s="249"/>
      <c r="H7" s="248"/>
      <c r="I7" s="250"/>
      <c r="J7" s="249"/>
      <c r="K7" s="248"/>
      <c r="L7" s="248"/>
      <c r="M7" s="249"/>
      <c r="N7" s="251"/>
      <c r="O7" s="252"/>
      <c r="P7" s="253"/>
    </row>
    <row r="8" spans="1:16" s="254" customFormat="1" ht="40.5" customHeight="1" thickBot="1">
      <c r="A8" s="422" t="s">
        <v>2463</v>
      </c>
      <c r="B8" s="255"/>
      <c r="C8" s="256"/>
      <c r="D8" s="256"/>
      <c r="E8" s="255"/>
      <c r="F8" s="256"/>
      <c r="G8" s="257"/>
      <c r="H8" s="256"/>
      <c r="I8" s="258"/>
      <c r="J8" s="257"/>
      <c r="K8" s="256"/>
      <c r="L8" s="256"/>
      <c r="M8" s="257"/>
      <c r="N8" s="259"/>
      <c r="O8" s="260"/>
      <c r="P8" s="253"/>
    </row>
    <row r="9" spans="1:16" s="200" customFormat="1" ht="300">
      <c r="A9" s="70">
        <v>1</v>
      </c>
      <c r="B9" s="156" t="s">
        <v>1683</v>
      </c>
      <c r="C9" s="71" t="s">
        <v>1682</v>
      </c>
      <c r="D9" s="71" t="s">
        <v>1681</v>
      </c>
      <c r="E9" s="156" t="s">
        <v>1680</v>
      </c>
      <c r="F9" s="424" t="s">
        <v>1679</v>
      </c>
      <c r="G9" s="62" t="s">
        <v>516</v>
      </c>
      <c r="H9" s="156" t="s">
        <v>1678</v>
      </c>
      <c r="I9" s="63" t="s">
        <v>1677</v>
      </c>
      <c r="J9" s="63" t="s">
        <v>2256</v>
      </c>
      <c r="K9" s="63" t="s">
        <v>2254</v>
      </c>
      <c r="L9" s="63" t="s">
        <v>1676</v>
      </c>
      <c r="M9" s="63" t="s">
        <v>1675</v>
      </c>
      <c r="N9" s="425">
        <v>1195823.32</v>
      </c>
      <c r="O9" s="426">
        <f>N9*0.702804</f>
        <v>840429.41258928005</v>
      </c>
    </row>
    <row r="10" spans="1:16" s="200" customFormat="1" ht="315">
      <c r="A10" s="45">
        <v>2</v>
      </c>
      <c r="B10" s="115" t="s">
        <v>1688</v>
      </c>
      <c r="C10" s="33" t="s">
        <v>1687</v>
      </c>
      <c r="D10" s="33" t="s">
        <v>1686</v>
      </c>
      <c r="E10" s="115" t="s">
        <v>1680</v>
      </c>
      <c r="F10" s="88" t="s">
        <v>1685</v>
      </c>
      <c r="G10" s="36" t="s">
        <v>516</v>
      </c>
      <c r="H10" s="115" t="s">
        <v>1229</v>
      </c>
      <c r="I10" s="34" t="s">
        <v>1684</v>
      </c>
      <c r="J10" s="34" t="s">
        <v>2257</v>
      </c>
      <c r="K10" s="34" t="s">
        <v>2255</v>
      </c>
      <c r="L10" s="34" t="s">
        <v>2258</v>
      </c>
      <c r="M10" s="34" t="s">
        <v>2259</v>
      </c>
      <c r="N10" s="79">
        <v>1209305</v>
      </c>
      <c r="O10" s="114">
        <f>N10*0.702804</f>
        <v>849904.39121999999</v>
      </c>
    </row>
    <row r="11" spans="1:16" s="200" customFormat="1" ht="240">
      <c r="A11" s="45">
        <v>3</v>
      </c>
      <c r="B11" s="86" t="s">
        <v>1695</v>
      </c>
      <c r="C11" s="33" t="s">
        <v>1694</v>
      </c>
      <c r="D11" s="33" t="s">
        <v>1693</v>
      </c>
      <c r="E11" s="115" t="s">
        <v>1371</v>
      </c>
      <c r="F11" s="88" t="s">
        <v>1692</v>
      </c>
      <c r="G11" s="36" t="s">
        <v>518</v>
      </c>
      <c r="H11" s="115" t="s">
        <v>1678</v>
      </c>
      <c r="I11" s="34" t="s">
        <v>1691</v>
      </c>
      <c r="J11" s="61" t="s">
        <v>1690</v>
      </c>
      <c r="K11" s="34" t="s">
        <v>2261</v>
      </c>
      <c r="L11" s="34" t="s">
        <v>1689</v>
      </c>
      <c r="M11" s="427" t="s">
        <v>2260</v>
      </c>
      <c r="N11" s="428">
        <v>581735</v>
      </c>
      <c r="O11" s="47">
        <v>581735</v>
      </c>
    </row>
    <row r="12" spans="1:16" s="200" customFormat="1" ht="180">
      <c r="A12" s="45">
        <v>4</v>
      </c>
      <c r="B12" s="115" t="s">
        <v>1705</v>
      </c>
      <c r="C12" s="261" t="s">
        <v>1704</v>
      </c>
      <c r="D12" s="33" t="s">
        <v>1703</v>
      </c>
      <c r="E12" s="34" t="s">
        <v>1702</v>
      </c>
      <c r="F12" s="88" t="s">
        <v>1701</v>
      </c>
      <c r="G12" s="34" t="s">
        <v>517</v>
      </c>
      <c r="H12" s="115" t="s">
        <v>1700</v>
      </c>
      <c r="I12" s="34" t="s">
        <v>1699</v>
      </c>
      <c r="J12" s="34" t="s">
        <v>1698</v>
      </c>
      <c r="K12" s="34" t="s">
        <v>2155</v>
      </c>
      <c r="L12" s="34" t="s">
        <v>1697</v>
      </c>
      <c r="M12" s="34" t="s">
        <v>1696</v>
      </c>
      <c r="N12" s="95">
        <v>518072.29</v>
      </c>
      <c r="O12" s="96">
        <v>364103.27770116</v>
      </c>
    </row>
    <row r="13" spans="1:16" s="200" customFormat="1" ht="60">
      <c r="A13" s="124" t="s">
        <v>340</v>
      </c>
      <c r="B13" s="115" t="s">
        <v>2385</v>
      </c>
      <c r="C13" s="41" t="s">
        <v>258</v>
      </c>
      <c r="D13" s="41" t="s">
        <v>1718</v>
      </c>
      <c r="E13" s="86" t="s">
        <v>1374</v>
      </c>
      <c r="F13" s="88" t="s">
        <v>1717</v>
      </c>
      <c r="G13" s="36" t="s">
        <v>517</v>
      </c>
      <c r="H13" s="86" t="s">
        <v>487</v>
      </c>
      <c r="I13" s="43" t="s">
        <v>1710</v>
      </c>
      <c r="J13" s="43" t="s">
        <v>2183</v>
      </c>
      <c r="K13" s="43" t="s">
        <v>1708</v>
      </c>
      <c r="L13" s="34" t="s">
        <v>2386</v>
      </c>
      <c r="M13" s="429" t="s">
        <v>1756</v>
      </c>
      <c r="N13" s="34" t="s">
        <v>647</v>
      </c>
      <c r="O13" s="96" t="s">
        <v>647</v>
      </c>
    </row>
    <row r="14" spans="1:16" s="200" customFormat="1" ht="165" customHeight="1">
      <c r="A14" s="124" t="s">
        <v>341</v>
      </c>
      <c r="B14" s="115" t="s">
        <v>2385</v>
      </c>
      <c r="C14" s="41" t="s">
        <v>25</v>
      </c>
      <c r="D14" s="41" t="s">
        <v>1716</v>
      </c>
      <c r="E14" s="86" t="s">
        <v>1374</v>
      </c>
      <c r="F14" s="46" t="s">
        <v>1715</v>
      </c>
      <c r="G14" s="36" t="s">
        <v>517</v>
      </c>
      <c r="H14" s="86" t="s">
        <v>487</v>
      </c>
      <c r="I14" s="43" t="s">
        <v>1710</v>
      </c>
      <c r="J14" s="112" t="s">
        <v>2056</v>
      </c>
      <c r="K14" s="43" t="s">
        <v>1714</v>
      </c>
      <c r="L14" s="36" t="s">
        <v>2387</v>
      </c>
      <c r="M14" s="35" t="s">
        <v>2057</v>
      </c>
      <c r="N14" s="428">
        <v>29388</v>
      </c>
      <c r="O14" s="47">
        <v>20654.003951999999</v>
      </c>
      <c r="P14" s="195"/>
    </row>
    <row r="15" spans="1:16" s="200" customFormat="1" ht="90">
      <c r="A15" s="124" t="s">
        <v>342</v>
      </c>
      <c r="B15" s="115" t="s">
        <v>2385</v>
      </c>
      <c r="C15" s="41" t="s">
        <v>1713</v>
      </c>
      <c r="D15" s="41" t="s">
        <v>1712</v>
      </c>
      <c r="E15" s="86" t="s">
        <v>1374</v>
      </c>
      <c r="F15" s="46" t="s">
        <v>1711</v>
      </c>
      <c r="G15" s="36" t="s">
        <v>517</v>
      </c>
      <c r="H15" s="86" t="s">
        <v>487</v>
      </c>
      <c r="I15" s="43" t="s">
        <v>1710</v>
      </c>
      <c r="J15" s="112" t="s">
        <v>1709</v>
      </c>
      <c r="K15" s="43" t="s">
        <v>1708</v>
      </c>
      <c r="L15" s="36" t="s">
        <v>1707</v>
      </c>
      <c r="M15" s="430" t="s">
        <v>1706</v>
      </c>
      <c r="N15" s="34" t="s">
        <v>647</v>
      </c>
      <c r="O15" s="96" t="s">
        <v>647</v>
      </c>
      <c r="P15" s="195"/>
    </row>
    <row r="16" spans="1:16" s="200" customFormat="1" ht="208.5" customHeight="1">
      <c r="A16" s="65">
        <v>5</v>
      </c>
      <c r="B16" s="43" t="s">
        <v>404</v>
      </c>
      <c r="C16" s="48" t="s">
        <v>379</v>
      </c>
      <c r="D16" s="33" t="s">
        <v>309</v>
      </c>
      <c r="E16" s="34" t="s">
        <v>1371</v>
      </c>
      <c r="F16" s="40" t="s">
        <v>378</v>
      </c>
      <c r="G16" s="39" t="s">
        <v>516</v>
      </c>
      <c r="H16" s="40" t="s">
        <v>628</v>
      </c>
      <c r="I16" s="40" t="s">
        <v>702</v>
      </c>
      <c r="J16" s="110" t="s">
        <v>377</v>
      </c>
      <c r="K16" s="40" t="s">
        <v>382</v>
      </c>
      <c r="L16" s="40" t="s">
        <v>374</v>
      </c>
      <c r="M16" s="40" t="s">
        <v>2390</v>
      </c>
      <c r="N16" s="227">
        <v>2858925.5</v>
      </c>
      <c r="O16" s="50">
        <v>2009264.2771019998</v>
      </c>
      <c r="P16" s="199"/>
    </row>
    <row r="17" spans="1:17" s="200" customFormat="1" ht="195.75" customHeight="1">
      <c r="A17" s="65">
        <v>6</v>
      </c>
      <c r="B17" s="43" t="s">
        <v>403</v>
      </c>
      <c r="C17" s="48" t="s">
        <v>375</v>
      </c>
      <c r="D17" s="33" t="s">
        <v>308</v>
      </c>
      <c r="E17" s="34" t="s">
        <v>1371</v>
      </c>
      <c r="F17" s="40" t="s">
        <v>430</v>
      </c>
      <c r="G17" s="38" t="s">
        <v>516</v>
      </c>
      <c r="H17" s="40" t="s">
        <v>1456</v>
      </c>
      <c r="I17" s="40" t="s">
        <v>840</v>
      </c>
      <c r="J17" s="61" t="s">
        <v>376</v>
      </c>
      <c r="K17" s="40" t="s">
        <v>381</v>
      </c>
      <c r="L17" s="40" t="s">
        <v>993</v>
      </c>
      <c r="M17" s="36" t="s">
        <v>380</v>
      </c>
      <c r="N17" s="227">
        <v>5238270</v>
      </c>
      <c r="O17" s="50">
        <v>3681477.1090799998</v>
      </c>
      <c r="P17" s="199"/>
    </row>
    <row r="18" spans="1:17" s="200" customFormat="1" ht="180">
      <c r="A18" s="45">
        <v>7</v>
      </c>
      <c r="B18" s="115" t="s">
        <v>1728</v>
      </c>
      <c r="C18" s="41" t="s">
        <v>2262</v>
      </c>
      <c r="D18" s="41" t="s">
        <v>1729</v>
      </c>
      <c r="E18" s="34" t="s">
        <v>1702</v>
      </c>
      <c r="F18" s="46" t="s">
        <v>1730</v>
      </c>
      <c r="G18" s="34" t="s">
        <v>517</v>
      </c>
      <c r="H18" s="86" t="s">
        <v>1731</v>
      </c>
      <c r="I18" s="43" t="s">
        <v>1775</v>
      </c>
      <c r="J18" s="43" t="s">
        <v>1732</v>
      </c>
      <c r="K18" s="43" t="s">
        <v>1733</v>
      </c>
      <c r="L18" s="43"/>
      <c r="M18" s="34" t="s">
        <v>1734</v>
      </c>
      <c r="N18" s="431">
        <v>2168674.77</v>
      </c>
      <c r="O18" s="432">
        <v>1524153.3030550799</v>
      </c>
      <c r="P18" s="206"/>
    </row>
    <row r="19" spans="1:17" s="200" customFormat="1" ht="261" customHeight="1">
      <c r="A19" s="45" t="s">
        <v>1772</v>
      </c>
      <c r="B19" s="86" t="s">
        <v>2370</v>
      </c>
      <c r="C19" s="41" t="s">
        <v>40</v>
      </c>
      <c r="D19" s="41" t="s">
        <v>1766</v>
      </c>
      <c r="E19" s="86" t="s">
        <v>1374</v>
      </c>
      <c r="F19" s="46" t="s">
        <v>1730</v>
      </c>
      <c r="G19" s="43" t="s">
        <v>518</v>
      </c>
      <c r="H19" s="86" t="s">
        <v>1731</v>
      </c>
      <c r="I19" s="43" t="s">
        <v>1774</v>
      </c>
      <c r="J19" s="43" t="s">
        <v>1771</v>
      </c>
      <c r="K19" s="43" t="s">
        <v>1770</v>
      </c>
      <c r="L19" s="43" t="s">
        <v>1769</v>
      </c>
      <c r="M19" s="43" t="s">
        <v>1768</v>
      </c>
      <c r="N19" s="34" t="s">
        <v>2371</v>
      </c>
      <c r="O19" s="50"/>
      <c r="P19" s="433"/>
    </row>
    <row r="20" spans="1:17" s="200" customFormat="1" ht="150">
      <c r="A20" s="45" t="s">
        <v>1767</v>
      </c>
      <c r="B20" s="86" t="s">
        <v>2370</v>
      </c>
      <c r="C20" s="41" t="s">
        <v>255</v>
      </c>
      <c r="D20" s="41" t="s">
        <v>1766</v>
      </c>
      <c r="E20" s="86" t="s">
        <v>1374</v>
      </c>
      <c r="F20" s="46" t="s">
        <v>1730</v>
      </c>
      <c r="G20" s="43" t="s">
        <v>518</v>
      </c>
      <c r="H20" s="86" t="s">
        <v>1731</v>
      </c>
      <c r="I20" s="43" t="s">
        <v>1774</v>
      </c>
      <c r="J20" s="43" t="s">
        <v>1765</v>
      </c>
      <c r="K20" s="43" t="s">
        <v>1764</v>
      </c>
      <c r="L20" s="43" t="s">
        <v>1763</v>
      </c>
      <c r="M20" s="43" t="s">
        <v>1762</v>
      </c>
      <c r="N20" s="34" t="s">
        <v>2371</v>
      </c>
      <c r="O20" s="50"/>
      <c r="P20" s="433"/>
    </row>
    <row r="21" spans="1:17" s="200" customFormat="1" ht="71.25">
      <c r="A21" s="434" t="s">
        <v>1761</v>
      </c>
      <c r="B21" s="86" t="s">
        <v>2370</v>
      </c>
      <c r="C21" s="33" t="s">
        <v>258</v>
      </c>
      <c r="D21" s="33" t="s">
        <v>1760</v>
      </c>
      <c r="E21" s="86" t="s">
        <v>1374</v>
      </c>
      <c r="F21" s="34" t="s">
        <v>1730</v>
      </c>
      <c r="G21" s="34" t="s">
        <v>518</v>
      </c>
      <c r="H21" s="34" t="s">
        <v>1731</v>
      </c>
      <c r="I21" s="34" t="s">
        <v>1773</v>
      </c>
      <c r="J21" s="34" t="s">
        <v>1759</v>
      </c>
      <c r="K21" s="34" t="s">
        <v>1758</v>
      </c>
      <c r="L21" s="34" t="s">
        <v>1757</v>
      </c>
      <c r="M21" s="35" t="s">
        <v>1756</v>
      </c>
      <c r="N21" s="34" t="s">
        <v>2371</v>
      </c>
      <c r="O21" s="47"/>
      <c r="P21" s="433"/>
    </row>
    <row r="22" spans="1:17" s="200" customFormat="1" ht="120">
      <c r="A22" s="434" t="s">
        <v>1755</v>
      </c>
      <c r="B22" s="86" t="s">
        <v>2370</v>
      </c>
      <c r="C22" s="33" t="s">
        <v>25</v>
      </c>
      <c r="D22" s="33" t="s">
        <v>1754</v>
      </c>
      <c r="E22" s="86" t="s">
        <v>1374</v>
      </c>
      <c r="F22" s="34" t="s">
        <v>1730</v>
      </c>
      <c r="G22" s="34" t="s">
        <v>518</v>
      </c>
      <c r="H22" s="34" t="s">
        <v>1731</v>
      </c>
      <c r="I22" s="34" t="s">
        <v>1710</v>
      </c>
      <c r="J22" s="34" t="s">
        <v>1753</v>
      </c>
      <c r="K22" s="79" t="s">
        <v>1752</v>
      </c>
      <c r="L22" s="34" t="s">
        <v>1751</v>
      </c>
      <c r="M22" s="34" t="s">
        <v>1750</v>
      </c>
      <c r="N22" s="34" t="s">
        <v>2371</v>
      </c>
      <c r="O22" s="47"/>
      <c r="P22" s="433"/>
    </row>
    <row r="23" spans="1:17" s="200" customFormat="1" ht="135">
      <c r="A23" s="434" t="s">
        <v>1749</v>
      </c>
      <c r="B23" s="86" t="s">
        <v>2370</v>
      </c>
      <c r="C23" s="48" t="s">
        <v>282</v>
      </c>
      <c r="D23" s="33" t="s">
        <v>1748</v>
      </c>
      <c r="E23" s="86" t="s">
        <v>1374</v>
      </c>
      <c r="F23" s="34" t="s">
        <v>1739</v>
      </c>
      <c r="G23" s="36" t="s">
        <v>518</v>
      </c>
      <c r="H23" s="34" t="s">
        <v>1229</v>
      </c>
      <c r="I23" s="34" t="s">
        <v>1747</v>
      </c>
      <c r="J23" s="34" t="s">
        <v>1746</v>
      </c>
      <c r="K23" s="34" t="s">
        <v>1745</v>
      </c>
      <c r="L23" s="36" t="s">
        <v>1744</v>
      </c>
      <c r="M23" s="36" t="s">
        <v>1743</v>
      </c>
      <c r="N23" s="34" t="s">
        <v>2371</v>
      </c>
      <c r="O23" s="97"/>
      <c r="P23" s="68" t="s">
        <v>2154</v>
      </c>
    </row>
    <row r="24" spans="1:17" s="200" customFormat="1" ht="135">
      <c r="A24" s="434" t="s">
        <v>1742</v>
      </c>
      <c r="B24" s="86" t="s">
        <v>2370</v>
      </c>
      <c r="C24" s="33" t="s">
        <v>1741</v>
      </c>
      <c r="D24" s="33" t="s">
        <v>1740</v>
      </c>
      <c r="E24" s="86" t="s">
        <v>1374</v>
      </c>
      <c r="F24" s="34" t="s">
        <v>1739</v>
      </c>
      <c r="G24" s="36" t="s">
        <v>518</v>
      </c>
      <c r="H24" s="86" t="s">
        <v>1731</v>
      </c>
      <c r="I24" s="34" t="s">
        <v>1776</v>
      </c>
      <c r="J24" s="34" t="s">
        <v>1738</v>
      </c>
      <c r="K24" s="34" t="s">
        <v>1737</v>
      </c>
      <c r="L24" s="36" t="s">
        <v>1736</v>
      </c>
      <c r="M24" s="36" t="s">
        <v>1735</v>
      </c>
      <c r="N24" s="34" t="s">
        <v>2371</v>
      </c>
      <c r="O24" s="47"/>
      <c r="P24" s="68" t="s">
        <v>2154</v>
      </c>
    </row>
    <row r="25" spans="1:17" s="197" customFormat="1" ht="210.75" customHeight="1">
      <c r="A25" s="25">
        <v>8</v>
      </c>
      <c r="B25" s="275" t="s">
        <v>1719</v>
      </c>
      <c r="C25" s="435" t="s">
        <v>1720</v>
      </c>
      <c r="D25" s="19" t="s">
        <v>1721</v>
      </c>
      <c r="E25" s="275" t="s">
        <v>1371</v>
      </c>
      <c r="F25" s="5" t="s">
        <v>1722</v>
      </c>
      <c r="G25" s="1" t="s">
        <v>516</v>
      </c>
      <c r="H25" s="275" t="s">
        <v>578</v>
      </c>
      <c r="I25" s="4" t="s">
        <v>1723</v>
      </c>
      <c r="J25" s="4" t="s">
        <v>1724</v>
      </c>
      <c r="K25" s="4" t="s">
        <v>1725</v>
      </c>
      <c r="L25" s="4" t="s">
        <v>1726</v>
      </c>
      <c r="M25" s="9" t="s">
        <v>1727</v>
      </c>
      <c r="N25" s="436">
        <v>5888801</v>
      </c>
      <c r="O25" s="13">
        <v>4138672.8980040001</v>
      </c>
      <c r="P25" s="196" t="s">
        <v>2369</v>
      </c>
    </row>
    <row r="26" spans="1:17" s="197" customFormat="1" ht="177.75" customHeight="1">
      <c r="A26" s="183">
        <v>9</v>
      </c>
      <c r="B26" s="6" t="s">
        <v>412</v>
      </c>
      <c r="C26" s="7" t="s">
        <v>133</v>
      </c>
      <c r="D26" s="7" t="s">
        <v>312</v>
      </c>
      <c r="E26" s="4" t="s">
        <v>1372</v>
      </c>
      <c r="F26" s="6" t="s">
        <v>408</v>
      </c>
      <c r="G26" s="37" t="s">
        <v>516</v>
      </c>
      <c r="H26" s="6" t="s">
        <v>1456</v>
      </c>
      <c r="I26" s="6" t="s">
        <v>840</v>
      </c>
      <c r="J26" s="6" t="s">
        <v>132</v>
      </c>
      <c r="K26" s="6" t="s">
        <v>1644</v>
      </c>
      <c r="L26" s="91" t="s">
        <v>1645</v>
      </c>
      <c r="M26" s="37" t="s">
        <v>131</v>
      </c>
      <c r="N26" s="228">
        <v>254898</v>
      </c>
      <c r="O26" s="107">
        <v>179143.333992</v>
      </c>
      <c r="P26" s="196" t="s">
        <v>2369</v>
      </c>
    </row>
    <row r="27" spans="1:17" s="197" customFormat="1" ht="178.5" customHeight="1">
      <c r="A27" s="108">
        <v>10</v>
      </c>
      <c r="B27" s="6" t="s">
        <v>383</v>
      </c>
      <c r="C27" s="19" t="s">
        <v>190</v>
      </c>
      <c r="D27" s="19" t="s">
        <v>188</v>
      </c>
      <c r="E27" s="4" t="s">
        <v>1372</v>
      </c>
      <c r="F27" s="4" t="s">
        <v>429</v>
      </c>
      <c r="G27" s="1" t="s">
        <v>516</v>
      </c>
      <c r="H27" s="4" t="s">
        <v>628</v>
      </c>
      <c r="I27" s="4" t="s">
        <v>191</v>
      </c>
      <c r="J27" s="10" t="s">
        <v>192</v>
      </c>
      <c r="K27" s="4" t="s">
        <v>1352</v>
      </c>
      <c r="L27" s="9" t="s">
        <v>1646</v>
      </c>
      <c r="M27" s="1" t="s">
        <v>1351</v>
      </c>
      <c r="N27" s="229">
        <f>155931+119682</f>
        <v>275613</v>
      </c>
      <c r="O27" s="13">
        <v>193701.918852</v>
      </c>
      <c r="P27" s="196" t="s">
        <v>2369</v>
      </c>
      <c r="Q27" s="198"/>
    </row>
    <row r="28" spans="1:17" s="197" customFormat="1" ht="90">
      <c r="A28" s="108">
        <v>11</v>
      </c>
      <c r="B28" s="6" t="s">
        <v>407</v>
      </c>
      <c r="C28" s="27" t="s">
        <v>306</v>
      </c>
      <c r="D28" s="19" t="s">
        <v>394</v>
      </c>
      <c r="E28" s="244" t="s">
        <v>1371</v>
      </c>
      <c r="F28" s="89" t="s">
        <v>7</v>
      </c>
      <c r="G28" s="2" t="s">
        <v>516</v>
      </c>
      <c r="H28" s="89" t="s">
        <v>629</v>
      </c>
      <c r="I28" s="89" t="s">
        <v>840</v>
      </c>
      <c r="J28" s="10" t="s">
        <v>307</v>
      </c>
      <c r="K28" s="89" t="s">
        <v>366</v>
      </c>
      <c r="L28" s="109" t="s">
        <v>305</v>
      </c>
      <c r="M28" s="1" t="s">
        <v>838</v>
      </c>
      <c r="N28" s="228">
        <v>4900000</v>
      </c>
      <c r="O28" s="107">
        <v>3443739.6</v>
      </c>
      <c r="P28" s="196" t="s">
        <v>2369</v>
      </c>
    </row>
    <row r="29" spans="1:17" s="197" customFormat="1" ht="156.75">
      <c r="A29" s="108">
        <v>12</v>
      </c>
      <c r="B29" s="6" t="s">
        <v>406</v>
      </c>
      <c r="C29" s="27" t="s">
        <v>252</v>
      </c>
      <c r="D29" s="19" t="s">
        <v>395</v>
      </c>
      <c r="E29" s="4" t="s">
        <v>1371</v>
      </c>
      <c r="F29" s="89" t="s">
        <v>189</v>
      </c>
      <c r="G29" s="1" t="s">
        <v>516</v>
      </c>
      <c r="H29" s="89" t="s">
        <v>251</v>
      </c>
      <c r="I29" s="89" t="s">
        <v>250</v>
      </c>
      <c r="J29" s="4" t="s">
        <v>249</v>
      </c>
      <c r="K29" s="89" t="s">
        <v>367</v>
      </c>
      <c r="L29" s="109" t="s">
        <v>1646</v>
      </c>
      <c r="M29" s="1" t="s">
        <v>365</v>
      </c>
      <c r="N29" s="229">
        <v>2499083</v>
      </c>
      <c r="O29" s="13">
        <v>1756365.5287319999</v>
      </c>
      <c r="P29" s="196" t="s">
        <v>2369</v>
      </c>
    </row>
    <row r="30" spans="1:17" s="197" customFormat="1" ht="117" customHeight="1">
      <c r="A30" s="108">
        <v>13</v>
      </c>
      <c r="B30" s="6" t="s">
        <v>432</v>
      </c>
      <c r="C30" s="19" t="s">
        <v>316</v>
      </c>
      <c r="D30" s="7" t="s">
        <v>393</v>
      </c>
      <c r="E30" s="4" t="s">
        <v>1372</v>
      </c>
      <c r="F30" s="89" t="s">
        <v>429</v>
      </c>
      <c r="G30" s="1" t="s">
        <v>516</v>
      </c>
      <c r="H30" s="4" t="s">
        <v>425</v>
      </c>
      <c r="I30" s="4" t="s">
        <v>317</v>
      </c>
      <c r="J30" s="4" t="s">
        <v>315</v>
      </c>
      <c r="K30" s="4" t="s">
        <v>428</v>
      </c>
      <c r="L30" s="4" t="s">
        <v>426</v>
      </c>
      <c r="M30" s="1" t="s">
        <v>427</v>
      </c>
      <c r="N30" s="229">
        <v>723051</v>
      </c>
      <c r="O30" s="13">
        <v>508163.13500399998</v>
      </c>
      <c r="P30" s="196" t="s">
        <v>2369</v>
      </c>
    </row>
    <row r="31" spans="1:17" s="200" customFormat="1" ht="231" customHeight="1">
      <c r="A31" s="65">
        <v>14</v>
      </c>
      <c r="B31" s="43" t="s">
        <v>405</v>
      </c>
      <c r="C31" s="48" t="s">
        <v>369</v>
      </c>
      <c r="D31" s="33" t="s">
        <v>304</v>
      </c>
      <c r="E31" s="34" t="s">
        <v>1371</v>
      </c>
      <c r="F31" s="40" t="s">
        <v>370</v>
      </c>
      <c r="G31" s="34" t="s">
        <v>517</v>
      </c>
      <c r="H31" s="40" t="s">
        <v>1456</v>
      </c>
      <c r="I31" s="40" t="s">
        <v>840</v>
      </c>
      <c r="J31" s="110" t="s">
        <v>368</v>
      </c>
      <c r="K31" s="40" t="s">
        <v>371</v>
      </c>
      <c r="L31" s="40" t="s">
        <v>373</v>
      </c>
      <c r="M31" s="40" t="s">
        <v>372</v>
      </c>
      <c r="N31" s="227">
        <v>2233400</v>
      </c>
      <c r="O31" s="50">
        <v>1569642.4535999999</v>
      </c>
      <c r="P31" s="199"/>
    </row>
    <row r="32" spans="1:17" s="200" customFormat="1" ht="117" customHeight="1">
      <c r="A32" s="65">
        <v>15</v>
      </c>
      <c r="B32" s="86" t="s">
        <v>1532</v>
      </c>
      <c r="C32" s="261" t="s">
        <v>1531</v>
      </c>
      <c r="D32" s="33" t="s">
        <v>1530</v>
      </c>
      <c r="E32" s="34" t="s">
        <v>1533</v>
      </c>
      <c r="F32" s="88" t="s">
        <v>1529</v>
      </c>
      <c r="G32" s="34" t="s">
        <v>516</v>
      </c>
      <c r="H32" s="115" t="s">
        <v>1052</v>
      </c>
      <c r="I32" s="34" t="s">
        <v>1528</v>
      </c>
      <c r="J32" s="34" t="s">
        <v>1527</v>
      </c>
      <c r="K32" s="34" t="s">
        <v>2156</v>
      </c>
      <c r="L32" s="34" t="s">
        <v>1526</v>
      </c>
      <c r="M32" s="69" t="s">
        <v>1525</v>
      </c>
      <c r="N32" s="141">
        <v>1043020</v>
      </c>
      <c r="O32" s="111">
        <v>733038.62807999994</v>
      </c>
    </row>
    <row r="33" spans="1:16" s="200" customFormat="1" ht="119.25" customHeight="1">
      <c r="A33" s="65">
        <v>16</v>
      </c>
      <c r="B33" s="43" t="s">
        <v>434</v>
      </c>
      <c r="C33" s="33" t="s">
        <v>302</v>
      </c>
      <c r="D33" s="33" t="s">
        <v>2108</v>
      </c>
      <c r="E33" s="34" t="s">
        <v>2110</v>
      </c>
      <c r="F33" s="34" t="s">
        <v>1356</v>
      </c>
      <c r="G33" s="42" t="s">
        <v>517</v>
      </c>
      <c r="H33" s="34" t="s">
        <v>840</v>
      </c>
      <c r="I33" s="43" t="s">
        <v>2107</v>
      </c>
      <c r="J33" s="34" t="s">
        <v>2263</v>
      </c>
      <c r="K33" s="34" t="s">
        <v>421</v>
      </c>
      <c r="L33" s="34" t="s">
        <v>301</v>
      </c>
      <c r="M33" s="42" t="s">
        <v>303</v>
      </c>
      <c r="N33" s="92">
        <v>1497889</v>
      </c>
      <c r="O33" s="50">
        <v>1052722.3807560001</v>
      </c>
      <c r="P33" s="199"/>
    </row>
    <row r="34" spans="1:16" s="200" customFormat="1" ht="135">
      <c r="A34" s="45" t="s">
        <v>2374</v>
      </c>
      <c r="B34" s="43" t="s">
        <v>434</v>
      </c>
      <c r="C34" s="33" t="s">
        <v>280</v>
      </c>
      <c r="D34" s="41" t="s">
        <v>2109</v>
      </c>
      <c r="E34" s="34" t="s">
        <v>2110</v>
      </c>
      <c r="F34" s="43"/>
      <c r="G34" s="36" t="s">
        <v>517</v>
      </c>
      <c r="H34" s="43" t="s">
        <v>2106</v>
      </c>
      <c r="I34" s="43" t="s">
        <v>2107</v>
      </c>
      <c r="J34" s="43" t="s">
        <v>2264</v>
      </c>
      <c r="K34" s="437" t="s">
        <v>2266</v>
      </c>
      <c r="L34" s="438"/>
      <c r="M34" s="38"/>
      <c r="N34" s="34" t="s">
        <v>279</v>
      </c>
      <c r="O34" s="47"/>
      <c r="P34" s="199" t="s">
        <v>2388</v>
      </c>
    </row>
    <row r="35" spans="1:16" s="200" customFormat="1" ht="60">
      <c r="A35" s="45" t="s">
        <v>2375</v>
      </c>
      <c r="B35" s="43" t="s">
        <v>434</v>
      </c>
      <c r="C35" s="33" t="s">
        <v>117</v>
      </c>
      <c r="D35" s="41" t="s">
        <v>2109</v>
      </c>
      <c r="E35" s="34" t="s">
        <v>2110</v>
      </c>
      <c r="F35" s="43"/>
      <c r="G35" s="36" t="s">
        <v>517</v>
      </c>
      <c r="H35" s="43" t="s">
        <v>2106</v>
      </c>
      <c r="I35" s="43" t="s">
        <v>2107</v>
      </c>
      <c r="J35" s="43" t="s">
        <v>2264</v>
      </c>
      <c r="K35" s="437" t="s">
        <v>2265</v>
      </c>
      <c r="L35" s="438"/>
      <c r="M35" s="38"/>
      <c r="N35" s="34" t="s">
        <v>279</v>
      </c>
      <c r="O35" s="47"/>
      <c r="P35" s="199" t="s">
        <v>2379</v>
      </c>
    </row>
    <row r="36" spans="1:16" s="200" customFormat="1" ht="60">
      <c r="A36" s="45" t="s">
        <v>2375</v>
      </c>
      <c r="B36" s="43" t="s">
        <v>434</v>
      </c>
      <c r="C36" s="33" t="s">
        <v>278</v>
      </c>
      <c r="D36" s="41" t="s">
        <v>2109</v>
      </c>
      <c r="E36" s="34" t="s">
        <v>2110</v>
      </c>
      <c r="F36" s="43"/>
      <c r="G36" s="36" t="s">
        <v>517</v>
      </c>
      <c r="H36" s="43" t="s">
        <v>2106</v>
      </c>
      <c r="I36" s="43" t="s">
        <v>2107</v>
      </c>
      <c r="J36" s="43" t="s">
        <v>2264</v>
      </c>
      <c r="K36" s="437" t="s">
        <v>2265</v>
      </c>
      <c r="L36" s="438"/>
      <c r="M36" s="38"/>
      <c r="N36" s="34" t="s">
        <v>279</v>
      </c>
      <c r="O36" s="47"/>
      <c r="P36" s="199" t="s">
        <v>2380</v>
      </c>
    </row>
    <row r="37" spans="1:16" s="200" customFormat="1" ht="409.5">
      <c r="A37" s="65">
        <v>17</v>
      </c>
      <c r="B37" s="43" t="s">
        <v>424</v>
      </c>
      <c r="C37" s="33" t="s">
        <v>37</v>
      </c>
      <c r="D37" s="41" t="s">
        <v>690</v>
      </c>
      <c r="E37" s="34" t="s">
        <v>1392</v>
      </c>
      <c r="F37" s="43" t="s">
        <v>1373</v>
      </c>
      <c r="G37" s="36" t="s">
        <v>518</v>
      </c>
      <c r="H37" s="43" t="s">
        <v>1456</v>
      </c>
      <c r="I37" s="43" t="s">
        <v>778</v>
      </c>
      <c r="J37" s="112" t="s">
        <v>422</v>
      </c>
      <c r="K37" s="43" t="s">
        <v>1044</v>
      </c>
      <c r="L37" s="35" t="s">
        <v>1647</v>
      </c>
      <c r="M37" s="36" t="s">
        <v>1043</v>
      </c>
      <c r="N37" s="92">
        <v>1914000</v>
      </c>
      <c r="O37" s="47">
        <v>1345166.8559999999</v>
      </c>
      <c r="P37" s="199"/>
    </row>
    <row r="38" spans="1:16" s="200" customFormat="1" ht="149.25" customHeight="1">
      <c r="A38" s="65">
        <v>18</v>
      </c>
      <c r="B38" s="43" t="s">
        <v>597</v>
      </c>
      <c r="C38" s="41" t="s">
        <v>275</v>
      </c>
      <c r="D38" s="41" t="s">
        <v>596</v>
      </c>
      <c r="E38" s="34" t="s">
        <v>1371</v>
      </c>
      <c r="F38" s="46" t="s">
        <v>595</v>
      </c>
      <c r="G38" s="34" t="s">
        <v>516</v>
      </c>
      <c r="H38" s="86" t="s">
        <v>594</v>
      </c>
      <c r="I38" s="86" t="s">
        <v>191</v>
      </c>
      <c r="J38" s="43" t="s">
        <v>593</v>
      </c>
      <c r="K38" s="43" t="s">
        <v>1438</v>
      </c>
      <c r="L38" s="43" t="s">
        <v>592</v>
      </c>
      <c r="M38" s="69" t="s">
        <v>1439</v>
      </c>
      <c r="N38" s="113">
        <v>681347.85800877633</v>
      </c>
      <c r="O38" s="114">
        <v>478854</v>
      </c>
    </row>
    <row r="39" spans="1:16" s="200" customFormat="1" ht="149.25" customHeight="1">
      <c r="A39" s="65">
        <v>19</v>
      </c>
      <c r="B39" s="115" t="s">
        <v>498</v>
      </c>
      <c r="C39" s="41" t="s">
        <v>492</v>
      </c>
      <c r="D39" s="41" t="s">
        <v>2198</v>
      </c>
      <c r="E39" s="34" t="s">
        <v>1391</v>
      </c>
      <c r="F39" s="34" t="s">
        <v>1357</v>
      </c>
      <c r="G39" s="38" t="s">
        <v>517</v>
      </c>
      <c r="H39" s="43" t="s">
        <v>493</v>
      </c>
      <c r="I39" s="43" t="s">
        <v>494</v>
      </c>
      <c r="J39" s="116" t="s">
        <v>495</v>
      </c>
      <c r="K39" s="43" t="s">
        <v>496</v>
      </c>
      <c r="L39" s="38" t="s">
        <v>497</v>
      </c>
      <c r="M39" s="38" t="s">
        <v>491</v>
      </c>
      <c r="N39" s="79">
        <v>1137609.23</v>
      </c>
      <c r="O39" s="77">
        <v>799516.31728091999</v>
      </c>
      <c r="P39" s="117"/>
    </row>
    <row r="40" spans="1:16" s="200" customFormat="1" ht="149.25" customHeight="1">
      <c r="A40" s="124" t="s">
        <v>2376</v>
      </c>
      <c r="B40" s="115" t="s">
        <v>2389</v>
      </c>
      <c r="C40" s="41" t="s">
        <v>2197</v>
      </c>
      <c r="D40" s="41" t="s">
        <v>2199</v>
      </c>
      <c r="E40" s="34" t="s">
        <v>1391</v>
      </c>
      <c r="F40" s="34" t="s">
        <v>1357</v>
      </c>
      <c r="G40" s="38" t="s">
        <v>517</v>
      </c>
      <c r="H40" s="43" t="s">
        <v>493</v>
      </c>
      <c r="I40" s="43" t="s">
        <v>494</v>
      </c>
      <c r="J40" s="223" t="s">
        <v>2227</v>
      </c>
      <c r="K40" s="43" t="s">
        <v>2212</v>
      </c>
      <c r="L40" s="38" t="s">
        <v>2226</v>
      </c>
      <c r="M40" s="439" t="s">
        <v>2228</v>
      </c>
      <c r="N40" s="79"/>
      <c r="O40" s="77"/>
      <c r="P40" s="117"/>
    </row>
    <row r="41" spans="1:16" s="200" customFormat="1" ht="149.25" customHeight="1">
      <c r="A41" s="124" t="s">
        <v>2377</v>
      </c>
      <c r="B41" s="115" t="s">
        <v>2389</v>
      </c>
      <c r="C41" s="41" t="s">
        <v>2202</v>
      </c>
      <c r="D41" s="41" t="s">
        <v>2203</v>
      </c>
      <c r="E41" s="34" t="s">
        <v>1391</v>
      </c>
      <c r="F41" s="34" t="s">
        <v>1357</v>
      </c>
      <c r="G41" s="38" t="s">
        <v>517</v>
      </c>
      <c r="H41" s="43" t="s">
        <v>493</v>
      </c>
      <c r="I41" s="43" t="s">
        <v>494</v>
      </c>
      <c r="J41" s="223" t="s">
        <v>2223</v>
      </c>
      <c r="K41" s="43" t="s">
        <v>2212</v>
      </c>
      <c r="L41" s="38" t="s">
        <v>2224</v>
      </c>
      <c r="M41" s="439" t="s">
        <v>1762</v>
      </c>
      <c r="N41" s="79"/>
      <c r="O41" s="77"/>
      <c r="P41" s="117"/>
    </row>
    <row r="42" spans="1:16" s="200" customFormat="1" ht="149.25" customHeight="1">
      <c r="A42" s="124" t="s">
        <v>2378</v>
      </c>
      <c r="B42" s="115" t="s">
        <v>2389</v>
      </c>
      <c r="C42" s="41" t="s">
        <v>2200</v>
      </c>
      <c r="D42" s="41" t="s">
        <v>2201</v>
      </c>
      <c r="E42" s="34" t="s">
        <v>1391</v>
      </c>
      <c r="F42" s="34" t="s">
        <v>1357</v>
      </c>
      <c r="G42" s="38" t="s">
        <v>517</v>
      </c>
      <c r="H42" s="43" t="s">
        <v>493</v>
      </c>
      <c r="I42" s="43" t="s">
        <v>494</v>
      </c>
      <c r="J42" s="223" t="s">
        <v>2210</v>
      </c>
      <c r="K42" s="43" t="s">
        <v>2213</v>
      </c>
      <c r="L42" s="38" t="s">
        <v>2211</v>
      </c>
      <c r="M42" s="439" t="s">
        <v>2225</v>
      </c>
      <c r="N42" s="79"/>
      <c r="O42" s="77"/>
      <c r="P42" s="117" t="s">
        <v>2383</v>
      </c>
    </row>
    <row r="43" spans="1:16" s="200" customFormat="1" ht="165">
      <c r="A43" s="65">
        <v>20</v>
      </c>
      <c r="B43" s="43" t="s">
        <v>562</v>
      </c>
      <c r="C43" s="33" t="s">
        <v>1055</v>
      </c>
      <c r="D43" s="33" t="s">
        <v>1375</v>
      </c>
      <c r="E43" s="34" t="s">
        <v>1371</v>
      </c>
      <c r="F43" s="43" t="s">
        <v>564</v>
      </c>
      <c r="G43" s="44" t="s">
        <v>516</v>
      </c>
      <c r="H43" s="34" t="s">
        <v>560</v>
      </c>
      <c r="I43" s="43" t="s">
        <v>563</v>
      </c>
      <c r="J43" s="61" t="s">
        <v>1376</v>
      </c>
      <c r="K43" s="34" t="s">
        <v>1054</v>
      </c>
      <c r="L43" s="36" t="s">
        <v>559</v>
      </c>
      <c r="M43" s="44" t="s">
        <v>561</v>
      </c>
      <c r="N43" s="92">
        <v>297094</v>
      </c>
      <c r="O43" s="47">
        <v>208799.85</v>
      </c>
      <c r="P43" s="199"/>
    </row>
    <row r="44" spans="1:16" s="200" customFormat="1" ht="149.25" customHeight="1">
      <c r="A44" s="65">
        <v>21</v>
      </c>
      <c r="B44" s="43" t="s">
        <v>433</v>
      </c>
      <c r="C44" s="41" t="s">
        <v>293</v>
      </c>
      <c r="D44" s="41" t="s">
        <v>299</v>
      </c>
      <c r="E44" s="34" t="s">
        <v>1371</v>
      </c>
      <c r="F44" s="43" t="s">
        <v>291</v>
      </c>
      <c r="G44" s="38" t="s">
        <v>517</v>
      </c>
      <c r="H44" s="43" t="s">
        <v>628</v>
      </c>
      <c r="I44" s="43" t="s">
        <v>702</v>
      </c>
      <c r="J44" s="43" t="s">
        <v>2268</v>
      </c>
      <c r="K44" s="112" t="s">
        <v>313</v>
      </c>
      <c r="L44" s="34" t="s">
        <v>314</v>
      </c>
      <c r="M44" s="34" t="s">
        <v>292</v>
      </c>
      <c r="N44" s="92">
        <v>1088240</v>
      </c>
      <c r="O44" s="47">
        <v>764819.42495999997</v>
      </c>
      <c r="P44" s="201"/>
    </row>
    <row r="45" spans="1:16" s="200" customFormat="1" ht="149.25" customHeight="1">
      <c r="A45" s="65">
        <v>22</v>
      </c>
      <c r="B45" s="43" t="s">
        <v>431</v>
      </c>
      <c r="C45" s="41" t="s">
        <v>294</v>
      </c>
      <c r="D45" s="41" t="s">
        <v>847</v>
      </c>
      <c r="E45" s="34" t="s">
        <v>1372</v>
      </c>
      <c r="F45" s="43" t="s">
        <v>848</v>
      </c>
      <c r="G45" s="38" t="s">
        <v>517</v>
      </c>
      <c r="H45" s="43" t="s">
        <v>628</v>
      </c>
      <c r="I45" s="43" t="s">
        <v>702</v>
      </c>
      <c r="J45" s="112" t="s">
        <v>2267</v>
      </c>
      <c r="K45" s="43" t="s">
        <v>295</v>
      </c>
      <c r="L45" s="34" t="s">
        <v>297</v>
      </c>
      <c r="M45" s="34" t="s">
        <v>296</v>
      </c>
      <c r="N45" s="92">
        <v>1100000</v>
      </c>
      <c r="O45" s="50">
        <v>773084.4</v>
      </c>
      <c r="P45" s="117"/>
    </row>
    <row r="46" spans="1:16" s="197" customFormat="1" ht="180">
      <c r="A46" s="108">
        <v>24</v>
      </c>
      <c r="B46" s="6"/>
      <c r="C46" s="19" t="s">
        <v>180</v>
      </c>
      <c r="D46" s="19" t="s">
        <v>14</v>
      </c>
      <c r="E46" s="6" t="s">
        <v>1401</v>
      </c>
      <c r="F46" s="4" t="s">
        <v>1480</v>
      </c>
      <c r="G46" s="2" t="s">
        <v>517</v>
      </c>
      <c r="H46" s="6" t="s">
        <v>1479</v>
      </c>
      <c r="I46" s="6" t="s">
        <v>1478</v>
      </c>
      <c r="J46" s="10" t="s">
        <v>181</v>
      </c>
      <c r="K46" s="6" t="s">
        <v>576</v>
      </c>
      <c r="L46" s="89" t="s">
        <v>1649</v>
      </c>
      <c r="M46" s="24" t="s">
        <v>182</v>
      </c>
      <c r="N46" s="229">
        <v>492459</v>
      </c>
      <c r="O46" s="13">
        <v>346102.15503600001</v>
      </c>
      <c r="P46" s="202" t="s">
        <v>676</v>
      </c>
    </row>
    <row r="47" spans="1:16" s="197" customFormat="1" ht="45">
      <c r="A47" s="108" t="s">
        <v>1468</v>
      </c>
      <c r="B47" s="6"/>
      <c r="C47" s="7" t="s">
        <v>1465</v>
      </c>
      <c r="D47" s="7" t="s">
        <v>1481</v>
      </c>
      <c r="E47" s="6" t="s">
        <v>1374</v>
      </c>
      <c r="F47" s="6" t="s">
        <v>1477</v>
      </c>
      <c r="G47" s="2" t="s">
        <v>518</v>
      </c>
      <c r="H47" s="6" t="s">
        <v>1479</v>
      </c>
      <c r="I47" s="6" t="s">
        <v>1478</v>
      </c>
      <c r="J47" s="8" t="s">
        <v>1473</v>
      </c>
      <c r="K47" s="119" t="s">
        <v>1476</v>
      </c>
      <c r="L47" s="4" t="s">
        <v>1465</v>
      </c>
      <c r="M47" s="4" t="s">
        <v>1467</v>
      </c>
      <c r="N47" s="4">
        <v>23006.41</v>
      </c>
      <c r="O47" s="13">
        <v>16168.99697364</v>
      </c>
      <c r="P47" s="202" t="s">
        <v>676</v>
      </c>
    </row>
    <row r="48" spans="1:16" s="197" customFormat="1" ht="45">
      <c r="A48" s="108" t="s">
        <v>1469</v>
      </c>
      <c r="B48" s="6"/>
      <c r="C48" s="7" t="s">
        <v>1365</v>
      </c>
      <c r="D48" s="7" t="s">
        <v>1482</v>
      </c>
      <c r="E48" s="6" t="s">
        <v>1374</v>
      </c>
      <c r="F48" s="6" t="s">
        <v>1480</v>
      </c>
      <c r="G48" s="2" t="s">
        <v>518</v>
      </c>
      <c r="H48" s="6" t="s">
        <v>1479</v>
      </c>
      <c r="I48" s="6" t="s">
        <v>1478</v>
      </c>
      <c r="J48" s="8" t="s">
        <v>1472</v>
      </c>
      <c r="K48" s="119" t="s">
        <v>1476</v>
      </c>
      <c r="L48" s="4" t="s">
        <v>1365</v>
      </c>
      <c r="M48" s="4" t="s">
        <v>1467</v>
      </c>
      <c r="N48" s="4">
        <v>29964.26</v>
      </c>
      <c r="O48" s="13">
        <v>21059.00178504</v>
      </c>
      <c r="P48" s="202" t="s">
        <v>673</v>
      </c>
    </row>
    <row r="49" spans="1:16" s="197" customFormat="1" ht="45">
      <c r="A49" s="108" t="s">
        <v>1470</v>
      </c>
      <c r="B49" s="6"/>
      <c r="C49" s="7" t="s">
        <v>1466</v>
      </c>
      <c r="D49" s="7" t="s">
        <v>1483</v>
      </c>
      <c r="E49" s="6" t="s">
        <v>676</v>
      </c>
      <c r="F49" s="6" t="s">
        <v>1480</v>
      </c>
      <c r="G49" s="2" t="s">
        <v>518</v>
      </c>
      <c r="H49" s="6" t="s">
        <v>1479</v>
      </c>
      <c r="I49" s="6" t="s">
        <v>1478</v>
      </c>
      <c r="J49" s="8" t="s">
        <v>1474</v>
      </c>
      <c r="K49" s="119" t="s">
        <v>1476</v>
      </c>
      <c r="L49" s="4" t="s">
        <v>1466</v>
      </c>
      <c r="M49" s="4" t="s">
        <v>1467</v>
      </c>
      <c r="N49" s="4">
        <v>82296.06</v>
      </c>
      <c r="O49" s="13">
        <v>57838.000152239998</v>
      </c>
      <c r="P49" s="202" t="s">
        <v>676</v>
      </c>
    </row>
    <row r="50" spans="1:16" s="197" customFormat="1" ht="60">
      <c r="A50" s="108" t="s">
        <v>1471</v>
      </c>
      <c r="B50" s="6"/>
      <c r="C50" s="7" t="s">
        <v>639</v>
      </c>
      <c r="D50" s="7" t="s">
        <v>1484</v>
      </c>
      <c r="E50" s="6" t="s">
        <v>1374</v>
      </c>
      <c r="F50" s="6" t="s">
        <v>1480</v>
      </c>
      <c r="G50" s="2" t="s">
        <v>518</v>
      </c>
      <c r="H50" s="6" t="s">
        <v>1479</v>
      </c>
      <c r="I50" s="6" t="s">
        <v>1478</v>
      </c>
      <c r="J50" s="8" t="s">
        <v>1475</v>
      </c>
      <c r="K50" s="119" t="s">
        <v>1476</v>
      </c>
      <c r="L50" s="4" t="s">
        <v>639</v>
      </c>
      <c r="M50" s="4" t="s">
        <v>1467</v>
      </c>
      <c r="N50" s="4">
        <v>268652.40000000002</v>
      </c>
      <c r="O50" s="13">
        <v>188809.98132960001</v>
      </c>
      <c r="P50" s="202" t="s">
        <v>673</v>
      </c>
    </row>
    <row r="51" spans="1:16" s="197" customFormat="1" ht="270">
      <c r="A51" s="108">
        <v>19</v>
      </c>
      <c r="B51" s="6" t="s">
        <v>470</v>
      </c>
      <c r="C51" s="7" t="s">
        <v>471</v>
      </c>
      <c r="D51" s="7" t="s">
        <v>469</v>
      </c>
      <c r="E51" s="6" t="s">
        <v>676</v>
      </c>
      <c r="F51" s="8" t="s">
        <v>1358</v>
      </c>
      <c r="G51" s="2" t="s">
        <v>517</v>
      </c>
      <c r="H51" s="4" t="s">
        <v>578</v>
      </c>
      <c r="I51" s="4" t="s">
        <v>577</v>
      </c>
      <c r="J51" s="6" t="s">
        <v>579</v>
      </c>
      <c r="K51" s="6" t="s">
        <v>473</v>
      </c>
      <c r="L51" s="6" t="s">
        <v>468</v>
      </c>
      <c r="M51" s="2" t="s">
        <v>474</v>
      </c>
      <c r="N51" s="229">
        <v>763491</v>
      </c>
      <c r="O51" s="13">
        <v>536584.52876400005</v>
      </c>
      <c r="P51" s="202" t="s">
        <v>673</v>
      </c>
    </row>
    <row r="52" spans="1:16" s="200" customFormat="1" ht="180">
      <c r="A52" s="65">
        <v>21</v>
      </c>
      <c r="B52" s="115"/>
      <c r="C52" s="33" t="s">
        <v>839</v>
      </c>
      <c r="D52" s="33" t="s">
        <v>851</v>
      </c>
      <c r="E52" s="115" t="s">
        <v>1371</v>
      </c>
      <c r="F52" s="88" t="s">
        <v>1360</v>
      </c>
      <c r="G52" s="34" t="s">
        <v>516</v>
      </c>
      <c r="H52" s="115" t="s">
        <v>629</v>
      </c>
      <c r="I52" s="34" t="s">
        <v>840</v>
      </c>
      <c r="J52" s="34" t="s">
        <v>844</v>
      </c>
      <c r="K52" s="34" t="s">
        <v>841</v>
      </c>
      <c r="L52" s="36" t="s">
        <v>842</v>
      </c>
      <c r="M52" s="36" t="s">
        <v>843</v>
      </c>
      <c r="N52" s="79">
        <v>2834054</v>
      </c>
      <c r="O52" s="77">
        <v>1991784.4874159999</v>
      </c>
      <c r="P52" s="195"/>
    </row>
    <row r="53" spans="1:16" s="200" customFormat="1" ht="210">
      <c r="A53" s="120">
        <v>22</v>
      </c>
      <c r="B53" s="39" t="s">
        <v>515</v>
      </c>
      <c r="C53" s="121" t="s">
        <v>4</v>
      </c>
      <c r="D53" s="121" t="s">
        <v>850</v>
      </c>
      <c r="E53" s="34" t="s">
        <v>1402</v>
      </c>
      <c r="F53" s="34" t="s">
        <v>1359</v>
      </c>
      <c r="G53" s="82" t="s">
        <v>517</v>
      </c>
      <c r="H53" s="34" t="s">
        <v>396</v>
      </c>
      <c r="I53" s="34" t="s">
        <v>1189</v>
      </c>
      <c r="J53" s="122" t="s">
        <v>911</v>
      </c>
      <c r="K53" s="122" t="s">
        <v>514</v>
      </c>
      <c r="L53" s="123" t="s">
        <v>481</v>
      </c>
      <c r="M53" s="83" t="s">
        <v>910</v>
      </c>
      <c r="N53" s="98">
        <v>1413603.88</v>
      </c>
      <c r="O53" s="76">
        <v>993486.46127951995</v>
      </c>
      <c r="P53" s="199"/>
    </row>
    <row r="54" spans="1:16" s="195" customFormat="1" ht="225">
      <c r="A54" s="124" t="s">
        <v>905</v>
      </c>
      <c r="B54" s="240" t="s">
        <v>2392</v>
      </c>
      <c r="C54" s="33" t="s">
        <v>255</v>
      </c>
      <c r="D54" s="33" t="s">
        <v>687</v>
      </c>
      <c r="E54" s="34" t="s">
        <v>1374</v>
      </c>
      <c r="F54" s="34" t="s">
        <v>1359</v>
      </c>
      <c r="G54" s="81" t="s">
        <v>518</v>
      </c>
      <c r="H54" s="34" t="s">
        <v>396</v>
      </c>
      <c r="I54" s="34" t="s">
        <v>1189</v>
      </c>
      <c r="J54" s="125" t="s">
        <v>689</v>
      </c>
      <c r="K54" s="125" t="s">
        <v>514</v>
      </c>
      <c r="L54" s="126" t="s">
        <v>22</v>
      </c>
      <c r="M54" s="81" t="s">
        <v>688</v>
      </c>
      <c r="N54" s="92">
        <v>1413603.88</v>
      </c>
      <c r="O54" s="47">
        <v>993486.46127951995</v>
      </c>
      <c r="P54" s="199"/>
    </row>
    <row r="55" spans="1:16" s="195" customFormat="1" ht="99.75">
      <c r="A55" s="124" t="s">
        <v>906</v>
      </c>
      <c r="B55" s="240" t="s">
        <v>2392</v>
      </c>
      <c r="C55" s="33" t="s">
        <v>90</v>
      </c>
      <c r="D55" s="33" t="s">
        <v>687</v>
      </c>
      <c r="E55" s="34" t="s">
        <v>1371</v>
      </c>
      <c r="F55" s="34" t="s">
        <v>1362</v>
      </c>
      <c r="G55" s="81" t="s">
        <v>516</v>
      </c>
      <c r="H55" s="34" t="s">
        <v>396</v>
      </c>
      <c r="I55" s="34" t="s">
        <v>1189</v>
      </c>
      <c r="J55" s="125" t="s">
        <v>916</v>
      </c>
      <c r="K55" s="125" t="s">
        <v>917</v>
      </c>
      <c r="L55" s="126" t="s">
        <v>919</v>
      </c>
      <c r="M55" s="81" t="s">
        <v>918</v>
      </c>
      <c r="N55" s="92" t="s">
        <v>647</v>
      </c>
      <c r="O55" s="47" t="s">
        <v>647</v>
      </c>
      <c r="P55" s="199"/>
    </row>
    <row r="56" spans="1:16" s="200" customFormat="1" ht="185.25">
      <c r="A56" s="65">
        <v>23</v>
      </c>
      <c r="B56" s="34" t="s">
        <v>438</v>
      </c>
      <c r="C56" s="33" t="s">
        <v>448</v>
      </c>
      <c r="D56" s="33" t="s">
        <v>1650</v>
      </c>
      <c r="E56" s="34" t="s">
        <v>1402</v>
      </c>
      <c r="F56" s="34" t="s">
        <v>1363</v>
      </c>
      <c r="G56" s="34" t="s">
        <v>517</v>
      </c>
      <c r="H56" s="34" t="s">
        <v>840</v>
      </c>
      <c r="I56" s="34" t="s">
        <v>904</v>
      </c>
      <c r="J56" s="34" t="s">
        <v>447</v>
      </c>
      <c r="K56" s="34" t="s">
        <v>446</v>
      </c>
      <c r="L56" s="34" t="s">
        <v>445</v>
      </c>
      <c r="M56" s="34" t="s">
        <v>444</v>
      </c>
      <c r="N56" s="79">
        <v>1012554.14</v>
      </c>
      <c r="O56" s="47">
        <v>711623.05</v>
      </c>
      <c r="P56" s="199"/>
    </row>
    <row r="57" spans="1:16" s="200" customFormat="1" ht="120">
      <c r="A57" s="124" t="s">
        <v>907</v>
      </c>
      <c r="B57" s="239" t="s">
        <v>2391</v>
      </c>
      <c r="C57" s="41" t="s">
        <v>442</v>
      </c>
      <c r="D57" s="41" t="s">
        <v>443</v>
      </c>
      <c r="E57" s="34" t="s">
        <v>1371</v>
      </c>
      <c r="F57" s="34" t="s">
        <v>436</v>
      </c>
      <c r="G57" s="34" t="s">
        <v>516</v>
      </c>
      <c r="H57" s="34" t="s">
        <v>904</v>
      </c>
      <c r="I57" s="34" t="s">
        <v>904</v>
      </c>
      <c r="J57" s="43" t="s">
        <v>441</v>
      </c>
      <c r="K57" s="43" t="s">
        <v>1366</v>
      </c>
      <c r="L57" s="34" t="s">
        <v>440</v>
      </c>
      <c r="M57" s="34" t="s">
        <v>1381</v>
      </c>
      <c r="N57" s="79">
        <f>24045.16+4243.26</f>
        <v>28288.42</v>
      </c>
      <c r="O57" s="50">
        <v>19881.214729679999</v>
      </c>
      <c r="P57" s="199"/>
    </row>
    <row r="58" spans="1:16" s="200" customFormat="1" ht="165">
      <c r="A58" s="124" t="s">
        <v>908</v>
      </c>
      <c r="B58" s="239" t="s">
        <v>2391</v>
      </c>
      <c r="C58" s="41" t="s">
        <v>266</v>
      </c>
      <c r="D58" s="41" t="s">
        <v>439</v>
      </c>
      <c r="E58" s="34" t="s">
        <v>1371</v>
      </c>
      <c r="F58" s="34" t="s">
        <v>436</v>
      </c>
      <c r="G58" s="34" t="s">
        <v>516</v>
      </c>
      <c r="H58" s="43" t="s">
        <v>840</v>
      </c>
      <c r="I58" s="43" t="s">
        <v>702</v>
      </c>
      <c r="J58" s="43" t="s">
        <v>1378</v>
      </c>
      <c r="K58" s="43" t="s">
        <v>1380</v>
      </c>
      <c r="L58" s="40" t="s">
        <v>1365</v>
      </c>
      <c r="M58" s="34" t="s">
        <v>1379</v>
      </c>
      <c r="N58" s="230">
        <v>54979.62</v>
      </c>
      <c r="O58" s="127">
        <v>38639.896854480001</v>
      </c>
      <c r="P58" s="199"/>
    </row>
    <row r="59" spans="1:16" s="200" customFormat="1" ht="150">
      <c r="A59" s="124" t="s">
        <v>909</v>
      </c>
      <c r="B59" s="239" t="s">
        <v>2391</v>
      </c>
      <c r="C59" s="41" t="s">
        <v>13</v>
      </c>
      <c r="D59" s="41" t="s">
        <v>437</v>
      </c>
      <c r="E59" s="34" t="s">
        <v>1374</v>
      </c>
      <c r="F59" s="34" t="s">
        <v>436</v>
      </c>
      <c r="G59" s="34" t="s">
        <v>518</v>
      </c>
      <c r="H59" s="43" t="s">
        <v>840</v>
      </c>
      <c r="I59" s="43" t="s">
        <v>702</v>
      </c>
      <c r="J59" s="43" t="s">
        <v>2253</v>
      </c>
      <c r="K59" s="43" t="s">
        <v>1367</v>
      </c>
      <c r="L59" s="34" t="s">
        <v>435</v>
      </c>
      <c r="M59" s="34" t="s">
        <v>1364</v>
      </c>
      <c r="N59" s="231">
        <v>15795.32</v>
      </c>
      <c r="O59" s="47">
        <v>11101.014077279999</v>
      </c>
      <c r="P59" s="199"/>
    </row>
    <row r="60" spans="1:16" s="197" customFormat="1" ht="327" customHeight="1">
      <c r="A60" s="108">
        <v>24</v>
      </c>
      <c r="B60" s="6" t="s">
        <v>470</v>
      </c>
      <c r="C60" s="19" t="s">
        <v>135</v>
      </c>
      <c r="D60" s="19" t="s">
        <v>482</v>
      </c>
      <c r="E60" s="6" t="s">
        <v>676</v>
      </c>
      <c r="F60" s="4" t="s">
        <v>134</v>
      </c>
      <c r="G60" s="4" t="s">
        <v>517</v>
      </c>
      <c r="H60" s="128" t="s">
        <v>628</v>
      </c>
      <c r="I60" s="128" t="s">
        <v>778</v>
      </c>
      <c r="J60" s="4" t="s">
        <v>1382</v>
      </c>
      <c r="K60" s="4" t="s">
        <v>484</v>
      </c>
      <c r="L60" s="129" t="s">
        <v>1651</v>
      </c>
      <c r="M60" s="3" t="s">
        <v>483</v>
      </c>
      <c r="N60" s="229">
        <v>880816.07</v>
      </c>
      <c r="O60" s="107">
        <v>619041.06000000006</v>
      </c>
      <c r="P60" s="203" t="s">
        <v>652</v>
      </c>
    </row>
    <row r="61" spans="1:16" s="197" customFormat="1" ht="149.25" customHeight="1">
      <c r="A61" s="108">
        <v>25</v>
      </c>
      <c r="B61" s="6"/>
      <c r="C61" s="7" t="s">
        <v>666</v>
      </c>
      <c r="D61" s="7" t="s">
        <v>130</v>
      </c>
      <c r="E61" s="6" t="s">
        <v>1401</v>
      </c>
      <c r="F61" s="6" t="s">
        <v>1368</v>
      </c>
      <c r="G61" s="4" t="s">
        <v>517</v>
      </c>
      <c r="H61" s="4" t="s">
        <v>594</v>
      </c>
      <c r="I61" s="4" t="s">
        <v>601</v>
      </c>
      <c r="J61" s="10" t="s">
        <v>663</v>
      </c>
      <c r="K61" s="4" t="s">
        <v>664</v>
      </c>
      <c r="L61" s="9" t="s">
        <v>1652</v>
      </c>
      <c r="M61" s="4" t="s">
        <v>665</v>
      </c>
      <c r="N61" s="229">
        <v>1857080</v>
      </c>
      <c r="O61" s="13">
        <v>1305163.25232</v>
      </c>
      <c r="P61" s="203" t="s">
        <v>652</v>
      </c>
    </row>
    <row r="62" spans="1:16" s="200" customFormat="1" ht="152.25" customHeight="1">
      <c r="A62" s="65">
        <v>26</v>
      </c>
      <c r="B62" s="43"/>
      <c r="C62" s="130" t="s">
        <v>992</v>
      </c>
      <c r="D62" s="41" t="s">
        <v>172</v>
      </c>
      <c r="E62" s="115" t="s">
        <v>1393</v>
      </c>
      <c r="F62" s="112" t="s">
        <v>1316</v>
      </c>
      <c r="G62" s="34" t="s">
        <v>517</v>
      </c>
      <c r="H62" s="112" t="s">
        <v>173</v>
      </c>
      <c r="I62" s="112" t="s">
        <v>175</v>
      </c>
      <c r="J62" s="112" t="s">
        <v>1370</v>
      </c>
      <c r="K62" s="112" t="s">
        <v>1442</v>
      </c>
      <c r="L62" s="112" t="s">
        <v>174</v>
      </c>
      <c r="M62" s="69" t="s">
        <v>1369</v>
      </c>
      <c r="N62" s="92">
        <v>462244</v>
      </c>
      <c r="O62" s="47">
        <v>324866.93217599997</v>
      </c>
      <c r="P62" s="199"/>
    </row>
    <row r="63" spans="1:16" s="200" customFormat="1" ht="195">
      <c r="A63" s="65">
        <v>27</v>
      </c>
      <c r="B63" s="43"/>
      <c r="C63" s="33" t="s">
        <v>35</v>
      </c>
      <c r="D63" s="33" t="s">
        <v>34</v>
      </c>
      <c r="E63" s="115" t="s">
        <v>1371</v>
      </c>
      <c r="F63" s="88" t="s">
        <v>920</v>
      </c>
      <c r="G63" s="34" t="s">
        <v>518</v>
      </c>
      <c r="H63" s="34" t="s">
        <v>923</v>
      </c>
      <c r="I63" s="34" t="s">
        <v>922</v>
      </c>
      <c r="J63" s="34" t="s">
        <v>36</v>
      </c>
      <c r="K63" s="34" t="s">
        <v>1441</v>
      </c>
      <c r="L63" s="35" t="s">
        <v>1653</v>
      </c>
      <c r="M63" s="35" t="s">
        <v>921</v>
      </c>
      <c r="N63" s="92">
        <v>53400</v>
      </c>
      <c r="O63" s="47">
        <v>37529.7336</v>
      </c>
      <c r="P63" s="199"/>
    </row>
    <row r="64" spans="1:16" s="200" customFormat="1" ht="135">
      <c r="A64" s="65">
        <v>28</v>
      </c>
      <c r="B64" s="43"/>
      <c r="C64" s="33" t="s">
        <v>925</v>
      </c>
      <c r="D64" s="33" t="s">
        <v>929</v>
      </c>
      <c r="E64" s="34" t="s">
        <v>1374</v>
      </c>
      <c r="F64" s="34" t="s">
        <v>1315</v>
      </c>
      <c r="G64" s="36" t="s">
        <v>518</v>
      </c>
      <c r="H64" s="34" t="s">
        <v>927</v>
      </c>
      <c r="I64" s="34" t="s">
        <v>926</v>
      </c>
      <c r="J64" s="34" t="s">
        <v>33</v>
      </c>
      <c r="K64" s="34" t="s">
        <v>1440</v>
      </c>
      <c r="L64" s="35" t="s">
        <v>1647</v>
      </c>
      <c r="M64" s="36" t="s">
        <v>928</v>
      </c>
      <c r="N64" s="92">
        <v>888655</v>
      </c>
      <c r="O64" s="47">
        <v>624550.28862000001</v>
      </c>
      <c r="P64" s="199"/>
    </row>
    <row r="65" spans="1:16" s="200" customFormat="1" ht="85.5">
      <c r="A65" s="65">
        <v>29</v>
      </c>
      <c r="B65" s="43" t="s">
        <v>1125</v>
      </c>
      <c r="C65" s="33" t="s">
        <v>1126</v>
      </c>
      <c r="D65" s="33" t="s">
        <v>1124</v>
      </c>
      <c r="E65" s="115" t="s">
        <v>1394</v>
      </c>
      <c r="F65" s="34" t="s">
        <v>1127</v>
      </c>
      <c r="G65" s="36" t="s">
        <v>516</v>
      </c>
      <c r="H65" s="34" t="s">
        <v>904</v>
      </c>
      <c r="I65" s="34" t="s">
        <v>1608</v>
      </c>
      <c r="J65" s="34" t="s">
        <v>1129</v>
      </c>
      <c r="K65" s="131" t="s">
        <v>1654</v>
      </c>
      <c r="L65" s="80" t="s">
        <v>1128</v>
      </c>
      <c r="M65" s="36" t="s">
        <v>1130</v>
      </c>
      <c r="N65" s="92">
        <v>39391</v>
      </c>
      <c r="O65" s="47">
        <v>27684.152363999998</v>
      </c>
      <c r="P65" s="199"/>
    </row>
    <row r="66" spans="1:16" s="205" customFormat="1" ht="252.75" customHeight="1">
      <c r="A66" s="132">
        <v>30</v>
      </c>
      <c r="B66" s="15" t="s">
        <v>599</v>
      </c>
      <c r="C66" s="133" t="s">
        <v>603</v>
      </c>
      <c r="D66" s="134" t="s">
        <v>598</v>
      </c>
      <c r="E66" s="15" t="s">
        <v>1371</v>
      </c>
      <c r="F66" s="135" t="s">
        <v>1361</v>
      </c>
      <c r="G66" s="15" t="s">
        <v>516</v>
      </c>
      <c r="H66" s="135" t="s">
        <v>601</v>
      </c>
      <c r="I66" s="135" t="s">
        <v>904</v>
      </c>
      <c r="J66" s="135" t="s">
        <v>602</v>
      </c>
      <c r="K66" s="135" t="s">
        <v>604</v>
      </c>
      <c r="L66" s="136" t="s">
        <v>600</v>
      </c>
      <c r="M66" s="15" t="s">
        <v>605</v>
      </c>
      <c r="N66" s="232">
        <v>658431.08462672378</v>
      </c>
      <c r="O66" s="137">
        <v>462748</v>
      </c>
      <c r="P66" s="204" t="s">
        <v>2384</v>
      </c>
    </row>
    <row r="67" spans="1:16" s="205" customFormat="1" ht="180">
      <c r="A67" s="132">
        <v>31</v>
      </c>
      <c r="B67" s="15" t="s">
        <v>449</v>
      </c>
      <c r="C67" s="134" t="s">
        <v>179</v>
      </c>
      <c r="D67" s="134" t="s">
        <v>846</v>
      </c>
      <c r="E67" s="17" t="s">
        <v>1371</v>
      </c>
      <c r="F67" s="15" t="s">
        <v>423</v>
      </c>
      <c r="G67" s="16" t="s">
        <v>516</v>
      </c>
      <c r="H67" s="15" t="s">
        <v>178</v>
      </c>
      <c r="I67" s="15" t="s">
        <v>177</v>
      </c>
      <c r="J67" s="135" t="s">
        <v>176</v>
      </c>
      <c r="K67" s="15" t="s">
        <v>1349</v>
      </c>
      <c r="L67" s="138" t="s">
        <v>1655</v>
      </c>
      <c r="M67" s="16" t="s">
        <v>1350</v>
      </c>
      <c r="N67" s="232">
        <v>1444612</v>
      </c>
      <c r="O67" s="137">
        <v>1015279.092048</v>
      </c>
      <c r="P67" s="204" t="s">
        <v>2384</v>
      </c>
    </row>
    <row r="68" spans="1:16" s="205" customFormat="1" ht="122.25" customHeight="1">
      <c r="A68" s="132">
        <v>32</v>
      </c>
      <c r="B68" s="15"/>
      <c r="C68" s="14" t="s">
        <v>1079</v>
      </c>
      <c r="D68" s="14" t="s">
        <v>959</v>
      </c>
      <c r="E68" s="15" t="s">
        <v>1383</v>
      </c>
      <c r="F68" s="17" t="s">
        <v>961</v>
      </c>
      <c r="G68" s="16" t="s">
        <v>518</v>
      </c>
      <c r="H68" s="17" t="s">
        <v>655</v>
      </c>
      <c r="I68" s="17" t="s">
        <v>960</v>
      </c>
      <c r="J68" s="17" t="s">
        <v>957</v>
      </c>
      <c r="K68" s="17" t="s">
        <v>1613</v>
      </c>
      <c r="L68" s="17" t="s">
        <v>163</v>
      </c>
      <c r="M68" s="16" t="s">
        <v>958</v>
      </c>
      <c r="N68" s="232">
        <v>5093496</v>
      </c>
      <c r="O68" s="137">
        <v>3579729.3627840001</v>
      </c>
      <c r="P68" s="204" t="s">
        <v>2384</v>
      </c>
    </row>
    <row r="69" spans="1:16" s="205" customFormat="1" ht="210">
      <c r="A69" s="132">
        <v>33</v>
      </c>
      <c r="B69" s="15"/>
      <c r="C69" s="14" t="s">
        <v>1081</v>
      </c>
      <c r="D69" s="14" t="s">
        <v>1078</v>
      </c>
      <c r="E69" s="15" t="s">
        <v>1383</v>
      </c>
      <c r="F69" s="17" t="s">
        <v>961</v>
      </c>
      <c r="G69" s="16" t="s">
        <v>518</v>
      </c>
      <c r="H69" s="17" t="s">
        <v>1461</v>
      </c>
      <c r="I69" s="17" t="s">
        <v>628</v>
      </c>
      <c r="J69" s="17" t="s">
        <v>1082</v>
      </c>
      <c r="K69" s="17" t="s">
        <v>1656</v>
      </c>
      <c r="L69" s="16" t="s">
        <v>1080</v>
      </c>
      <c r="M69" s="16" t="s">
        <v>1090</v>
      </c>
      <c r="N69" s="232">
        <v>23780000</v>
      </c>
      <c r="O69" s="137">
        <v>16712679.119999999</v>
      </c>
      <c r="P69" s="204" t="s">
        <v>2384</v>
      </c>
    </row>
    <row r="70" spans="1:16" s="205" customFormat="1" ht="270.75" thickBot="1">
      <c r="A70" s="241">
        <v>34</v>
      </c>
      <c r="B70" s="21"/>
      <c r="C70" s="20" t="s">
        <v>1083</v>
      </c>
      <c r="D70" s="20" t="s">
        <v>1084</v>
      </c>
      <c r="E70" s="21" t="s">
        <v>1383</v>
      </c>
      <c r="F70" s="22" t="s">
        <v>961</v>
      </c>
      <c r="G70" s="188" t="s">
        <v>518</v>
      </c>
      <c r="H70" s="22" t="s">
        <v>1085</v>
      </c>
      <c r="I70" s="22" t="s">
        <v>1086</v>
      </c>
      <c r="J70" s="22" t="s">
        <v>1087</v>
      </c>
      <c r="K70" s="22" t="s">
        <v>1612</v>
      </c>
      <c r="L70" s="188" t="s">
        <v>1088</v>
      </c>
      <c r="M70" s="188" t="s">
        <v>1089</v>
      </c>
      <c r="N70" s="233">
        <v>6091649</v>
      </c>
      <c r="O70" s="23">
        <v>4281235.2837960003</v>
      </c>
      <c r="P70" s="204" t="s">
        <v>2384</v>
      </c>
    </row>
    <row r="71" spans="1:16" s="219" customFormat="1" ht="33" customHeight="1">
      <c r="A71" s="262" t="s">
        <v>2393</v>
      </c>
      <c r="B71" s="263"/>
      <c r="C71" s="264"/>
      <c r="D71" s="265"/>
      <c r="E71" s="519"/>
      <c r="F71" s="265"/>
      <c r="G71" s="265"/>
      <c r="H71" s="265"/>
      <c r="I71" s="266"/>
      <c r="J71" s="267"/>
      <c r="K71" s="265"/>
      <c r="L71" s="265"/>
      <c r="M71" s="265"/>
      <c r="N71" s="268"/>
      <c r="O71" s="269"/>
      <c r="P71" s="218"/>
    </row>
    <row r="72" spans="1:16" s="338" customFormat="1" ht="123.75" customHeight="1">
      <c r="A72" s="342">
        <v>35</v>
      </c>
      <c r="B72" s="328" t="s">
        <v>363</v>
      </c>
      <c r="C72" s="349" t="s">
        <v>79</v>
      </c>
      <c r="D72" s="330" t="s">
        <v>364</v>
      </c>
      <c r="E72" s="328" t="s">
        <v>1371</v>
      </c>
      <c r="F72" s="350" t="s">
        <v>78</v>
      </c>
      <c r="G72" s="332" t="s">
        <v>517</v>
      </c>
      <c r="H72" s="350" t="s">
        <v>1458</v>
      </c>
      <c r="I72" s="350" t="s">
        <v>634</v>
      </c>
      <c r="J72" s="350" t="s">
        <v>80</v>
      </c>
      <c r="K72" s="350" t="s">
        <v>285</v>
      </c>
      <c r="L72" s="333" t="s">
        <v>1657</v>
      </c>
      <c r="M72" s="351" t="s">
        <v>81</v>
      </c>
      <c r="N72" s="335">
        <v>2270860</v>
      </c>
      <c r="O72" s="352">
        <v>1595969.49144</v>
      </c>
      <c r="P72" s="353"/>
    </row>
    <row r="73" spans="1:16" s="338" customFormat="1" ht="123.75" customHeight="1">
      <c r="A73" s="342">
        <v>36</v>
      </c>
      <c r="B73" s="328"/>
      <c r="C73" s="349" t="s">
        <v>714</v>
      </c>
      <c r="D73" s="330" t="s">
        <v>710</v>
      </c>
      <c r="E73" s="328" t="s">
        <v>1395</v>
      </c>
      <c r="F73" s="350" t="s">
        <v>713</v>
      </c>
      <c r="G73" s="332" t="s">
        <v>516</v>
      </c>
      <c r="H73" s="350" t="s">
        <v>708</v>
      </c>
      <c r="I73" s="350" t="s">
        <v>709</v>
      </c>
      <c r="J73" s="350" t="s">
        <v>715</v>
      </c>
      <c r="K73" s="350" t="s">
        <v>716</v>
      </c>
      <c r="L73" s="332" t="s">
        <v>711</v>
      </c>
      <c r="M73" s="354" t="s">
        <v>712</v>
      </c>
      <c r="N73" s="335">
        <v>750878</v>
      </c>
      <c r="O73" s="352">
        <v>527720.06191199995</v>
      </c>
      <c r="P73" s="353"/>
    </row>
    <row r="74" spans="1:16" s="338" customFormat="1" ht="105">
      <c r="A74" s="342">
        <v>37</v>
      </c>
      <c r="B74" s="328" t="s">
        <v>413</v>
      </c>
      <c r="C74" s="329" t="s">
        <v>402</v>
      </c>
      <c r="D74" s="329" t="s">
        <v>410</v>
      </c>
      <c r="E74" s="328" t="s">
        <v>1395</v>
      </c>
      <c r="F74" s="350" t="s">
        <v>401</v>
      </c>
      <c r="G74" s="332" t="s">
        <v>517</v>
      </c>
      <c r="H74" s="331" t="s">
        <v>396</v>
      </c>
      <c r="I74" s="331" t="s">
        <v>397</v>
      </c>
      <c r="J74" s="331" t="s">
        <v>398</v>
      </c>
      <c r="K74" s="331" t="s">
        <v>400</v>
      </c>
      <c r="L74" s="333" t="s">
        <v>1658</v>
      </c>
      <c r="M74" s="334" t="s">
        <v>399</v>
      </c>
      <c r="N74" s="355">
        <v>652659</v>
      </c>
      <c r="O74" s="356">
        <v>458691.38</v>
      </c>
      <c r="P74" s="337"/>
    </row>
    <row r="75" spans="1:16" s="338" customFormat="1" ht="142.5">
      <c r="A75" s="342">
        <v>38</v>
      </c>
      <c r="B75" s="328" t="s">
        <v>384</v>
      </c>
      <c r="C75" s="329" t="s">
        <v>390</v>
      </c>
      <c r="D75" s="329" t="s">
        <v>385</v>
      </c>
      <c r="E75" s="328" t="s">
        <v>1371</v>
      </c>
      <c r="F75" s="331" t="s">
        <v>389</v>
      </c>
      <c r="G75" s="351" t="s">
        <v>516</v>
      </c>
      <c r="H75" s="331" t="s">
        <v>386</v>
      </c>
      <c r="I75" s="331" t="s">
        <v>387</v>
      </c>
      <c r="J75" s="331" t="s">
        <v>388</v>
      </c>
      <c r="K75" s="331" t="s">
        <v>1659</v>
      </c>
      <c r="L75" s="331" t="s">
        <v>392</v>
      </c>
      <c r="M75" s="351" t="s">
        <v>391</v>
      </c>
      <c r="N75" s="335">
        <v>9390.9539501767213</v>
      </c>
      <c r="O75" s="352">
        <v>6600</v>
      </c>
      <c r="P75" s="337"/>
    </row>
    <row r="76" spans="1:16" s="338" customFormat="1" ht="198.75" customHeight="1">
      <c r="A76" s="342">
        <v>39</v>
      </c>
      <c r="B76" s="328" t="s">
        <v>571</v>
      </c>
      <c r="C76" s="329" t="s">
        <v>184</v>
      </c>
      <c r="D76" s="329" t="s">
        <v>572</v>
      </c>
      <c r="E76" s="328" t="s">
        <v>1371</v>
      </c>
      <c r="F76" s="331" t="s">
        <v>183</v>
      </c>
      <c r="G76" s="332" t="s">
        <v>516</v>
      </c>
      <c r="H76" s="328" t="s">
        <v>573</v>
      </c>
      <c r="I76" s="328" t="s">
        <v>574</v>
      </c>
      <c r="J76" s="350" t="s">
        <v>675</v>
      </c>
      <c r="K76" s="328" t="s">
        <v>1133</v>
      </c>
      <c r="L76" s="357" t="s">
        <v>1660</v>
      </c>
      <c r="M76" s="332" t="s">
        <v>575</v>
      </c>
      <c r="N76" s="335">
        <v>426675.47</v>
      </c>
      <c r="O76" s="336">
        <v>299869.23</v>
      </c>
      <c r="P76" s="337"/>
    </row>
    <row r="77" spans="1:16" s="338" customFormat="1" ht="135">
      <c r="A77" s="342">
        <v>40</v>
      </c>
      <c r="B77" s="328" t="s">
        <v>411</v>
      </c>
      <c r="C77" s="329" t="s">
        <v>193</v>
      </c>
      <c r="D77" s="329" t="s">
        <v>409</v>
      </c>
      <c r="E77" s="328" t="s">
        <v>1395</v>
      </c>
      <c r="F77" s="350" t="s">
        <v>78</v>
      </c>
      <c r="G77" s="332" t="s">
        <v>517</v>
      </c>
      <c r="H77" s="331" t="s">
        <v>629</v>
      </c>
      <c r="I77" s="331" t="s">
        <v>194</v>
      </c>
      <c r="J77" s="331" t="s">
        <v>1390</v>
      </c>
      <c r="K77" s="331" t="s">
        <v>1384</v>
      </c>
      <c r="L77" s="333" t="s">
        <v>1661</v>
      </c>
      <c r="M77" s="334" t="s">
        <v>195</v>
      </c>
      <c r="N77" s="335">
        <v>2686660</v>
      </c>
      <c r="O77" s="336">
        <v>1888195.3946400001</v>
      </c>
      <c r="P77" s="337"/>
    </row>
    <row r="78" spans="1:16" s="338" customFormat="1" ht="135">
      <c r="A78" s="342">
        <v>41</v>
      </c>
      <c r="B78" s="328"/>
      <c r="C78" s="329" t="s">
        <v>1339</v>
      </c>
      <c r="D78" s="329" t="s">
        <v>476</v>
      </c>
      <c r="E78" s="328" t="s">
        <v>1395</v>
      </c>
      <c r="F78" s="331" t="s">
        <v>78</v>
      </c>
      <c r="G78" s="332" t="s">
        <v>517</v>
      </c>
      <c r="H78" s="331" t="s">
        <v>198</v>
      </c>
      <c r="I78" s="331" t="s">
        <v>194</v>
      </c>
      <c r="J78" s="331" t="s">
        <v>197</v>
      </c>
      <c r="K78" s="331" t="s">
        <v>475</v>
      </c>
      <c r="L78" s="333" t="s">
        <v>1662</v>
      </c>
      <c r="M78" s="334" t="s">
        <v>196</v>
      </c>
      <c r="N78" s="335">
        <v>2233400</v>
      </c>
      <c r="O78" s="336">
        <v>1569642.4535999999</v>
      </c>
      <c r="P78" s="337"/>
    </row>
    <row r="79" spans="1:16" s="338" customFormat="1" ht="165">
      <c r="A79" s="342">
        <v>42</v>
      </c>
      <c r="B79" s="339" t="s">
        <v>1503</v>
      </c>
      <c r="C79" s="329" t="s">
        <v>1502</v>
      </c>
      <c r="D79" s="329" t="s">
        <v>1501</v>
      </c>
      <c r="E79" s="328" t="s">
        <v>1371</v>
      </c>
      <c r="F79" s="331" t="s">
        <v>78</v>
      </c>
      <c r="G79" s="331" t="s">
        <v>517</v>
      </c>
      <c r="H79" s="331" t="s">
        <v>1500</v>
      </c>
      <c r="I79" s="331" t="s">
        <v>1499</v>
      </c>
      <c r="J79" s="331" t="s">
        <v>1498</v>
      </c>
      <c r="K79" s="331" t="s">
        <v>1497</v>
      </c>
      <c r="L79" s="334" t="s">
        <v>1496</v>
      </c>
      <c r="M79" s="334" t="s">
        <v>1495</v>
      </c>
      <c r="N79" s="340">
        <v>772400</v>
      </c>
      <c r="O79" s="341">
        <v>542845.80960000004</v>
      </c>
    </row>
    <row r="80" spans="1:16" s="338" customFormat="1" ht="42.75" customHeight="1">
      <c r="A80" s="342">
        <v>43</v>
      </c>
      <c r="B80" s="343"/>
      <c r="C80" s="344" t="s">
        <v>1508</v>
      </c>
      <c r="D80" s="345" t="s">
        <v>1507</v>
      </c>
      <c r="E80" s="328" t="s">
        <v>1490</v>
      </c>
      <c r="F80" s="331" t="s">
        <v>78</v>
      </c>
      <c r="G80" s="346" t="s">
        <v>518</v>
      </c>
      <c r="H80" s="344" t="s">
        <v>1609</v>
      </c>
      <c r="I80" s="344" t="s">
        <v>1538</v>
      </c>
      <c r="J80" s="347" t="s">
        <v>1506</v>
      </c>
      <c r="K80" s="347" t="s">
        <v>1505</v>
      </c>
      <c r="L80" s="344" t="s">
        <v>1504</v>
      </c>
      <c r="M80" s="346" t="s">
        <v>1279</v>
      </c>
      <c r="N80" s="335">
        <v>21573</v>
      </c>
      <c r="O80" s="336">
        <v>15161.590692</v>
      </c>
    </row>
    <row r="81" spans="1:18" s="338" customFormat="1" ht="42.75" customHeight="1">
      <c r="A81" s="342">
        <v>44</v>
      </c>
      <c r="B81" s="343" t="s">
        <v>1524</v>
      </c>
      <c r="C81" s="344" t="s">
        <v>1523</v>
      </c>
      <c r="D81" s="345" t="s">
        <v>1522</v>
      </c>
      <c r="E81" s="328" t="s">
        <v>1371</v>
      </c>
      <c r="F81" s="331" t="s">
        <v>1521</v>
      </c>
      <c r="G81" s="346" t="s">
        <v>516</v>
      </c>
      <c r="H81" s="344" t="s">
        <v>1520</v>
      </c>
      <c r="I81" s="344" t="s">
        <v>1519</v>
      </c>
      <c r="J81" s="348" t="s">
        <v>1518</v>
      </c>
      <c r="K81" s="347" t="s">
        <v>1614</v>
      </c>
      <c r="L81" s="344" t="s">
        <v>1517</v>
      </c>
      <c r="M81" s="346" t="s">
        <v>1516</v>
      </c>
      <c r="N81" s="335">
        <v>42663</v>
      </c>
      <c r="O81" s="336">
        <v>29983.727051999998</v>
      </c>
    </row>
    <row r="82" spans="1:18" s="338" customFormat="1" ht="42.75" customHeight="1">
      <c r="A82" s="342">
        <v>45</v>
      </c>
      <c r="B82" s="343" t="s">
        <v>1515</v>
      </c>
      <c r="C82" s="344" t="s">
        <v>1514</v>
      </c>
      <c r="D82" s="345" t="s">
        <v>1511</v>
      </c>
      <c r="E82" s="328" t="s">
        <v>1371</v>
      </c>
      <c r="F82" s="331" t="s">
        <v>1513</v>
      </c>
      <c r="G82" s="346" t="s">
        <v>516</v>
      </c>
      <c r="H82" s="344" t="s">
        <v>609</v>
      </c>
      <c r="I82" s="344" t="s">
        <v>1512</v>
      </c>
      <c r="J82" s="344" t="s">
        <v>1511</v>
      </c>
      <c r="K82" s="348" t="s">
        <v>1573</v>
      </c>
      <c r="L82" s="344" t="s">
        <v>1510</v>
      </c>
      <c r="M82" s="346" t="s">
        <v>1509</v>
      </c>
      <c r="N82" s="335">
        <v>4592</v>
      </c>
      <c r="O82" s="336">
        <v>3227.28</v>
      </c>
    </row>
    <row r="83" spans="1:18" s="338" customFormat="1" ht="264" customHeight="1">
      <c r="A83" s="342">
        <v>46</v>
      </c>
      <c r="B83" s="339" t="s">
        <v>1787</v>
      </c>
      <c r="C83" s="331" t="s">
        <v>1786</v>
      </c>
      <c r="D83" s="329" t="s">
        <v>1785</v>
      </c>
      <c r="E83" s="339" t="s">
        <v>1374</v>
      </c>
      <c r="F83" s="331" t="s">
        <v>1784</v>
      </c>
      <c r="G83" s="331" t="s">
        <v>518</v>
      </c>
      <c r="H83" s="331" t="s">
        <v>1783</v>
      </c>
      <c r="I83" s="331" t="s">
        <v>1782</v>
      </c>
      <c r="J83" s="331" t="s">
        <v>1781</v>
      </c>
      <c r="K83" s="331" t="s">
        <v>1780</v>
      </c>
      <c r="L83" s="333" t="s">
        <v>2464</v>
      </c>
      <c r="M83" s="333" t="s">
        <v>1779</v>
      </c>
      <c r="N83" s="329" t="s">
        <v>1778</v>
      </c>
      <c r="O83" s="382" t="s">
        <v>1777</v>
      </c>
    </row>
    <row r="84" spans="1:18" s="338" customFormat="1" ht="409.5" customHeight="1" thickBot="1">
      <c r="A84" s="440">
        <v>47</v>
      </c>
      <c r="B84" s="441" t="s">
        <v>1972</v>
      </c>
      <c r="C84" s="442" t="s">
        <v>1975</v>
      </c>
      <c r="D84" s="442" t="s">
        <v>1974</v>
      </c>
      <c r="E84" s="444" t="s">
        <v>1374</v>
      </c>
      <c r="F84" s="441" t="s">
        <v>1309</v>
      </c>
      <c r="G84" s="443" t="s">
        <v>518</v>
      </c>
      <c r="H84" s="444" t="s">
        <v>1723</v>
      </c>
      <c r="I84" s="444" t="s">
        <v>1677</v>
      </c>
      <c r="J84" s="441" t="s">
        <v>1973</v>
      </c>
      <c r="K84" s="441" t="s">
        <v>1971</v>
      </c>
      <c r="L84" s="441" t="s">
        <v>1282</v>
      </c>
      <c r="M84" s="445" t="s">
        <v>1970</v>
      </c>
      <c r="N84" s="446">
        <v>2081214.73</v>
      </c>
      <c r="O84" s="447">
        <f>N84*0.702804</f>
        <v>1462686.03710292</v>
      </c>
      <c r="P84" s="337"/>
    </row>
    <row r="85" spans="1:18" s="254" customFormat="1" ht="48" customHeight="1" thickBot="1">
      <c r="A85" s="358" t="s">
        <v>1604</v>
      </c>
      <c r="B85" s="320"/>
      <c r="C85" s="321"/>
      <c r="D85" s="322"/>
      <c r="E85" s="520"/>
      <c r="F85" s="322"/>
      <c r="G85" s="322"/>
      <c r="H85" s="322"/>
      <c r="I85" s="323"/>
      <c r="J85" s="324"/>
      <c r="K85" s="322"/>
      <c r="L85" s="322"/>
      <c r="M85" s="322"/>
      <c r="N85" s="325"/>
      <c r="O85" s="326"/>
      <c r="P85" s="253"/>
    </row>
    <row r="86" spans="1:18" s="200" customFormat="1" ht="90">
      <c r="A86" s="70">
        <v>48</v>
      </c>
      <c r="B86" s="63" t="s">
        <v>279</v>
      </c>
      <c r="C86" s="71" t="s">
        <v>278</v>
      </c>
      <c r="D86" s="71" t="s">
        <v>761</v>
      </c>
      <c r="E86" s="63" t="s">
        <v>1396</v>
      </c>
      <c r="F86" s="63" t="s">
        <v>1386</v>
      </c>
      <c r="G86" s="62" t="s">
        <v>518</v>
      </c>
      <c r="H86" s="63" t="s">
        <v>578</v>
      </c>
      <c r="I86" s="63" t="s">
        <v>901</v>
      </c>
      <c r="J86" s="63" t="s">
        <v>763</v>
      </c>
      <c r="K86" s="63" t="s">
        <v>762</v>
      </c>
      <c r="L86" s="63" t="s">
        <v>284</v>
      </c>
      <c r="M86" s="62" t="s">
        <v>764</v>
      </c>
      <c r="N86" s="73">
        <v>21213.112048309344</v>
      </c>
      <c r="O86" s="72">
        <v>14908.66</v>
      </c>
      <c r="P86" s="199"/>
    </row>
    <row r="87" spans="1:18" s="200" customFormat="1" ht="90">
      <c r="A87" s="45">
        <v>49</v>
      </c>
      <c r="B87" s="34"/>
      <c r="C87" s="33" t="s">
        <v>278</v>
      </c>
      <c r="D87" s="33" t="s">
        <v>781</v>
      </c>
      <c r="E87" s="34" t="s">
        <v>1374</v>
      </c>
      <c r="F87" s="34" t="s">
        <v>332</v>
      </c>
      <c r="G87" s="36" t="s">
        <v>518</v>
      </c>
      <c r="H87" s="34" t="s">
        <v>840</v>
      </c>
      <c r="I87" s="34" t="s">
        <v>647</v>
      </c>
      <c r="J87" s="34" t="s">
        <v>783</v>
      </c>
      <c r="K87" s="34" t="s">
        <v>886</v>
      </c>
      <c r="L87" s="34" t="s">
        <v>782</v>
      </c>
      <c r="M87" s="36" t="s">
        <v>890</v>
      </c>
      <c r="N87" s="92">
        <v>27523.29241154006</v>
      </c>
      <c r="O87" s="47">
        <v>19343.48</v>
      </c>
      <c r="P87" s="199"/>
      <c r="R87" s="206">
        <f>N87-P87</f>
        <v>27523.29241154006</v>
      </c>
    </row>
    <row r="88" spans="1:18" s="200" customFormat="1" ht="90">
      <c r="A88" s="45">
        <v>50</v>
      </c>
      <c r="B88" s="34" t="s">
        <v>279</v>
      </c>
      <c r="C88" s="33" t="s">
        <v>278</v>
      </c>
      <c r="D88" s="33" t="s">
        <v>745</v>
      </c>
      <c r="E88" s="34" t="s">
        <v>1374</v>
      </c>
      <c r="F88" s="34" t="s">
        <v>1385</v>
      </c>
      <c r="G88" s="36" t="s">
        <v>518</v>
      </c>
      <c r="H88" s="34" t="s">
        <v>727</v>
      </c>
      <c r="I88" s="34" t="s">
        <v>904</v>
      </c>
      <c r="J88" s="34" t="s">
        <v>748</v>
      </c>
      <c r="K88" s="34" t="s">
        <v>747</v>
      </c>
      <c r="L88" s="34" t="s">
        <v>746</v>
      </c>
      <c r="M88" s="36" t="s">
        <v>757</v>
      </c>
      <c r="N88" s="92">
        <v>37064.839999999997</v>
      </c>
      <c r="O88" s="47">
        <v>26049.32</v>
      </c>
      <c r="P88" s="199"/>
      <c r="R88" s="206">
        <f>N88-P88</f>
        <v>37064.839999999997</v>
      </c>
    </row>
    <row r="89" spans="1:18" s="200" customFormat="1" ht="120">
      <c r="A89" s="45">
        <v>51</v>
      </c>
      <c r="B89" s="34" t="s">
        <v>279</v>
      </c>
      <c r="C89" s="33" t="s">
        <v>278</v>
      </c>
      <c r="D89" s="33" t="s">
        <v>749</v>
      </c>
      <c r="E89" s="34" t="s">
        <v>1374</v>
      </c>
      <c r="F89" s="34" t="s">
        <v>1385</v>
      </c>
      <c r="G89" s="36" t="s">
        <v>518</v>
      </c>
      <c r="H89" s="34" t="s">
        <v>2419</v>
      </c>
      <c r="I89" s="34" t="s">
        <v>647</v>
      </c>
      <c r="J89" s="34" t="s">
        <v>755</v>
      </c>
      <c r="K89" s="34" t="s">
        <v>751</v>
      </c>
      <c r="L89" s="34" t="s">
        <v>750</v>
      </c>
      <c r="M89" s="35" t="s">
        <v>757</v>
      </c>
      <c r="N89" s="92">
        <v>15848.714577606275</v>
      </c>
      <c r="O89" s="47">
        <v>11138.54</v>
      </c>
      <c r="P89" s="448"/>
      <c r="R89" s="206">
        <f>N89-P89</f>
        <v>15848.714577606275</v>
      </c>
    </row>
    <row r="90" spans="1:18" s="200" customFormat="1" ht="71.25">
      <c r="A90" s="45">
        <v>52</v>
      </c>
      <c r="B90" s="34" t="s">
        <v>279</v>
      </c>
      <c r="C90" s="33" t="s">
        <v>278</v>
      </c>
      <c r="D90" s="33" t="s">
        <v>753</v>
      </c>
      <c r="E90" s="34" t="s">
        <v>1374</v>
      </c>
      <c r="F90" s="34" t="s">
        <v>1388</v>
      </c>
      <c r="G90" s="36" t="s">
        <v>518</v>
      </c>
      <c r="H90" s="34" t="s">
        <v>2419</v>
      </c>
      <c r="I90" s="34" t="s">
        <v>647</v>
      </c>
      <c r="J90" s="34" t="s">
        <v>754</v>
      </c>
      <c r="K90" s="34" t="s">
        <v>756</v>
      </c>
      <c r="L90" s="34" t="s">
        <v>752</v>
      </c>
      <c r="M90" s="36" t="s">
        <v>757</v>
      </c>
      <c r="N90" s="92">
        <v>28457.436212656728</v>
      </c>
      <c r="O90" s="47">
        <v>20000</v>
      </c>
      <c r="P90" s="199"/>
      <c r="R90" s="206">
        <f>N90-P90</f>
        <v>28457.436212656728</v>
      </c>
    </row>
    <row r="91" spans="1:18" s="200" customFormat="1" ht="75">
      <c r="A91" s="45">
        <v>53</v>
      </c>
      <c r="B91" s="34" t="s">
        <v>887</v>
      </c>
      <c r="C91" s="33" t="s">
        <v>278</v>
      </c>
      <c r="D91" s="33" t="s">
        <v>769</v>
      </c>
      <c r="E91" s="34" t="s">
        <v>1397</v>
      </c>
      <c r="F91" s="34" t="s">
        <v>891</v>
      </c>
      <c r="G91" s="36" t="s">
        <v>518</v>
      </c>
      <c r="H91" s="34" t="s">
        <v>1189</v>
      </c>
      <c r="I91" s="34" t="s">
        <v>1052</v>
      </c>
      <c r="J91" s="34" t="s">
        <v>771</v>
      </c>
      <c r="K91" s="34" t="s">
        <v>1605</v>
      </c>
      <c r="L91" s="34" t="s">
        <v>284</v>
      </c>
      <c r="M91" s="36" t="s">
        <v>770</v>
      </c>
      <c r="N91" s="92">
        <v>14123.32599131479</v>
      </c>
      <c r="O91" s="47">
        <v>9925.93</v>
      </c>
      <c r="P91" s="199"/>
    </row>
    <row r="92" spans="1:18" s="200" customFormat="1" ht="105">
      <c r="A92" s="45">
        <v>54</v>
      </c>
      <c r="B92" s="34" t="s">
        <v>279</v>
      </c>
      <c r="C92" s="33" t="s">
        <v>278</v>
      </c>
      <c r="D92" s="33" t="s">
        <v>877</v>
      </c>
      <c r="E92" s="34" t="s">
        <v>1374</v>
      </c>
      <c r="F92" s="34" t="s">
        <v>332</v>
      </c>
      <c r="G92" s="36" t="s">
        <v>518</v>
      </c>
      <c r="H92" s="34" t="s">
        <v>778</v>
      </c>
      <c r="I92" s="34" t="s">
        <v>840</v>
      </c>
      <c r="J92" s="34" t="s">
        <v>777</v>
      </c>
      <c r="K92" s="34" t="s">
        <v>779</v>
      </c>
      <c r="L92" s="34" t="s">
        <v>284</v>
      </c>
      <c r="M92" s="36" t="s">
        <v>780</v>
      </c>
      <c r="N92" s="92">
        <v>30975.919317476852</v>
      </c>
      <c r="O92" s="47">
        <v>21770</v>
      </c>
      <c r="P92" s="199"/>
    </row>
    <row r="93" spans="1:18" s="200" customFormat="1" ht="285">
      <c r="A93" s="45">
        <v>55</v>
      </c>
      <c r="B93" s="34"/>
      <c r="C93" s="33" t="s">
        <v>278</v>
      </c>
      <c r="D93" s="33" t="s">
        <v>758</v>
      </c>
      <c r="E93" s="34" t="s">
        <v>1374</v>
      </c>
      <c r="F93" s="34" t="s">
        <v>1387</v>
      </c>
      <c r="G93" s="36" t="s">
        <v>518</v>
      </c>
      <c r="H93" s="34" t="s">
        <v>760</v>
      </c>
      <c r="I93" s="34" t="s">
        <v>759</v>
      </c>
      <c r="J93" s="34" t="s">
        <v>2098</v>
      </c>
      <c r="K93" s="34" t="s">
        <v>1663</v>
      </c>
      <c r="L93" s="34" t="s">
        <v>284</v>
      </c>
      <c r="M93" s="36" t="s">
        <v>900</v>
      </c>
      <c r="N93" s="92">
        <v>996066.7554538676</v>
      </c>
      <c r="O93" s="47">
        <v>700039.7</v>
      </c>
      <c r="P93" s="199"/>
      <c r="R93" s="206">
        <f>N93-P93</f>
        <v>996066.7554538676</v>
      </c>
    </row>
    <row r="94" spans="1:18" s="200" customFormat="1" ht="105">
      <c r="A94" s="45">
        <v>56</v>
      </c>
      <c r="B94" s="34" t="s">
        <v>279</v>
      </c>
      <c r="C94" s="33" t="s">
        <v>278</v>
      </c>
      <c r="D94" s="33" t="s">
        <v>772</v>
      </c>
      <c r="E94" s="34" t="s">
        <v>1400</v>
      </c>
      <c r="F94" s="34" t="s">
        <v>776</v>
      </c>
      <c r="G94" s="36" t="s">
        <v>518</v>
      </c>
      <c r="H94" s="34" t="s">
        <v>2417</v>
      </c>
      <c r="I94" s="34" t="s">
        <v>191</v>
      </c>
      <c r="J94" s="34" t="s">
        <v>774</v>
      </c>
      <c r="K94" s="34" t="s">
        <v>773</v>
      </c>
      <c r="L94" s="34" t="s">
        <v>284</v>
      </c>
      <c r="M94" s="36" t="s">
        <v>775</v>
      </c>
      <c r="N94" s="92">
        <v>357463.8163698556</v>
      </c>
      <c r="O94" s="47">
        <v>251227</v>
      </c>
      <c r="P94" s="199"/>
    </row>
    <row r="95" spans="1:18" s="200" customFormat="1" ht="150">
      <c r="A95" s="45">
        <v>57</v>
      </c>
      <c r="B95" s="34" t="s">
        <v>888</v>
      </c>
      <c r="C95" s="33" t="s">
        <v>278</v>
      </c>
      <c r="D95" s="33" t="s">
        <v>784</v>
      </c>
      <c r="E95" s="34" t="s">
        <v>1374</v>
      </c>
      <c r="F95" s="34" t="s">
        <v>1317</v>
      </c>
      <c r="G95" s="36" t="s">
        <v>517</v>
      </c>
      <c r="H95" s="34" t="s">
        <v>884</v>
      </c>
      <c r="I95" s="34" t="s">
        <v>883</v>
      </c>
      <c r="J95" s="34" t="s">
        <v>785</v>
      </c>
      <c r="K95" s="34" t="s">
        <v>885</v>
      </c>
      <c r="L95" s="34" t="s">
        <v>284</v>
      </c>
      <c r="M95" s="36" t="s">
        <v>889</v>
      </c>
      <c r="N95" s="92">
        <v>18772.773063329179</v>
      </c>
      <c r="O95" s="47">
        <v>13193.58</v>
      </c>
      <c r="P95" s="199"/>
    </row>
    <row r="96" spans="1:18" s="200" customFormat="1" ht="78" customHeight="1">
      <c r="A96" s="45">
        <v>58</v>
      </c>
      <c r="B96" s="33" t="s">
        <v>1800</v>
      </c>
      <c r="C96" s="33" t="s">
        <v>278</v>
      </c>
      <c r="D96" s="33" t="s">
        <v>765</v>
      </c>
      <c r="E96" s="34" t="s">
        <v>1799</v>
      </c>
      <c r="F96" s="34" t="s">
        <v>882</v>
      </c>
      <c r="G96" s="36" t="s">
        <v>518</v>
      </c>
      <c r="H96" s="34" t="s">
        <v>766</v>
      </c>
      <c r="I96" s="34" t="s">
        <v>2420</v>
      </c>
      <c r="J96" s="34" t="s">
        <v>1798</v>
      </c>
      <c r="K96" s="34" t="s">
        <v>1797</v>
      </c>
      <c r="L96" s="34"/>
      <c r="M96" s="35" t="s">
        <v>1796</v>
      </c>
      <c r="N96" s="92">
        <v>139441.44</v>
      </c>
      <c r="O96" s="449">
        <v>98000</v>
      </c>
    </row>
    <row r="97" spans="1:18" s="200" customFormat="1" ht="180">
      <c r="A97" s="45">
        <v>59</v>
      </c>
      <c r="B97" s="34" t="s">
        <v>279</v>
      </c>
      <c r="C97" s="33" t="s">
        <v>278</v>
      </c>
      <c r="D97" s="33" t="s">
        <v>765</v>
      </c>
      <c r="E97" s="34" t="s">
        <v>1400</v>
      </c>
      <c r="F97" s="34" t="s">
        <v>882</v>
      </c>
      <c r="G97" s="36" t="s">
        <v>518</v>
      </c>
      <c r="H97" s="34" t="s">
        <v>1967</v>
      </c>
      <c r="I97" s="34" t="s">
        <v>2418</v>
      </c>
      <c r="J97" s="34" t="s">
        <v>1389</v>
      </c>
      <c r="K97" s="34" t="s">
        <v>767</v>
      </c>
      <c r="L97" s="34" t="s">
        <v>284</v>
      </c>
      <c r="M97" s="36" t="s">
        <v>768</v>
      </c>
      <c r="N97" s="92">
        <v>139441.43744201798</v>
      </c>
      <c r="O97" s="47">
        <v>98000</v>
      </c>
      <c r="P97" s="199"/>
    </row>
    <row r="98" spans="1:18" s="200" customFormat="1" ht="409.5">
      <c r="A98" s="45">
        <v>60</v>
      </c>
      <c r="B98" s="34" t="s">
        <v>1806</v>
      </c>
      <c r="C98" s="33" t="s">
        <v>1805</v>
      </c>
      <c r="D98" s="33" t="s">
        <v>1804</v>
      </c>
      <c r="E98" s="34" t="s">
        <v>1803</v>
      </c>
      <c r="F98" s="34" t="s">
        <v>1717</v>
      </c>
      <c r="G98" s="36" t="s">
        <v>518</v>
      </c>
      <c r="H98" s="34" t="s">
        <v>1802</v>
      </c>
      <c r="I98" s="34" t="s">
        <v>1935</v>
      </c>
      <c r="J98" s="34" t="s">
        <v>2059</v>
      </c>
      <c r="K98" s="34" t="s">
        <v>1801</v>
      </c>
      <c r="L98" s="35" t="s">
        <v>2465</v>
      </c>
      <c r="M98" s="35" t="s">
        <v>2058</v>
      </c>
      <c r="N98" s="141">
        <v>4374164</v>
      </c>
      <c r="O98" s="450">
        <f>N98/0.702804</f>
        <v>6223874.6506849704</v>
      </c>
    </row>
    <row r="99" spans="1:18" s="200" customFormat="1" ht="165">
      <c r="A99" s="45">
        <v>61</v>
      </c>
      <c r="B99" s="34"/>
      <c r="C99" s="33" t="s">
        <v>278</v>
      </c>
      <c r="D99" s="33" t="s">
        <v>2076</v>
      </c>
      <c r="E99" s="34" t="s">
        <v>1374</v>
      </c>
      <c r="F99" s="34" t="s">
        <v>882</v>
      </c>
      <c r="G99" s="36" t="s">
        <v>518</v>
      </c>
      <c r="H99" s="34" t="s">
        <v>1684</v>
      </c>
      <c r="I99" s="34" t="s">
        <v>2074</v>
      </c>
      <c r="J99" s="34" t="s">
        <v>2075</v>
      </c>
      <c r="K99" s="34" t="s">
        <v>2001</v>
      </c>
      <c r="L99" s="34" t="s">
        <v>2077</v>
      </c>
      <c r="M99" s="36" t="s">
        <v>2078</v>
      </c>
      <c r="N99" s="79">
        <v>243000</v>
      </c>
      <c r="O99" s="47">
        <f>N99/0.702804</f>
        <v>345757.84998377925</v>
      </c>
      <c r="P99" s="199"/>
    </row>
    <row r="100" spans="1:18" s="200" customFormat="1" ht="135.75" thickBot="1">
      <c r="A100" s="51">
        <v>62</v>
      </c>
      <c r="B100" s="53"/>
      <c r="C100" s="52" t="s">
        <v>278</v>
      </c>
      <c r="D100" s="20" t="s">
        <v>2351</v>
      </c>
      <c r="E100" s="53" t="s">
        <v>1374</v>
      </c>
      <c r="F100" s="53" t="s">
        <v>2350</v>
      </c>
      <c r="G100" s="53" t="s">
        <v>518</v>
      </c>
      <c r="H100" s="53" t="s">
        <v>2352</v>
      </c>
      <c r="I100" s="53" t="s">
        <v>2353</v>
      </c>
      <c r="J100" s="53" t="s">
        <v>2354</v>
      </c>
      <c r="K100" s="53" t="s">
        <v>2001</v>
      </c>
      <c r="L100" s="52" t="s">
        <v>2355</v>
      </c>
      <c r="M100" s="211" t="s">
        <v>2356</v>
      </c>
      <c r="N100" s="451">
        <v>88000</v>
      </c>
      <c r="O100" s="452">
        <f>N100*0.702804</f>
        <v>61846.752</v>
      </c>
    </row>
    <row r="101" spans="1:18" s="200" customFormat="1" ht="60">
      <c r="A101" s="142">
        <v>63</v>
      </c>
      <c r="B101" s="43" t="s">
        <v>831</v>
      </c>
      <c r="C101" s="41" t="s">
        <v>833</v>
      </c>
      <c r="D101" s="41" t="s">
        <v>832</v>
      </c>
      <c r="E101" s="43" t="s">
        <v>1399</v>
      </c>
      <c r="F101" s="43" t="s">
        <v>1318</v>
      </c>
      <c r="G101" s="43" t="s">
        <v>518</v>
      </c>
      <c r="H101" s="43" t="s">
        <v>834</v>
      </c>
      <c r="I101" s="43" t="s">
        <v>594</v>
      </c>
      <c r="J101" s="43" t="s">
        <v>830</v>
      </c>
      <c r="K101" s="43" t="s">
        <v>835</v>
      </c>
      <c r="L101" s="43" t="s">
        <v>828</v>
      </c>
      <c r="M101" s="43" t="s">
        <v>837</v>
      </c>
      <c r="N101" s="227">
        <v>3936159.38</v>
      </c>
      <c r="O101" s="50">
        <v>2766348.5569015197</v>
      </c>
      <c r="P101" s="199"/>
    </row>
    <row r="102" spans="1:18" s="200" customFormat="1" ht="90">
      <c r="A102" s="45">
        <v>64</v>
      </c>
      <c r="B102" s="34" t="s">
        <v>872</v>
      </c>
      <c r="C102" s="33" t="s">
        <v>868</v>
      </c>
      <c r="D102" s="33" t="s">
        <v>867</v>
      </c>
      <c r="E102" s="34" t="s">
        <v>1399</v>
      </c>
      <c r="F102" s="34" t="s">
        <v>1318</v>
      </c>
      <c r="G102" s="34" t="s">
        <v>518</v>
      </c>
      <c r="H102" s="93" t="s">
        <v>875</v>
      </c>
      <c r="I102" s="34" t="s">
        <v>628</v>
      </c>
      <c r="J102" s="34" t="s">
        <v>830</v>
      </c>
      <c r="K102" s="34" t="s">
        <v>870</v>
      </c>
      <c r="L102" s="34" t="s">
        <v>828</v>
      </c>
      <c r="M102" s="34" t="s">
        <v>869</v>
      </c>
      <c r="N102" s="92">
        <v>5317681.9283897104</v>
      </c>
      <c r="O102" s="47">
        <v>3737288.13</v>
      </c>
      <c r="P102" s="270" t="s">
        <v>1602</v>
      </c>
    </row>
    <row r="103" spans="1:18" s="200" customFormat="1" ht="60">
      <c r="A103" s="45">
        <v>65</v>
      </c>
      <c r="B103" s="34" t="s">
        <v>826</v>
      </c>
      <c r="C103" s="33" t="s">
        <v>833</v>
      </c>
      <c r="D103" s="33" t="s">
        <v>827</v>
      </c>
      <c r="E103" s="34" t="s">
        <v>1399</v>
      </c>
      <c r="F103" s="34" t="s">
        <v>1318</v>
      </c>
      <c r="G103" s="34" t="s">
        <v>518</v>
      </c>
      <c r="H103" s="34" t="s">
        <v>578</v>
      </c>
      <c r="I103" s="34" t="s">
        <v>577</v>
      </c>
      <c r="J103" s="34" t="s">
        <v>830</v>
      </c>
      <c r="K103" s="34" t="s">
        <v>829</v>
      </c>
      <c r="L103" s="34" t="s">
        <v>828</v>
      </c>
      <c r="M103" s="34" t="s">
        <v>836</v>
      </c>
      <c r="N103" s="92">
        <v>1895551.06</v>
      </c>
      <c r="O103" s="47">
        <v>1332200.86717224</v>
      </c>
      <c r="P103" s="199"/>
    </row>
    <row r="104" spans="1:18" s="200" customFormat="1" ht="90">
      <c r="A104" s="45">
        <v>66</v>
      </c>
      <c r="B104" s="34" t="s">
        <v>872</v>
      </c>
      <c r="C104" s="33" t="s">
        <v>868</v>
      </c>
      <c r="D104" s="33" t="s">
        <v>867</v>
      </c>
      <c r="E104" s="34" t="s">
        <v>1399</v>
      </c>
      <c r="F104" s="34" t="s">
        <v>1318</v>
      </c>
      <c r="G104" s="34" t="s">
        <v>518</v>
      </c>
      <c r="H104" s="93" t="s">
        <v>873</v>
      </c>
      <c r="I104" s="34" t="s">
        <v>874</v>
      </c>
      <c r="J104" s="34" t="s">
        <v>830</v>
      </c>
      <c r="K104" s="34" t="s">
        <v>870</v>
      </c>
      <c r="L104" s="34" t="s">
        <v>828</v>
      </c>
      <c r="M104" s="34" t="s">
        <v>871</v>
      </c>
      <c r="N104" s="92">
        <v>2049141</v>
      </c>
      <c r="O104" s="47">
        <v>1440144.4913639999</v>
      </c>
      <c r="P104" s="199"/>
    </row>
    <row r="105" spans="1:18" s="200" customFormat="1" ht="45">
      <c r="A105" s="45">
        <v>67</v>
      </c>
      <c r="B105" s="34" t="s">
        <v>279</v>
      </c>
      <c r="C105" s="33" t="s">
        <v>2231</v>
      </c>
      <c r="D105" s="33" t="s">
        <v>20</v>
      </c>
      <c r="E105" s="34" t="s">
        <v>1398</v>
      </c>
      <c r="F105" s="34" t="s">
        <v>1319</v>
      </c>
      <c r="G105" s="34" t="s">
        <v>518</v>
      </c>
      <c r="H105" s="34" t="s">
        <v>500</v>
      </c>
      <c r="I105" s="34" t="s">
        <v>499</v>
      </c>
      <c r="J105" s="34" t="s">
        <v>1320</v>
      </c>
      <c r="K105" s="34" t="s">
        <v>876</v>
      </c>
      <c r="L105" s="34" t="s">
        <v>21</v>
      </c>
      <c r="M105" s="34" t="s">
        <v>899</v>
      </c>
      <c r="N105" s="92">
        <v>117618.80979618785</v>
      </c>
      <c r="O105" s="47">
        <v>82662.97</v>
      </c>
      <c r="P105" s="199"/>
    </row>
    <row r="106" spans="1:18" s="200" customFormat="1" ht="150">
      <c r="A106" s="45">
        <v>68</v>
      </c>
      <c r="B106" s="34" t="s">
        <v>879</v>
      </c>
      <c r="C106" s="33" t="s">
        <v>868</v>
      </c>
      <c r="D106" s="33" t="s">
        <v>878</v>
      </c>
      <c r="E106" s="34" t="s">
        <v>2221</v>
      </c>
      <c r="F106" s="34" t="s">
        <v>1318</v>
      </c>
      <c r="G106" s="34" t="s">
        <v>518</v>
      </c>
      <c r="H106" s="93" t="s">
        <v>1181</v>
      </c>
      <c r="I106" s="34" t="s">
        <v>577</v>
      </c>
      <c r="J106" s="34" t="s">
        <v>830</v>
      </c>
      <c r="K106" s="34" t="s">
        <v>880</v>
      </c>
      <c r="L106" s="34" t="s">
        <v>828</v>
      </c>
      <c r="M106" s="34" t="s">
        <v>881</v>
      </c>
      <c r="N106" s="92">
        <v>2155733</v>
      </c>
      <c r="O106" s="47">
        <v>1515057.7753319999</v>
      </c>
      <c r="P106" s="199"/>
    </row>
    <row r="107" spans="1:18" s="200" customFormat="1" ht="150">
      <c r="A107" s="45">
        <v>69</v>
      </c>
      <c r="B107" s="34"/>
      <c r="C107" s="33" t="s">
        <v>265</v>
      </c>
      <c r="D107" s="33" t="s">
        <v>2204</v>
      </c>
      <c r="E107" s="34" t="s">
        <v>1374</v>
      </c>
      <c r="F107" s="34" t="s">
        <v>507</v>
      </c>
      <c r="G107" s="34" t="s">
        <v>518</v>
      </c>
      <c r="H107" s="34" t="s">
        <v>2206</v>
      </c>
      <c r="I107" s="34" t="s">
        <v>2205</v>
      </c>
      <c r="J107" s="34" t="s">
        <v>2207</v>
      </c>
      <c r="K107" s="34" t="s">
        <v>2208</v>
      </c>
      <c r="L107" s="34" t="s">
        <v>1808</v>
      </c>
      <c r="M107" s="35" t="s">
        <v>2209</v>
      </c>
      <c r="N107" s="141">
        <f>O107/0.702804</f>
        <v>2184.9334949715708</v>
      </c>
      <c r="O107" s="77">
        <v>1535.58</v>
      </c>
    </row>
    <row r="108" spans="1:18" s="200" customFormat="1" ht="60">
      <c r="A108" s="45">
        <v>70</v>
      </c>
      <c r="B108" s="34"/>
      <c r="C108" s="33" t="s">
        <v>1813</v>
      </c>
      <c r="D108" s="33" t="s">
        <v>2214</v>
      </c>
      <c r="E108" s="34" t="s">
        <v>2222</v>
      </c>
      <c r="F108" s="34" t="s">
        <v>2236</v>
      </c>
      <c r="G108" s="34" t="s">
        <v>518</v>
      </c>
      <c r="H108" s="34" t="s">
        <v>2217</v>
      </c>
      <c r="I108" s="34" t="s">
        <v>2216</v>
      </c>
      <c r="J108" s="34" t="s">
        <v>2218</v>
      </c>
      <c r="K108" s="34" t="s">
        <v>2219</v>
      </c>
      <c r="L108" s="34" t="s">
        <v>2215</v>
      </c>
      <c r="M108" s="35" t="s">
        <v>2220</v>
      </c>
      <c r="N108" s="141">
        <f>O108/0.702804</f>
        <v>28080.318267966602</v>
      </c>
      <c r="O108" s="77">
        <v>19734.96</v>
      </c>
    </row>
    <row r="109" spans="1:18" s="200" customFormat="1" ht="135">
      <c r="A109" s="45">
        <v>71</v>
      </c>
      <c r="B109" s="34"/>
      <c r="C109" s="33" t="s">
        <v>2231</v>
      </c>
      <c r="D109" s="33" t="s">
        <v>2230</v>
      </c>
      <c r="E109" s="34" t="s">
        <v>1374</v>
      </c>
      <c r="F109" s="34" t="s">
        <v>507</v>
      </c>
      <c r="G109" s="34" t="s">
        <v>518</v>
      </c>
      <c r="H109" s="34" t="s">
        <v>2217</v>
      </c>
      <c r="I109" s="34" t="s">
        <v>2233</v>
      </c>
      <c r="J109" s="34" t="s">
        <v>2235</v>
      </c>
      <c r="K109" s="34" t="s">
        <v>2234</v>
      </c>
      <c r="L109" s="34" t="s">
        <v>2232</v>
      </c>
      <c r="M109" s="35" t="s">
        <v>2220</v>
      </c>
      <c r="N109" s="141">
        <f>O109/0.702804</f>
        <v>28457.165867012711</v>
      </c>
      <c r="O109" s="77">
        <v>19999.810000000001</v>
      </c>
    </row>
    <row r="110" spans="1:18" s="200" customFormat="1" ht="105">
      <c r="A110" s="45">
        <v>72</v>
      </c>
      <c r="B110" s="34"/>
      <c r="C110" s="33" t="s">
        <v>1813</v>
      </c>
      <c r="D110" s="33" t="s">
        <v>1539</v>
      </c>
      <c r="E110" s="34" t="s">
        <v>1374</v>
      </c>
      <c r="F110" s="34" t="s">
        <v>507</v>
      </c>
      <c r="G110" s="34" t="s">
        <v>518</v>
      </c>
      <c r="H110" s="34" t="s">
        <v>617</v>
      </c>
      <c r="I110" s="34" t="s">
        <v>1538</v>
      </c>
      <c r="J110" s="34" t="s">
        <v>1537</v>
      </c>
      <c r="K110" s="34" t="s">
        <v>1536</v>
      </c>
      <c r="L110" s="34" t="s">
        <v>1535</v>
      </c>
      <c r="M110" s="36" t="s">
        <v>1534</v>
      </c>
      <c r="N110" s="141">
        <v>17754.7794264119</v>
      </c>
      <c r="O110" s="77">
        <v>12478.13</v>
      </c>
      <c r="R110" s="200">
        <f>N110*0.1</f>
        <v>1775.4779426411901</v>
      </c>
    </row>
    <row r="111" spans="1:18" s="200" customFormat="1" ht="75">
      <c r="A111" s="45">
        <v>73</v>
      </c>
      <c r="B111" s="34"/>
      <c r="C111" s="33" t="s">
        <v>2231</v>
      </c>
      <c r="D111" s="33" t="s">
        <v>2244</v>
      </c>
      <c r="E111" s="34" t="s">
        <v>1374</v>
      </c>
      <c r="F111" s="34" t="s">
        <v>2236</v>
      </c>
      <c r="G111" s="34" t="s">
        <v>518</v>
      </c>
      <c r="H111" s="34" t="s">
        <v>1932</v>
      </c>
      <c r="I111" s="34" t="s">
        <v>1932</v>
      </c>
      <c r="J111" s="34" t="s">
        <v>2241</v>
      </c>
      <c r="K111" s="34" t="s">
        <v>2243</v>
      </c>
      <c r="L111" s="34" t="s">
        <v>2242</v>
      </c>
      <c r="M111" s="35" t="s">
        <v>2239</v>
      </c>
      <c r="N111" s="141">
        <v>265.77999999999997</v>
      </c>
      <c r="O111" s="77">
        <f>N111*0.702804</f>
        <v>186.79124711999998</v>
      </c>
      <c r="P111" s="200" t="s">
        <v>2252</v>
      </c>
    </row>
    <row r="112" spans="1:18" s="200" customFormat="1" ht="105">
      <c r="A112" s="45">
        <v>74</v>
      </c>
      <c r="B112" s="34"/>
      <c r="C112" s="33" t="s">
        <v>2231</v>
      </c>
      <c r="D112" s="33" t="s">
        <v>2246</v>
      </c>
      <c r="E112" s="34" t="s">
        <v>1374</v>
      </c>
      <c r="F112" s="34" t="s">
        <v>2247</v>
      </c>
      <c r="G112" s="34" t="s">
        <v>518</v>
      </c>
      <c r="H112" s="34" t="s">
        <v>904</v>
      </c>
      <c r="I112" s="34" t="s">
        <v>904</v>
      </c>
      <c r="J112" s="34" t="s">
        <v>2245</v>
      </c>
      <c r="K112" s="34" t="s">
        <v>2243</v>
      </c>
      <c r="L112" s="34" t="s">
        <v>2215</v>
      </c>
      <c r="M112" s="35" t="s">
        <v>2248</v>
      </c>
      <c r="N112" s="141">
        <v>480</v>
      </c>
      <c r="O112" s="77">
        <f>N112*0.702804</f>
        <v>337.34591999999998</v>
      </c>
      <c r="P112" s="200" t="s">
        <v>2252</v>
      </c>
    </row>
    <row r="113" spans="1:18" s="200" customFormat="1" ht="57">
      <c r="A113" s="45">
        <v>75</v>
      </c>
      <c r="B113" s="34"/>
      <c r="C113" s="33" t="s">
        <v>2231</v>
      </c>
      <c r="D113" s="33" t="s">
        <v>2249</v>
      </c>
      <c r="E113" s="34" t="s">
        <v>1374</v>
      </c>
      <c r="F113" s="34" t="s">
        <v>2247</v>
      </c>
      <c r="G113" s="34" t="s">
        <v>518</v>
      </c>
      <c r="H113" s="34" t="s">
        <v>904</v>
      </c>
      <c r="I113" s="34" t="s">
        <v>904</v>
      </c>
      <c r="J113" s="34" t="s">
        <v>2251</v>
      </c>
      <c r="K113" s="34" t="s">
        <v>2243</v>
      </c>
      <c r="L113" s="34" t="s">
        <v>2250</v>
      </c>
      <c r="M113" s="35" t="s">
        <v>2248</v>
      </c>
      <c r="N113" s="141">
        <v>990</v>
      </c>
      <c r="O113" s="77">
        <f>N113*0.702804</f>
        <v>695.77595999999994</v>
      </c>
      <c r="P113" s="200" t="s">
        <v>2252</v>
      </c>
    </row>
    <row r="114" spans="1:18" s="164" customFormat="1" ht="48" customHeight="1">
      <c r="A114" s="45">
        <v>76</v>
      </c>
      <c r="B114" s="34" t="s">
        <v>1814</v>
      </c>
      <c r="C114" s="33" t="s">
        <v>1813</v>
      </c>
      <c r="D114" s="33" t="s">
        <v>1812</v>
      </c>
      <c r="E114" s="34" t="s">
        <v>1374</v>
      </c>
      <c r="F114" s="34" t="s">
        <v>1009</v>
      </c>
      <c r="G114" s="34" t="s">
        <v>518</v>
      </c>
      <c r="H114" s="34" t="s">
        <v>1229</v>
      </c>
      <c r="I114" s="453" t="s">
        <v>1811</v>
      </c>
      <c r="J114" s="34" t="s">
        <v>1810</v>
      </c>
      <c r="K114" s="34" t="s">
        <v>1809</v>
      </c>
      <c r="L114" s="34" t="s">
        <v>1808</v>
      </c>
      <c r="M114" s="34" t="s">
        <v>1807</v>
      </c>
      <c r="N114" s="79">
        <v>3081</v>
      </c>
      <c r="O114" s="111">
        <v>2165.3391240000001</v>
      </c>
      <c r="P114" s="164" t="s">
        <v>2087</v>
      </c>
      <c r="R114" s="164" t="s">
        <v>2086</v>
      </c>
    </row>
    <row r="115" spans="1:18" s="200" customFormat="1" ht="105.75" thickBot="1">
      <c r="A115" s="51">
        <v>77</v>
      </c>
      <c r="B115" s="53"/>
      <c r="C115" s="52" t="s">
        <v>2231</v>
      </c>
      <c r="D115" s="52" t="s">
        <v>2237</v>
      </c>
      <c r="E115" s="53" t="s">
        <v>1374</v>
      </c>
      <c r="F115" s="53" t="s">
        <v>2236</v>
      </c>
      <c r="G115" s="53" t="s">
        <v>518</v>
      </c>
      <c r="H115" s="53" t="s">
        <v>1932</v>
      </c>
      <c r="I115" s="53" t="s">
        <v>1932</v>
      </c>
      <c r="J115" s="53" t="s">
        <v>2240</v>
      </c>
      <c r="K115" s="53" t="s">
        <v>2243</v>
      </c>
      <c r="L115" s="53" t="s">
        <v>2238</v>
      </c>
      <c r="M115" s="211" t="s">
        <v>2239</v>
      </c>
      <c r="N115" s="454">
        <v>1000</v>
      </c>
      <c r="O115" s="452">
        <f>N115*0.702804</f>
        <v>702.80399999999997</v>
      </c>
      <c r="P115" s="200" t="s">
        <v>2252</v>
      </c>
    </row>
    <row r="116" spans="1:18" s="200" customFormat="1" ht="157.5" customHeight="1">
      <c r="A116" s="142">
        <v>78</v>
      </c>
      <c r="B116" s="43" t="s">
        <v>279</v>
      </c>
      <c r="C116" s="41" t="s">
        <v>1412</v>
      </c>
      <c r="D116" s="41" t="s">
        <v>1109</v>
      </c>
      <c r="E116" s="43" t="s">
        <v>1374</v>
      </c>
      <c r="F116" s="43" t="s">
        <v>798</v>
      </c>
      <c r="G116" s="38" t="s">
        <v>518</v>
      </c>
      <c r="H116" s="43" t="s">
        <v>1112</v>
      </c>
      <c r="I116" s="43" t="s">
        <v>1111</v>
      </c>
      <c r="J116" s="43" t="s">
        <v>1109</v>
      </c>
      <c r="K116" s="43" t="s">
        <v>1110</v>
      </c>
      <c r="L116" s="38"/>
      <c r="M116" s="38"/>
      <c r="N116" s="227">
        <v>173107.15</v>
      </c>
      <c r="O116" s="50">
        <v>121660.39744859999</v>
      </c>
      <c r="P116" s="118" t="s">
        <v>2185</v>
      </c>
    </row>
    <row r="117" spans="1:18" s="197" customFormat="1" ht="157.5" customHeight="1">
      <c r="A117" s="25">
        <v>79</v>
      </c>
      <c r="B117" s="4" t="s">
        <v>279</v>
      </c>
      <c r="C117" s="19" t="s">
        <v>1414</v>
      </c>
      <c r="D117" s="19" t="s">
        <v>649</v>
      </c>
      <c r="E117" s="4" t="s">
        <v>676</v>
      </c>
      <c r="F117" s="4" t="s">
        <v>648</v>
      </c>
      <c r="G117" s="1" t="s">
        <v>518</v>
      </c>
      <c r="H117" s="4" t="s">
        <v>1456</v>
      </c>
      <c r="I117" s="4" t="s">
        <v>629</v>
      </c>
      <c r="J117" s="4" t="s">
        <v>650</v>
      </c>
      <c r="K117" s="4" t="s">
        <v>1436</v>
      </c>
      <c r="L117" s="1" t="s">
        <v>1422</v>
      </c>
      <c r="M117" s="1" t="s">
        <v>1437</v>
      </c>
      <c r="N117" s="229">
        <v>2163460.936477311</v>
      </c>
      <c r="O117" s="13">
        <v>1520489</v>
      </c>
      <c r="P117" s="202" t="s">
        <v>651</v>
      </c>
    </row>
    <row r="118" spans="1:18" s="200" customFormat="1" ht="157.5" customHeight="1">
      <c r="A118" s="45">
        <v>80</v>
      </c>
      <c r="B118" s="34" t="s">
        <v>279</v>
      </c>
      <c r="C118" s="33" t="s">
        <v>1415</v>
      </c>
      <c r="D118" s="33" t="s">
        <v>1075</v>
      </c>
      <c r="E118" s="34" t="s">
        <v>1374</v>
      </c>
      <c r="F118" s="34" t="s">
        <v>1091</v>
      </c>
      <c r="G118" s="36" t="s">
        <v>518</v>
      </c>
      <c r="H118" s="34" t="s">
        <v>628</v>
      </c>
      <c r="I118" s="34" t="s">
        <v>778</v>
      </c>
      <c r="J118" s="34" t="s">
        <v>1077</v>
      </c>
      <c r="K118" s="34" t="s">
        <v>1092</v>
      </c>
      <c r="L118" s="36" t="s">
        <v>802</v>
      </c>
      <c r="M118" s="36" t="s">
        <v>1093</v>
      </c>
      <c r="N118" s="92">
        <v>55724.241751612113</v>
      </c>
      <c r="O118" s="47">
        <v>39163.22</v>
      </c>
      <c r="P118" s="199"/>
    </row>
    <row r="119" spans="1:18" s="200" customFormat="1" ht="157.5" customHeight="1">
      <c r="A119" s="45">
        <v>81</v>
      </c>
      <c r="B119" s="34" t="s">
        <v>795</v>
      </c>
      <c r="C119" s="33" t="s">
        <v>1414</v>
      </c>
      <c r="D119" s="33" t="s">
        <v>794</v>
      </c>
      <c r="E119" s="34" t="s">
        <v>1374</v>
      </c>
      <c r="F119" s="34" t="s">
        <v>798</v>
      </c>
      <c r="G119" s="36" t="s">
        <v>518</v>
      </c>
      <c r="H119" s="34" t="s">
        <v>796</v>
      </c>
      <c r="I119" s="34" t="s">
        <v>797</v>
      </c>
      <c r="J119" s="34" t="s">
        <v>800</v>
      </c>
      <c r="K119" s="34" t="s">
        <v>801</v>
      </c>
      <c r="L119" s="36" t="s">
        <v>802</v>
      </c>
      <c r="M119" s="36" t="s">
        <v>803</v>
      </c>
      <c r="N119" s="92">
        <v>76078.622204768326</v>
      </c>
      <c r="O119" s="47">
        <v>53468.36</v>
      </c>
      <c r="P119" s="118" t="s">
        <v>2185</v>
      </c>
    </row>
    <row r="120" spans="1:18" s="200" customFormat="1" ht="157.5" customHeight="1">
      <c r="A120" s="45">
        <v>82</v>
      </c>
      <c r="B120" s="34" t="s">
        <v>279</v>
      </c>
      <c r="C120" s="33" t="s">
        <v>1412</v>
      </c>
      <c r="D120" s="33" t="s">
        <v>1106</v>
      </c>
      <c r="E120" s="34" t="s">
        <v>1374</v>
      </c>
      <c r="F120" s="34" t="s">
        <v>798</v>
      </c>
      <c r="G120" s="36" t="s">
        <v>518</v>
      </c>
      <c r="H120" s="34" t="s">
        <v>397</v>
      </c>
      <c r="I120" s="34" t="s">
        <v>1108</v>
      </c>
      <c r="J120" s="34" t="s">
        <v>1107</v>
      </c>
      <c r="K120" s="34" t="s">
        <v>1406</v>
      </c>
      <c r="L120" s="36" t="s">
        <v>802</v>
      </c>
      <c r="M120" s="36" t="s">
        <v>1100</v>
      </c>
      <c r="N120" s="92">
        <v>39413.549154529574</v>
      </c>
      <c r="O120" s="47">
        <v>27700</v>
      </c>
      <c r="P120" s="199"/>
      <c r="R120" s="207">
        <f>N120-P120</f>
        <v>39413.549154529574</v>
      </c>
    </row>
    <row r="121" spans="1:18" s="200" customFormat="1" ht="157.5" customHeight="1">
      <c r="A121" s="45">
        <v>83</v>
      </c>
      <c r="B121" s="34" t="s">
        <v>279</v>
      </c>
      <c r="C121" s="33" t="s">
        <v>1415</v>
      </c>
      <c r="D121" s="33" t="s">
        <v>892</v>
      </c>
      <c r="E121" s="34" t="s">
        <v>1403</v>
      </c>
      <c r="F121" s="34" t="s">
        <v>804</v>
      </c>
      <c r="G121" s="36" t="s">
        <v>518</v>
      </c>
      <c r="H121" s="34" t="s">
        <v>778</v>
      </c>
      <c r="I121" s="34" t="s">
        <v>194</v>
      </c>
      <c r="J121" s="34" t="s">
        <v>893</v>
      </c>
      <c r="K121" s="34" t="s">
        <v>1404</v>
      </c>
      <c r="L121" s="36" t="s">
        <v>802</v>
      </c>
      <c r="M121" s="36" t="s">
        <v>894</v>
      </c>
      <c r="N121" s="92">
        <v>31960.546610434772</v>
      </c>
      <c r="O121" s="47">
        <v>22462</v>
      </c>
      <c r="P121" s="199"/>
    </row>
    <row r="122" spans="1:18" s="200" customFormat="1" ht="157.5" customHeight="1">
      <c r="A122" s="45">
        <v>84</v>
      </c>
      <c r="B122" s="34" t="s">
        <v>791</v>
      </c>
      <c r="C122" s="33" t="s">
        <v>1415</v>
      </c>
      <c r="D122" s="33" t="s">
        <v>789</v>
      </c>
      <c r="E122" s="34" t="s">
        <v>1400</v>
      </c>
      <c r="F122" s="34" t="s">
        <v>799</v>
      </c>
      <c r="G122" s="36" t="s">
        <v>518</v>
      </c>
      <c r="H122" s="34" t="s">
        <v>679</v>
      </c>
      <c r="I122" s="34" t="s">
        <v>1076</v>
      </c>
      <c r="J122" s="34" t="s">
        <v>792</v>
      </c>
      <c r="K122" s="34" t="s">
        <v>793</v>
      </c>
      <c r="L122" s="36" t="s">
        <v>802</v>
      </c>
      <c r="M122" s="36" t="s">
        <v>790</v>
      </c>
      <c r="N122" s="92">
        <v>99528.744856318401</v>
      </c>
      <c r="O122" s="47">
        <v>69949.2</v>
      </c>
      <c r="P122" s="118"/>
      <c r="R122" s="207">
        <f>N122-P122</f>
        <v>99528.744856318401</v>
      </c>
    </row>
    <row r="123" spans="1:18" s="200" customFormat="1" ht="157.5" customHeight="1">
      <c r="A123" s="45">
        <v>85</v>
      </c>
      <c r="B123" s="34" t="s">
        <v>279</v>
      </c>
      <c r="C123" s="33" t="s">
        <v>1412</v>
      </c>
      <c r="D123" s="33" t="s">
        <v>1099</v>
      </c>
      <c r="E123" s="34" t="s">
        <v>1374</v>
      </c>
      <c r="F123" s="34" t="s">
        <v>798</v>
      </c>
      <c r="G123" s="36" t="s">
        <v>518</v>
      </c>
      <c r="H123" s="34" t="s">
        <v>194</v>
      </c>
      <c r="I123" s="34" t="s">
        <v>617</v>
      </c>
      <c r="J123" s="34" t="s">
        <v>1101</v>
      </c>
      <c r="K123" s="34" t="s">
        <v>1104</v>
      </c>
      <c r="L123" s="36" t="s">
        <v>802</v>
      </c>
      <c r="M123" s="36" t="s">
        <v>1100</v>
      </c>
      <c r="N123" s="92">
        <v>143358.60353669018</v>
      </c>
      <c r="O123" s="47">
        <v>100753</v>
      </c>
      <c r="P123" s="199"/>
    </row>
    <row r="124" spans="1:18" s="200" customFormat="1" ht="157.5" customHeight="1">
      <c r="A124" s="45">
        <v>86</v>
      </c>
      <c r="B124" s="34" t="s">
        <v>279</v>
      </c>
      <c r="C124" s="33" t="s">
        <v>1412</v>
      </c>
      <c r="D124" s="33" t="s">
        <v>1102</v>
      </c>
      <c r="E124" s="34" t="s">
        <v>1374</v>
      </c>
      <c r="F124" s="34" t="s">
        <v>798</v>
      </c>
      <c r="G124" s="36" t="s">
        <v>518</v>
      </c>
      <c r="H124" s="34" t="s">
        <v>194</v>
      </c>
      <c r="I124" s="34" t="s">
        <v>617</v>
      </c>
      <c r="J124" s="34" t="s">
        <v>1105</v>
      </c>
      <c r="K124" s="34" t="s">
        <v>1103</v>
      </c>
      <c r="L124" s="36" t="s">
        <v>802</v>
      </c>
      <c r="M124" s="36" t="s">
        <v>1100</v>
      </c>
      <c r="N124" s="92">
        <v>172121.01809323794</v>
      </c>
      <c r="O124" s="47">
        <v>120967.34</v>
      </c>
      <c r="P124" s="199"/>
    </row>
    <row r="125" spans="1:18" s="200" customFormat="1" ht="157.5" customHeight="1">
      <c r="A125" s="45">
        <v>87</v>
      </c>
      <c r="B125" s="34" t="s">
        <v>895</v>
      </c>
      <c r="C125" s="33" t="s">
        <v>1416</v>
      </c>
      <c r="D125" s="33" t="s">
        <v>566</v>
      </c>
      <c r="E125" s="34" t="s">
        <v>1374</v>
      </c>
      <c r="F125" s="34" t="s">
        <v>804</v>
      </c>
      <c r="G125" s="36" t="s">
        <v>518</v>
      </c>
      <c r="H125" s="34" t="s">
        <v>702</v>
      </c>
      <c r="I125" s="34" t="s">
        <v>461</v>
      </c>
      <c r="J125" s="34" t="s">
        <v>565</v>
      </c>
      <c r="K125" s="34" t="s">
        <v>1405</v>
      </c>
      <c r="L125" s="36" t="s">
        <v>802</v>
      </c>
      <c r="M125" s="35" t="s">
        <v>567</v>
      </c>
      <c r="N125" s="92">
        <v>25888.58</v>
      </c>
      <c r="O125" s="47">
        <v>18194.597578320001</v>
      </c>
      <c r="P125" s="199"/>
      <c r="R125" s="207">
        <f>N125-P125</f>
        <v>25888.58</v>
      </c>
    </row>
    <row r="126" spans="1:18" s="200" customFormat="1" ht="194.25" customHeight="1" thickBot="1">
      <c r="A126" s="319">
        <v>88</v>
      </c>
      <c r="B126" s="53" t="s">
        <v>1132</v>
      </c>
      <c r="C126" s="52" t="s">
        <v>1413</v>
      </c>
      <c r="D126" s="52" t="s">
        <v>1409</v>
      </c>
      <c r="E126" s="53" t="s">
        <v>1374</v>
      </c>
      <c r="F126" s="53" t="s">
        <v>798</v>
      </c>
      <c r="G126" s="280" t="s">
        <v>518</v>
      </c>
      <c r="H126" s="53" t="s">
        <v>840</v>
      </c>
      <c r="I126" s="53" t="s">
        <v>702</v>
      </c>
      <c r="J126" s="53" t="s">
        <v>1411</v>
      </c>
      <c r="K126" s="53" t="s">
        <v>1408</v>
      </c>
      <c r="L126" s="280" t="s">
        <v>1131</v>
      </c>
      <c r="M126" s="280" t="s">
        <v>1410</v>
      </c>
      <c r="N126" s="235">
        <v>25059.077637577473</v>
      </c>
      <c r="O126" s="56">
        <v>17611.62</v>
      </c>
      <c r="P126" s="199"/>
      <c r="R126" s="207">
        <f>N126-P126</f>
        <v>25059.077637577473</v>
      </c>
    </row>
    <row r="127" spans="1:18" s="200" customFormat="1" ht="150">
      <c r="A127" s="142">
        <v>89</v>
      </c>
      <c r="B127" s="43" t="s">
        <v>279</v>
      </c>
      <c r="C127" s="41" t="s">
        <v>164</v>
      </c>
      <c r="D127" s="41" t="s">
        <v>167</v>
      </c>
      <c r="E127" s="43" t="s">
        <v>1374</v>
      </c>
      <c r="F127" s="43" t="s">
        <v>798</v>
      </c>
      <c r="G127" s="43" t="s">
        <v>518</v>
      </c>
      <c r="H127" s="43" t="s">
        <v>840</v>
      </c>
      <c r="I127" s="43" t="s">
        <v>702</v>
      </c>
      <c r="J127" s="43" t="s">
        <v>898</v>
      </c>
      <c r="K127" s="43" t="s">
        <v>897</v>
      </c>
      <c r="L127" s="43" t="s">
        <v>165</v>
      </c>
      <c r="M127" s="38" t="s">
        <v>896</v>
      </c>
      <c r="N127" s="227">
        <v>65313.69</v>
      </c>
      <c r="O127" s="50">
        <f>N127*0.702804</f>
        <v>45902.722586759999</v>
      </c>
      <c r="P127" s="199"/>
      <c r="R127" s="206">
        <f>N127-P127</f>
        <v>65313.69</v>
      </c>
    </row>
    <row r="128" spans="1:18" s="200" customFormat="1" ht="135">
      <c r="A128" s="45">
        <v>90</v>
      </c>
      <c r="B128" s="34" t="s">
        <v>279</v>
      </c>
      <c r="C128" s="33" t="s">
        <v>164</v>
      </c>
      <c r="D128" s="33" t="s">
        <v>168</v>
      </c>
      <c r="E128" s="34" t="s">
        <v>1374</v>
      </c>
      <c r="F128" s="34" t="s">
        <v>798</v>
      </c>
      <c r="G128" s="36" t="s">
        <v>518</v>
      </c>
      <c r="H128" s="34" t="s">
        <v>787</v>
      </c>
      <c r="I128" s="34" t="s">
        <v>786</v>
      </c>
      <c r="J128" s="34" t="s">
        <v>788</v>
      </c>
      <c r="K128" s="34" t="s">
        <v>902</v>
      </c>
      <c r="L128" s="34" t="s">
        <v>166</v>
      </c>
      <c r="M128" s="36" t="s">
        <v>903</v>
      </c>
      <c r="N128" s="92">
        <v>176939.5</v>
      </c>
      <c r="O128" s="47">
        <f>N128*0.702804</f>
        <v>124353.78835799999</v>
      </c>
      <c r="P128" s="199"/>
      <c r="R128" s="206">
        <f>N128-P128</f>
        <v>176939.5</v>
      </c>
    </row>
    <row r="129" spans="1:19" s="200" customFormat="1" ht="105">
      <c r="A129" s="45">
        <v>91</v>
      </c>
      <c r="B129" s="34"/>
      <c r="C129" s="33" t="s">
        <v>257</v>
      </c>
      <c r="D129" s="33" t="s">
        <v>1544</v>
      </c>
      <c r="E129" s="34" t="s">
        <v>1545</v>
      </c>
      <c r="F129" s="34" t="s">
        <v>1543</v>
      </c>
      <c r="G129" s="34" t="s">
        <v>517</v>
      </c>
      <c r="H129" s="34" t="s">
        <v>1189</v>
      </c>
      <c r="I129" s="34" t="s">
        <v>1528</v>
      </c>
      <c r="J129" s="34" t="s">
        <v>1542</v>
      </c>
      <c r="K129" s="34" t="s">
        <v>1615</v>
      </c>
      <c r="L129" s="34" t="s">
        <v>1541</v>
      </c>
      <c r="M129" s="35" t="s">
        <v>2372</v>
      </c>
      <c r="N129" s="141">
        <v>2950000</v>
      </c>
      <c r="O129" s="47">
        <f>N129*0.702804</f>
        <v>2073271.8</v>
      </c>
    </row>
    <row r="130" spans="1:19" s="200" customFormat="1" ht="157.5" customHeight="1">
      <c r="A130" s="45">
        <v>92</v>
      </c>
      <c r="B130" s="34" t="s">
        <v>279</v>
      </c>
      <c r="C130" s="33" t="s">
        <v>1414</v>
      </c>
      <c r="D130" s="33" t="s">
        <v>1094</v>
      </c>
      <c r="E130" s="34" t="s">
        <v>1374</v>
      </c>
      <c r="F130" s="34" t="s">
        <v>798</v>
      </c>
      <c r="G130" s="36" t="s">
        <v>518</v>
      </c>
      <c r="H130" s="34" t="s">
        <v>1097</v>
      </c>
      <c r="I130" s="34" t="s">
        <v>1096</v>
      </c>
      <c r="J130" s="34" t="s">
        <v>1098</v>
      </c>
      <c r="K130" s="34" t="s">
        <v>1407</v>
      </c>
      <c r="L130" s="36" t="s">
        <v>802</v>
      </c>
      <c r="M130" s="36" t="s">
        <v>1095</v>
      </c>
      <c r="N130" s="92">
        <v>173107.15</v>
      </c>
      <c r="O130" s="47">
        <v>121660.39744859999</v>
      </c>
      <c r="P130" s="117"/>
      <c r="R130" s="208">
        <v>67248.149999999994</v>
      </c>
      <c r="S130" s="200" t="s">
        <v>32</v>
      </c>
    </row>
    <row r="131" spans="1:19" s="197" customFormat="1" ht="157.5" customHeight="1">
      <c r="A131" s="25">
        <v>93</v>
      </c>
      <c r="B131" s="4" t="s">
        <v>1418</v>
      </c>
      <c r="C131" s="19" t="s">
        <v>1414</v>
      </c>
      <c r="D131" s="496" t="s">
        <v>1419</v>
      </c>
      <c r="E131" s="4" t="s">
        <v>1401</v>
      </c>
      <c r="F131" s="4" t="s">
        <v>1322</v>
      </c>
      <c r="G131" s="1" t="s">
        <v>518</v>
      </c>
      <c r="H131" s="4" t="s">
        <v>702</v>
      </c>
      <c r="I131" s="4" t="s">
        <v>904</v>
      </c>
      <c r="J131" s="4" t="s">
        <v>1420</v>
      </c>
      <c r="K131" s="4" t="s">
        <v>1421</v>
      </c>
      <c r="L131" s="1" t="s">
        <v>1417</v>
      </c>
      <c r="M131" s="1" t="s">
        <v>1540</v>
      </c>
      <c r="N131" s="229">
        <v>28366.6</v>
      </c>
      <c r="O131" s="13">
        <v>19936.159946399999</v>
      </c>
      <c r="P131" s="202" t="s">
        <v>673</v>
      </c>
      <c r="R131" s="197">
        <v>2836.66</v>
      </c>
      <c r="S131" s="209">
        <f>N131*0.9</f>
        <v>25529.94</v>
      </c>
    </row>
    <row r="132" spans="1:19" s="200" customFormat="1" ht="195.75" thickBot="1">
      <c r="A132" s="51">
        <v>94</v>
      </c>
      <c r="B132" s="53" t="s">
        <v>2359</v>
      </c>
      <c r="C132" s="52" t="s">
        <v>164</v>
      </c>
      <c r="D132" s="52" t="s">
        <v>2357</v>
      </c>
      <c r="E132" s="53" t="s">
        <v>1374</v>
      </c>
      <c r="F132" s="53" t="s">
        <v>2358</v>
      </c>
      <c r="G132" s="280" t="s">
        <v>518</v>
      </c>
      <c r="H132" s="53" t="s">
        <v>2177</v>
      </c>
      <c r="I132" s="53" t="s">
        <v>2074</v>
      </c>
      <c r="J132" s="53" t="s">
        <v>2360</v>
      </c>
      <c r="K132" s="53" t="s">
        <v>2362</v>
      </c>
      <c r="L132" s="53" t="s">
        <v>2363</v>
      </c>
      <c r="M132" s="455" t="s">
        <v>2361</v>
      </c>
      <c r="N132" s="235">
        <v>2161.44</v>
      </c>
      <c r="O132" s="56">
        <f>N132*0.702804</f>
        <v>1519.0686777599999</v>
      </c>
      <c r="P132" s="85"/>
      <c r="R132" s="207"/>
    </row>
    <row r="133" spans="1:19" s="200" customFormat="1" ht="57">
      <c r="A133" s="45">
        <v>95</v>
      </c>
      <c r="B133" s="43" t="s">
        <v>279</v>
      </c>
      <c r="C133" s="33" t="s">
        <v>682</v>
      </c>
      <c r="D133" s="33" t="s">
        <v>58</v>
      </c>
      <c r="E133" s="43" t="s">
        <v>1374</v>
      </c>
      <c r="F133" s="34" t="s">
        <v>912</v>
      </c>
      <c r="G133" s="34" t="s">
        <v>518</v>
      </c>
      <c r="H133" s="34" t="s">
        <v>629</v>
      </c>
      <c r="I133" s="34" t="s">
        <v>629</v>
      </c>
      <c r="J133" s="34" t="s">
        <v>59</v>
      </c>
      <c r="K133" s="34" t="s">
        <v>1616</v>
      </c>
      <c r="L133" s="34" t="s">
        <v>915</v>
      </c>
      <c r="M133" s="34" t="s">
        <v>914</v>
      </c>
      <c r="N133" s="92">
        <v>12198.280032555307</v>
      </c>
      <c r="O133" s="47">
        <v>8573</v>
      </c>
      <c r="P133" s="199"/>
    </row>
    <row r="134" spans="1:19" s="200" customFormat="1" ht="55.5" customHeight="1">
      <c r="A134" s="45">
        <v>96</v>
      </c>
      <c r="B134" s="43" t="s">
        <v>279</v>
      </c>
      <c r="C134" s="33" t="s">
        <v>682</v>
      </c>
      <c r="D134" s="33" t="s">
        <v>60</v>
      </c>
      <c r="E134" s="43" t="s">
        <v>1374</v>
      </c>
      <c r="F134" s="34" t="s">
        <v>912</v>
      </c>
      <c r="G134" s="42" t="s">
        <v>518</v>
      </c>
      <c r="H134" s="34" t="s">
        <v>1461</v>
      </c>
      <c r="I134" s="34" t="s">
        <v>1456</v>
      </c>
      <c r="J134" s="34" t="s">
        <v>1424</v>
      </c>
      <c r="K134" s="34" t="s">
        <v>1616</v>
      </c>
      <c r="L134" s="34" t="s">
        <v>915</v>
      </c>
      <c r="M134" s="34" t="s">
        <v>914</v>
      </c>
      <c r="N134" s="92">
        <v>16387.214643058378</v>
      </c>
      <c r="O134" s="47">
        <v>11517</v>
      </c>
      <c r="P134" s="199"/>
    </row>
    <row r="135" spans="1:19" s="200" customFormat="1" ht="41.25" customHeight="1">
      <c r="A135" s="45">
        <v>97</v>
      </c>
      <c r="B135" s="43" t="s">
        <v>279</v>
      </c>
      <c r="C135" s="33" t="s">
        <v>682</v>
      </c>
      <c r="D135" s="33" t="s">
        <v>61</v>
      </c>
      <c r="E135" s="43" t="s">
        <v>1374</v>
      </c>
      <c r="F135" s="34" t="s">
        <v>912</v>
      </c>
      <c r="G135" s="36" t="s">
        <v>518</v>
      </c>
      <c r="H135" s="34" t="s">
        <v>1460</v>
      </c>
      <c r="I135" s="34" t="s">
        <v>1461</v>
      </c>
      <c r="J135" s="34" t="s">
        <v>1424</v>
      </c>
      <c r="K135" s="34" t="s">
        <v>1616</v>
      </c>
      <c r="L135" s="34" t="s">
        <v>915</v>
      </c>
      <c r="M135" s="34" t="s">
        <v>914</v>
      </c>
      <c r="N135" s="92">
        <v>132867.76967689427</v>
      </c>
      <c r="O135" s="47">
        <v>93380</v>
      </c>
      <c r="P135" s="199"/>
    </row>
    <row r="136" spans="1:19" s="200" customFormat="1" ht="60">
      <c r="A136" s="49">
        <v>98</v>
      </c>
      <c r="B136" s="34" t="s">
        <v>279</v>
      </c>
      <c r="C136" s="48" t="s">
        <v>682</v>
      </c>
      <c r="D136" s="48" t="s">
        <v>62</v>
      </c>
      <c r="E136" s="43" t="s">
        <v>1374</v>
      </c>
      <c r="F136" s="40" t="s">
        <v>913</v>
      </c>
      <c r="G136" s="40" t="s">
        <v>518</v>
      </c>
      <c r="H136" s="40" t="s">
        <v>1460</v>
      </c>
      <c r="I136" s="40" t="s">
        <v>1456</v>
      </c>
      <c r="J136" s="40" t="s">
        <v>63</v>
      </c>
      <c r="K136" s="34" t="s">
        <v>1616</v>
      </c>
      <c r="L136" s="40" t="s">
        <v>915</v>
      </c>
      <c r="M136" s="40" t="s">
        <v>914</v>
      </c>
      <c r="N136" s="98">
        <v>93624.965139640641</v>
      </c>
      <c r="O136" s="76">
        <v>65800</v>
      </c>
      <c r="P136" s="199"/>
    </row>
    <row r="137" spans="1:19" s="200" customFormat="1" ht="57">
      <c r="A137" s="45">
        <v>99</v>
      </c>
      <c r="B137" s="34" t="s">
        <v>279</v>
      </c>
      <c r="C137" s="33" t="s">
        <v>681</v>
      </c>
      <c r="D137" s="33" t="s">
        <v>56</v>
      </c>
      <c r="E137" s="43" t="s">
        <v>1374</v>
      </c>
      <c r="F137" s="34" t="s">
        <v>912</v>
      </c>
      <c r="G137" s="34" t="s">
        <v>518</v>
      </c>
      <c r="H137" s="34" t="s">
        <v>1460</v>
      </c>
      <c r="I137" s="34" t="s">
        <v>628</v>
      </c>
      <c r="J137" s="34" t="s">
        <v>57</v>
      </c>
      <c r="K137" s="34" t="s">
        <v>1616</v>
      </c>
      <c r="L137" s="34" t="s">
        <v>915</v>
      </c>
      <c r="M137" s="34" t="s">
        <v>914</v>
      </c>
      <c r="N137" s="92">
        <v>74349.32072099761</v>
      </c>
      <c r="O137" s="47">
        <v>52253</v>
      </c>
      <c r="P137" s="199"/>
    </row>
    <row r="138" spans="1:19" s="200" customFormat="1" ht="110.25" customHeight="1">
      <c r="A138" s="45">
        <v>100</v>
      </c>
      <c r="B138" s="43" t="s">
        <v>279</v>
      </c>
      <c r="C138" s="33" t="s">
        <v>40</v>
      </c>
      <c r="D138" s="33" t="s">
        <v>51</v>
      </c>
      <c r="E138" s="43" t="s">
        <v>1423</v>
      </c>
      <c r="F138" s="34" t="s">
        <v>52</v>
      </c>
      <c r="G138" s="36" t="s">
        <v>516</v>
      </c>
      <c r="H138" s="34" t="s">
        <v>1461</v>
      </c>
      <c r="I138" s="34" t="s">
        <v>778</v>
      </c>
      <c r="J138" s="34" t="s">
        <v>53</v>
      </c>
      <c r="K138" s="34" t="s">
        <v>1616</v>
      </c>
      <c r="L138" s="34" t="s">
        <v>54</v>
      </c>
      <c r="M138" s="59" t="s">
        <v>55</v>
      </c>
      <c r="N138" s="92" t="s">
        <v>647</v>
      </c>
      <c r="O138" s="47" t="s">
        <v>647</v>
      </c>
      <c r="P138" s="199"/>
    </row>
    <row r="139" spans="1:19" s="195" customFormat="1" ht="30">
      <c r="A139" s="45">
        <v>101</v>
      </c>
      <c r="B139" s="34" t="s">
        <v>279</v>
      </c>
      <c r="C139" s="33" t="s">
        <v>40</v>
      </c>
      <c r="D139" s="33" t="s">
        <v>274</v>
      </c>
      <c r="E139" s="43" t="s">
        <v>1374</v>
      </c>
      <c r="F139" s="34" t="s">
        <v>1056</v>
      </c>
      <c r="G139" s="40" t="s">
        <v>518</v>
      </c>
      <c r="H139" s="34" t="s">
        <v>840</v>
      </c>
      <c r="I139" s="34" t="s">
        <v>840</v>
      </c>
      <c r="J139" s="34" t="s">
        <v>274</v>
      </c>
      <c r="K139" s="34" t="s">
        <v>1012</v>
      </c>
      <c r="L139" s="34" t="s">
        <v>915</v>
      </c>
      <c r="M139" s="34" t="s">
        <v>914</v>
      </c>
      <c r="N139" s="92">
        <v>54843.171069032047</v>
      </c>
      <c r="O139" s="47">
        <v>38544</v>
      </c>
      <c r="P139" s="199"/>
    </row>
    <row r="140" spans="1:19" s="195" customFormat="1" ht="30">
      <c r="A140" s="45">
        <v>102</v>
      </c>
      <c r="B140" s="34" t="s">
        <v>279</v>
      </c>
      <c r="C140" s="33" t="s">
        <v>40</v>
      </c>
      <c r="D140" s="33" t="s">
        <v>273</v>
      </c>
      <c r="E140" s="43" t="s">
        <v>1374</v>
      </c>
      <c r="F140" s="34" t="s">
        <v>1073</v>
      </c>
      <c r="G140" s="40" t="s">
        <v>518</v>
      </c>
      <c r="H140" s="34" t="s">
        <v>840</v>
      </c>
      <c r="I140" s="34" t="s">
        <v>840</v>
      </c>
      <c r="J140" s="34" t="s">
        <v>273</v>
      </c>
      <c r="K140" s="34" t="s">
        <v>1011</v>
      </c>
      <c r="L140" s="34" t="s">
        <v>915</v>
      </c>
      <c r="M140" s="34" t="s">
        <v>914</v>
      </c>
      <c r="N140" s="92">
        <v>23362.132258780541</v>
      </c>
      <c r="O140" s="47">
        <v>16419</v>
      </c>
      <c r="P140" s="199"/>
    </row>
    <row r="141" spans="1:19" s="195" customFormat="1" ht="30">
      <c r="A141" s="45">
        <v>103</v>
      </c>
      <c r="B141" s="34" t="s">
        <v>279</v>
      </c>
      <c r="C141" s="33" t="s">
        <v>40</v>
      </c>
      <c r="D141" s="33" t="s">
        <v>272</v>
      </c>
      <c r="E141" s="43" t="s">
        <v>1374</v>
      </c>
      <c r="F141" s="34" t="s">
        <v>1073</v>
      </c>
      <c r="G141" s="40" t="s">
        <v>518</v>
      </c>
      <c r="H141" s="34" t="s">
        <v>840</v>
      </c>
      <c r="I141" s="34" t="s">
        <v>840</v>
      </c>
      <c r="J141" s="34" t="s">
        <v>272</v>
      </c>
      <c r="K141" s="34" t="s">
        <v>1642</v>
      </c>
      <c r="L141" s="34" t="s">
        <v>915</v>
      </c>
      <c r="M141" s="34" t="s">
        <v>914</v>
      </c>
      <c r="N141" s="92">
        <v>216027.5126493304</v>
      </c>
      <c r="O141" s="47">
        <v>151825</v>
      </c>
      <c r="P141" s="199"/>
    </row>
    <row r="142" spans="1:19" s="195" customFormat="1" ht="45">
      <c r="A142" s="45">
        <v>104</v>
      </c>
      <c r="B142" s="34" t="s">
        <v>279</v>
      </c>
      <c r="C142" s="33" t="s">
        <v>40</v>
      </c>
      <c r="D142" s="33" t="s">
        <v>271</v>
      </c>
      <c r="E142" s="43" t="s">
        <v>1374</v>
      </c>
      <c r="F142" s="34" t="s">
        <v>1071</v>
      </c>
      <c r="G142" s="40" t="s">
        <v>518</v>
      </c>
      <c r="H142" s="34" t="s">
        <v>840</v>
      </c>
      <c r="I142" s="34" t="s">
        <v>840</v>
      </c>
      <c r="J142" s="34" t="s">
        <v>271</v>
      </c>
      <c r="K142" s="34" t="s">
        <v>1642</v>
      </c>
      <c r="L142" s="34" t="s">
        <v>915</v>
      </c>
      <c r="M142" s="34" t="s">
        <v>914</v>
      </c>
      <c r="N142" s="92">
        <v>75501.846887610198</v>
      </c>
      <c r="O142" s="47">
        <v>53063</v>
      </c>
      <c r="P142" s="199"/>
    </row>
    <row r="143" spans="1:19" s="195" customFormat="1" ht="45">
      <c r="A143" s="45">
        <v>105</v>
      </c>
      <c r="B143" s="34" t="s">
        <v>279</v>
      </c>
      <c r="C143" s="33" t="s">
        <v>40</v>
      </c>
      <c r="D143" s="33" t="s">
        <v>270</v>
      </c>
      <c r="E143" s="43" t="s">
        <v>1374</v>
      </c>
      <c r="F143" s="34" t="s">
        <v>1071</v>
      </c>
      <c r="G143" s="40" t="s">
        <v>518</v>
      </c>
      <c r="H143" s="34" t="s">
        <v>840</v>
      </c>
      <c r="I143" s="34" t="s">
        <v>840</v>
      </c>
      <c r="J143" s="34" t="s">
        <v>270</v>
      </c>
      <c r="K143" s="34" t="s">
        <v>1642</v>
      </c>
      <c r="L143" s="34" t="s">
        <v>915</v>
      </c>
      <c r="M143" s="34" t="s">
        <v>914</v>
      </c>
      <c r="N143" s="92">
        <v>109849.97239628687</v>
      </c>
      <c r="O143" s="47">
        <v>77203</v>
      </c>
      <c r="P143" s="199"/>
    </row>
    <row r="144" spans="1:19" s="195" customFormat="1" ht="75">
      <c r="A144" s="45">
        <v>106</v>
      </c>
      <c r="B144" s="34" t="s">
        <v>279</v>
      </c>
      <c r="C144" s="33" t="s">
        <v>40</v>
      </c>
      <c r="D144" s="33" t="s">
        <v>268</v>
      </c>
      <c r="E144" s="43" t="s">
        <v>1374</v>
      </c>
      <c r="F144" s="34" t="s">
        <v>1072</v>
      </c>
      <c r="G144" s="40" t="s">
        <v>518</v>
      </c>
      <c r="H144" s="34" t="s">
        <v>840</v>
      </c>
      <c r="I144" s="34" t="s">
        <v>840</v>
      </c>
      <c r="J144" s="34" t="s">
        <v>268</v>
      </c>
      <c r="K144" s="34" t="s">
        <v>1642</v>
      </c>
      <c r="L144" s="34" t="s">
        <v>915</v>
      </c>
      <c r="M144" s="34" t="s">
        <v>914</v>
      </c>
      <c r="N144" s="92">
        <v>3486.0359360504494</v>
      </c>
      <c r="O144" s="47">
        <v>2450</v>
      </c>
      <c r="P144" s="199"/>
    </row>
    <row r="145" spans="1:17" s="195" customFormat="1" ht="60" customHeight="1">
      <c r="A145" s="45">
        <v>107</v>
      </c>
      <c r="B145" s="34" t="s">
        <v>279</v>
      </c>
      <c r="C145" s="33" t="s">
        <v>40</v>
      </c>
      <c r="D145" s="33" t="s">
        <v>269</v>
      </c>
      <c r="E145" s="34" t="s">
        <v>1374</v>
      </c>
      <c r="F145" s="34" t="s">
        <v>1074</v>
      </c>
      <c r="G145" s="40" t="s">
        <v>518</v>
      </c>
      <c r="H145" s="34" t="s">
        <v>840</v>
      </c>
      <c r="I145" s="34" t="s">
        <v>702</v>
      </c>
      <c r="J145" s="34" t="s">
        <v>269</v>
      </c>
      <c r="K145" s="34" t="s">
        <v>1641</v>
      </c>
      <c r="L145" s="34" t="s">
        <v>915</v>
      </c>
      <c r="M145" s="34" t="s">
        <v>914</v>
      </c>
      <c r="N145" s="92">
        <v>25768.208490560668</v>
      </c>
      <c r="O145" s="47">
        <v>18110</v>
      </c>
      <c r="P145" s="199"/>
      <c r="Q145" s="200"/>
    </row>
    <row r="146" spans="1:17" s="200" customFormat="1" ht="114">
      <c r="A146" s="49">
        <v>108</v>
      </c>
      <c r="B146" s="34"/>
      <c r="C146" s="33" t="s">
        <v>40</v>
      </c>
      <c r="D146" s="33" t="s">
        <v>1555</v>
      </c>
      <c r="E146" s="34" t="s">
        <v>1490</v>
      </c>
      <c r="F146" s="34" t="s">
        <v>1554</v>
      </c>
      <c r="G146" s="34" t="s">
        <v>518</v>
      </c>
      <c r="H146" s="34" t="s">
        <v>702</v>
      </c>
      <c r="I146" s="34" t="s">
        <v>1553</v>
      </c>
      <c r="J146" s="34" t="s">
        <v>1552</v>
      </c>
      <c r="K146" s="34" t="s">
        <v>1556</v>
      </c>
      <c r="L146" s="34" t="s">
        <v>1551</v>
      </c>
      <c r="M146" s="35" t="s">
        <v>1550</v>
      </c>
      <c r="N146" s="79" t="s">
        <v>1595</v>
      </c>
      <c r="O146" s="47" t="s">
        <v>647</v>
      </c>
    </row>
    <row r="147" spans="1:17" s="200" customFormat="1" ht="75">
      <c r="A147" s="64">
        <v>109</v>
      </c>
      <c r="B147" s="34"/>
      <c r="C147" s="33" t="s">
        <v>40</v>
      </c>
      <c r="D147" s="33" t="s">
        <v>1549</v>
      </c>
      <c r="E147" s="34" t="s">
        <v>1428</v>
      </c>
      <c r="F147" s="34" t="s">
        <v>507</v>
      </c>
      <c r="G147" s="34" t="s">
        <v>518</v>
      </c>
      <c r="H147" s="34" t="s">
        <v>840</v>
      </c>
      <c r="I147" s="34" t="s">
        <v>1548</v>
      </c>
      <c r="J147" s="34" t="s">
        <v>1547</v>
      </c>
      <c r="K147" s="34" t="s">
        <v>1617</v>
      </c>
      <c r="L147" s="34" t="s">
        <v>42</v>
      </c>
      <c r="M147" s="35" t="s">
        <v>1546</v>
      </c>
      <c r="N147" s="141">
        <v>11500000</v>
      </c>
      <c r="O147" s="315">
        <v>8082246</v>
      </c>
    </row>
    <row r="148" spans="1:17" s="200" customFormat="1" ht="210.75" thickBot="1">
      <c r="A148" s="168">
        <v>110</v>
      </c>
      <c r="B148" s="43" t="s">
        <v>1822</v>
      </c>
      <c r="C148" s="41" t="s">
        <v>40</v>
      </c>
      <c r="D148" s="41" t="s">
        <v>1821</v>
      </c>
      <c r="E148" s="43" t="s">
        <v>1374</v>
      </c>
      <c r="F148" s="43" t="s">
        <v>1820</v>
      </c>
      <c r="G148" s="43" t="s">
        <v>518</v>
      </c>
      <c r="H148" s="43" t="s">
        <v>1607</v>
      </c>
      <c r="I148" s="43" t="s">
        <v>1819</v>
      </c>
      <c r="J148" s="43" t="s">
        <v>1818</v>
      </c>
      <c r="K148" s="43" t="s">
        <v>1817</v>
      </c>
      <c r="L148" s="43" t="s">
        <v>1816</v>
      </c>
      <c r="M148" s="177" t="s">
        <v>1815</v>
      </c>
      <c r="N148" s="431">
        <v>6283828.4900000002</v>
      </c>
      <c r="O148" s="113">
        <f>N148*0.702804</f>
        <v>4416299.7980859596</v>
      </c>
    </row>
    <row r="149" spans="1:17" s="200" customFormat="1" ht="210">
      <c r="A149" s="70">
        <v>111</v>
      </c>
      <c r="B149" s="63" t="s">
        <v>955</v>
      </c>
      <c r="C149" s="317" t="s">
        <v>13</v>
      </c>
      <c r="D149" s="71" t="s">
        <v>954</v>
      </c>
      <c r="E149" s="63" t="s">
        <v>1374</v>
      </c>
      <c r="F149" s="63" t="s">
        <v>1425</v>
      </c>
      <c r="G149" s="62" t="s">
        <v>518</v>
      </c>
      <c r="H149" s="63" t="s">
        <v>1606</v>
      </c>
      <c r="I149" s="63" t="s">
        <v>585</v>
      </c>
      <c r="J149" s="63" t="s">
        <v>171</v>
      </c>
      <c r="K149" s="63" t="s">
        <v>956</v>
      </c>
      <c r="L149" s="63" t="s">
        <v>170</v>
      </c>
      <c r="M149" s="62" t="s">
        <v>1603</v>
      </c>
      <c r="N149" s="73">
        <v>652814.78</v>
      </c>
      <c r="O149" s="72">
        <v>471465.34</v>
      </c>
      <c r="P149" s="199"/>
    </row>
    <row r="150" spans="1:17" s="200" customFormat="1" ht="165">
      <c r="A150" s="45">
        <v>112</v>
      </c>
      <c r="B150" s="34" t="s">
        <v>967</v>
      </c>
      <c r="C150" s="146" t="s">
        <v>13</v>
      </c>
      <c r="D150" s="33" t="s">
        <v>966</v>
      </c>
      <c r="E150" s="34" t="s">
        <v>1374</v>
      </c>
      <c r="F150" s="64" t="s">
        <v>15</v>
      </c>
      <c r="G150" s="316" t="s">
        <v>517</v>
      </c>
      <c r="H150" s="34" t="s">
        <v>217</v>
      </c>
      <c r="I150" s="34" t="s">
        <v>2414</v>
      </c>
      <c r="J150" s="34" t="s">
        <v>2229</v>
      </c>
      <c r="K150" s="34" t="s">
        <v>1638</v>
      </c>
      <c r="L150" s="34" t="s">
        <v>930</v>
      </c>
      <c r="M150" s="36" t="s">
        <v>969</v>
      </c>
      <c r="N150" s="92">
        <v>535897.59999999998</v>
      </c>
      <c r="O150" s="47">
        <v>376630.98</v>
      </c>
    </row>
    <row r="151" spans="1:17" s="200" customFormat="1" ht="245.25" customHeight="1">
      <c r="A151" s="45">
        <v>113</v>
      </c>
      <c r="B151" s="34" t="s">
        <v>962</v>
      </c>
      <c r="C151" s="146" t="s">
        <v>13</v>
      </c>
      <c r="D151" s="33" t="s">
        <v>17</v>
      </c>
      <c r="E151" s="34" t="s">
        <v>1426</v>
      </c>
      <c r="F151" s="34" t="s">
        <v>963</v>
      </c>
      <c r="G151" s="36" t="s">
        <v>518</v>
      </c>
      <c r="H151" s="64" t="s">
        <v>629</v>
      </c>
      <c r="I151" s="34" t="s">
        <v>499</v>
      </c>
      <c r="J151" s="34" t="s">
        <v>18</v>
      </c>
      <c r="K151" s="34" t="s">
        <v>1640</v>
      </c>
      <c r="L151" s="34" t="s">
        <v>16</v>
      </c>
      <c r="M151" s="225" t="s">
        <v>1639</v>
      </c>
      <c r="N151" s="92">
        <v>3013136.3651885875</v>
      </c>
      <c r="O151" s="47">
        <f>1158056+948280.96+11307.33</f>
        <v>2117644.29</v>
      </c>
      <c r="P151" s="212"/>
    </row>
    <row r="152" spans="1:17" s="205" customFormat="1" ht="135">
      <c r="A152" s="139">
        <v>114</v>
      </c>
      <c r="B152" s="17" t="s">
        <v>1180</v>
      </c>
      <c r="C152" s="144" t="s">
        <v>13</v>
      </c>
      <c r="D152" s="14" t="s">
        <v>1179</v>
      </c>
      <c r="E152" s="17" t="s">
        <v>1446</v>
      </c>
      <c r="F152" s="17" t="s">
        <v>1184</v>
      </c>
      <c r="G152" s="16" t="s">
        <v>518</v>
      </c>
      <c r="H152" s="17" t="s">
        <v>1181</v>
      </c>
      <c r="I152" s="17" t="s">
        <v>386</v>
      </c>
      <c r="J152" s="17" t="s">
        <v>1183</v>
      </c>
      <c r="K152" s="17" t="s">
        <v>1444</v>
      </c>
      <c r="L152" s="17" t="s">
        <v>1188</v>
      </c>
      <c r="M152" s="16" t="s">
        <v>1182</v>
      </c>
      <c r="N152" s="232">
        <v>8619984</v>
      </c>
      <c r="O152" s="137">
        <v>6058159.2351359995</v>
      </c>
      <c r="P152" s="204" t="s">
        <v>2384</v>
      </c>
    </row>
    <row r="153" spans="1:17" s="197" customFormat="1" ht="90">
      <c r="A153" s="25">
        <v>115</v>
      </c>
      <c r="B153" s="4" t="s">
        <v>584</v>
      </c>
      <c r="C153" s="19" t="s">
        <v>13</v>
      </c>
      <c r="D153" s="19" t="s">
        <v>1191</v>
      </c>
      <c r="E153" s="4" t="s">
        <v>1401</v>
      </c>
      <c r="F153" s="4" t="s">
        <v>64</v>
      </c>
      <c r="G153" s="1" t="s">
        <v>518</v>
      </c>
      <c r="H153" s="4" t="s">
        <v>585</v>
      </c>
      <c r="I153" s="4" t="s">
        <v>460</v>
      </c>
      <c r="J153" s="4" t="s">
        <v>203</v>
      </c>
      <c r="K153" s="4" t="s">
        <v>1445</v>
      </c>
      <c r="L153" s="4" t="s">
        <v>1192</v>
      </c>
      <c r="M153" s="4" t="s">
        <v>1193</v>
      </c>
      <c r="N153" s="229">
        <v>24552527.376053635</v>
      </c>
      <c r="O153" s="13">
        <v>17255614.449999999</v>
      </c>
      <c r="P153" s="203" t="s">
        <v>674</v>
      </c>
    </row>
    <row r="154" spans="1:17" s="205" customFormat="1" ht="180">
      <c r="A154" s="139">
        <v>116</v>
      </c>
      <c r="B154" s="17" t="s">
        <v>1185</v>
      </c>
      <c r="C154" s="144" t="s">
        <v>13</v>
      </c>
      <c r="D154" s="14" t="s">
        <v>1186</v>
      </c>
      <c r="E154" s="17" t="s">
        <v>1446</v>
      </c>
      <c r="F154" s="17" t="s">
        <v>1184</v>
      </c>
      <c r="G154" s="16" t="s">
        <v>518</v>
      </c>
      <c r="H154" s="17" t="s">
        <v>1189</v>
      </c>
      <c r="I154" s="17" t="s">
        <v>317</v>
      </c>
      <c r="J154" s="17" t="s">
        <v>1187</v>
      </c>
      <c r="K154" s="17" t="s">
        <v>1443</v>
      </c>
      <c r="L154" s="17" t="s">
        <v>1188</v>
      </c>
      <c r="M154" s="16" t="s">
        <v>1190</v>
      </c>
      <c r="N154" s="232">
        <v>14141402.949999999</v>
      </c>
      <c r="O154" s="137">
        <v>9938634.5588718001</v>
      </c>
      <c r="P154" s="204" t="s">
        <v>2384</v>
      </c>
    </row>
    <row r="155" spans="1:17" s="200" customFormat="1" ht="180">
      <c r="A155" s="45">
        <v>117</v>
      </c>
      <c r="B155" s="34" t="s">
        <v>965</v>
      </c>
      <c r="C155" s="146" t="s">
        <v>13</v>
      </c>
      <c r="D155" s="33" t="s">
        <v>222</v>
      </c>
      <c r="E155" s="34" t="s">
        <v>1374</v>
      </c>
      <c r="F155" s="34" t="s">
        <v>964</v>
      </c>
      <c r="G155" s="36" t="s">
        <v>518</v>
      </c>
      <c r="H155" s="34" t="s">
        <v>2413</v>
      </c>
      <c r="I155" s="34" t="s">
        <v>1159</v>
      </c>
      <c r="J155" s="34" t="s">
        <v>221</v>
      </c>
      <c r="K155" s="34" t="s">
        <v>1435</v>
      </c>
      <c r="L155" s="34" t="s">
        <v>16</v>
      </c>
      <c r="M155" s="36" t="s">
        <v>1434</v>
      </c>
      <c r="N155" s="92">
        <v>21520986.460000001</v>
      </c>
      <c r="O155" s="47">
        <v>15125035.368033839</v>
      </c>
      <c r="P155" s="199"/>
    </row>
    <row r="156" spans="1:17" s="197" customFormat="1" ht="130.5" customHeight="1">
      <c r="A156" s="25">
        <v>118</v>
      </c>
      <c r="B156" s="4" t="s">
        <v>1832</v>
      </c>
      <c r="C156" s="19" t="s">
        <v>13</v>
      </c>
      <c r="D156" s="19" t="s">
        <v>1833</v>
      </c>
      <c r="E156" s="4" t="s">
        <v>1834</v>
      </c>
      <c r="F156" s="4" t="s">
        <v>1835</v>
      </c>
      <c r="G156" s="1" t="s">
        <v>518</v>
      </c>
      <c r="H156" s="4" t="s">
        <v>647</v>
      </c>
      <c r="I156" s="4" t="s">
        <v>2416</v>
      </c>
      <c r="J156" s="4" t="s">
        <v>1836</v>
      </c>
      <c r="K156" s="4" t="s">
        <v>1837</v>
      </c>
      <c r="L156" s="4" t="s">
        <v>1838</v>
      </c>
      <c r="M156" s="4" t="s">
        <v>1839</v>
      </c>
      <c r="N156" s="456">
        <v>9600498.4499999993</v>
      </c>
      <c r="O156" s="457">
        <f>N156*0.702804</f>
        <v>6747268.712653799</v>
      </c>
      <c r="P156" s="151" t="s">
        <v>672</v>
      </c>
    </row>
    <row r="157" spans="1:17" s="197" customFormat="1" ht="130.5" customHeight="1">
      <c r="A157" s="25">
        <v>119</v>
      </c>
      <c r="B157" s="4" t="s">
        <v>1846</v>
      </c>
      <c r="C157" s="19" t="s">
        <v>13</v>
      </c>
      <c r="D157" s="19" t="s">
        <v>1845</v>
      </c>
      <c r="E157" s="4" t="s">
        <v>676</v>
      </c>
      <c r="F157" s="4" t="s">
        <v>64</v>
      </c>
      <c r="G157" s="1" t="s">
        <v>518</v>
      </c>
      <c r="H157" s="4" t="s">
        <v>825</v>
      </c>
      <c r="I157" s="4" t="s">
        <v>1844</v>
      </c>
      <c r="J157" s="4" t="s">
        <v>1843</v>
      </c>
      <c r="K157" s="4" t="s">
        <v>1842</v>
      </c>
      <c r="L157" s="4" t="s">
        <v>1841</v>
      </c>
      <c r="M157" s="4" t="s">
        <v>1840</v>
      </c>
      <c r="N157" s="229">
        <v>53812015.869999997</v>
      </c>
      <c r="O157" s="13">
        <f>N157*0.702804</f>
        <v>37819300.001499474</v>
      </c>
      <c r="P157" s="151" t="s">
        <v>672</v>
      </c>
    </row>
    <row r="158" spans="1:17" s="200" customFormat="1" ht="130.5" customHeight="1">
      <c r="A158" s="45">
        <v>120</v>
      </c>
      <c r="B158" s="34" t="s">
        <v>1853</v>
      </c>
      <c r="C158" s="33" t="s">
        <v>13</v>
      </c>
      <c r="D158" s="33" t="s">
        <v>1852</v>
      </c>
      <c r="E158" s="34" t="s">
        <v>1374</v>
      </c>
      <c r="F158" s="34" t="s">
        <v>1851</v>
      </c>
      <c r="G158" s="36" t="s">
        <v>518</v>
      </c>
      <c r="H158" s="34" t="s">
        <v>609</v>
      </c>
      <c r="I158" s="34" t="s">
        <v>1850</v>
      </c>
      <c r="J158" s="34" t="s">
        <v>2466</v>
      </c>
      <c r="K158" s="131" t="s">
        <v>1849</v>
      </c>
      <c r="L158" s="34" t="s">
        <v>1848</v>
      </c>
      <c r="M158" s="34" t="s">
        <v>1847</v>
      </c>
      <c r="N158" s="428">
        <v>2134306</v>
      </c>
      <c r="O158" s="47">
        <v>1499998.7940239999</v>
      </c>
    </row>
    <row r="159" spans="1:17" s="164" customFormat="1" ht="180.75" thickBot="1">
      <c r="A159" s="51">
        <v>121</v>
      </c>
      <c r="B159" s="52" t="s">
        <v>1831</v>
      </c>
      <c r="C159" s="458" t="s">
        <v>13</v>
      </c>
      <c r="D159" s="52" t="s">
        <v>1830</v>
      </c>
      <c r="E159" s="53" t="s">
        <v>1829</v>
      </c>
      <c r="F159" s="53" t="s">
        <v>1828</v>
      </c>
      <c r="G159" s="53" t="s">
        <v>518</v>
      </c>
      <c r="H159" s="53" t="s">
        <v>479</v>
      </c>
      <c r="I159" s="53" t="s">
        <v>2415</v>
      </c>
      <c r="J159" s="53" t="s">
        <v>1827</v>
      </c>
      <c r="K159" s="53" t="s">
        <v>1826</v>
      </c>
      <c r="L159" s="53" t="s">
        <v>1825</v>
      </c>
      <c r="M159" s="53" t="s">
        <v>1824</v>
      </c>
      <c r="N159" s="235">
        <v>19326991.75</v>
      </c>
      <c r="O159" s="143">
        <v>13583087.109866999</v>
      </c>
    </row>
    <row r="160" spans="1:17" s="200" customFormat="1" ht="90.75" customHeight="1">
      <c r="A160" s="142">
        <v>122</v>
      </c>
      <c r="B160" s="43"/>
      <c r="C160" s="41" t="s">
        <v>744</v>
      </c>
      <c r="D160" s="41" t="s">
        <v>75</v>
      </c>
      <c r="E160" s="43" t="s">
        <v>1427</v>
      </c>
      <c r="F160" s="43" t="s">
        <v>76</v>
      </c>
      <c r="G160" s="43" t="s">
        <v>518</v>
      </c>
      <c r="H160" s="43" t="s">
        <v>629</v>
      </c>
      <c r="I160" s="43" t="s">
        <v>778</v>
      </c>
      <c r="J160" s="43" t="s">
        <v>77</v>
      </c>
      <c r="K160" s="43" t="s">
        <v>1637</v>
      </c>
      <c r="L160" s="177" t="s">
        <v>1570</v>
      </c>
      <c r="M160" s="43" t="s">
        <v>968</v>
      </c>
      <c r="N160" s="227">
        <v>197210.03295371114</v>
      </c>
      <c r="O160" s="243">
        <f>126000+126000*0.1</f>
        <v>138600</v>
      </c>
      <c r="P160" s="199"/>
    </row>
    <row r="161" spans="1:18" s="200" customFormat="1" ht="90.75" customHeight="1" thickBot="1">
      <c r="A161" s="49">
        <v>123</v>
      </c>
      <c r="B161" s="40" t="s">
        <v>1563</v>
      </c>
      <c r="C161" s="48" t="s">
        <v>744</v>
      </c>
      <c r="D161" s="48" t="s">
        <v>1562</v>
      </c>
      <c r="E161" s="40" t="s">
        <v>1374</v>
      </c>
      <c r="F161" s="40" t="s">
        <v>1561</v>
      </c>
      <c r="G161" s="40" t="s">
        <v>518</v>
      </c>
      <c r="H161" s="40" t="s">
        <v>1200</v>
      </c>
      <c r="I161" s="40" t="s">
        <v>387</v>
      </c>
      <c r="J161" s="40" t="s">
        <v>1560</v>
      </c>
      <c r="K161" s="40" t="s">
        <v>1559</v>
      </c>
      <c r="L161" s="40" t="s">
        <v>1558</v>
      </c>
      <c r="M161" s="165" t="s">
        <v>1557</v>
      </c>
      <c r="N161" s="98">
        <f>O161/0.702804</f>
        <v>157255.53639421519</v>
      </c>
      <c r="O161" s="76">
        <v>110519.82</v>
      </c>
      <c r="Q161" s="195"/>
      <c r="R161" s="206">
        <f>N161-Q161</f>
        <v>157255.53639421519</v>
      </c>
    </row>
    <row r="162" spans="1:18" s="197" customFormat="1" ht="105">
      <c r="A162" s="159">
        <v>124</v>
      </c>
      <c r="B162" s="26"/>
      <c r="C162" s="313" t="s">
        <v>266</v>
      </c>
      <c r="D162" s="28" t="s">
        <v>545</v>
      </c>
      <c r="E162" s="26" t="s">
        <v>676</v>
      </c>
      <c r="F162" s="245" t="s">
        <v>64</v>
      </c>
      <c r="G162" s="26" t="s">
        <v>518</v>
      </c>
      <c r="H162" s="245" t="s">
        <v>1460</v>
      </c>
      <c r="I162" s="245" t="s">
        <v>1461</v>
      </c>
      <c r="J162" s="245" t="s">
        <v>546</v>
      </c>
      <c r="K162" s="245" t="s">
        <v>1574</v>
      </c>
      <c r="L162" s="160" t="s">
        <v>845</v>
      </c>
      <c r="M162" s="26" t="s">
        <v>544</v>
      </c>
      <c r="N162" s="237">
        <v>1717753.9114746077</v>
      </c>
      <c r="O162" s="161">
        <v>1207244.32</v>
      </c>
      <c r="P162" s="202" t="s">
        <v>673</v>
      </c>
    </row>
    <row r="163" spans="1:18" s="200" customFormat="1" ht="150">
      <c r="A163" s="45">
        <v>125</v>
      </c>
      <c r="B163" s="34" t="s">
        <v>2021</v>
      </c>
      <c r="C163" s="33" t="s">
        <v>266</v>
      </c>
      <c r="D163" s="33" t="s">
        <v>2069</v>
      </c>
      <c r="E163" s="34" t="s">
        <v>1428</v>
      </c>
      <c r="F163" s="34" t="s">
        <v>972</v>
      </c>
      <c r="G163" s="34" t="s">
        <v>518</v>
      </c>
      <c r="H163" s="34" t="s">
        <v>2070</v>
      </c>
      <c r="I163" s="34" t="s">
        <v>2072</v>
      </c>
      <c r="J163" s="34" t="s">
        <v>2020</v>
      </c>
      <c r="K163" s="34" t="s">
        <v>2071</v>
      </c>
      <c r="L163" s="34" t="s">
        <v>2068</v>
      </c>
      <c r="M163" s="35" t="s">
        <v>2073</v>
      </c>
      <c r="N163" s="92">
        <v>63245.67</v>
      </c>
      <c r="O163" s="459">
        <f>N163*0.702804</f>
        <v>44449.309858679997</v>
      </c>
      <c r="P163" s="195" t="s">
        <v>2067</v>
      </c>
    </row>
    <row r="164" spans="1:18" s="197" customFormat="1" ht="91.5" customHeight="1">
      <c r="A164" s="25">
        <v>126</v>
      </c>
      <c r="B164" s="4"/>
      <c r="C164" s="162" t="s">
        <v>266</v>
      </c>
      <c r="D164" s="19" t="s">
        <v>541</v>
      </c>
      <c r="E164" s="4" t="s">
        <v>676</v>
      </c>
      <c r="F164" s="10" t="s">
        <v>64</v>
      </c>
      <c r="G164" s="4" t="s">
        <v>518</v>
      </c>
      <c r="H164" s="10" t="s">
        <v>629</v>
      </c>
      <c r="I164" s="10" t="s">
        <v>778</v>
      </c>
      <c r="J164" s="10" t="s">
        <v>542</v>
      </c>
      <c r="K164" s="10" t="s">
        <v>1618</v>
      </c>
      <c r="L164" s="9" t="s">
        <v>845</v>
      </c>
      <c r="M164" s="4" t="s">
        <v>543</v>
      </c>
      <c r="N164" s="229">
        <v>3500264.654156778</v>
      </c>
      <c r="O164" s="13">
        <v>2460000</v>
      </c>
      <c r="P164" s="202" t="s">
        <v>673</v>
      </c>
    </row>
    <row r="165" spans="1:18" s="197" customFormat="1" ht="192.75" customHeight="1">
      <c r="A165" s="25">
        <v>127</v>
      </c>
      <c r="B165" s="4" t="s">
        <v>581</v>
      </c>
      <c r="C165" s="162" t="s">
        <v>266</v>
      </c>
      <c r="D165" s="19" t="s">
        <v>582</v>
      </c>
      <c r="E165" s="4" t="s">
        <v>676</v>
      </c>
      <c r="F165" s="10" t="s">
        <v>64</v>
      </c>
      <c r="G165" s="4" t="s">
        <v>518</v>
      </c>
      <c r="H165" s="10" t="s">
        <v>583</v>
      </c>
      <c r="I165" s="10" t="s">
        <v>549</v>
      </c>
      <c r="J165" s="10" t="s">
        <v>2048</v>
      </c>
      <c r="K165" s="10" t="s">
        <v>683</v>
      </c>
      <c r="L165" s="9" t="s">
        <v>845</v>
      </c>
      <c r="M165" s="4" t="s">
        <v>580</v>
      </c>
      <c r="N165" s="229">
        <v>3502470.1054632585</v>
      </c>
      <c r="O165" s="13">
        <v>2461550</v>
      </c>
      <c r="P165" s="202" t="s">
        <v>673</v>
      </c>
    </row>
    <row r="166" spans="1:18" s="197" customFormat="1" ht="175.5" customHeight="1">
      <c r="A166" s="25">
        <v>128</v>
      </c>
      <c r="B166" s="4"/>
      <c r="C166" s="162" t="s">
        <v>266</v>
      </c>
      <c r="D166" s="19" t="s">
        <v>539</v>
      </c>
      <c r="E166" s="4" t="s">
        <v>676</v>
      </c>
      <c r="F166" s="10" t="s">
        <v>64</v>
      </c>
      <c r="G166" s="4" t="s">
        <v>518</v>
      </c>
      <c r="H166" s="10" t="s">
        <v>677</v>
      </c>
      <c r="I166" s="10" t="s">
        <v>678</v>
      </c>
      <c r="J166" s="10" t="s">
        <v>540</v>
      </c>
      <c r="K166" s="10" t="s">
        <v>2100</v>
      </c>
      <c r="L166" s="9" t="s">
        <v>845</v>
      </c>
      <c r="M166" s="4" t="s">
        <v>2101</v>
      </c>
      <c r="N166" s="276">
        <f>O166/0.702804</f>
        <v>2978497.5611977167</v>
      </c>
      <c r="O166" s="312">
        <f>1730000*1.21</f>
        <v>2093300</v>
      </c>
      <c r="P166" s="202" t="s">
        <v>673</v>
      </c>
      <c r="Q166" s="198"/>
    </row>
    <row r="167" spans="1:18" s="200" customFormat="1" ht="90">
      <c r="A167" s="45">
        <v>129</v>
      </c>
      <c r="B167" s="34" t="s">
        <v>450</v>
      </c>
      <c r="C167" s="33" t="s">
        <v>266</v>
      </c>
      <c r="D167" s="33" t="s">
        <v>970</v>
      </c>
      <c r="E167" s="34" t="s">
        <v>1374</v>
      </c>
      <c r="F167" s="34" t="s">
        <v>354</v>
      </c>
      <c r="G167" s="36" t="s">
        <v>518</v>
      </c>
      <c r="H167" s="34" t="s">
        <v>778</v>
      </c>
      <c r="I167" s="34" t="s">
        <v>840</v>
      </c>
      <c r="J167" s="34" t="s">
        <v>452</v>
      </c>
      <c r="K167" s="34" t="s">
        <v>451</v>
      </c>
      <c r="L167" s="36" t="s">
        <v>454</v>
      </c>
      <c r="M167" s="36" t="s">
        <v>453</v>
      </c>
      <c r="N167" s="92">
        <v>190353.11409724475</v>
      </c>
      <c r="O167" s="47">
        <v>133780.93</v>
      </c>
      <c r="P167" s="199"/>
    </row>
    <row r="168" spans="1:18" s="200" customFormat="1" ht="157.5" customHeight="1">
      <c r="A168" s="45">
        <v>130</v>
      </c>
      <c r="B168" s="34" t="s">
        <v>971</v>
      </c>
      <c r="C168" s="33" t="s">
        <v>229</v>
      </c>
      <c r="D168" s="33" t="s">
        <v>230</v>
      </c>
      <c r="E168" s="34" t="s">
        <v>1374</v>
      </c>
      <c r="F168" s="34" t="s">
        <v>1323</v>
      </c>
      <c r="G168" s="36" t="s">
        <v>518</v>
      </c>
      <c r="H168" s="34" t="s">
        <v>1241</v>
      </c>
      <c r="I168" s="34" t="s">
        <v>1462</v>
      </c>
      <c r="J168" s="34" t="s">
        <v>228</v>
      </c>
      <c r="K168" s="34" t="s">
        <v>1635</v>
      </c>
      <c r="L168" s="35" t="s">
        <v>1664</v>
      </c>
      <c r="M168" s="36" t="s">
        <v>227</v>
      </c>
      <c r="N168" s="92">
        <v>12921.440401591341</v>
      </c>
      <c r="O168" s="47">
        <v>9081.24</v>
      </c>
      <c r="P168" s="199"/>
    </row>
    <row r="169" spans="1:18" s="200" customFormat="1" ht="240">
      <c r="A169" s="45">
        <v>131</v>
      </c>
      <c r="B169" s="34" t="s">
        <v>455</v>
      </c>
      <c r="C169" s="33" t="s">
        <v>2061</v>
      </c>
      <c r="D169" s="33" t="s">
        <v>231</v>
      </c>
      <c r="E169" s="34" t="s">
        <v>1374</v>
      </c>
      <c r="F169" s="34" t="s">
        <v>972</v>
      </c>
      <c r="G169" s="34" t="s">
        <v>518</v>
      </c>
      <c r="H169" s="34" t="s">
        <v>679</v>
      </c>
      <c r="I169" s="34" t="s">
        <v>680</v>
      </c>
      <c r="J169" s="34" t="s">
        <v>1002</v>
      </c>
      <c r="K169" s="34" t="s">
        <v>1433</v>
      </c>
      <c r="L169" s="35" t="s">
        <v>1664</v>
      </c>
      <c r="M169" s="36" t="s">
        <v>2003</v>
      </c>
      <c r="N169" s="79">
        <v>63956.636558699203</v>
      </c>
      <c r="O169" s="459">
        <f>N169*0.702804</f>
        <v>44948.980000000032</v>
      </c>
      <c r="P169" s="201"/>
    </row>
    <row r="170" spans="1:18" s="200" customFormat="1" ht="150" customHeight="1">
      <c r="A170" s="45">
        <v>132</v>
      </c>
      <c r="B170" s="34" t="s">
        <v>279</v>
      </c>
      <c r="C170" s="33" t="s">
        <v>1003</v>
      </c>
      <c r="D170" s="33" t="s">
        <v>267</v>
      </c>
      <c r="E170" s="34" t="s">
        <v>1428</v>
      </c>
      <c r="F170" s="34" t="s">
        <v>972</v>
      </c>
      <c r="G170" s="36" t="s">
        <v>518</v>
      </c>
      <c r="H170" s="34" t="s">
        <v>1431</v>
      </c>
      <c r="I170" s="34" t="s">
        <v>387</v>
      </c>
      <c r="J170" s="34" t="s">
        <v>1432</v>
      </c>
      <c r="K170" s="34" t="s">
        <v>1636</v>
      </c>
      <c r="L170" s="34" t="s">
        <v>1430</v>
      </c>
      <c r="M170" s="34" t="s">
        <v>1429</v>
      </c>
      <c r="N170" s="92">
        <v>32654.566564789042</v>
      </c>
      <c r="O170" s="47">
        <v>22949.759999999998</v>
      </c>
      <c r="P170" s="199"/>
    </row>
    <row r="171" spans="1:18" s="200" customFormat="1" ht="150" customHeight="1">
      <c r="A171" s="45">
        <v>133</v>
      </c>
      <c r="B171" s="34" t="s">
        <v>2063</v>
      </c>
      <c r="C171" s="33" t="s">
        <v>2061</v>
      </c>
      <c r="D171" s="33" t="s">
        <v>2060</v>
      </c>
      <c r="E171" s="34" t="s">
        <v>1374</v>
      </c>
      <c r="F171" s="34" t="s">
        <v>2066</v>
      </c>
      <c r="G171" s="36" t="s">
        <v>518</v>
      </c>
      <c r="H171" s="34" t="s">
        <v>1700</v>
      </c>
      <c r="I171" s="34" t="s">
        <v>702</v>
      </c>
      <c r="J171" s="34" t="s">
        <v>2467</v>
      </c>
      <c r="K171" s="34" t="s">
        <v>2065</v>
      </c>
      <c r="L171" s="34" t="s">
        <v>2064</v>
      </c>
      <c r="M171" s="35" t="s">
        <v>2062</v>
      </c>
      <c r="N171" s="92">
        <f>O171/0.702804</f>
        <v>25995.014257175546</v>
      </c>
      <c r="O171" s="47">
        <v>18269.400000000001</v>
      </c>
      <c r="P171" s="199"/>
    </row>
    <row r="172" spans="1:18" s="200" customFormat="1" ht="60">
      <c r="A172" s="45">
        <v>134</v>
      </c>
      <c r="B172" s="34" t="s">
        <v>1861</v>
      </c>
      <c r="C172" s="33" t="s">
        <v>1860</v>
      </c>
      <c r="D172" s="33" t="s">
        <v>2099</v>
      </c>
      <c r="E172" s="34" t="s">
        <v>1374</v>
      </c>
      <c r="F172" s="34" t="s">
        <v>1859</v>
      </c>
      <c r="G172" s="36" t="s">
        <v>518</v>
      </c>
      <c r="H172" s="34" t="s">
        <v>1858</v>
      </c>
      <c r="I172" s="34" t="s">
        <v>609</v>
      </c>
      <c r="J172" s="34" t="s">
        <v>1857</v>
      </c>
      <c r="K172" s="34" t="s">
        <v>1856</v>
      </c>
      <c r="L172" s="34" t="s">
        <v>1855</v>
      </c>
      <c r="M172" s="34" t="s">
        <v>1854</v>
      </c>
      <c r="N172" s="79">
        <v>12575.56</v>
      </c>
      <c r="O172" s="459">
        <f>N172*0.702804</f>
        <v>8838.1538702399994</v>
      </c>
      <c r="P172" s="195"/>
    </row>
    <row r="173" spans="1:18" s="200" customFormat="1" ht="150">
      <c r="A173" s="45">
        <v>135</v>
      </c>
      <c r="B173" s="34" t="s">
        <v>1866</v>
      </c>
      <c r="C173" s="33" t="s">
        <v>1865</v>
      </c>
      <c r="D173" s="33" t="s">
        <v>2009</v>
      </c>
      <c r="E173" s="34" t="s">
        <v>1374</v>
      </c>
      <c r="F173" s="34" t="s">
        <v>1864</v>
      </c>
      <c r="G173" s="34" t="s">
        <v>518</v>
      </c>
      <c r="H173" s="34" t="s">
        <v>1863</v>
      </c>
      <c r="I173" s="34" t="s">
        <v>609</v>
      </c>
      <c r="J173" s="34" t="s">
        <v>2017</v>
      </c>
      <c r="K173" s="34" t="s">
        <v>1862</v>
      </c>
      <c r="L173" s="34" t="s">
        <v>1855</v>
      </c>
      <c r="M173" s="34" t="s">
        <v>2010</v>
      </c>
      <c r="N173" s="92">
        <v>10951.84</v>
      </c>
      <c r="O173" s="459">
        <f t="shared" ref="O173:O175" si="0">N173*0.702804</f>
        <v>7696.9969593599999</v>
      </c>
      <c r="P173" s="195"/>
    </row>
    <row r="174" spans="1:18" s="200" customFormat="1" ht="60">
      <c r="A174" s="45">
        <v>136</v>
      </c>
      <c r="B174" s="34"/>
      <c r="C174" s="33" t="s">
        <v>266</v>
      </c>
      <c r="D174" s="33" t="s">
        <v>2011</v>
      </c>
      <c r="E174" s="34" t="s">
        <v>1374</v>
      </c>
      <c r="F174" s="34" t="s">
        <v>354</v>
      </c>
      <c r="G174" s="34" t="s">
        <v>518</v>
      </c>
      <c r="H174" s="34" t="s">
        <v>1863</v>
      </c>
      <c r="I174" s="34" t="s">
        <v>647</v>
      </c>
      <c r="J174" s="34" t="s">
        <v>2016</v>
      </c>
      <c r="K174" s="34" t="s">
        <v>915</v>
      </c>
      <c r="L174" s="34" t="s">
        <v>2018</v>
      </c>
      <c r="M174" s="35" t="s">
        <v>2015</v>
      </c>
      <c r="N174" s="92">
        <v>10752.32</v>
      </c>
      <c r="O174" s="459">
        <f t="shared" si="0"/>
        <v>7556.7735052799999</v>
      </c>
      <c r="P174" s="195"/>
    </row>
    <row r="175" spans="1:18" s="200" customFormat="1" ht="45">
      <c r="A175" s="45">
        <v>137</v>
      </c>
      <c r="B175" s="34"/>
      <c r="C175" s="33" t="s">
        <v>266</v>
      </c>
      <c r="D175" s="33" t="s">
        <v>2012</v>
      </c>
      <c r="E175" s="34" t="s">
        <v>1374</v>
      </c>
      <c r="F175" s="34" t="s">
        <v>354</v>
      </c>
      <c r="G175" s="34" t="s">
        <v>518</v>
      </c>
      <c r="H175" s="34" t="s">
        <v>1863</v>
      </c>
      <c r="I175" s="34" t="s">
        <v>647</v>
      </c>
      <c r="J175" s="34" t="s">
        <v>2019</v>
      </c>
      <c r="K175" s="34" t="s">
        <v>915</v>
      </c>
      <c r="L175" s="34" t="s">
        <v>2013</v>
      </c>
      <c r="M175" s="35" t="s">
        <v>2014</v>
      </c>
      <c r="N175" s="92">
        <v>10761.73</v>
      </c>
      <c r="O175" s="459">
        <f t="shared" si="0"/>
        <v>7563.3868909199991</v>
      </c>
      <c r="P175" s="448"/>
    </row>
    <row r="176" spans="1:18" s="200" customFormat="1" ht="120.75" thickBot="1">
      <c r="A176" s="51">
        <v>138</v>
      </c>
      <c r="B176" s="53"/>
      <c r="C176" s="52" t="s">
        <v>266</v>
      </c>
      <c r="D176" s="52" t="s">
        <v>2004</v>
      </c>
      <c r="E176" s="53" t="s">
        <v>1374</v>
      </c>
      <c r="F176" s="53" t="s">
        <v>354</v>
      </c>
      <c r="G176" s="53" t="s">
        <v>518</v>
      </c>
      <c r="H176" s="53" t="s">
        <v>2007</v>
      </c>
      <c r="I176" s="53" t="s">
        <v>1962</v>
      </c>
      <c r="J176" s="53" t="s">
        <v>2008</v>
      </c>
      <c r="K176" s="53" t="s">
        <v>2005</v>
      </c>
      <c r="L176" s="280" t="s">
        <v>2006</v>
      </c>
      <c r="M176" s="460" t="s">
        <v>2412</v>
      </c>
      <c r="N176" s="235">
        <v>12331.39</v>
      </c>
      <c r="O176" s="461">
        <f>N176*0.702804</f>
        <v>8666.5502175599995</v>
      </c>
      <c r="P176" s="199"/>
    </row>
    <row r="177" spans="1:18" s="200" customFormat="1" ht="109.5" customHeight="1">
      <c r="A177" s="142">
        <v>139</v>
      </c>
      <c r="B177" s="43"/>
      <c r="C177" s="41" t="s">
        <v>718</v>
      </c>
      <c r="D177" s="41" t="s">
        <v>719</v>
      </c>
      <c r="E177" s="43" t="s">
        <v>1398</v>
      </c>
      <c r="F177" s="43" t="s">
        <v>648</v>
      </c>
      <c r="G177" s="38" t="s">
        <v>518</v>
      </c>
      <c r="H177" s="43" t="s">
        <v>629</v>
      </c>
      <c r="I177" s="43" t="s">
        <v>628</v>
      </c>
      <c r="J177" s="43" t="s">
        <v>717</v>
      </c>
      <c r="K177" s="43" t="s">
        <v>1634</v>
      </c>
      <c r="L177" s="43" t="s">
        <v>1621</v>
      </c>
      <c r="M177" s="43" t="s">
        <v>1620</v>
      </c>
      <c r="N177" s="227">
        <v>2134307.7159492546</v>
      </c>
      <c r="O177" s="50">
        <v>1500000</v>
      </c>
      <c r="P177" s="199"/>
    </row>
    <row r="178" spans="1:18" s="200" customFormat="1" ht="167.25" customHeight="1">
      <c r="A178" s="45">
        <v>140</v>
      </c>
      <c r="B178" s="33"/>
      <c r="C178" s="33" t="s">
        <v>255</v>
      </c>
      <c r="D178" s="33" t="s">
        <v>2085</v>
      </c>
      <c r="E178" s="34" t="s">
        <v>1374</v>
      </c>
      <c r="F178" s="34" t="s">
        <v>2084</v>
      </c>
      <c r="G178" s="36" t="s">
        <v>518</v>
      </c>
      <c r="H178" s="34" t="s">
        <v>778</v>
      </c>
      <c r="I178" s="34" t="s">
        <v>549</v>
      </c>
      <c r="J178" s="34" t="s">
        <v>2082</v>
      </c>
      <c r="K178" s="34" t="s">
        <v>2081</v>
      </c>
      <c r="L178" s="34" t="s">
        <v>2083</v>
      </c>
      <c r="M178" s="35" t="s">
        <v>2080</v>
      </c>
      <c r="N178" s="462">
        <f>O178/0.702804</f>
        <v>12331.859238137517</v>
      </c>
      <c r="O178" s="463">
        <v>8666.8799999999992</v>
      </c>
    </row>
    <row r="179" spans="1:18" s="200" customFormat="1" ht="109.5" customHeight="1">
      <c r="A179" s="45">
        <v>141</v>
      </c>
      <c r="B179" s="34" t="s">
        <v>685</v>
      </c>
      <c r="C179" s="33" t="s">
        <v>212</v>
      </c>
      <c r="D179" s="33" t="s">
        <v>2079</v>
      </c>
      <c r="E179" s="34" t="s">
        <v>1374</v>
      </c>
      <c r="F179" s="34" t="s">
        <v>213</v>
      </c>
      <c r="G179" s="36" t="s">
        <v>518</v>
      </c>
      <c r="H179" s="34" t="s">
        <v>479</v>
      </c>
      <c r="I179" s="34" t="s">
        <v>686</v>
      </c>
      <c r="J179" s="34" t="s">
        <v>722</v>
      </c>
      <c r="K179" s="34" t="s">
        <v>1619</v>
      </c>
      <c r="L179" s="34" t="s">
        <v>720</v>
      </c>
      <c r="M179" s="34" t="s">
        <v>721</v>
      </c>
      <c r="N179" s="92">
        <v>61327.994718299837</v>
      </c>
      <c r="O179" s="47">
        <f>41151.56+1950</f>
        <v>43101.56</v>
      </c>
      <c r="P179" s="117"/>
      <c r="R179" s="206">
        <f>N179-P179</f>
        <v>61327.994718299837</v>
      </c>
    </row>
    <row r="180" spans="1:18" s="200" customFormat="1" ht="109.5" customHeight="1">
      <c r="A180" s="45">
        <v>142</v>
      </c>
      <c r="B180" s="34" t="s">
        <v>724</v>
      </c>
      <c r="C180" s="33" t="s">
        <v>255</v>
      </c>
      <c r="D180" s="33" t="s">
        <v>2169</v>
      </c>
      <c r="E180" s="34" t="s">
        <v>1374</v>
      </c>
      <c r="F180" s="34" t="s">
        <v>728</v>
      </c>
      <c r="G180" s="36" t="s">
        <v>518</v>
      </c>
      <c r="H180" s="34" t="s">
        <v>686</v>
      </c>
      <c r="I180" s="34" t="s">
        <v>727</v>
      </c>
      <c r="J180" s="34" t="s">
        <v>2102</v>
      </c>
      <c r="K180" s="34" t="s">
        <v>726</v>
      </c>
      <c r="L180" s="34" t="s">
        <v>723</v>
      </c>
      <c r="M180" s="34" t="s">
        <v>725</v>
      </c>
      <c r="N180" s="92">
        <v>101397.80080932949</v>
      </c>
      <c r="O180" s="47">
        <v>71262.78</v>
      </c>
      <c r="P180" s="199"/>
      <c r="R180" s="206">
        <f>N180-P180</f>
        <v>101397.80080932949</v>
      </c>
    </row>
    <row r="181" spans="1:18" s="200" customFormat="1" ht="109.5" customHeight="1">
      <c r="A181" s="45">
        <v>143</v>
      </c>
      <c r="B181" s="34" t="s">
        <v>730</v>
      </c>
      <c r="C181" s="33" t="s">
        <v>255</v>
      </c>
      <c r="D181" s="33" t="s">
        <v>729</v>
      </c>
      <c r="E181" s="34" t="s">
        <v>1374</v>
      </c>
      <c r="F181" s="34" t="s">
        <v>728</v>
      </c>
      <c r="G181" s="36" t="s">
        <v>518</v>
      </c>
      <c r="H181" s="34" t="s">
        <v>840</v>
      </c>
      <c r="I181" s="34" t="s">
        <v>702</v>
      </c>
      <c r="J181" s="34" t="s">
        <v>731</v>
      </c>
      <c r="K181" s="34" t="s">
        <v>733</v>
      </c>
      <c r="L181" s="34" t="s">
        <v>723</v>
      </c>
      <c r="M181" s="34" t="s">
        <v>732</v>
      </c>
      <c r="N181" s="92">
        <v>120492.11444442548</v>
      </c>
      <c r="O181" s="47">
        <v>84682.34</v>
      </c>
      <c r="P181" s="199"/>
      <c r="R181" s="206">
        <f>N181-P181</f>
        <v>120492.11444442548</v>
      </c>
    </row>
    <row r="182" spans="1:18" s="200" customFormat="1" ht="167.25" customHeight="1">
      <c r="A182" s="45">
        <v>144</v>
      </c>
      <c r="B182" s="33"/>
      <c r="C182" s="33" t="s">
        <v>2170</v>
      </c>
      <c r="D182" s="33" t="s">
        <v>1870</v>
      </c>
      <c r="E182" s="34" t="s">
        <v>1374</v>
      </c>
      <c r="F182" s="34" t="s">
        <v>1561</v>
      </c>
      <c r="G182" s="36" t="s">
        <v>518</v>
      </c>
      <c r="H182" s="34" t="s">
        <v>1871</v>
      </c>
      <c r="I182" s="34" t="s">
        <v>2411</v>
      </c>
      <c r="J182" s="34" t="s">
        <v>1870</v>
      </c>
      <c r="K182" s="34" t="s">
        <v>1867</v>
      </c>
      <c r="L182" s="34" t="s">
        <v>1869</v>
      </c>
      <c r="M182" s="34" t="s">
        <v>1868</v>
      </c>
      <c r="N182" s="462" t="s">
        <v>1867</v>
      </c>
      <c r="O182" s="463" t="s">
        <v>1867</v>
      </c>
    </row>
    <row r="183" spans="1:18" s="205" customFormat="1" ht="109.5" customHeight="1">
      <c r="A183" s="139">
        <v>145</v>
      </c>
      <c r="B183" s="17"/>
      <c r="C183" s="14" t="s">
        <v>718</v>
      </c>
      <c r="D183" s="14" t="s">
        <v>974</v>
      </c>
      <c r="E183" s="17" t="s">
        <v>1446</v>
      </c>
      <c r="F183" s="17" t="s">
        <v>976</v>
      </c>
      <c r="G183" s="16" t="s">
        <v>518</v>
      </c>
      <c r="H183" s="17" t="s">
        <v>692</v>
      </c>
      <c r="I183" s="17" t="s">
        <v>975</v>
      </c>
      <c r="J183" s="17" t="s">
        <v>973</v>
      </c>
      <c r="K183" s="17" t="s">
        <v>1624</v>
      </c>
      <c r="L183" s="17" t="s">
        <v>1621</v>
      </c>
      <c r="M183" s="17" t="s">
        <v>1623</v>
      </c>
      <c r="N183" s="232">
        <v>578639.64917672635</v>
      </c>
      <c r="O183" s="137">
        <v>406670.26</v>
      </c>
      <c r="P183" s="204"/>
    </row>
    <row r="184" spans="1:18" s="200" customFormat="1" ht="109.5" customHeight="1" thickBot="1">
      <c r="A184" s="51">
        <v>146</v>
      </c>
      <c r="B184" s="53"/>
      <c r="C184" s="52" t="s">
        <v>718</v>
      </c>
      <c r="D184" s="52" t="s">
        <v>1622</v>
      </c>
      <c r="E184" s="53" t="s">
        <v>1398</v>
      </c>
      <c r="F184" s="53" t="s">
        <v>648</v>
      </c>
      <c r="G184" s="280" t="s">
        <v>518</v>
      </c>
      <c r="H184" s="53" t="s">
        <v>702</v>
      </c>
      <c r="I184" s="53" t="s">
        <v>904</v>
      </c>
      <c r="J184" s="53" t="s">
        <v>1324</v>
      </c>
      <c r="K184" s="53" t="s">
        <v>1625</v>
      </c>
      <c r="L184" s="53" t="s">
        <v>1621</v>
      </c>
      <c r="M184" s="53" t="s">
        <v>1620</v>
      </c>
      <c r="N184" s="235">
        <f>5200000-N177-N183</f>
        <v>2487052.6348740188</v>
      </c>
      <c r="O184" s="56">
        <v>1747910.5399999998</v>
      </c>
      <c r="P184" s="199"/>
    </row>
    <row r="185" spans="1:18" s="197" customFormat="1" ht="92.25" customHeight="1">
      <c r="A185" s="90">
        <v>147</v>
      </c>
      <c r="B185" s="6" t="s">
        <v>636</v>
      </c>
      <c r="C185" s="7" t="s">
        <v>258</v>
      </c>
      <c r="D185" s="7" t="s">
        <v>635</v>
      </c>
      <c r="E185" s="6" t="s">
        <v>1401</v>
      </c>
      <c r="F185" s="6" t="s">
        <v>64</v>
      </c>
      <c r="G185" s="6" t="s">
        <v>518</v>
      </c>
      <c r="H185" s="6" t="s">
        <v>1232</v>
      </c>
      <c r="I185" s="6" t="s">
        <v>634</v>
      </c>
      <c r="J185" s="6" t="s">
        <v>638</v>
      </c>
      <c r="K185" s="6" t="s">
        <v>637</v>
      </c>
      <c r="L185" s="6" t="s">
        <v>639</v>
      </c>
      <c r="M185" s="91" t="s">
        <v>640</v>
      </c>
      <c r="N185" s="228">
        <v>412633</v>
      </c>
      <c r="O185" s="107">
        <v>290000</v>
      </c>
      <c r="P185" s="202" t="s">
        <v>673</v>
      </c>
      <c r="Q185" s="213"/>
    </row>
    <row r="186" spans="1:18" s="197" customFormat="1" ht="92.25" customHeight="1">
      <c r="A186" s="25">
        <v>148</v>
      </c>
      <c r="B186" s="4" t="s">
        <v>279</v>
      </c>
      <c r="C186" s="19" t="s">
        <v>258</v>
      </c>
      <c r="D186" s="19" t="s">
        <v>641</v>
      </c>
      <c r="E186" s="4" t="s">
        <v>1401</v>
      </c>
      <c r="F186" s="4" t="s">
        <v>644</v>
      </c>
      <c r="G186" s="4" t="s">
        <v>518</v>
      </c>
      <c r="H186" s="4" t="s">
        <v>643</v>
      </c>
      <c r="I186" s="4" t="s">
        <v>634</v>
      </c>
      <c r="J186" s="4" t="s">
        <v>1233</v>
      </c>
      <c r="K186" s="4" t="s">
        <v>646</v>
      </c>
      <c r="L186" s="4" t="s">
        <v>645</v>
      </c>
      <c r="M186" s="9" t="s">
        <v>642</v>
      </c>
      <c r="N186" s="229">
        <v>640292.31478477642</v>
      </c>
      <c r="O186" s="13">
        <v>450000</v>
      </c>
      <c r="P186" s="202" t="s">
        <v>673</v>
      </c>
      <c r="Q186" s="213"/>
    </row>
    <row r="187" spans="1:18" s="205" customFormat="1" ht="92.25" customHeight="1">
      <c r="A187" s="139">
        <v>149</v>
      </c>
      <c r="B187" s="17" t="s">
        <v>932</v>
      </c>
      <c r="C187" s="14" t="s">
        <v>258</v>
      </c>
      <c r="D187" s="14" t="s">
        <v>931</v>
      </c>
      <c r="E187" s="17" t="s">
        <v>1446</v>
      </c>
      <c r="F187" s="17" t="s">
        <v>937</v>
      </c>
      <c r="G187" s="16" t="s">
        <v>518</v>
      </c>
      <c r="H187" s="17" t="s">
        <v>934</v>
      </c>
      <c r="I187" s="17" t="s">
        <v>585</v>
      </c>
      <c r="J187" s="17" t="s">
        <v>933</v>
      </c>
      <c r="K187" s="17" t="s">
        <v>935</v>
      </c>
      <c r="L187" s="17" t="s">
        <v>936</v>
      </c>
      <c r="M187" s="16" t="s">
        <v>938</v>
      </c>
      <c r="N187" s="232">
        <v>507618.17</v>
      </c>
      <c r="O187" s="137">
        <v>356756.08034867997</v>
      </c>
      <c r="P187" s="204"/>
    </row>
    <row r="188" spans="1:18" s="197" customFormat="1" ht="125.25" customHeight="1">
      <c r="A188" s="25">
        <v>150</v>
      </c>
      <c r="B188" s="4" t="s">
        <v>631</v>
      </c>
      <c r="C188" s="19" t="s">
        <v>258</v>
      </c>
      <c r="D188" s="19" t="s">
        <v>630</v>
      </c>
      <c r="E188" s="4" t="s">
        <v>1401</v>
      </c>
      <c r="F188" s="4" t="s">
        <v>64</v>
      </c>
      <c r="G188" s="4" t="s">
        <v>518</v>
      </c>
      <c r="H188" s="4" t="s">
        <v>629</v>
      </c>
      <c r="I188" s="4" t="s">
        <v>628</v>
      </c>
      <c r="J188" s="4" t="s">
        <v>627</v>
      </c>
      <c r="K188" s="4" t="s">
        <v>632</v>
      </c>
      <c r="L188" s="4" t="s">
        <v>620</v>
      </c>
      <c r="M188" s="9" t="s">
        <v>633</v>
      </c>
      <c r="N188" s="229">
        <v>715772.91819625394</v>
      </c>
      <c r="O188" s="13">
        <f>474248.07+28800</f>
        <v>503048.07</v>
      </c>
      <c r="P188" s="202" t="s">
        <v>673</v>
      </c>
      <c r="Q188" s="213"/>
    </row>
    <row r="189" spans="1:18" s="197" customFormat="1" ht="92.25" customHeight="1">
      <c r="A189" s="25">
        <v>151</v>
      </c>
      <c r="B189" s="4" t="s">
        <v>852</v>
      </c>
      <c r="C189" s="19" t="s">
        <v>258</v>
      </c>
      <c r="D189" s="19" t="s">
        <v>853</v>
      </c>
      <c r="E189" s="4" t="s">
        <v>1401</v>
      </c>
      <c r="F189" s="4" t="s">
        <v>695</v>
      </c>
      <c r="G189" s="4" t="s">
        <v>518</v>
      </c>
      <c r="H189" s="4" t="s">
        <v>778</v>
      </c>
      <c r="I189" s="4" t="s">
        <v>840</v>
      </c>
      <c r="J189" s="4" t="s">
        <v>1325</v>
      </c>
      <c r="K189" s="4" t="s">
        <v>32</v>
      </c>
      <c r="L189" s="4" t="s">
        <v>854</v>
      </c>
      <c r="M189" s="9" t="s">
        <v>855</v>
      </c>
      <c r="N189" s="229">
        <v>938911</v>
      </c>
      <c r="O189" s="13">
        <v>819407</v>
      </c>
      <c r="P189" s="202" t="s">
        <v>1674</v>
      </c>
      <c r="Q189" s="213"/>
    </row>
    <row r="190" spans="1:18" s="200" customFormat="1" ht="92.25" customHeight="1">
      <c r="A190" s="45">
        <v>152</v>
      </c>
      <c r="B190" s="34" t="s">
        <v>279</v>
      </c>
      <c r="C190" s="33" t="s">
        <v>258</v>
      </c>
      <c r="D190" s="33" t="s">
        <v>821</v>
      </c>
      <c r="E190" s="34" t="s">
        <v>1374</v>
      </c>
      <c r="F190" s="34" t="s">
        <v>623</v>
      </c>
      <c r="G190" s="36" t="s">
        <v>518</v>
      </c>
      <c r="H190" s="34" t="s">
        <v>840</v>
      </c>
      <c r="I190" s="34" t="s">
        <v>1459</v>
      </c>
      <c r="J190" s="34" t="s">
        <v>2103</v>
      </c>
      <c r="K190" s="34" t="s">
        <v>1567</v>
      </c>
      <c r="L190" s="34" t="s">
        <v>822</v>
      </c>
      <c r="M190" s="36" t="s">
        <v>823</v>
      </c>
      <c r="N190" s="92">
        <v>28027.24514943</v>
      </c>
      <c r="O190" s="47">
        <v>19697.66</v>
      </c>
      <c r="P190" s="199"/>
    </row>
    <row r="191" spans="1:18" s="200" customFormat="1" ht="92.25" customHeight="1">
      <c r="A191" s="45">
        <v>153</v>
      </c>
      <c r="B191" s="34" t="s">
        <v>621</v>
      </c>
      <c r="C191" s="33" t="s">
        <v>258</v>
      </c>
      <c r="D191" s="33" t="s">
        <v>622</v>
      </c>
      <c r="E191" s="34" t="s">
        <v>1400</v>
      </c>
      <c r="F191" s="34" t="s">
        <v>623</v>
      </c>
      <c r="G191" s="36" t="s">
        <v>518</v>
      </c>
      <c r="H191" s="34" t="s">
        <v>1052</v>
      </c>
      <c r="I191" s="34" t="s">
        <v>1068</v>
      </c>
      <c r="J191" s="34" t="s">
        <v>624</v>
      </c>
      <c r="K191" s="34" t="s">
        <v>1627</v>
      </c>
      <c r="L191" s="34" t="s">
        <v>620</v>
      </c>
      <c r="M191" s="36" t="s">
        <v>613</v>
      </c>
      <c r="N191" s="92">
        <v>107446.51424863831</v>
      </c>
      <c r="O191" s="47">
        <f>62928.2+12585.64</f>
        <v>75513.84</v>
      </c>
      <c r="P191" s="199"/>
    </row>
    <row r="192" spans="1:18" s="200" customFormat="1" ht="92.25" customHeight="1">
      <c r="A192" s="45">
        <v>154</v>
      </c>
      <c r="B192" s="34" t="s">
        <v>614</v>
      </c>
      <c r="C192" s="33" t="s">
        <v>258</v>
      </c>
      <c r="D192" s="33" t="s">
        <v>612</v>
      </c>
      <c r="E192" s="34" t="s">
        <v>1400</v>
      </c>
      <c r="F192" s="34" t="s">
        <v>623</v>
      </c>
      <c r="G192" s="36" t="s">
        <v>518</v>
      </c>
      <c r="H192" s="34" t="s">
        <v>615</v>
      </c>
      <c r="I192" s="34" t="s">
        <v>387</v>
      </c>
      <c r="J192" s="34" t="s">
        <v>625</v>
      </c>
      <c r="K192" s="34" t="s">
        <v>1626</v>
      </c>
      <c r="L192" s="34" t="s">
        <v>620</v>
      </c>
      <c r="M192" s="36" t="s">
        <v>613</v>
      </c>
      <c r="N192" s="92">
        <v>98465.888071211899</v>
      </c>
      <c r="O192" s="47">
        <v>69202.22</v>
      </c>
      <c r="P192" s="117"/>
    </row>
    <row r="193" spans="1:17" s="200" customFormat="1" ht="92.25" customHeight="1">
      <c r="A193" s="45">
        <v>155</v>
      </c>
      <c r="B193" s="34" t="s">
        <v>618</v>
      </c>
      <c r="C193" s="33" t="s">
        <v>258</v>
      </c>
      <c r="D193" s="33" t="s">
        <v>616</v>
      </c>
      <c r="E193" s="34" t="s">
        <v>1397</v>
      </c>
      <c r="F193" s="34" t="s">
        <v>623</v>
      </c>
      <c r="G193" s="36" t="s">
        <v>518</v>
      </c>
      <c r="H193" s="34" t="s">
        <v>617</v>
      </c>
      <c r="I193" s="34" t="s">
        <v>387</v>
      </c>
      <c r="J193" s="34" t="s">
        <v>626</v>
      </c>
      <c r="K193" s="34" t="s">
        <v>619</v>
      </c>
      <c r="L193" s="34" t="s">
        <v>620</v>
      </c>
      <c r="M193" s="36" t="s">
        <v>613</v>
      </c>
      <c r="N193" s="92">
        <v>16824.662352519339</v>
      </c>
      <c r="O193" s="47">
        <v>11824.44</v>
      </c>
      <c r="P193" s="199"/>
    </row>
    <row r="194" spans="1:17" s="200" customFormat="1" ht="92.25" customHeight="1">
      <c r="A194" s="45">
        <v>156</v>
      </c>
      <c r="B194" s="34"/>
      <c r="C194" s="33" t="s">
        <v>258</v>
      </c>
      <c r="D194" s="33" t="s">
        <v>1448</v>
      </c>
      <c r="E194" s="34" t="s">
        <v>1374</v>
      </c>
      <c r="F194" s="34" t="s">
        <v>506</v>
      </c>
      <c r="G194" s="34" t="s">
        <v>518</v>
      </c>
      <c r="H194" s="34" t="s">
        <v>647</v>
      </c>
      <c r="I194" s="34" t="s">
        <v>702</v>
      </c>
      <c r="J194" s="34" t="s">
        <v>1447</v>
      </c>
      <c r="K194" s="34" t="s">
        <v>1450</v>
      </c>
      <c r="L194" s="34" t="s">
        <v>620</v>
      </c>
      <c r="M194" s="36" t="s">
        <v>1449</v>
      </c>
      <c r="N194" s="92">
        <v>46930.580930102849</v>
      </c>
      <c r="O194" s="47">
        <v>43983.93</v>
      </c>
      <c r="P194" s="199" t="s">
        <v>1326</v>
      </c>
    </row>
    <row r="195" spans="1:17" s="200" customFormat="1" ht="92.25" customHeight="1">
      <c r="A195" s="45">
        <v>157</v>
      </c>
      <c r="B195" s="34"/>
      <c r="C195" s="33" t="s">
        <v>258</v>
      </c>
      <c r="D195" s="33" t="s">
        <v>986</v>
      </c>
      <c r="E195" s="34" t="s">
        <v>1374</v>
      </c>
      <c r="F195" s="34" t="s">
        <v>728</v>
      </c>
      <c r="G195" s="36" t="s">
        <v>518</v>
      </c>
      <c r="H195" s="34" t="s">
        <v>984</v>
      </c>
      <c r="I195" s="34" t="s">
        <v>499</v>
      </c>
      <c r="J195" s="34" t="s">
        <v>982</v>
      </c>
      <c r="K195" s="34" t="s">
        <v>979</v>
      </c>
      <c r="L195" s="34" t="s">
        <v>620</v>
      </c>
      <c r="M195" s="36" t="s">
        <v>978</v>
      </c>
      <c r="N195" s="92">
        <v>52515.352786836731</v>
      </c>
      <c r="O195" s="47">
        <v>36908</v>
      </c>
      <c r="P195" s="199"/>
    </row>
    <row r="196" spans="1:17" s="200" customFormat="1" ht="92.25" customHeight="1">
      <c r="A196" s="45">
        <v>158</v>
      </c>
      <c r="B196" s="34" t="s">
        <v>977</v>
      </c>
      <c r="C196" s="33" t="s">
        <v>258</v>
      </c>
      <c r="D196" s="33" t="s">
        <v>980</v>
      </c>
      <c r="E196" s="34" t="s">
        <v>1374</v>
      </c>
      <c r="F196" s="34" t="s">
        <v>728</v>
      </c>
      <c r="G196" s="36" t="s">
        <v>518</v>
      </c>
      <c r="H196" s="34" t="s">
        <v>417</v>
      </c>
      <c r="I196" s="34" t="s">
        <v>1462</v>
      </c>
      <c r="J196" s="34" t="s">
        <v>981</v>
      </c>
      <c r="K196" s="34" t="s">
        <v>983</v>
      </c>
      <c r="L196" s="34" t="s">
        <v>620</v>
      </c>
      <c r="M196" s="36" t="s">
        <v>985</v>
      </c>
      <c r="N196" s="92">
        <v>58304.377891986958</v>
      </c>
      <c r="O196" s="47">
        <v>40976.550000000003</v>
      </c>
      <c r="P196" s="199"/>
    </row>
    <row r="197" spans="1:17" s="197" customFormat="1" ht="92.25" customHeight="1">
      <c r="A197" s="25">
        <v>159</v>
      </c>
      <c r="B197" s="4" t="s">
        <v>856</v>
      </c>
      <c r="C197" s="19" t="s">
        <v>258</v>
      </c>
      <c r="D197" s="19" t="s">
        <v>857</v>
      </c>
      <c r="E197" s="4" t="s">
        <v>676</v>
      </c>
      <c r="F197" s="4" t="s">
        <v>472</v>
      </c>
      <c r="G197" s="4" t="s">
        <v>518</v>
      </c>
      <c r="H197" s="4" t="s">
        <v>702</v>
      </c>
      <c r="I197" s="4" t="s">
        <v>702</v>
      </c>
      <c r="J197" s="4" t="s">
        <v>858</v>
      </c>
      <c r="K197" s="4" t="s">
        <v>859</v>
      </c>
      <c r="L197" s="4" t="s">
        <v>860</v>
      </c>
      <c r="M197" s="9" t="s">
        <v>855</v>
      </c>
      <c r="N197" s="229">
        <v>24915.040000000001</v>
      </c>
      <c r="O197" s="13">
        <v>17519.39</v>
      </c>
      <c r="P197" s="202" t="s">
        <v>861</v>
      </c>
      <c r="Q197" s="213"/>
    </row>
    <row r="198" spans="1:17" s="197" customFormat="1" ht="92.25" customHeight="1">
      <c r="A198" s="25">
        <v>160</v>
      </c>
      <c r="B198" s="4" t="s">
        <v>1877</v>
      </c>
      <c r="C198" s="19" t="s">
        <v>258</v>
      </c>
      <c r="D198" s="19" t="s">
        <v>1876</v>
      </c>
      <c r="E198" s="4" t="s">
        <v>676</v>
      </c>
      <c r="F198" s="4" t="s">
        <v>695</v>
      </c>
      <c r="G198" s="4" t="s">
        <v>518</v>
      </c>
      <c r="H198" s="4" t="s">
        <v>702</v>
      </c>
      <c r="I198" s="4" t="s">
        <v>904</v>
      </c>
      <c r="J198" s="4" t="s">
        <v>1875</v>
      </c>
      <c r="K198" s="4" t="s">
        <v>1874</v>
      </c>
      <c r="L198" s="4" t="s">
        <v>1873</v>
      </c>
      <c r="M198" s="9" t="s">
        <v>1872</v>
      </c>
      <c r="N198" s="464">
        <v>678130.69</v>
      </c>
      <c r="O198" s="13">
        <v>598618</v>
      </c>
      <c r="P198" s="202" t="s">
        <v>673</v>
      </c>
      <c r="Q198" s="213"/>
    </row>
    <row r="199" spans="1:17" s="200" customFormat="1" ht="105">
      <c r="A199" s="45">
        <v>161</v>
      </c>
      <c r="B199" s="34" t="s">
        <v>611</v>
      </c>
      <c r="C199" s="33" t="s">
        <v>258</v>
      </c>
      <c r="D199" s="33" t="s">
        <v>606</v>
      </c>
      <c r="E199" s="34" t="s">
        <v>1374</v>
      </c>
      <c r="F199" s="34" t="s">
        <v>332</v>
      </c>
      <c r="G199" s="36" t="s">
        <v>518</v>
      </c>
      <c r="H199" s="34" t="s">
        <v>610</v>
      </c>
      <c r="I199" s="34" t="s">
        <v>609</v>
      </c>
      <c r="J199" s="34" t="s">
        <v>608</v>
      </c>
      <c r="K199" s="34" t="s">
        <v>1628</v>
      </c>
      <c r="L199" s="34" t="s">
        <v>620</v>
      </c>
      <c r="M199" s="36" t="s">
        <v>607</v>
      </c>
      <c r="N199" s="92">
        <v>16355.92</v>
      </c>
      <c r="O199" s="47">
        <v>11495</v>
      </c>
      <c r="P199" s="199"/>
    </row>
    <row r="200" spans="1:17" s="151" customFormat="1" ht="151.5" customHeight="1">
      <c r="A200" s="311">
        <v>162</v>
      </c>
      <c r="B200" s="4" t="s">
        <v>1227</v>
      </c>
      <c r="C200" s="19" t="s">
        <v>258</v>
      </c>
      <c r="D200" s="19" t="s">
        <v>1228</v>
      </c>
      <c r="E200" s="4" t="s">
        <v>676</v>
      </c>
      <c r="F200" s="4" t="s">
        <v>1194</v>
      </c>
      <c r="G200" s="4" t="s">
        <v>518</v>
      </c>
      <c r="H200" s="4" t="s">
        <v>1229</v>
      </c>
      <c r="I200" s="4" t="s">
        <v>1607</v>
      </c>
      <c r="J200" s="4" t="s">
        <v>1230</v>
      </c>
      <c r="K200" s="4" t="s">
        <v>1231</v>
      </c>
      <c r="L200" s="4" t="s">
        <v>620</v>
      </c>
      <c r="M200" s="4" t="s">
        <v>607</v>
      </c>
      <c r="N200" s="276">
        <v>155671</v>
      </c>
      <c r="O200" s="312">
        <v>109406</v>
      </c>
      <c r="P200" s="202" t="s">
        <v>673</v>
      </c>
    </row>
    <row r="201" spans="1:17" s="200" customFormat="1" ht="92.25" customHeight="1">
      <c r="A201" s="45">
        <v>163</v>
      </c>
      <c r="B201" s="34" t="s">
        <v>2123</v>
      </c>
      <c r="C201" s="33" t="s">
        <v>258</v>
      </c>
      <c r="D201" s="33" t="s">
        <v>2119</v>
      </c>
      <c r="E201" s="34" t="s">
        <v>1374</v>
      </c>
      <c r="F201" s="34" t="s">
        <v>2121</v>
      </c>
      <c r="G201" s="36" t="s">
        <v>518</v>
      </c>
      <c r="H201" s="34" t="s">
        <v>904</v>
      </c>
      <c r="I201" s="34" t="s">
        <v>1538</v>
      </c>
      <c r="J201" s="34" t="s">
        <v>2122</v>
      </c>
      <c r="K201" s="34" t="s">
        <v>2124</v>
      </c>
      <c r="L201" s="34" t="s">
        <v>620</v>
      </c>
      <c r="M201" s="35" t="s">
        <v>2120</v>
      </c>
      <c r="N201" s="92">
        <v>4900.5</v>
      </c>
      <c r="O201" s="47">
        <f>N201*0.702804</f>
        <v>3444.0910020000001</v>
      </c>
      <c r="P201" s="199"/>
    </row>
    <row r="202" spans="1:17" s="200" customFormat="1" ht="92.25" customHeight="1">
      <c r="A202" s="45">
        <v>164</v>
      </c>
      <c r="B202" s="34"/>
      <c r="C202" s="33" t="s">
        <v>258</v>
      </c>
      <c r="D202" s="33" t="s">
        <v>2127</v>
      </c>
      <c r="E202" s="34" t="s">
        <v>1371</v>
      </c>
      <c r="F202" s="34" t="s">
        <v>2121</v>
      </c>
      <c r="G202" s="36" t="s">
        <v>516</v>
      </c>
      <c r="H202" s="34" t="s">
        <v>1932</v>
      </c>
      <c r="I202" s="34" t="s">
        <v>1932</v>
      </c>
      <c r="J202" s="34" t="s">
        <v>2129</v>
      </c>
      <c r="K202" s="34" t="s">
        <v>2126</v>
      </c>
      <c r="L202" s="34" t="s">
        <v>620</v>
      </c>
      <c r="M202" s="35" t="s">
        <v>2132</v>
      </c>
      <c r="N202" s="92"/>
      <c r="O202" s="47"/>
      <c r="P202" s="199"/>
    </row>
    <row r="203" spans="1:17" s="200" customFormat="1" ht="92.25" customHeight="1" thickBot="1">
      <c r="A203" s="51">
        <v>165</v>
      </c>
      <c r="B203" s="53"/>
      <c r="C203" s="52" t="s">
        <v>258</v>
      </c>
      <c r="D203" s="52" t="s">
        <v>2125</v>
      </c>
      <c r="E203" s="53" t="s">
        <v>2128</v>
      </c>
      <c r="F203" s="53" t="s">
        <v>2121</v>
      </c>
      <c r="G203" s="280"/>
      <c r="H203" s="53" t="s">
        <v>1936</v>
      </c>
      <c r="I203" s="53" t="s">
        <v>2131</v>
      </c>
      <c r="J203" s="53" t="s">
        <v>2130</v>
      </c>
      <c r="K203" s="53" t="s">
        <v>2126</v>
      </c>
      <c r="L203" s="53" t="s">
        <v>620</v>
      </c>
      <c r="M203" s="211" t="s">
        <v>2132</v>
      </c>
      <c r="N203" s="235"/>
      <c r="O203" s="56"/>
      <c r="P203" s="199"/>
    </row>
    <row r="204" spans="1:17" s="197" customFormat="1" ht="123.75" customHeight="1">
      <c r="A204" s="90">
        <v>166</v>
      </c>
      <c r="B204" s="6"/>
      <c r="C204" s="7" t="s">
        <v>1212</v>
      </c>
      <c r="D204" s="7" t="s">
        <v>815</v>
      </c>
      <c r="E204" s="6" t="s">
        <v>676</v>
      </c>
      <c r="F204" s="145" t="s">
        <v>569</v>
      </c>
      <c r="G204" s="2" t="s">
        <v>516</v>
      </c>
      <c r="H204" s="6" t="s">
        <v>634</v>
      </c>
      <c r="I204" s="6" t="s">
        <v>816</v>
      </c>
      <c r="J204" s="6" t="s">
        <v>817</v>
      </c>
      <c r="K204" s="6" t="s">
        <v>1213</v>
      </c>
      <c r="L204" s="6" t="s">
        <v>1195</v>
      </c>
      <c r="M204" s="2" t="s">
        <v>818</v>
      </c>
      <c r="N204" s="271" t="s">
        <v>1213</v>
      </c>
      <c r="O204" s="310" t="s">
        <v>1213</v>
      </c>
      <c r="P204" s="202" t="s">
        <v>1214</v>
      </c>
    </row>
    <row r="205" spans="1:17" s="215" customFormat="1" ht="88.5" customHeight="1">
      <c r="A205" s="25">
        <v>167</v>
      </c>
      <c r="B205" s="128"/>
      <c r="C205" s="19" t="s">
        <v>1217</v>
      </c>
      <c r="D205" s="4" t="s">
        <v>1222</v>
      </c>
      <c r="E205" s="128" t="s">
        <v>676</v>
      </c>
      <c r="F205" s="10" t="s">
        <v>1223</v>
      </c>
      <c r="G205" s="1" t="s">
        <v>518</v>
      </c>
      <c r="H205" s="4" t="s">
        <v>1224</v>
      </c>
      <c r="I205" s="4" t="s">
        <v>875</v>
      </c>
      <c r="J205" s="306" t="s">
        <v>2407</v>
      </c>
      <c r="K205" s="276" t="s">
        <v>1575</v>
      </c>
      <c r="L205" s="4" t="s">
        <v>1225</v>
      </c>
      <c r="M205" s="4" t="s">
        <v>1226</v>
      </c>
      <c r="N205" s="152">
        <v>2994914.6561487983</v>
      </c>
      <c r="O205" s="278">
        <v>2104838</v>
      </c>
      <c r="P205" s="202" t="s">
        <v>672</v>
      </c>
      <c r="Q205" s="151"/>
    </row>
    <row r="206" spans="1:17" s="197" customFormat="1" ht="165">
      <c r="A206" s="25">
        <v>168</v>
      </c>
      <c r="B206" s="4" t="s">
        <v>1215</v>
      </c>
      <c r="C206" s="19" t="s">
        <v>1217</v>
      </c>
      <c r="D206" s="19" t="s">
        <v>809</v>
      </c>
      <c r="E206" s="4" t="s">
        <v>676</v>
      </c>
      <c r="F206" s="128" t="s">
        <v>569</v>
      </c>
      <c r="G206" s="1" t="s">
        <v>516</v>
      </c>
      <c r="H206" s="4" t="s">
        <v>810</v>
      </c>
      <c r="I206" s="4" t="s">
        <v>813</v>
      </c>
      <c r="J206" s="4" t="s">
        <v>811</v>
      </c>
      <c r="K206" s="4" t="s">
        <v>1216</v>
      </c>
      <c r="L206" s="1" t="s">
        <v>814</v>
      </c>
      <c r="M206" s="1" t="s">
        <v>812</v>
      </c>
      <c r="N206" s="229">
        <v>2300000</v>
      </c>
      <c r="O206" s="13">
        <v>1616449.2</v>
      </c>
      <c r="P206" s="202" t="s">
        <v>1214</v>
      </c>
    </row>
    <row r="207" spans="1:17" s="197" customFormat="1" ht="158.25" customHeight="1">
      <c r="A207" s="25">
        <v>169</v>
      </c>
      <c r="B207" s="4" t="s">
        <v>568</v>
      </c>
      <c r="C207" s="274" t="s">
        <v>300</v>
      </c>
      <c r="D207" s="19" t="s">
        <v>1196</v>
      </c>
      <c r="E207" s="4" t="s">
        <v>676</v>
      </c>
      <c r="F207" s="128" t="s">
        <v>569</v>
      </c>
      <c r="G207" s="1" t="s">
        <v>516</v>
      </c>
      <c r="H207" s="4" t="s">
        <v>629</v>
      </c>
      <c r="I207" s="4" t="s">
        <v>778</v>
      </c>
      <c r="J207" s="4" t="s">
        <v>105</v>
      </c>
      <c r="K207" s="4" t="s">
        <v>570</v>
      </c>
      <c r="L207" s="4" t="s">
        <v>1195</v>
      </c>
      <c r="M207" s="9" t="s">
        <v>107</v>
      </c>
      <c r="N207" s="229">
        <v>164890.40820430324</v>
      </c>
      <c r="O207" s="13">
        <v>115885.63844761714</v>
      </c>
      <c r="P207" s="202" t="s">
        <v>672</v>
      </c>
      <c r="Q207" s="151"/>
    </row>
    <row r="208" spans="1:17" s="215" customFormat="1" ht="393" customHeight="1">
      <c r="A208" s="25">
        <v>170</v>
      </c>
      <c r="B208" s="128"/>
      <c r="C208" s="19" t="s">
        <v>1217</v>
      </c>
      <c r="D208" s="4" t="s">
        <v>1218</v>
      </c>
      <c r="E208" s="4" t="s">
        <v>676</v>
      </c>
      <c r="F208" s="10" t="s">
        <v>64</v>
      </c>
      <c r="G208" s="1" t="s">
        <v>518</v>
      </c>
      <c r="H208" s="4" t="s">
        <v>1219</v>
      </c>
      <c r="I208" s="4" t="s">
        <v>461</v>
      </c>
      <c r="J208" s="277" t="s">
        <v>2406</v>
      </c>
      <c r="K208" s="4"/>
      <c r="L208" s="4" t="s">
        <v>106</v>
      </c>
      <c r="M208" s="4" t="s">
        <v>1220</v>
      </c>
      <c r="N208" s="229">
        <v>11973920</v>
      </c>
      <c r="O208" s="278">
        <v>8415320</v>
      </c>
      <c r="P208" s="150" t="s">
        <v>1221</v>
      </c>
      <c r="Q208" s="151"/>
    </row>
    <row r="209" spans="1:16" s="151" customFormat="1" ht="158.25" customHeight="1">
      <c r="A209" s="25">
        <v>171</v>
      </c>
      <c r="B209" s="4" t="s">
        <v>1206</v>
      </c>
      <c r="C209" s="19" t="s">
        <v>1217</v>
      </c>
      <c r="D209" s="19" t="s">
        <v>1207</v>
      </c>
      <c r="E209" s="4" t="s">
        <v>676</v>
      </c>
      <c r="F209" s="4" t="s">
        <v>1194</v>
      </c>
      <c r="G209" s="1" t="s">
        <v>517</v>
      </c>
      <c r="H209" s="166" t="s">
        <v>1610</v>
      </c>
      <c r="I209" s="4" t="s">
        <v>1208</v>
      </c>
      <c r="J209" s="4" t="s">
        <v>1209</v>
      </c>
      <c r="K209" s="4" t="s">
        <v>1210</v>
      </c>
      <c r="L209" s="4" t="s">
        <v>1195</v>
      </c>
      <c r="M209" s="9" t="s">
        <v>1211</v>
      </c>
      <c r="N209" s="152">
        <v>162809344</v>
      </c>
      <c r="O209" s="153">
        <v>114423058.20057599</v>
      </c>
      <c r="P209" s="202" t="s">
        <v>672</v>
      </c>
    </row>
    <row r="210" spans="1:16" s="200" customFormat="1" ht="92.25" customHeight="1">
      <c r="A210" s="45">
        <v>172</v>
      </c>
      <c r="B210" s="34" t="s">
        <v>279</v>
      </c>
      <c r="C210" s="33" t="s">
        <v>185</v>
      </c>
      <c r="D210" s="33" t="s">
        <v>276</v>
      </c>
      <c r="E210" s="34" t="s">
        <v>1374</v>
      </c>
      <c r="F210" s="34" t="s">
        <v>996</v>
      </c>
      <c r="G210" s="36" t="s">
        <v>518</v>
      </c>
      <c r="H210" s="34" t="s">
        <v>2410</v>
      </c>
      <c r="I210" s="34" t="s">
        <v>647</v>
      </c>
      <c r="J210" s="34" t="s">
        <v>276</v>
      </c>
      <c r="K210" s="34" t="s">
        <v>263</v>
      </c>
      <c r="L210" s="34" t="s">
        <v>995</v>
      </c>
      <c r="M210" s="36" t="s">
        <v>819</v>
      </c>
      <c r="N210" s="92">
        <v>178210.42566633088</v>
      </c>
      <c r="O210" s="47">
        <v>125247</v>
      </c>
      <c r="P210" s="199" t="s">
        <v>1326</v>
      </c>
    </row>
    <row r="211" spans="1:16" s="200" customFormat="1" ht="92.25" customHeight="1">
      <c r="A211" s="45">
        <v>173</v>
      </c>
      <c r="B211" s="34" t="s">
        <v>279</v>
      </c>
      <c r="C211" s="33" t="s">
        <v>185</v>
      </c>
      <c r="D211" s="33" t="s">
        <v>277</v>
      </c>
      <c r="E211" s="34" t="s">
        <v>1392</v>
      </c>
      <c r="F211" s="34" t="s">
        <v>996</v>
      </c>
      <c r="G211" s="36" t="s">
        <v>518</v>
      </c>
      <c r="H211" s="34" t="s">
        <v>2410</v>
      </c>
      <c r="I211" s="34" t="s">
        <v>647</v>
      </c>
      <c r="J211" s="34" t="s">
        <v>277</v>
      </c>
      <c r="K211" s="34" t="s">
        <v>263</v>
      </c>
      <c r="L211" s="34" t="s">
        <v>995</v>
      </c>
      <c r="M211" s="36" t="s">
        <v>819</v>
      </c>
      <c r="N211" s="92">
        <v>24161.786216356195</v>
      </c>
      <c r="O211" s="47">
        <v>16981</v>
      </c>
      <c r="P211" s="199" t="s">
        <v>1326</v>
      </c>
    </row>
    <row r="212" spans="1:16" s="151" customFormat="1" ht="195.75" customHeight="1">
      <c r="A212" s="25">
        <v>174</v>
      </c>
      <c r="B212" s="4" t="s">
        <v>1206</v>
      </c>
      <c r="C212" s="19" t="s">
        <v>994</v>
      </c>
      <c r="D212" s="19" t="s">
        <v>1207</v>
      </c>
      <c r="E212" s="4" t="s">
        <v>676</v>
      </c>
      <c r="F212" s="4" t="s">
        <v>1194</v>
      </c>
      <c r="G212" s="1" t="s">
        <v>517</v>
      </c>
      <c r="H212" s="166" t="s">
        <v>585</v>
      </c>
      <c r="I212" s="4" t="s">
        <v>1208</v>
      </c>
      <c r="J212" s="4" t="s">
        <v>1879</v>
      </c>
      <c r="K212" s="4" t="s">
        <v>1210</v>
      </c>
      <c r="L212" s="4" t="s">
        <v>1878</v>
      </c>
      <c r="M212" s="9" t="s">
        <v>1880</v>
      </c>
      <c r="N212" s="464">
        <v>162809344</v>
      </c>
      <c r="O212" s="312">
        <v>114423058.20057599</v>
      </c>
      <c r="P212" s="202" t="s">
        <v>672</v>
      </c>
    </row>
    <row r="213" spans="1:16" s="214" customFormat="1" ht="180.75" thickBot="1">
      <c r="A213" s="94">
        <v>175</v>
      </c>
      <c r="B213" s="89" t="s">
        <v>1197</v>
      </c>
      <c r="C213" s="27" t="s">
        <v>185</v>
      </c>
      <c r="D213" s="27" t="s">
        <v>1198</v>
      </c>
      <c r="E213" s="89" t="s">
        <v>1451</v>
      </c>
      <c r="F213" s="89" t="s">
        <v>1199</v>
      </c>
      <c r="G213" s="307" t="s">
        <v>518</v>
      </c>
      <c r="H213" s="308" t="s">
        <v>1200</v>
      </c>
      <c r="I213" s="89" t="s">
        <v>1201</v>
      </c>
      <c r="J213" s="305" t="s">
        <v>1202</v>
      </c>
      <c r="K213" s="305" t="s">
        <v>1203</v>
      </c>
      <c r="L213" s="89" t="s">
        <v>1204</v>
      </c>
      <c r="M213" s="309" t="s">
        <v>1205</v>
      </c>
      <c r="N213" s="272">
        <v>3293660.45</v>
      </c>
      <c r="O213" s="273">
        <v>2314798</v>
      </c>
      <c r="P213" s="202" t="s">
        <v>672</v>
      </c>
    </row>
    <row r="214" spans="1:16" s="197" customFormat="1" ht="42.75">
      <c r="A214" s="159">
        <v>176</v>
      </c>
      <c r="B214" s="26"/>
      <c r="C214" s="28" t="s">
        <v>25</v>
      </c>
      <c r="D214" s="28" t="s">
        <v>670</v>
      </c>
      <c r="E214" s="26" t="s">
        <v>676</v>
      </c>
      <c r="F214" s="26" t="s">
        <v>64</v>
      </c>
      <c r="G214" s="26" t="s">
        <v>518</v>
      </c>
      <c r="H214" s="26" t="s">
        <v>1458</v>
      </c>
      <c r="I214" s="26" t="s">
        <v>1457</v>
      </c>
      <c r="J214" s="26" t="s">
        <v>667</v>
      </c>
      <c r="K214" s="26" t="s">
        <v>669</v>
      </c>
      <c r="L214" s="246" t="s">
        <v>671</v>
      </c>
      <c r="M214" s="246" t="s">
        <v>668</v>
      </c>
      <c r="N214" s="237">
        <v>782579.49584806012</v>
      </c>
      <c r="O214" s="161">
        <v>550000</v>
      </c>
      <c r="P214" s="203" t="s">
        <v>586</v>
      </c>
    </row>
    <row r="215" spans="1:16" s="197" customFormat="1" ht="75">
      <c r="A215" s="25">
        <v>177</v>
      </c>
      <c r="B215" s="4"/>
      <c r="C215" s="19" t="s">
        <v>25</v>
      </c>
      <c r="D215" s="19" t="s">
        <v>698</v>
      </c>
      <c r="E215" s="4" t="s">
        <v>676</v>
      </c>
      <c r="F215" s="4" t="s">
        <v>695</v>
      </c>
      <c r="G215" s="4" t="s">
        <v>518</v>
      </c>
      <c r="H215" s="4" t="s">
        <v>629</v>
      </c>
      <c r="I215" s="4" t="s">
        <v>629</v>
      </c>
      <c r="J215" s="4" t="s">
        <v>698</v>
      </c>
      <c r="K215" s="4" t="s">
        <v>697</v>
      </c>
      <c r="L215" s="1" t="s">
        <v>694</v>
      </c>
      <c r="M215" s="1" t="s">
        <v>696</v>
      </c>
      <c r="N215" s="229">
        <v>2066109.03</v>
      </c>
      <c r="O215" s="13">
        <v>1452069.69072012</v>
      </c>
      <c r="P215" s="203" t="s">
        <v>586</v>
      </c>
    </row>
    <row r="216" spans="1:16" s="200" customFormat="1" ht="229.5" customHeight="1">
      <c r="A216" s="45">
        <v>178</v>
      </c>
      <c r="B216" s="34" t="s">
        <v>736</v>
      </c>
      <c r="C216" s="33" t="s">
        <v>1243</v>
      </c>
      <c r="D216" s="33" t="s">
        <v>24</v>
      </c>
      <c r="E216" s="34" t="s">
        <v>1428</v>
      </c>
      <c r="F216" s="34" t="s">
        <v>1235</v>
      </c>
      <c r="G216" s="36" t="s">
        <v>518</v>
      </c>
      <c r="H216" s="34" t="s">
        <v>629</v>
      </c>
      <c r="I216" s="34" t="s">
        <v>629</v>
      </c>
      <c r="J216" s="34" t="s">
        <v>26</v>
      </c>
      <c r="K216" s="34" t="s">
        <v>735</v>
      </c>
      <c r="L216" s="35" t="s">
        <v>1244</v>
      </c>
      <c r="M216" s="36" t="s">
        <v>734</v>
      </c>
      <c r="N216" s="92">
        <v>488976.42870558513</v>
      </c>
      <c r="O216" s="47">
        <v>343654.59</v>
      </c>
      <c r="P216" s="199"/>
    </row>
    <row r="217" spans="1:16" s="200" customFormat="1" ht="90">
      <c r="A217" s="45">
        <v>179</v>
      </c>
      <c r="B217" s="34" t="s">
        <v>2023</v>
      </c>
      <c r="C217" s="33" t="s">
        <v>25</v>
      </c>
      <c r="D217" s="33" t="s">
        <v>2022</v>
      </c>
      <c r="E217" s="34" t="s">
        <v>1374</v>
      </c>
      <c r="F217" s="34" t="s">
        <v>1235</v>
      </c>
      <c r="G217" s="36" t="s">
        <v>518</v>
      </c>
      <c r="H217" s="34" t="s">
        <v>628</v>
      </c>
      <c r="I217" s="34" t="s">
        <v>2026</v>
      </c>
      <c r="J217" s="34" t="s">
        <v>2025</v>
      </c>
      <c r="K217" s="34" t="s">
        <v>2024</v>
      </c>
      <c r="L217" s="35" t="s">
        <v>2027</v>
      </c>
      <c r="M217" s="35" t="s">
        <v>734</v>
      </c>
      <c r="N217" s="92">
        <v>17647.5</v>
      </c>
      <c r="O217" s="47">
        <v>343654.59</v>
      </c>
      <c r="P217" s="199"/>
    </row>
    <row r="218" spans="1:16" s="200" customFormat="1" ht="229.5" customHeight="1">
      <c r="A218" s="45">
        <v>180</v>
      </c>
      <c r="B218" s="33"/>
      <c r="C218" s="33" t="s">
        <v>25</v>
      </c>
      <c r="D218" s="33" t="s">
        <v>1898</v>
      </c>
      <c r="E218" s="34" t="s">
        <v>1897</v>
      </c>
      <c r="F218" s="34" t="s">
        <v>1896</v>
      </c>
      <c r="G218" s="36" t="s">
        <v>518</v>
      </c>
      <c r="H218" s="34" t="s">
        <v>1858</v>
      </c>
      <c r="I218" s="34" t="s">
        <v>1823</v>
      </c>
      <c r="J218" s="34" t="s">
        <v>1895</v>
      </c>
      <c r="K218" s="34" t="s">
        <v>1901</v>
      </c>
      <c r="L218" s="34" t="s">
        <v>1894</v>
      </c>
      <c r="M218" s="34" t="s">
        <v>1893</v>
      </c>
      <c r="N218" s="79" t="s">
        <v>1892</v>
      </c>
      <c r="O218" s="77" t="s">
        <v>1892</v>
      </c>
    </row>
    <row r="219" spans="1:16" s="200" customFormat="1" ht="229.5" customHeight="1">
      <c r="A219" s="45">
        <v>181</v>
      </c>
      <c r="B219" s="33" t="s">
        <v>1902</v>
      </c>
      <c r="C219" s="33" t="s">
        <v>25</v>
      </c>
      <c r="D219" s="33" t="s">
        <v>1899</v>
      </c>
      <c r="E219" s="34" t="s">
        <v>1374</v>
      </c>
      <c r="F219" s="34" t="s">
        <v>1906</v>
      </c>
      <c r="G219" s="36" t="s">
        <v>518</v>
      </c>
      <c r="H219" s="34" t="s">
        <v>1905</v>
      </c>
      <c r="I219" s="34" t="s">
        <v>692</v>
      </c>
      <c r="J219" s="34" t="s">
        <v>1904</v>
      </c>
      <c r="K219" s="34" t="s">
        <v>1907</v>
      </c>
      <c r="L219" s="34" t="s">
        <v>1900</v>
      </c>
      <c r="M219" s="35" t="s">
        <v>1903</v>
      </c>
      <c r="N219" s="79">
        <v>1819548.98</v>
      </c>
      <c r="O219" s="77">
        <f>N219*0.702804</f>
        <v>1278786.3013399199</v>
      </c>
    </row>
    <row r="220" spans="1:16" s="200" customFormat="1" ht="229.5" customHeight="1">
      <c r="A220" s="45">
        <v>182</v>
      </c>
      <c r="B220" s="33" t="s">
        <v>1916</v>
      </c>
      <c r="C220" s="33" t="s">
        <v>25</v>
      </c>
      <c r="D220" s="33" t="s">
        <v>1915</v>
      </c>
      <c r="E220" s="34" t="s">
        <v>1374</v>
      </c>
      <c r="F220" s="34" t="s">
        <v>1914</v>
      </c>
      <c r="G220" s="36" t="s">
        <v>518</v>
      </c>
      <c r="H220" s="34" t="s">
        <v>1913</v>
      </c>
      <c r="I220" s="34" t="s">
        <v>1912</v>
      </c>
      <c r="J220" s="34" t="s">
        <v>1911</v>
      </c>
      <c r="K220" s="34" t="s">
        <v>1910</v>
      </c>
      <c r="L220" s="34" t="s">
        <v>1909</v>
      </c>
      <c r="M220" s="34" t="s">
        <v>1908</v>
      </c>
      <c r="N220" s="428">
        <v>29356.36</v>
      </c>
      <c r="O220" s="47">
        <v>20631.767233440001</v>
      </c>
    </row>
    <row r="221" spans="1:16" s="200" customFormat="1" ht="154.5" customHeight="1">
      <c r="A221" s="45">
        <v>183</v>
      </c>
      <c r="B221" s="34"/>
      <c r="C221" s="33" t="s">
        <v>1243</v>
      </c>
      <c r="D221" s="33" t="s">
        <v>30</v>
      </c>
      <c r="E221" s="34" t="s">
        <v>1397</v>
      </c>
      <c r="F221" s="34" t="s">
        <v>1234</v>
      </c>
      <c r="G221" s="34" t="s">
        <v>518</v>
      </c>
      <c r="H221" s="34" t="s">
        <v>628</v>
      </c>
      <c r="I221" s="34" t="s">
        <v>778</v>
      </c>
      <c r="J221" s="34" t="s">
        <v>31</v>
      </c>
      <c r="K221" s="34" t="s">
        <v>1239</v>
      </c>
      <c r="L221" s="35" t="s">
        <v>1244</v>
      </c>
      <c r="M221" s="36" t="s">
        <v>734</v>
      </c>
      <c r="N221" s="92">
        <v>17647.4806631721</v>
      </c>
      <c r="O221" s="47">
        <v>12402.72</v>
      </c>
      <c r="P221" s="199"/>
    </row>
    <row r="222" spans="1:16" s="200" customFormat="1" ht="78" customHeight="1">
      <c r="A222" s="45">
        <v>184</v>
      </c>
      <c r="B222" s="34" t="s">
        <v>2028</v>
      </c>
      <c r="C222" s="33" t="s">
        <v>1243</v>
      </c>
      <c r="D222" s="33" t="s">
        <v>737</v>
      </c>
      <c r="E222" s="34" t="s">
        <v>1428</v>
      </c>
      <c r="F222" s="34" t="s">
        <v>1236</v>
      </c>
      <c r="G222" s="36" t="s">
        <v>518</v>
      </c>
      <c r="H222" s="34" t="s">
        <v>629</v>
      </c>
      <c r="I222" s="34" t="s">
        <v>628</v>
      </c>
      <c r="J222" s="34" t="s">
        <v>27</v>
      </c>
      <c r="K222" s="34" t="s">
        <v>2054</v>
      </c>
      <c r="L222" s="35" t="s">
        <v>1244</v>
      </c>
      <c r="M222" s="35" t="s">
        <v>2029</v>
      </c>
      <c r="N222" s="92">
        <v>110183.67852203459</v>
      </c>
      <c r="O222" s="47">
        <v>77437.53</v>
      </c>
      <c r="P222" s="199"/>
    </row>
    <row r="223" spans="1:16" s="200" customFormat="1" ht="165">
      <c r="A223" s="45">
        <v>185</v>
      </c>
      <c r="B223" s="34" t="s">
        <v>2052</v>
      </c>
      <c r="C223" s="33" t="s">
        <v>1243</v>
      </c>
      <c r="D223" s="33" t="s">
        <v>2051</v>
      </c>
      <c r="E223" s="34" t="s">
        <v>1427</v>
      </c>
      <c r="F223" s="34" t="s">
        <v>1236</v>
      </c>
      <c r="G223" s="36" t="s">
        <v>518</v>
      </c>
      <c r="H223" s="34" t="s">
        <v>487</v>
      </c>
      <c r="I223" s="34" t="s">
        <v>387</v>
      </c>
      <c r="J223" s="34" t="s">
        <v>2053</v>
      </c>
      <c r="K223" s="34" t="s">
        <v>2055</v>
      </c>
      <c r="L223" s="35" t="s">
        <v>1244</v>
      </c>
      <c r="M223" s="35" t="s">
        <v>2036</v>
      </c>
      <c r="N223" s="92">
        <v>22903.83</v>
      </c>
      <c r="O223" s="47">
        <f>N223*0.702804</f>
        <v>16096.903339320001</v>
      </c>
      <c r="P223" s="199"/>
    </row>
    <row r="224" spans="1:16" s="200" customFormat="1" ht="141.75" customHeight="1">
      <c r="A224" s="65">
        <v>186</v>
      </c>
      <c r="B224" s="34"/>
      <c r="C224" s="33" t="s">
        <v>1243</v>
      </c>
      <c r="D224" s="33" t="s">
        <v>28</v>
      </c>
      <c r="E224" s="34" t="s">
        <v>1452</v>
      </c>
      <c r="F224" s="34" t="s">
        <v>1155</v>
      </c>
      <c r="G224" s="36" t="s">
        <v>516</v>
      </c>
      <c r="H224" s="34" t="s">
        <v>628</v>
      </c>
      <c r="I224" s="34" t="s">
        <v>1189</v>
      </c>
      <c r="J224" s="34" t="s">
        <v>29</v>
      </c>
      <c r="K224" s="34" t="s">
        <v>1238</v>
      </c>
      <c r="L224" s="35" t="s">
        <v>1244</v>
      </c>
      <c r="M224" s="36" t="s">
        <v>1237</v>
      </c>
      <c r="N224" s="92">
        <v>24903.9</v>
      </c>
      <c r="O224" s="47">
        <v>17502.560535600001</v>
      </c>
      <c r="P224" s="118" t="s">
        <v>1327</v>
      </c>
    </row>
    <row r="225" spans="1:18" s="200" customFormat="1" ht="141.75" customHeight="1">
      <c r="A225" s="45">
        <v>187</v>
      </c>
      <c r="B225" s="34" t="s">
        <v>2030</v>
      </c>
      <c r="C225" s="33" t="s">
        <v>1243</v>
      </c>
      <c r="D225" s="33" t="s">
        <v>1240</v>
      </c>
      <c r="E225" s="34" t="s">
        <v>1397</v>
      </c>
      <c r="F225" s="34" t="s">
        <v>1236</v>
      </c>
      <c r="G225" s="36" t="s">
        <v>518</v>
      </c>
      <c r="H225" s="34" t="s">
        <v>1241</v>
      </c>
      <c r="I225" s="34" t="s">
        <v>1052</v>
      </c>
      <c r="J225" s="34" t="s">
        <v>2031</v>
      </c>
      <c r="K225" s="34" t="s">
        <v>2033</v>
      </c>
      <c r="L225" s="35" t="s">
        <v>1244</v>
      </c>
      <c r="M225" s="36" t="s">
        <v>1242</v>
      </c>
      <c r="N225" s="92">
        <v>23358.87</v>
      </c>
      <c r="O225" s="47">
        <v>11537.729454839999</v>
      </c>
      <c r="P225" s="199"/>
    </row>
    <row r="226" spans="1:18" s="200" customFormat="1" ht="141.75" customHeight="1">
      <c r="A226" s="45">
        <v>188</v>
      </c>
      <c r="B226" s="34" t="s">
        <v>2032</v>
      </c>
      <c r="C226" s="33" t="s">
        <v>1243</v>
      </c>
      <c r="D226" s="33" t="s">
        <v>2034</v>
      </c>
      <c r="E226" s="34" t="s">
        <v>1374</v>
      </c>
      <c r="F226" s="34" t="s">
        <v>1236</v>
      </c>
      <c r="G226" s="36" t="s">
        <v>518</v>
      </c>
      <c r="H226" s="34" t="s">
        <v>2035</v>
      </c>
      <c r="I226" s="34" t="s">
        <v>2042</v>
      </c>
      <c r="J226" s="34" t="s">
        <v>2037</v>
      </c>
      <c r="K226" s="34" t="s">
        <v>2033</v>
      </c>
      <c r="L226" s="35" t="s">
        <v>1255</v>
      </c>
      <c r="M226" s="35" t="s">
        <v>2036</v>
      </c>
      <c r="N226" s="92">
        <v>12452.59</v>
      </c>
      <c r="O226" s="47">
        <f>N226*0.702804</f>
        <v>8751.7300623600004</v>
      </c>
      <c r="P226" s="199"/>
    </row>
    <row r="227" spans="1:18" s="200" customFormat="1" ht="141.75" customHeight="1">
      <c r="A227" s="45">
        <v>189</v>
      </c>
      <c r="B227" s="34" t="s">
        <v>2039</v>
      </c>
      <c r="C227" s="33" t="s">
        <v>1243</v>
      </c>
      <c r="D227" s="33" t="s">
        <v>2038</v>
      </c>
      <c r="E227" s="34" t="s">
        <v>1397</v>
      </c>
      <c r="F227" s="34" t="s">
        <v>1236</v>
      </c>
      <c r="G227" s="36" t="s">
        <v>518</v>
      </c>
      <c r="H227" s="34" t="s">
        <v>2035</v>
      </c>
      <c r="I227" s="34" t="s">
        <v>2041</v>
      </c>
      <c r="J227" s="34" t="s">
        <v>2040</v>
      </c>
      <c r="K227" s="34" t="s">
        <v>2043</v>
      </c>
      <c r="L227" s="35" t="s">
        <v>1255</v>
      </c>
      <c r="M227" s="35" t="s">
        <v>2036</v>
      </c>
      <c r="N227" s="92">
        <v>22347.33</v>
      </c>
      <c r="O227" s="47">
        <f>N227*0.702804</f>
        <v>15705.792913320001</v>
      </c>
      <c r="P227" s="199"/>
    </row>
    <row r="228" spans="1:18" s="200" customFormat="1" ht="141.75" customHeight="1">
      <c r="A228" s="45">
        <v>190</v>
      </c>
      <c r="B228" s="34" t="s">
        <v>2045</v>
      </c>
      <c r="C228" s="33" t="s">
        <v>1243</v>
      </c>
      <c r="D228" s="33" t="s">
        <v>2044</v>
      </c>
      <c r="E228" s="34" t="s">
        <v>1374</v>
      </c>
      <c r="F228" s="34" t="s">
        <v>1914</v>
      </c>
      <c r="G228" s="36" t="s">
        <v>518</v>
      </c>
      <c r="H228" s="34" t="s">
        <v>2035</v>
      </c>
      <c r="I228" s="34" t="s">
        <v>1052</v>
      </c>
      <c r="J228" s="34" t="s">
        <v>2046</v>
      </c>
      <c r="K228" s="34" t="s">
        <v>2047</v>
      </c>
      <c r="L228" s="35" t="s">
        <v>1255</v>
      </c>
      <c r="M228" s="35" t="s">
        <v>2036</v>
      </c>
      <c r="N228" s="92">
        <v>25239.82</v>
      </c>
      <c r="O228" s="47">
        <f>N228*0.702804</f>
        <v>17738.646455279999</v>
      </c>
      <c r="P228" s="199"/>
    </row>
    <row r="229" spans="1:18" s="200" customFormat="1" ht="141.75" customHeight="1">
      <c r="A229" s="45">
        <v>191</v>
      </c>
      <c r="B229" s="34" t="s">
        <v>1258</v>
      </c>
      <c r="C229" s="33" t="s">
        <v>1243</v>
      </c>
      <c r="D229" s="33" t="s">
        <v>1257</v>
      </c>
      <c r="E229" s="34" t="s">
        <v>1374</v>
      </c>
      <c r="F229" s="34" t="s">
        <v>1265</v>
      </c>
      <c r="G229" s="36" t="s">
        <v>518</v>
      </c>
      <c r="H229" s="34" t="s">
        <v>1259</v>
      </c>
      <c r="I229" s="34" t="s">
        <v>1260</v>
      </c>
      <c r="J229" s="34" t="s">
        <v>2049</v>
      </c>
      <c r="K229" s="34" t="s">
        <v>1261</v>
      </c>
      <c r="L229" s="35" t="s">
        <v>1255</v>
      </c>
      <c r="M229" s="36" t="s">
        <v>1262</v>
      </c>
      <c r="N229" s="92">
        <v>51796.062629125619</v>
      </c>
      <c r="O229" s="47">
        <v>36402.480000000003</v>
      </c>
      <c r="P229" s="199"/>
    </row>
    <row r="230" spans="1:18" s="200" customFormat="1" ht="141.75" customHeight="1">
      <c r="A230" s="45">
        <v>192</v>
      </c>
      <c r="B230" s="34" t="s">
        <v>1251</v>
      </c>
      <c r="C230" s="33" t="s">
        <v>1243</v>
      </c>
      <c r="D230" s="33" t="s">
        <v>1250</v>
      </c>
      <c r="E230" s="34" t="s">
        <v>1428</v>
      </c>
      <c r="F230" s="34" t="s">
        <v>1236</v>
      </c>
      <c r="G230" s="36" t="s">
        <v>518</v>
      </c>
      <c r="H230" s="34" t="s">
        <v>1253</v>
      </c>
      <c r="I230" s="34" t="s">
        <v>1252</v>
      </c>
      <c r="J230" s="34" t="s">
        <v>2050</v>
      </c>
      <c r="K230" s="34" t="s">
        <v>1254</v>
      </c>
      <c r="L230" s="35" t="s">
        <v>1255</v>
      </c>
      <c r="M230" s="36" t="s">
        <v>1256</v>
      </c>
      <c r="N230" s="92">
        <v>12869.519809221349</v>
      </c>
      <c r="O230" s="47">
        <v>9044.75</v>
      </c>
      <c r="P230" s="199"/>
    </row>
    <row r="231" spans="1:18" s="200" customFormat="1" ht="141.75" customHeight="1">
      <c r="A231" s="45">
        <v>193</v>
      </c>
      <c r="B231" s="34"/>
      <c r="C231" s="33" t="s">
        <v>1243</v>
      </c>
      <c r="D231" s="33" t="s">
        <v>1263</v>
      </c>
      <c r="E231" s="34" t="s">
        <v>1374</v>
      </c>
      <c r="F231" s="34" t="s">
        <v>1265</v>
      </c>
      <c r="G231" s="36" t="s">
        <v>518</v>
      </c>
      <c r="H231" s="34" t="s">
        <v>487</v>
      </c>
      <c r="I231" s="34" t="s">
        <v>1328</v>
      </c>
      <c r="J231" s="34" t="s">
        <v>1263</v>
      </c>
      <c r="K231" s="34" t="s">
        <v>1264</v>
      </c>
      <c r="L231" s="35" t="s">
        <v>1255</v>
      </c>
      <c r="M231" s="36" t="s">
        <v>734</v>
      </c>
      <c r="N231" s="92">
        <v>86795.180448603031</v>
      </c>
      <c r="O231" s="47">
        <v>61000</v>
      </c>
      <c r="P231" s="199"/>
    </row>
    <row r="232" spans="1:18" s="200" customFormat="1" ht="165">
      <c r="A232" s="45">
        <v>194</v>
      </c>
      <c r="B232" s="34" t="s">
        <v>1246</v>
      </c>
      <c r="C232" s="33" t="s">
        <v>25</v>
      </c>
      <c r="D232" s="33" t="s">
        <v>1245</v>
      </c>
      <c r="E232" s="34" t="s">
        <v>1374</v>
      </c>
      <c r="F232" s="34" t="s">
        <v>1453</v>
      </c>
      <c r="G232" s="36" t="s">
        <v>518</v>
      </c>
      <c r="H232" s="34" t="s">
        <v>1241</v>
      </c>
      <c r="I232" s="34" t="s">
        <v>1329</v>
      </c>
      <c r="J232" s="242" t="s">
        <v>1249</v>
      </c>
      <c r="K232" s="34" t="s">
        <v>1247</v>
      </c>
      <c r="L232" s="35" t="s">
        <v>1255</v>
      </c>
      <c r="M232" s="36" t="s">
        <v>1248</v>
      </c>
      <c r="N232" s="92">
        <v>12091.009726751699</v>
      </c>
      <c r="O232" s="47">
        <v>8497.61</v>
      </c>
      <c r="P232" s="199"/>
    </row>
    <row r="233" spans="1:18" s="200" customFormat="1" ht="60">
      <c r="A233" s="45">
        <v>195</v>
      </c>
      <c r="B233" s="34" t="s">
        <v>459</v>
      </c>
      <c r="C233" s="33" t="s">
        <v>25</v>
      </c>
      <c r="D233" s="33" t="s">
        <v>456</v>
      </c>
      <c r="E233" s="34" t="s">
        <v>1397</v>
      </c>
      <c r="F233" s="34" t="s">
        <v>464</v>
      </c>
      <c r="G233" s="34" t="s">
        <v>518</v>
      </c>
      <c r="H233" s="34" t="s">
        <v>460</v>
      </c>
      <c r="I233" s="34" t="s">
        <v>461</v>
      </c>
      <c r="J233" s="34" t="s">
        <v>463</v>
      </c>
      <c r="K233" s="34" t="s">
        <v>457</v>
      </c>
      <c r="L233" s="36" t="s">
        <v>462</v>
      </c>
      <c r="M233" s="36" t="s">
        <v>458</v>
      </c>
      <c r="N233" s="92">
        <v>28450.68</v>
      </c>
      <c r="O233" s="47">
        <v>19995.25</v>
      </c>
      <c r="P233" s="199"/>
    </row>
    <row r="234" spans="1:18" s="200" customFormat="1" ht="132" customHeight="1">
      <c r="A234" s="142">
        <v>198</v>
      </c>
      <c r="B234" s="43" t="s">
        <v>501</v>
      </c>
      <c r="C234" s="41" t="s">
        <v>90</v>
      </c>
      <c r="D234" s="41" t="s">
        <v>89</v>
      </c>
      <c r="E234" s="43" t="s">
        <v>1374</v>
      </c>
      <c r="F234" s="43" t="s">
        <v>354</v>
      </c>
      <c r="G234" s="38" t="s">
        <v>518</v>
      </c>
      <c r="H234" s="43" t="s">
        <v>628</v>
      </c>
      <c r="I234" s="43" t="s">
        <v>778</v>
      </c>
      <c r="J234" s="43" t="s">
        <v>289</v>
      </c>
      <c r="K234" s="43" t="s">
        <v>91</v>
      </c>
      <c r="L234" s="43" t="s">
        <v>92</v>
      </c>
      <c r="M234" s="43" t="s">
        <v>502</v>
      </c>
      <c r="N234" s="227">
        <v>115298.14855920001</v>
      </c>
      <c r="O234" s="50">
        <v>81032</v>
      </c>
      <c r="P234" s="199"/>
    </row>
    <row r="235" spans="1:18" s="200" customFormat="1" ht="132" customHeight="1">
      <c r="A235" s="45">
        <v>199</v>
      </c>
      <c r="B235" s="34"/>
      <c r="C235" s="33" t="s">
        <v>90</v>
      </c>
      <c r="D235" s="33" t="s">
        <v>508</v>
      </c>
      <c r="E235" s="34" t="s">
        <v>1374</v>
      </c>
      <c r="F235" s="34" t="s">
        <v>1156</v>
      </c>
      <c r="G235" s="36" t="s">
        <v>518</v>
      </c>
      <c r="H235" s="34" t="s">
        <v>510</v>
      </c>
      <c r="I235" s="34" t="s">
        <v>216</v>
      </c>
      <c r="J235" s="34" t="s">
        <v>509</v>
      </c>
      <c r="K235" s="34" t="s">
        <v>511</v>
      </c>
      <c r="L235" s="34" t="s">
        <v>512</v>
      </c>
      <c r="M235" s="34" t="s">
        <v>513</v>
      </c>
      <c r="N235" s="231">
        <v>57000</v>
      </c>
      <c r="O235" s="157">
        <v>40059.83</v>
      </c>
      <c r="P235" s="117"/>
    </row>
    <row r="236" spans="1:18" s="200" customFormat="1" ht="132" customHeight="1">
      <c r="A236" s="45">
        <v>200</v>
      </c>
      <c r="B236" s="34" t="s">
        <v>700</v>
      </c>
      <c r="C236" s="33" t="s">
        <v>90</v>
      </c>
      <c r="D236" s="33" t="s">
        <v>505</v>
      </c>
      <c r="E236" s="34" t="s">
        <v>1428</v>
      </c>
      <c r="F236" s="34" t="s">
        <v>506</v>
      </c>
      <c r="G236" s="36" t="s">
        <v>518</v>
      </c>
      <c r="H236" s="34" t="s">
        <v>702</v>
      </c>
      <c r="I236" s="34" t="s">
        <v>609</v>
      </c>
      <c r="J236" s="34" t="s">
        <v>503</v>
      </c>
      <c r="K236" s="34" t="s">
        <v>504</v>
      </c>
      <c r="L236" s="34" t="s">
        <v>701</v>
      </c>
      <c r="M236" s="34" t="s">
        <v>699</v>
      </c>
      <c r="N236" s="92">
        <v>29892.58</v>
      </c>
      <c r="O236" s="47">
        <v>21008.62479432</v>
      </c>
      <c r="P236" s="199"/>
    </row>
    <row r="237" spans="1:18" s="200" customFormat="1" ht="132" customHeight="1">
      <c r="A237" s="45">
        <v>201</v>
      </c>
      <c r="B237" s="34" t="s">
        <v>807</v>
      </c>
      <c r="C237" s="33" t="s">
        <v>90</v>
      </c>
      <c r="D237" s="33" t="s">
        <v>808</v>
      </c>
      <c r="E237" s="34" t="s">
        <v>1374</v>
      </c>
      <c r="F237" s="34" t="s">
        <v>354</v>
      </c>
      <c r="G237" s="36" t="s">
        <v>518</v>
      </c>
      <c r="H237" s="34" t="s">
        <v>692</v>
      </c>
      <c r="I237" s="34" t="s">
        <v>805</v>
      </c>
      <c r="J237" s="34" t="s">
        <v>693</v>
      </c>
      <c r="K237" s="34" t="s">
        <v>1338</v>
      </c>
      <c r="L237" s="34" t="s">
        <v>512</v>
      </c>
      <c r="M237" s="34" t="s">
        <v>806</v>
      </c>
      <c r="N237" s="231">
        <v>122819.7</v>
      </c>
      <c r="O237" s="157">
        <v>86318.176438800001</v>
      </c>
      <c r="P237" s="117"/>
    </row>
    <row r="238" spans="1:18" s="200" customFormat="1" ht="132" customHeight="1">
      <c r="A238" s="45">
        <v>202</v>
      </c>
      <c r="B238" s="34"/>
      <c r="C238" s="33" t="s">
        <v>82</v>
      </c>
      <c r="D238" s="33" t="s">
        <v>1922</v>
      </c>
      <c r="E238" s="34" t="s">
        <v>1921</v>
      </c>
      <c r="F238" s="34" t="s">
        <v>78</v>
      </c>
      <c r="G238" s="34" t="s">
        <v>516</v>
      </c>
      <c r="H238" s="64" t="s">
        <v>840</v>
      </c>
      <c r="I238" s="64" t="s">
        <v>1932</v>
      </c>
      <c r="J238" s="34" t="s">
        <v>1920</v>
      </c>
      <c r="K238" s="64" t="s">
        <v>1919</v>
      </c>
      <c r="L238" s="64" t="s">
        <v>84</v>
      </c>
      <c r="M238" s="34" t="s">
        <v>1918</v>
      </c>
      <c r="N238" s="33" t="s">
        <v>1917</v>
      </c>
      <c r="O238" s="96" t="s">
        <v>1917</v>
      </c>
    </row>
    <row r="239" spans="1:18" s="200" customFormat="1" ht="132" customHeight="1" thickBot="1">
      <c r="A239" s="51">
        <v>203</v>
      </c>
      <c r="B239" s="52"/>
      <c r="C239" s="52" t="s">
        <v>90</v>
      </c>
      <c r="D239" s="52" t="s">
        <v>1926</v>
      </c>
      <c r="E239" s="53" t="s">
        <v>1398</v>
      </c>
      <c r="F239" s="53" t="s">
        <v>882</v>
      </c>
      <c r="G239" s="280" t="s">
        <v>518</v>
      </c>
      <c r="H239" s="53" t="s">
        <v>609</v>
      </c>
      <c r="I239" s="53" t="s">
        <v>1607</v>
      </c>
      <c r="J239" s="53" t="s">
        <v>1925</v>
      </c>
      <c r="K239" s="53" t="s">
        <v>1924</v>
      </c>
      <c r="L239" s="53" t="s">
        <v>1923</v>
      </c>
      <c r="M239" s="53" t="s">
        <v>1927</v>
      </c>
      <c r="N239" s="465">
        <v>20000</v>
      </c>
      <c r="O239" s="56">
        <f>N239*0.702804</f>
        <v>14056.08</v>
      </c>
      <c r="R239" s="206">
        <f>N239-P239</f>
        <v>20000</v>
      </c>
    </row>
    <row r="240" spans="1:18" s="197" customFormat="1" ht="152.25" customHeight="1">
      <c r="A240" s="159">
        <v>204</v>
      </c>
      <c r="B240" s="26"/>
      <c r="C240" s="28" t="s">
        <v>282</v>
      </c>
      <c r="D240" s="28" t="s">
        <v>653</v>
      </c>
      <c r="E240" s="26" t="s">
        <v>676</v>
      </c>
      <c r="F240" s="245" t="s">
        <v>64</v>
      </c>
      <c r="G240" s="246" t="s">
        <v>518</v>
      </c>
      <c r="H240" s="26" t="s">
        <v>655</v>
      </c>
      <c r="I240" s="26" t="s">
        <v>656</v>
      </c>
      <c r="J240" s="26" t="s">
        <v>657</v>
      </c>
      <c r="K240" s="26" t="s">
        <v>654</v>
      </c>
      <c r="L240" s="246" t="s">
        <v>1138</v>
      </c>
      <c r="M240" s="246" t="s">
        <v>658</v>
      </c>
      <c r="N240" s="237">
        <v>1545238.7863472605</v>
      </c>
      <c r="O240" s="161">
        <v>1086000</v>
      </c>
      <c r="P240" s="203" t="s">
        <v>652</v>
      </c>
    </row>
    <row r="241" spans="1:19" s="197" customFormat="1" ht="152.25" customHeight="1">
      <c r="A241" s="25">
        <v>205</v>
      </c>
      <c r="B241" s="4"/>
      <c r="C241" s="19" t="s">
        <v>282</v>
      </c>
      <c r="D241" s="19" t="s">
        <v>547</v>
      </c>
      <c r="E241" s="4" t="s">
        <v>676</v>
      </c>
      <c r="F241" s="10" t="s">
        <v>64</v>
      </c>
      <c r="G241" s="1" t="s">
        <v>518</v>
      </c>
      <c r="H241" s="4" t="s">
        <v>556</v>
      </c>
      <c r="I241" s="4" t="s">
        <v>557</v>
      </c>
      <c r="J241" s="4" t="s">
        <v>550</v>
      </c>
      <c r="K241" s="4" t="s">
        <v>558</v>
      </c>
      <c r="L241" s="179" t="s">
        <v>1136</v>
      </c>
      <c r="M241" s="1" t="s">
        <v>555</v>
      </c>
      <c r="N241" s="229">
        <v>1402657.0708191758</v>
      </c>
      <c r="O241" s="13">
        <v>985793</v>
      </c>
      <c r="P241" s="203" t="s">
        <v>652</v>
      </c>
    </row>
    <row r="242" spans="1:19" s="200" customFormat="1" ht="152.25" customHeight="1">
      <c r="A242" s="45">
        <v>206</v>
      </c>
      <c r="B242" s="34" t="s">
        <v>279</v>
      </c>
      <c r="C242" s="33" t="s">
        <v>282</v>
      </c>
      <c r="D242" s="33" t="s">
        <v>2171</v>
      </c>
      <c r="E242" s="34" t="s">
        <v>1374</v>
      </c>
      <c r="F242" s="34" t="s">
        <v>798</v>
      </c>
      <c r="G242" s="36" t="s">
        <v>518</v>
      </c>
      <c r="H242" s="34" t="s">
        <v>1456</v>
      </c>
      <c r="I242" s="34" t="s">
        <v>1456</v>
      </c>
      <c r="J242" s="34" t="s">
        <v>1341</v>
      </c>
      <c r="K242" s="34" t="s">
        <v>1340</v>
      </c>
      <c r="L242" s="35" t="s">
        <v>1136</v>
      </c>
      <c r="M242" s="36" t="s">
        <v>1137</v>
      </c>
      <c r="N242" s="92">
        <v>176017.78020614566</v>
      </c>
      <c r="O242" s="47">
        <v>123706</v>
      </c>
      <c r="P242" s="199"/>
    </row>
    <row r="243" spans="1:19" s="200" customFormat="1" ht="152.25" customHeight="1">
      <c r="A243" s="45">
        <v>207</v>
      </c>
      <c r="B243" s="34" t="s">
        <v>279</v>
      </c>
      <c r="C243" s="33" t="s">
        <v>282</v>
      </c>
      <c r="D243" s="33" t="s">
        <v>1134</v>
      </c>
      <c r="E243" s="34" t="s">
        <v>1374</v>
      </c>
      <c r="F243" s="34" t="s">
        <v>798</v>
      </c>
      <c r="G243" s="36" t="s">
        <v>518</v>
      </c>
      <c r="H243" s="34" t="s">
        <v>1456</v>
      </c>
      <c r="I243" s="34" t="s">
        <v>1456</v>
      </c>
      <c r="J243" s="34" t="s">
        <v>1135</v>
      </c>
      <c r="K243" s="36" t="s">
        <v>1454</v>
      </c>
      <c r="L243" s="35" t="s">
        <v>1136</v>
      </c>
      <c r="M243" s="36" t="s">
        <v>1137</v>
      </c>
      <c r="N243" s="92">
        <v>171692.64830592883</v>
      </c>
      <c r="O243" s="47">
        <v>120666.28</v>
      </c>
      <c r="P243" s="199"/>
    </row>
    <row r="244" spans="1:19" s="200" customFormat="1" ht="152.25" customHeight="1">
      <c r="A244" s="45">
        <v>208</v>
      </c>
      <c r="B244" s="34" t="s">
        <v>279</v>
      </c>
      <c r="C244" s="33" t="s">
        <v>1455</v>
      </c>
      <c r="D244" s="33" t="s">
        <v>1142</v>
      </c>
      <c r="E244" s="34" t="s">
        <v>1374</v>
      </c>
      <c r="F244" s="34" t="s">
        <v>728</v>
      </c>
      <c r="G244" s="36" t="s">
        <v>518</v>
      </c>
      <c r="H244" s="34" t="s">
        <v>1456</v>
      </c>
      <c r="I244" s="34" t="s">
        <v>1456</v>
      </c>
      <c r="J244" s="34" t="s">
        <v>1143</v>
      </c>
      <c r="K244" s="34" t="s">
        <v>1576</v>
      </c>
      <c r="L244" s="35" t="s">
        <v>1136</v>
      </c>
      <c r="M244" s="36" t="s">
        <v>1144</v>
      </c>
      <c r="N244" s="92">
        <v>26674.577833933785</v>
      </c>
      <c r="O244" s="47">
        <v>18747</v>
      </c>
      <c r="P244" s="117"/>
    </row>
    <row r="245" spans="1:19" s="205" customFormat="1" ht="152.25" customHeight="1">
      <c r="A245" s="139">
        <v>209</v>
      </c>
      <c r="B245" s="17"/>
      <c r="C245" s="14" t="s">
        <v>282</v>
      </c>
      <c r="D245" s="14" t="s">
        <v>93</v>
      </c>
      <c r="E245" s="17" t="s">
        <v>1446</v>
      </c>
      <c r="F245" s="17" t="s">
        <v>1150</v>
      </c>
      <c r="G245" s="16" t="s">
        <v>518</v>
      </c>
      <c r="H245" s="17" t="s">
        <v>629</v>
      </c>
      <c r="I245" s="17" t="s">
        <v>778</v>
      </c>
      <c r="J245" s="17" t="s">
        <v>94</v>
      </c>
      <c r="K245" s="17" t="s">
        <v>1151</v>
      </c>
      <c r="L245" s="138" t="s">
        <v>1136</v>
      </c>
      <c r="M245" s="16" t="s">
        <v>95</v>
      </c>
      <c r="N245" s="232">
        <v>1090947</v>
      </c>
      <c r="O245" s="137">
        <v>763662</v>
      </c>
      <c r="P245" s="204" t="s">
        <v>2469</v>
      </c>
    </row>
    <row r="246" spans="1:19" s="200" customFormat="1" ht="152.25" customHeight="1">
      <c r="A246" s="45">
        <v>210</v>
      </c>
      <c r="B246" s="34" t="s">
        <v>279</v>
      </c>
      <c r="C246" s="33" t="s">
        <v>1178</v>
      </c>
      <c r="D246" s="33" t="s">
        <v>1174</v>
      </c>
      <c r="E246" s="34" t="s">
        <v>1374</v>
      </c>
      <c r="F246" s="34" t="s">
        <v>728</v>
      </c>
      <c r="G246" s="36" t="s">
        <v>518</v>
      </c>
      <c r="H246" s="34" t="s">
        <v>629</v>
      </c>
      <c r="I246" s="34" t="s">
        <v>628</v>
      </c>
      <c r="J246" s="34" t="s">
        <v>1174</v>
      </c>
      <c r="K246" s="66" t="s">
        <v>1173</v>
      </c>
      <c r="L246" s="35" t="s">
        <v>1136</v>
      </c>
      <c r="M246" s="36" t="s">
        <v>1175</v>
      </c>
      <c r="N246" s="92">
        <v>300801.57483452</v>
      </c>
      <c r="O246" s="47">
        <v>211404.55</v>
      </c>
      <c r="P246" s="199"/>
    </row>
    <row r="247" spans="1:19" s="200" customFormat="1" ht="152.25" customHeight="1">
      <c r="A247" s="45">
        <v>211</v>
      </c>
      <c r="B247" s="34" t="s">
        <v>279</v>
      </c>
      <c r="C247" s="33" t="s">
        <v>280</v>
      </c>
      <c r="D247" s="33" t="s">
        <v>1168</v>
      </c>
      <c r="E247" s="34" t="s">
        <v>1428</v>
      </c>
      <c r="F247" s="34" t="s">
        <v>506</v>
      </c>
      <c r="G247" s="36" t="s">
        <v>518</v>
      </c>
      <c r="H247" s="34" t="s">
        <v>628</v>
      </c>
      <c r="I247" s="34" t="s">
        <v>628</v>
      </c>
      <c r="J247" s="34" t="s">
        <v>1169</v>
      </c>
      <c r="K247" s="66" t="s">
        <v>1170</v>
      </c>
      <c r="L247" s="35" t="s">
        <v>1136</v>
      </c>
      <c r="M247" s="36" t="s">
        <v>1171</v>
      </c>
      <c r="N247" s="92">
        <v>95733.661162998498</v>
      </c>
      <c r="O247" s="47">
        <f>26191+14480+26611</f>
        <v>67282</v>
      </c>
      <c r="P247" s="199"/>
    </row>
    <row r="248" spans="1:19" s="200" customFormat="1" ht="152.25" customHeight="1">
      <c r="A248" s="45">
        <v>212</v>
      </c>
      <c r="B248" s="34" t="s">
        <v>279</v>
      </c>
      <c r="C248" s="33" t="s">
        <v>1178</v>
      </c>
      <c r="D248" s="33" t="s">
        <v>1177</v>
      </c>
      <c r="E248" s="34" t="s">
        <v>1374</v>
      </c>
      <c r="F248" s="34" t="s">
        <v>728</v>
      </c>
      <c r="G248" s="36" t="s">
        <v>518</v>
      </c>
      <c r="H248" s="34" t="s">
        <v>628</v>
      </c>
      <c r="I248" s="34" t="s">
        <v>628</v>
      </c>
      <c r="J248" s="34" t="s">
        <v>1176</v>
      </c>
      <c r="K248" s="66" t="s">
        <v>1568</v>
      </c>
      <c r="L248" s="35" t="s">
        <v>1136</v>
      </c>
      <c r="M248" s="36" t="s">
        <v>1171</v>
      </c>
      <c r="N248" s="92">
        <v>50877.100870228394</v>
      </c>
      <c r="O248" s="47">
        <v>35756.629999999997</v>
      </c>
      <c r="P248" s="199"/>
    </row>
    <row r="249" spans="1:19" s="200" customFormat="1" ht="152.25" customHeight="1">
      <c r="A249" s="45">
        <v>213</v>
      </c>
      <c r="B249" s="34"/>
      <c r="C249" s="33" t="s">
        <v>280</v>
      </c>
      <c r="D249" s="33" t="s">
        <v>1162</v>
      </c>
      <c r="E249" s="34" t="s">
        <v>1374</v>
      </c>
      <c r="F249" s="34" t="s">
        <v>882</v>
      </c>
      <c r="G249" s="36" t="s">
        <v>518</v>
      </c>
      <c r="H249" s="34" t="s">
        <v>585</v>
      </c>
      <c r="I249" s="34" t="s">
        <v>901</v>
      </c>
      <c r="J249" s="33" t="s">
        <v>1162</v>
      </c>
      <c r="K249" s="34" t="s">
        <v>2273</v>
      </c>
      <c r="L249" s="36" t="s">
        <v>2272</v>
      </c>
      <c r="M249" s="35" t="s">
        <v>2271</v>
      </c>
      <c r="N249" s="92">
        <f>O249/0.702804</f>
        <v>136150.36340146043</v>
      </c>
      <c r="O249" s="47">
        <v>95687.02</v>
      </c>
      <c r="P249" s="199"/>
    </row>
    <row r="250" spans="1:19" s="200" customFormat="1" ht="152.25" customHeight="1">
      <c r="A250" s="45">
        <v>214</v>
      </c>
      <c r="B250" s="34" t="s">
        <v>279</v>
      </c>
      <c r="C250" s="33" t="s">
        <v>1178</v>
      </c>
      <c r="D250" s="33" t="s">
        <v>1161</v>
      </c>
      <c r="E250" s="34" t="s">
        <v>1400</v>
      </c>
      <c r="F250" s="34" t="s">
        <v>1156</v>
      </c>
      <c r="G250" s="36" t="s">
        <v>517</v>
      </c>
      <c r="H250" s="34" t="s">
        <v>778</v>
      </c>
      <c r="I250" s="34" t="s">
        <v>840</v>
      </c>
      <c r="J250" s="34" t="s">
        <v>1160</v>
      </c>
      <c r="K250" s="34" t="s">
        <v>2105</v>
      </c>
      <c r="L250" s="35" t="s">
        <v>1136</v>
      </c>
      <c r="M250" s="36" t="s">
        <v>2104</v>
      </c>
      <c r="N250" s="92">
        <v>19644.16821759694</v>
      </c>
      <c r="O250" s="47">
        <v>13806</v>
      </c>
      <c r="P250" s="199"/>
    </row>
    <row r="251" spans="1:19" s="200" customFormat="1" ht="152.25" customHeight="1">
      <c r="A251" s="45">
        <v>215</v>
      </c>
      <c r="B251" s="34" t="s">
        <v>279</v>
      </c>
      <c r="C251" s="33" t="s">
        <v>280</v>
      </c>
      <c r="D251" s="33" t="s">
        <v>1571</v>
      </c>
      <c r="E251" s="34" t="s">
        <v>1374</v>
      </c>
      <c r="F251" s="34" t="s">
        <v>1565</v>
      </c>
      <c r="G251" s="36" t="s">
        <v>517</v>
      </c>
      <c r="H251" s="34" t="s">
        <v>647</v>
      </c>
      <c r="I251" s="34" t="s">
        <v>647</v>
      </c>
      <c r="J251" s="34" t="s">
        <v>1331</v>
      </c>
      <c r="K251" s="34" t="s">
        <v>1330</v>
      </c>
      <c r="L251" s="35" t="s">
        <v>1136</v>
      </c>
      <c r="M251" s="158">
        <f>426950-O250</f>
        <v>413144</v>
      </c>
      <c r="N251" s="92">
        <v>587850.95133209263</v>
      </c>
      <c r="O251" s="47">
        <v>413144</v>
      </c>
      <c r="P251" s="199" t="s">
        <v>1326</v>
      </c>
    </row>
    <row r="252" spans="1:19" s="205" customFormat="1" ht="152.25" customHeight="1">
      <c r="A252" s="139">
        <v>216</v>
      </c>
      <c r="B252" s="17"/>
      <c r="C252" s="14" t="s">
        <v>282</v>
      </c>
      <c r="D252" s="14" t="s">
        <v>1145</v>
      </c>
      <c r="E252" s="17" t="s">
        <v>1446</v>
      </c>
      <c r="F252" s="17" t="s">
        <v>937</v>
      </c>
      <c r="G252" s="16" t="s">
        <v>518</v>
      </c>
      <c r="H252" s="17" t="s">
        <v>1147</v>
      </c>
      <c r="I252" s="17" t="s">
        <v>787</v>
      </c>
      <c r="J252" s="17" t="s">
        <v>1148</v>
      </c>
      <c r="K252" s="18" t="s">
        <v>1146</v>
      </c>
      <c r="L252" s="138" t="s">
        <v>1136</v>
      </c>
      <c r="M252" s="16" t="s">
        <v>1149</v>
      </c>
      <c r="N252" s="232">
        <v>65072.67</v>
      </c>
      <c r="O252" s="137">
        <v>45733.332766679996</v>
      </c>
      <c r="P252" s="204" t="s">
        <v>2384</v>
      </c>
    </row>
    <row r="253" spans="1:19" s="200" customFormat="1" ht="152.25" customHeight="1">
      <c r="A253" s="45">
        <v>217</v>
      </c>
      <c r="B253" s="34" t="s">
        <v>279</v>
      </c>
      <c r="C253" s="33" t="s">
        <v>1163</v>
      </c>
      <c r="D253" s="33" t="s">
        <v>1162</v>
      </c>
      <c r="E253" s="34" t="s">
        <v>1428</v>
      </c>
      <c r="F253" s="34" t="s">
        <v>506</v>
      </c>
      <c r="G253" s="36" t="s">
        <v>518</v>
      </c>
      <c r="H253" s="34" t="s">
        <v>1167</v>
      </c>
      <c r="I253" s="34" t="s">
        <v>1166</v>
      </c>
      <c r="J253" s="34" t="s">
        <v>1165</v>
      </c>
      <c r="K253" s="66" t="s">
        <v>1172</v>
      </c>
      <c r="L253" s="35" t="s">
        <v>1136</v>
      </c>
      <c r="M253" s="36" t="s">
        <v>1164</v>
      </c>
      <c r="N253" s="92">
        <v>56645.949653103853</v>
      </c>
      <c r="O253" s="47">
        <v>39811</v>
      </c>
      <c r="P253" s="199"/>
    </row>
    <row r="254" spans="1:19" s="197" customFormat="1" ht="195.75" customHeight="1">
      <c r="A254" s="25">
        <v>219</v>
      </c>
      <c r="B254" s="4" t="s">
        <v>554</v>
      </c>
      <c r="C254" s="19" t="s">
        <v>282</v>
      </c>
      <c r="D254" s="496" t="s">
        <v>548</v>
      </c>
      <c r="E254" s="4" t="s">
        <v>1401</v>
      </c>
      <c r="F254" s="10" t="s">
        <v>64</v>
      </c>
      <c r="G254" s="1" t="s">
        <v>518</v>
      </c>
      <c r="H254" s="4" t="s">
        <v>549</v>
      </c>
      <c r="I254" s="4" t="s">
        <v>510</v>
      </c>
      <c r="J254" s="4" t="s">
        <v>553</v>
      </c>
      <c r="K254" s="4" t="s">
        <v>551</v>
      </c>
      <c r="L254" s="1" t="s">
        <v>1138</v>
      </c>
      <c r="M254" s="1" t="s">
        <v>552</v>
      </c>
      <c r="N254" s="229">
        <v>2437379.4116140488</v>
      </c>
      <c r="O254" s="13">
        <v>1713000</v>
      </c>
      <c r="P254" s="203" t="s">
        <v>652</v>
      </c>
      <c r="R254" s="198">
        <f>N254-S254</f>
        <v>654302.79281279002</v>
      </c>
      <c r="S254" s="197">
        <f>1253153.38/0.702804</f>
        <v>1783076.6188012587</v>
      </c>
    </row>
    <row r="255" spans="1:19" s="200" customFormat="1" ht="152.25" customHeight="1">
      <c r="A255" s="45">
        <v>220</v>
      </c>
      <c r="B255" s="34"/>
      <c r="C255" s="33" t="s">
        <v>280</v>
      </c>
      <c r="D255" s="33" t="s">
        <v>1067</v>
      </c>
      <c r="E255" s="34" t="s">
        <v>1428</v>
      </c>
      <c r="F255" s="34" t="s">
        <v>1140</v>
      </c>
      <c r="G255" s="36" t="s">
        <v>518</v>
      </c>
      <c r="H255" s="34" t="s">
        <v>1069</v>
      </c>
      <c r="I255" s="34" t="s">
        <v>1068</v>
      </c>
      <c r="J255" s="34" t="s">
        <v>1139</v>
      </c>
      <c r="K255" s="34" t="s">
        <v>1070</v>
      </c>
      <c r="L255" s="35" t="s">
        <v>1136</v>
      </c>
      <c r="M255" s="36" t="s">
        <v>1141</v>
      </c>
      <c r="N255" s="92">
        <v>287615.93559513037</v>
      </c>
      <c r="O255" s="47">
        <v>202137.63</v>
      </c>
      <c r="P255" s="199"/>
    </row>
    <row r="256" spans="1:19" s="200" customFormat="1" ht="152.25" customHeight="1">
      <c r="A256" s="45">
        <v>221</v>
      </c>
      <c r="B256" s="34"/>
      <c r="C256" s="33" t="s">
        <v>1154</v>
      </c>
      <c r="D256" s="33" t="s">
        <v>1153</v>
      </c>
      <c r="E256" s="34" t="s">
        <v>1374</v>
      </c>
      <c r="F256" s="34" t="s">
        <v>1156</v>
      </c>
      <c r="G256" s="36" t="s">
        <v>518</v>
      </c>
      <c r="H256" s="34" t="s">
        <v>702</v>
      </c>
      <c r="I256" s="34" t="s">
        <v>1159</v>
      </c>
      <c r="J256" s="34" t="s">
        <v>1342</v>
      </c>
      <c r="K256" s="66" t="s">
        <v>1152</v>
      </c>
      <c r="L256" s="36" t="s">
        <v>1157</v>
      </c>
      <c r="M256" s="36" t="s">
        <v>1158</v>
      </c>
      <c r="N256" s="92">
        <v>21335.96</v>
      </c>
      <c r="O256" s="47">
        <v>14994.998031839999</v>
      </c>
      <c r="P256" s="199">
        <f>21335.96*0.9</f>
        <v>19202.364000000001</v>
      </c>
      <c r="R256" s="199">
        <f>21335.96*0.1</f>
        <v>2133.596</v>
      </c>
    </row>
    <row r="257" spans="1:17" s="200" customFormat="1" ht="152.25" customHeight="1">
      <c r="A257" s="45">
        <v>222</v>
      </c>
      <c r="B257" s="34"/>
      <c r="C257" s="33" t="s">
        <v>282</v>
      </c>
      <c r="D257" s="33" t="s">
        <v>2111</v>
      </c>
      <c r="E257" s="34" t="s">
        <v>2113</v>
      </c>
      <c r="F257" s="34" t="s">
        <v>882</v>
      </c>
      <c r="G257" s="36" t="s">
        <v>518</v>
      </c>
      <c r="H257" s="34" t="s">
        <v>2115</v>
      </c>
      <c r="I257" s="34" t="s">
        <v>2116</v>
      </c>
      <c r="J257" s="34" t="s">
        <v>2117</v>
      </c>
      <c r="K257" s="34" t="s">
        <v>2112</v>
      </c>
      <c r="L257" s="36" t="s">
        <v>2114</v>
      </c>
      <c r="M257" s="36" t="s">
        <v>2118</v>
      </c>
      <c r="N257" s="92">
        <v>98257.29</v>
      </c>
      <c r="O257" s="47">
        <f>N257*0.702804</f>
        <v>69055.616441159989</v>
      </c>
      <c r="P257" s="199"/>
    </row>
    <row r="258" spans="1:17" s="200" customFormat="1" ht="152.25" customHeight="1">
      <c r="A258" s="45">
        <v>223</v>
      </c>
      <c r="B258" s="34"/>
      <c r="C258" s="33" t="s">
        <v>282</v>
      </c>
      <c r="D258" s="33" t="s">
        <v>2274</v>
      </c>
      <c r="E258" s="34" t="s">
        <v>1374</v>
      </c>
      <c r="F258" s="34" t="s">
        <v>882</v>
      </c>
      <c r="G258" s="36" t="s">
        <v>518</v>
      </c>
      <c r="H258" s="34" t="s">
        <v>647</v>
      </c>
      <c r="I258" s="34" t="s">
        <v>904</v>
      </c>
      <c r="J258" s="34" t="s">
        <v>2275</v>
      </c>
      <c r="K258" s="34" t="s">
        <v>2269</v>
      </c>
      <c r="L258" s="36" t="s">
        <v>2272</v>
      </c>
      <c r="M258" s="35" t="s">
        <v>2270</v>
      </c>
      <c r="N258" s="92">
        <f>O258/0.702804</f>
        <v>352685.81282975053</v>
      </c>
      <c r="O258" s="47">
        <v>247869</v>
      </c>
      <c r="P258" s="199">
        <f>126000/0.702804</f>
        <v>179281.84813973741</v>
      </c>
      <c r="Q258" s="206"/>
    </row>
    <row r="259" spans="1:17" s="200" customFormat="1" ht="152.25" customHeight="1">
      <c r="A259" s="45">
        <v>224</v>
      </c>
      <c r="B259" s="34" t="s">
        <v>2137</v>
      </c>
      <c r="C259" s="33" t="s">
        <v>280</v>
      </c>
      <c r="D259" s="33" t="s">
        <v>2133</v>
      </c>
      <c r="E259" s="34" t="s">
        <v>2134</v>
      </c>
      <c r="F259" s="34" t="s">
        <v>2135</v>
      </c>
      <c r="G259" s="36" t="s">
        <v>518</v>
      </c>
      <c r="H259" s="34" t="s">
        <v>904</v>
      </c>
      <c r="I259" s="34" t="s">
        <v>904</v>
      </c>
      <c r="J259" s="34" t="s">
        <v>2139</v>
      </c>
      <c r="K259" s="34" t="s">
        <v>2138</v>
      </c>
      <c r="L259" s="36" t="s">
        <v>2272</v>
      </c>
      <c r="M259" s="35" t="s">
        <v>2136</v>
      </c>
      <c r="N259" s="92">
        <v>205220</v>
      </c>
      <c r="O259" s="47">
        <f>N259*0.702804</f>
        <v>144229.43687999999</v>
      </c>
      <c r="P259" s="117">
        <f>N259-96578.03</f>
        <v>108641.97</v>
      </c>
    </row>
    <row r="260" spans="1:17" s="205" customFormat="1" ht="152.25" customHeight="1">
      <c r="A260" s="139">
        <v>225</v>
      </c>
      <c r="B260" s="17"/>
      <c r="C260" s="14" t="s">
        <v>280</v>
      </c>
      <c r="D260" s="14" t="s">
        <v>1934</v>
      </c>
      <c r="E260" s="17" t="s">
        <v>1446</v>
      </c>
      <c r="F260" s="17" t="s">
        <v>1933</v>
      </c>
      <c r="G260" s="16" t="s">
        <v>517</v>
      </c>
      <c r="H260" s="17" t="s">
        <v>1678</v>
      </c>
      <c r="I260" s="17" t="s">
        <v>1932</v>
      </c>
      <c r="J260" s="17" t="s">
        <v>1931</v>
      </c>
      <c r="K260" s="17" t="s">
        <v>1930</v>
      </c>
      <c r="L260" s="17" t="s">
        <v>1929</v>
      </c>
      <c r="M260" s="138" t="s">
        <v>1928</v>
      </c>
      <c r="N260" s="14" t="s">
        <v>647</v>
      </c>
      <c r="O260" s="180" t="s">
        <v>647</v>
      </c>
    </row>
    <row r="261" spans="1:17" s="200" customFormat="1" ht="152.25" customHeight="1">
      <c r="A261" s="45">
        <v>226</v>
      </c>
      <c r="B261" s="34" t="s">
        <v>279</v>
      </c>
      <c r="C261" s="33" t="s">
        <v>280</v>
      </c>
      <c r="D261" s="33" t="s">
        <v>2317</v>
      </c>
      <c r="E261" s="34" t="s">
        <v>1374</v>
      </c>
      <c r="F261" s="34" t="s">
        <v>882</v>
      </c>
      <c r="G261" s="36" t="s">
        <v>518</v>
      </c>
      <c r="H261" s="34" t="s">
        <v>2319</v>
      </c>
      <c r="I261" s="34" t="s">
        <v>1936</v>
      </c>
      <c r="J261" s="33" t="s">
        <v>2325</v>
      </c>
      <c r="K261" s="34" t="s">
        <v>2318</v>
      </c>
      <c r="L261" s="36" t="s">
        <v>2272</v>
      </c>
      <c r="M261" s="35" t="s">
        <v>2312</v>
      </c>
      <c r="N261" s="92">
        <v>179353</v>
      </c>
      <c r="O261" s="47">
        <f>N261*0.702804</f>
        <v>126050.005812</v>
      </c>
      <c r="P261" s="199"/>
    </row>
    <row r="262" spans="1:17" s="200" customFormat="1" ht="152.25" customHeight="1">
      <c r="A262" s="45">
        <v>227</v>
      </c>
      <c r="B262" s="34" t="s">
        <v>279</v>
      </c>
      <c r="C262" s="33" t="s">
        <v>282</v>
      </c>
      <c r="D262" s="33" t="s">
        <v>2313</v>
      </c>
      <c r="E262" s="34" t="s">
        <v>1374</v>
      </c>
      <c r="F262" s="34" t="s">
        <v>882</v>
      </c>
      <c r="G262" s="36" t="s">
        <v>518</v>
      </c>
      <c r="H262" s="34" t="s">
        <v>1936</v>
      </c>
      <c r="I262" s="34" t="s">
        <v>1936</v>
      </c>
      <c r="J262" s="33" t="s">
        <v>2310</v>
      </c>
      <c r="K262" s="34" t="s">
        <v>2311</v>
      </c>
      <c r="L262" s="36" t="s">
        <v>2272</v>
      </c>
      <c r="M262" s="35" t="s">
        <v>2312</v>
      </c>
      <c r="N262" s="92">
        <v>69130</v>
      </c>
      <c r="O262" s="47">
        <f t="shared" ref="O262:O269" si="1">N262*0.702804</f>
        <v>48584.840519999998</v>
      </c>
      <c r="P262" s="199"/>
    </row>
    <row r="263" spans="1:17" s="200" customFormat="1" ht="152.25" customHeight="1">
      <c r="A263" s="45">
        <v>228</v>
      </c>
      <c r="B263" s="34" t="s">
        <v>279</v>
      </c>
      <c r="C263" s="33" t="s">
        <v>282</v>
      </c>
      <c r="D263" s="33" t="s">
        <v>2316</v>
      </c>
      <c r="E263" s="34" t="s">
        <v>1374</v>
      </c>
      <c r="F263" s="34" t="s">
        <v>882</v>
      </c>
      <c r="G263" s="36" t="s">
        <v>518</v>
      </c>
      <c r="H263" s="34" t="s">
        <v>1936</v>
      </c>
      <c r="I263" s="34" t="s">
        <v>1936</v>
      </c>
      <c r="J263" s="33" t="s">
        <v>2314</v>
      </c>
      <c r="K263" s="34" t="s">
        <v>2315</v>
      </c>
      <c r="L263" s="36" t="s">
        <v>2272</v>
      </c>
      <c r="M263" s="35" t="s">
        <v>2312</v>
      </c>
      <c r="N263" s="92">
        <v>457563</v>
      </c>
      <c r="O263" s="47">
        <f t="shared" si="1"/>
        <v>321577.10665199999</v>
      </c>
      <c r="P263" s="199"/>
    </row>
    <row r="264" spans="1:17" s="200" customFormat="1" ht="152.25" customHeight="1">
      <c r="A264" s="45">
        <v>229</v>
      </c>
      <c r="B264" s="34" t="s">
        <v>279</v>
      </c>
      <c r="C264" s="33" t="s">
        <v>280</v>
      </c>
      <c r="D264" s="33" t="s">
        <v>2321</v>
      </c>
      <c r="E264" s="34" t="s">
        <v>1374</v>
      </c>
      <c r="F264" s="34" t="s">
        <v>882</v>
      </c>
      <c r="G264" s="36" t="s">
        <v>518</v>
      </c>
      <c r="H264" s="34" t="s">
        <v>1936</v>
      </c>
      <c r="I264" s="34" t="s">
        <v>1936</v>
      </c>
      <c r="J264" s="33" t="s">
        <v>2324</v>
      </c>
      <c r="K264" s="34" t="s">
        <v>2322</v>
      </c>
      <c r="L264" s="36" t="s">
        <v>2272</v>
      </c>
      <c r="M264" s="35" t="s">
        <v>2323</v>
      </c>
      <c r="N264" s="92">
        <v>39836</v>
      </c>
      <c r="O264" s="47">
        <f t="shared" si="1"/>
        <v>27996.900143999999</v>
      </c>
      <c r="P264" s="199"/>
    </row>
    <row r="265" spans="1:17" s="200" customFormat="1" ht="152.25" customHeight="1">
      <c r="A265" s="45">
        <v>230</v>
      </c>
      <c r="B265" s="34"/>
      <c r="C265" s="33" t="s">
        <v>282</v>
      </c>
      <c r="D265" s="33" t="s">
        <v>2326</v>
      </c>
      <c r="E265" s="34" t="s">
        <v>1374</v>
      </c>
      <c r="F265" s="34" t="s">
        <v>882</v>
      </c>
      <c r="G265" s="36" t="s">
        <v>518</v>
      </c>
      <c r="H265" s="34" t="s">
        <v>2329</v>
      </c>
      <c r="I265" s="34" t="s">
        <v>1936</v>
      </c>
      <c r="J265" s="141" t="s">
        <v>2327</v>
      </c>
      <c r="K265" s="34" t="s">
        <v>2328</v>
      </c>
      <c r="L265" s="36" t="s">
        <v>2330</v>
      </c>
      <c r="M265" s="35" t="s">
        <v>2331</v>
      </c>
      <c r="N265" s="92">
        <v>21902</v>
      </c>
      <c r="O265" s="47">
        <f t="shared" si="1"/>
        <v>15392.813208</v>
      </c>
      <c r="P265" s="199"/>
    </row>
    <row r="266" spans="1:17" s="200" customFormat="1" ht="152.25" customHeight="1">
      <c r="A266" s="45">
        <v>231</v>
      </c>
      <c r="B266" s="34"/>
      <c r="C266" s="33" t="s">
        <v>2421</v>
      </c>
      <c r="D266" s="33" t="s">
        <v>2332</v>
      </c>
      <c r="E266" s="34" t="s">
        <v>1374</v>
      </c>
      <c r="F266" s="34" t="s">
        <v>882</v>
      </c>
      <c r="G266" s="36" t="s">
        <v>518</v>
      </c>
      <c r="H266" s="34" t="s">
        <v>1936</v>
      </c>
      <c r="I266" s="34" t="s">
        <v>1936</v>
      </c>
      <c r="J266" s="141" t="s">
        <v>2333</v>
      </c>
      <c r="K266" s="34" t="s">
        <v>2328</v>
      </c>
      <c r="L266" s="36" t="s">
        <v>2272</v>
      </c>
      <c r="M266" s="35" t="s">
        <v>2334</v>
      </c>
      <c r="N266" s="92">
        <f>12234+14475</f>
        <v>26709</v>
      </c>
      <c r="O266" s="47">
        <f t="shared" si="1"/>
        <v>18771.192036</v>
      </c>
      <c r="P266" s="199"/>
    </row>
    <row r="267" spans="1:17" s="200" customFormat="1" ht="152.25" customHeight="1">
      <c r="A267" s="45">
        <v>232</v>
      </c>
      <c r="B267" s="34"/>
      <c r="C267" s="33" t="s">
        <v>282</v>
      </c>
      <c r="D267" s="33" t="s">
        <v>2344</v>
      </c>
      <c r="E267" s="34" t="s">
        <v>1374</v>
      </c>
      <c r="F267" s="34" t="s">
        <v>882</v>
      </c>
      <c r="G267" s="36" t="s">
        <v>518</v>
      </c>
      <c r="H267" s="34" t="s">
        <v>2343</v>
      </c>
      <c r="I267" s="34" t="s">
        <v>1936</v>
      </c>
      <c r="J267" s="141" t="s">
        <v>2342</v>
      </c>
      <c r="K267" s="34" t="s">
        <v>2328</v>
      </c>
      <c r="L267" s="36" t="s">
        <v>2341</v>
      </c>
      <c r="M267" s="35" t="s">
        <v>2340</v>
      </c>
      <c r="N267" s="92">
        <v>14475</v>
      </c>
      <c r="O267" s="47">
        <f t="shared" si="1"/>
        <v>10173.0879</v>
      </c>
      <c r="P267" s="199"/>
    </row>
    <row r="268" spans="1:17" s="200" customFormat="1" ht="152.25" customHeight="1">
      <c r="A268" s="45">
        <v>233</v>
      </c>
      <c r="B268" s="34" t="s">
        <v>279</v>
      </c>
      <c r="C268" s="33" t="s">
        <v>282</v>
      </c>
      <c r="D268" s="33" t="s">
        <v>2320</v>
      </c>
      <c r="E268" s="34" t="s">
        <v>1374</v>
      </c>
      <c r="F268" s="34" t="s">
        <v>882</v>
      </c>
      <c r="G268" s="36" t="s">
        <v>518</v>
      </c>
      <c r="H268" s="34" t="s">
        <v>1932</v>
      </c>
      <c r="I268" s="34" t="s">
        <v>1936</v>
      </c>
      <c r="J268" s="33" t="s">
        <v>2337</v>
      </c>
      <c r="K268" s="34" t="s">
        <v>2328</v>
      </c>
      <c r="L268" s="36" t="s">
        <v>2272</v>
      </c>
      <c r="M268" s="35" t="s">
        <v>2339</v>
      </c>
      <c r="N268" s="92">
        <v>20836</v>
      </c>
      <c r="O268" s="47">
        <f t="shared" si="1"/>
        <v>14643.624143999999</v>
      </c>
      <c r="P268" s="199"/>
    </row>
    <row r="269" spans="1:17" s="200" customFormat="1" ht="152.25" customHeight="1" thickBot="1">
      <c r="A269" s="49">
        <v>234</v>
      </c>
      <c r="B269" s="40" t="s">
        <v>2336</v>
      </c>
      <c r="C269" s="48" t="s">
        <v>282</v>
      </c>
      <c r="D269" s="48" t="s">
        <v>2335</v>
      </c>
      <c r="E269" s="40" t="s">
        <v>1374</v>
      </c>
      <c r="F269" s="40" t="s">
        <v>882</v>
      </c>
      <c r="G269" s="318" t="s">
        <v>518</v>
      </c>
      <c r="H269" s="40" t="s">
        <v>1932</v>
      </c>
      <c r="I269" s="40" t="s">
        <v>1936</v>
      </c>
      <c r="J269" s="48" t="s">
        <v>2338</v>
      </c>
      <c r="K269" s="40" t="s">
        <v>2328</v>
      </c>
      <c r="L269" s="318" t="s">
        <v>2272</v>
      </c>
      <c r="M269" s="165" t="s">
        <v>2312</v>
      </c>
      <c r="N269" s="98">
        <v>18803</v>
      </c>
      <c r="O269" s="76">
        <f t="shared" si="1"/>
        <v>13214.823612</v>
      </c>
      <c r="P269" s="199"/>
    </row>
    <row r="270" spans="1:17" s="197" customFormat="1" ht="99.75">
      <c r="A270" s="159">
        <v>235</v>
      </c>
      <c r="B270" s="26"/>
      <c r="C270" s="313" t="s">
        <v>536</v>
      </c>
      <c r="D270" s="28" t="s">
        <v>535</v>
      </c>
      <c r="E270" s="26" t="s">
        <v>676</v>
      </c>
      <c r="F270" s="245" t="s">
        <v>64</v>
      </c>
      <c r="G270" s="26" t="s">
        <v>518</v>
      </c>
      <c r="H270" s="26" t="s">
        <v>538</v>
      </c>
      <c r="I270" s="26" t="s">
        <v>534</v>
      </c>
      <c r="J270" s="245" t="s">
        <v>659</v>
      </c>
      <c r="K270" s="245" t="s">
        <v>537</v>
      </c>
      <c r="L270" s="26" t="s">
        <v>660</v>
      </c>
      <c r="M270" s="359" t="s">
        <v>661</v>
      </c>
      <c r="N270" s="237">
        <v>1707446.1727594037</v>
      </c>
      <c r="O270" s="161">
        <v>1200000</v>
      </c>
      <c r="P270" s="202" t="s">
        <v>662</v>
      </c>
    </row>
    <row r="271" spans="1:17" s="197" customFormat="1" ht="105.75" customHeight="1">
      <c r="A271" s="25">
        <v>236</v>
      </c>
      <c r="B271" s="4"/>
      <c r="C271" s="162" t="s">
        <v>536</v>
      </c>
      <c r="D271" s="19" t="s">
        <v>287</v>
      </c>
      <c r="E271" s="4" t="s">
        <v>676</v>
      </c>
      <c r="F271" s="10" t="s">
        <v>64</v>
      </c>
      <c r="G271" s="1" t="s">
        <v>518</v>
      </c>
      <c r="H271" s="10" t="s">
        <v>532</v>
      </c>
      <c r="I271" s="10" t="s">
        <v>533</v>
      </c>
      <c r="J271" s="10" t="s">
        <v>528</v>
      </c>
      <c r="K271" s="10" t="s">
        <v>531</v>
      </c>
      <c r="L271" s="9" t="s">
        <v>1665</v>
      </c>
      <c r="M271" s="1" t="s">
        <v>286</v>
      </c>
      <c r="N271" s="229">
        <v>2283827.3544259849</v>
      </c>
      <c r="O271" s="13">
        <v>1605083</v>
      </c>
      <c r="P271" s="203" t="s">
        <v>652</v>
      </c>
    </row>
    <row r="272" spans="1:17" s="197" customFormat="1" ht="170.25" customHeight="1">
      <c r="A272" s="25">
        <v>237</v>
      </c>
      <c r="B272" s="4" t="s">
        <v>588</v>
      </c>
      <c r="C272" s="162" t="s">
        <v>536</v>
      </c>
      <c r="D272" s="19" t="s">
        <v>587</v>
      </c>
      <c r="E272" s="4" t="s">
        <v>676</v>
      </c>
      <c r="F272" s="10" t="s">
        <v>64</v>
      </c>
      <c r="G272" s="1" t="s">
        <v>518</v>
      </c>
      <c r="H272" s="10" t="s">
        <v>589</v>
      </c>
      <c r="I272" s="10" t="s">
        <v>590</v>
      </c>
      <c r="J272" s="10" t="s">
        <v>65</v>
      </c>
      <c r="K272" s="10" t="s">
        <v>703</v>
      </c>
      <c r="L272" s="9" t="s">
        <v>1665</v>
      </c>
      <c r="M272" s="4" t="s">
        <v>591</v>
      </c>
      <c r="N272" s="229">
        <v>3536320.2258382137</v>
      </c>
      <c r="O272" s="13">
        <v>2485340</v>
      </c>
      <c r="P272" s="203" t="s">
        <v>652</v>
      </c>
    </row>
    <row r="273" spans="1:17" s="197" customFormat="1" ht="57">
      <c r="A273" s="25">
        <v>238</v>
      </c>
      <c r="B273" s="4"/>
      <c r="C273" s="162" t="s">
        <v>536</v>
      </c>
      <c r="D273" s="19" t="s">
        <v>520</v>
      </c>
      <c r="E273" s="4" t="s">
        <v>676</v>
      </c>
      <c r="F273" s="10" t="s">
        <v>64</v>
      </c>
      <c r="G273" s="4" t="s">
        <v>518</v>
      </c>
      <c r="H273" s="10" t="s">
        <v>523</v>
      </c>
      <c r="I273" s="10" t="s">
        <v>524</v>
      </c>
      <c r="J273" s="10" t="s">
        <v>525</v>
      </c>
      <c r="K273" s="10" t="s">
        <v>522</v>
      </c>
      <c r="L273" s="9" t="s">
        <v>1665</v>
      </c>
      <c r="M273" s="4" t="s">
        <v>521</v>
      </c>
      <c r="N273" s="229">
        <v>1151060.6086476457</v>
      </c>
      <c r="O273" s="13">
        <v>808970</v>
      </c>
      <c r="P273" s="203" t="s">
        <v>652</v>
      </c>
    </row>
    <row r="274" spans="1:17" s="200" customFormat="1" ht="88.5" customHeight="1">
      <c r="A274" s="45">
        <v>239</v>
      </c>
      <c r="B274" s="34"/>
      <c r="C274" s="33" t="s">
        <v>117</v>
      </c>
      <c r="D274" s="33" t="s">
        <v>125</v>
      </c>
      <c r="E274" s="34" t="s">
        <v>1397</v>
      </c>
      <c r="F274" s="34" t="s">
        <v>1156</v>
      </c>
      <c r="G274" s="34" t="s">
        <v>518</v>
      </c>
      <c r="H274" s="34" t="s">
        <v>1051</v>
      </c>
      <c r="I274" s="34" t="s">
        <v>1050</v>
      </c>
      <c r="J274" s="34" t="s">
        <v>127</v>
      </c>
      <c r="K274" s="34" t="s">
        <v>128</v>
      </c>
      <c r="L274" s="35" t="s">
        <v>1667</v>
      </c>
      <c r="M274" s="34" t="s">
        <v>1049</v>
      </c>
      <c r="N274" s="92">
        <v>44222.855874468558</v>
      </c>
      <c r="O274" s="47">
        <v>31080</v>
      </c>
      <c r="P274" s="199"/>
    </row>
    <row r="275" spans="1:17" s="197" customFormat="1" ht="105.75" customHeight="1">
      <c r="A275" s="25">
        <v>240</v>
      </c>
      <c r="B275" s="4"/>
      <c r="C275" s="162" t="s">
        <v>536</v>
      </c>
      <c r="D275" s="19" t="s">
        <v>288</v>
      </c>
      <c r="E275" s="4" t="s">
        <v>676</v>
      </c>
      <c r="F275" s="10" t="s">
        <v>64</v>
      </c>
      <c r="G275" s="1" t="s">
        <v>518</v>
      </c>
      <c r="H275" s="10" t="s">
        <v>527</v>
      </c>
      <c r="I275" s="10" t="s">
        <v>526</v>
      </c>
      <c r="J275" s="10" t="s">
        <v>529</v>
      </c>
      <c r="K275" s="10" t="s">
        <v>530</v>
      </c>
      <c r="L275" s="9" t="s">
        <v>1665</v>
      </c>
      <c r="M275" s="1" t="s">
        <v>286</v>
      </c>
      <c r="N275" s="229">
        <v>889895.33354960987</v>
      </c>
      <c r="O275" s="13">
        <v>625422</v>
      </c>
      <c r="P275" s="203" t="s">
        <v>652</v>
      </c>
    </row>
    <row r="276" spans="1:17" s="200" customFormat="1" ht="90.75" customHeight="1">
      <c r="A276" s="45">
        <v>241</v>
      </c>
      <c r="B276" s="34"/>
      <c r="C276" s="33" t="s">
        <v>254</v>
      </c>
      <c r="D276" s="33" t="s">
        <v>75</v>
      </c>
      <c r="E276" s="34" t="s">
        <v>1428</v>
      </c>
      <c r="F276" s="34" t="s">
        <v>76</v>
      </c>
      <c r="G276" s="34" t="s">
        <v>518</v>
      </c>
      <c r="H276" s="34" t="s">
        <v>629</v>
      </c>
      <c r="I276" s="34" t="s">
        <v>778</v>
      </c>
      <c r="J276" s="34" t="s">
        <v>77</v>
      </c>
      <c r="K276" s="34" t="s">
        <v>2422</v>
      </c>
      <c r="L276" s="35" t="s">
        <v>1570</v>
      </c>
      <c r="M276" s="34" t="s">
        <v>1343</v>
      </c>
      <c r="N276" s="92">
        <v>179281.84813973741</v>
      </c>
      <c r="O276" s="47">
        <v>126000</v>
      </c>
      <c r="P276" s="199"/>
    </row>
    <row r="277" spans="1:17" s="200" customFormat="1" ht="148.5" customHeight="1">
      <c r="A277" s="45">
        <v>242</v>
      </c>
      <c r="B277" s="34"/>
      <c r="C277" s="33" t="s">
        <v>117</v>
      </c>
      <c r="D277" s="33" t="s">
        <v>115</v>
      </c>
      <c r="E277" s="34" t="s">
        <v>1374</v>
      </c>
      <c r="F277" s="34" t="s">
        <v>116</v>
      </c>
      <c r="G277" s="64" t="s">
        <v>518</v>
      </c>
      <c r="H277" s="34" t="s">
        <v>778</v>
      </c>
      <c r="I277" s="34" t="s">
        <v>778</v>
      </c>
      <c r="J277" s="34" t="s">
        <v>118</v>
      </c>
      <c r="K277" s="34" t="s">
        <v>119</v>
      </c>
      <c r="L277" s="35" t="s">
        <v>1666</v>
      </c>
      <c r="M277" s="64" t="s">
        <v>120</v>
      </c>
      <c r="N277" s="92">
        <v>17074.461727594036</v>
      </c>
      <c r="O277" s="47">
        <v>12000</v>
      </c>
      <c r="P277" s="199"/>
    </row>
    <row r="278" spans="1:17" s="200" customFormat="1" ht="60">
      <c r="A278" s="45">
        <v>243</v>
      </c>
      <c r="B278" s="34"/>
      <c r="C278" s="33" t="s">
        <v>117</v>
      </c>
      <c r="D278" s="33" t="s">
        <v>121</v>
      </c>
      <c r="E278" s="34" t="s">
        <v>1374</v>
      </c>
      <c r="F278" s="34" t="s">
        <v>122</v>
      </c>
      <c r="G278" s="64" t="s">
        <v>518</v>
      </c>
      <c r="H278" s="34" t="s">
        <v>778</v>
      </c>
      <c r="I278" s="34" t="s">
        <v>778</v>
      </c>
      <c r="J278" s="34" t="s">
        <v>123</v>
      </c>
      <c r="K278" s="34" t="s">
        <v>119</v>
      </c>
      <c r="L278" s="35" t="s">
        <v>1332</v>
      </c>
      <c r="M278" s="64" t="s">
        <v>124</v>
      </c>
      <c r="N278" s="92">
        <v>65669.205069976844</v>
      </c>
      <c r="O278" s="47">
        <v>46152.58</v>
      </c>
      <c r="P278" s="199"/>
    </row>
    <row r="279" spans="1:17" s="200" customFormat="1" ht="88.5" customHeight="1">
      <c r="A279" s="45">
        <v>244</v>
      </c>
      <c r="B279" s="34"/>
      <c r="C279" s="33" t="s">
        <v>117</v>
      </c>
      <c r="D279" s="33" t="s">
        <v>125</v>
      </c>
      <c r="E279" s="34" t="s">
        <v>1397</v>
      </c>
      <c r="F279" s="34" t="s">
        <v>126</v>
      </c>
      <c r="G279" s="34" t="s">
        <v>518</v>
      </c>
      <c r="H279" s="34" t="s">
        <v>778</v>
      </c>
      <c r="I279" s="34" t="s">
        <v>778</v>
      </c>
      <c r="J279" s="34" t="s">
        <v>127</v>
      </c>
      <c r="K279" s="34" t="s">
        <v>128</v>
      </c>
      <c r="L279" s="35" t="s">
        <v>1667</v>
      </c>
      <c r="M279" s="34" t="s">
        <v>129</v>
      </c>
      <c r="N279" s="92">
        <v>44222.855874468558</v>
      </c>
      <c r="O279" s="47">
        <v>31080</v>
      </c>
      <c r="P279" s="199"/>
    </row>
    <row r="280" spans="1:17" s="200" customFormat="1" ht="60">
      <c r="A280" s="45">
        <v>245</v>
      </c>
      <c r="B280" s="34"/>
      <c r="C280" s="33" t="s">
        <v>117</v>
      </c>
      <c r="D280" s="33" t="s">
        <v>2468</v>
      </c>
      <c r="E280" s="34" t="s">
        <v>1374</v>
      </c>
      <c r="F280" s="34" t="s">
        <v>122</v>
      </c>
      <c r="G280" s="64" t="s">
        <v>518</v>
      </c>
      <c r="H280" s="34" t="s">
        <v>778</v>
      </c>
      <c r="I280" s="34" t="s">
        <v>778</v>
      </c>
      <c r="J280" s="34" t="s">
        <v>2402</v>
      </c>
      <c r="K280" s="34" t="s">
        <v>119</v>
      </c>
      <c r="L280" s="35" t="s">
        <v>1332</v>
      </c>
      <c r="M280" s="35" t="s">
        <v>2184</v>
      </c>
      <c r="N280" s="79">
        <f>O280/0.702804</f>
        <v>65669.190841258736</v>
      </c>
      <c r="O280" s="47">
        <v>46152.57</v>
      </c>
    </row>
    <row r="281" spans="1:17" s="200" customFormat="1" ht="88.5" customHeight="1">
      <c r="A281" s="45">
        <v>246</v>
      </c>
      <c r="B281" s="34"/>
      <c r="C281" s="33" t="s">
        <v>117</v>
      </c>
      <c r="D281" s="33" t="s">
        <v>243</v>
      </c>
      <c r="E281" s="34" t="s">
        <v>1374</v>
      </c>
      <c r="F281" s="34" t="s">
        <v>242</v>
      </c>
      <c r="G281" s="34" t="s">
        <v>518</v>
      </c>
      <c r="H281" s="34" t="s">
        <v>778</v>
      </c>
      <c r="I281" s="34" t="s">
        <v>840</v>
      </c>
      <c r="J281" s="34" t="s">
        <v>241</v>
      </c>
      <c r="K281" s="34" t="s">
        <v>119</v>
      </c>
      <c r="L281" s="35" t="s">
        <v>1332</v>
      </c>
      <c r="M281" s="34" t="s">
        <v>240</v>
      </c>
      <c r="N281" s="92">
        <v>97576.550503412058</v>
      </c>
      <c r="O281" s="47">
        <v>68577.19</v>
      </c>
      <c r="P281" s="199"/>
    </row>
    <row r="282" spans="1:17" s="200" customFormat="1" ht="157.5" customHeight="1">
      <c r="A282" s="45">
        <v>247</v>
      </c>
      <c r="B282" s="34"/>
      <c r="C282" s="33" t="s">
        <v>117</v>
      </c>
      <c r="D282" s="33" t="s">
        <v>1591</v>
      </c>
      <c r="E282" s="34" t="s">
        <v>1374</v>
      </c>
      <c r="F282" s="64" t="s">
        <v>248</v>
      </c>
      <c r="G282" s="64" t="s">
        <v>518</v>
      </c>
      <c r="H282" s="64" t="s">
        <v>840</v>
      </c>
      <c r="I282" s="64" t="s">
        <v>840</v>
      </c>
      <c r="J282" s="64" t="s">
        <v>247</v>
      </c>
      <c r="K282" s="34" t="s">
        <v>1593</v>
      </c>
      <c r="L282" s="35" t="s">
        <v>1668</v>
      </c>
      <c r="M282" s="34" t="s">
        <v>1592</v>
      </c>
      <c r="N282" s="236">
        <v>78688.36830752244</v>
      </c>
      <c r="O282" s="163">
        <f>28263.7+27038.8</f>
        <v>55302.5</v>
      </c>
      <c r="P282" s="199"/>
    </row>
    <row r="283" spans="1:17" s="205" customFormat="1" ht="85.5" customHeight="1">
      <c r="A283" s="132">
        <v>248</v>
      </c>
      <c r="B283" s="17"/>
      <c r="C283" s="14" t="s">
        <v>117</v>
      </c>
      <c r="D283" s="14" t="s">
        <v>1045</v>
      </c>
      <c r="E283" s="17" t="s">
        <v>1446</v>
      </c>
      <c r="F283" s="17" t="s">
        <v>1463</v>
      </c>
      <c r="G283" s="16" t="s">
        <v>518</v>
      </c>
      <c r="H283" s="17" t="s">
        <v>778</v>
      </c>
      <c r="I283" s="17" t="s">
        <v>1052</v>
      </c>
      <c r="J283" s="17" t="s">
        <v>1047</v>
      </c>
      <c r="K283" s="17" t="s">
        <v>1046</v>
      </c>
      <c r="L283" s="17" t="s">
        <v>1048</v>
      </c>
      <c r="M283" s="17" t="s">
        <v>1053</v>
      </c>
      <c r="N283" s="17">
        <v>224913.38</v>
      </c>
      <c r="O283" s="181">
        <v>158070.01999999999</v>
      </c>
      <c r="P283" s="522" t="s">
        <v>2384</v>
      </c>
      <c r="Q283" s="279"/>
    </row>
    <row r="284" spans="1:17" s="200" customFormat="1" ht="85.5">
      <c r="A284" s="65">
        <v>249</v>
      </c>
      <c r="B284" s="34"/>
      <c r="C284" s="33" t="s">
        <v>117</v>
      </c>
      <c r="D284" s="33" t="s">
        <v>1057</v>
      </c>
      <c r="E284" s="34" t="s">
        <v>1374</v>
      </c>
      <c r="F284" s="34" t="s">
        <v>1056</v>
      </c>
      <c r="G284" s="64" t="s">
        <v>518</v>
      </c>
      <c r="H284" s="34" t="s">
        <v>904</v>
      </c>
      <c r="I284" s="34" t="s">
        <v>904</v>
      </c>
      <c r="J284" s="34" t="s">
        <v>2403</v>
      </c>
      <c r="K284" s="34" t="s">
        <v>1058</v>
      </c>
      <c r="L284" s="35" t="s">
        <v>1332</v>
      </c>
      <c r="M284" s="34" t="s">
        <v>1059</v>
      </c>
      <c r="N284" s="92" t="s">
        <v>647</v>
      </c>
      <c r="O284" s="97" t="s">
        <v>647</v>
      </c>
      <c r="P284" s="199"/>
    </row>
    <row r="285" spans="1:17" s="200" customFormat="1" ht="135">
      <c r="A285" s="65">
        <v>250</v>
      </c>
      <c r="B285" s="34"/>
      <c r="C285" s="33" t="s">
        <v>1303</v>
      </c>
      <c r="D285" s="33" t="s">
        <v>1304</v>
      </c>
      <c r="E285" s="34" t="s">
        <v>1374</v>
      </c>
      <c r="F285" s="34" t="s">
        <v>1056</v>
      </c>
      <c r="G285" s="64" t="s">
        <v>517</v>
      </c>
      <c r="H285" s="34" t="s">
        <v>702</v>
      </c>
      <c r="I285" s="34" t="s">
        <v>1229</v>
      </c>
      <c r="J285" s="34" t="s">
        <v>2404</v>
      </c>
      <c r="K285" s="34" t="s">
        <v>1306</v>
      </c>
      <c r="L285" s="35" t="s">
        <v>1332</v>
      </c>
      <c r="M285" s="34" t="s">
        <v>1305</v>
      </c>
      <c r="N285" s="92">
        <v>276940.65486252197</v>
      </c>
      <c r="O285" s="47">
        <v>194635</v>
      </c>
      <c r="P285" s="199"/>
    </row>
    <row r="286" spans="1:17" s="200" customFormat="1" ht="57">
      <c r="A286" s="65">
        <v>251</v>
      </c>
      <c r="B286" s="34"/>
      <c r="C286" s="33" t="s">
        <v>1061</v>
      </c>
      <c r="D286" s="33" t="s">
        <v>1063</v>
      </c>
      <c r="E286" s="34" t="s">
        <v>1374</v>
      </c>
      <c r="F286" s="34" t="s">
        <v>1056</v>
      </c>
      <c r="G286" s="64" t="s">
        <v>518</v>
      </c>
      <c r="H286" s="34" t="s">
        <v>840</v>
      </c>
      <c r="I286" s="34" t="s">
        <v>702</v>
      </c>
      <c r="J286" s="79" t="s">
        <v>1063</v>
      </c>
      <c r="K286" s="34" t="s">
        <v>1266</v>
      </c>
      <c r="L286" s="36" t="s">
        <v>1060</v>
      </c>
      <c r="M286" s="34" t="s">
        <v>1062</v>
      </c>
      <c r="N286" s="92">
        <v>18781.907900353446</v>
      </c>
      <c r="O286" s="47">
        <f>12000*1.1</f>
        <v>13200.000000000002</v>
      </c>
      <c r="P286" s="199"/>
    </row>
    <row r="287" spans="1:17" s="200" customFormat="1" ht="71.25">
      <c r="A287" s="65">
        <v>252</v>
      </c>
      <c r="B287" s="34"/>
      <c r="C287" s="33" t="s">
        <v>117</v>
      </c>
      <c r="D287" s="33" t="s">
        <v>1333</v>
      </c>
      <c r="E287" s="34" t="s">
        <v>1374</v>
      </c>
      <c r="F287" s="34" t="s">
        <v>1056</v>
      </c>
      <c r="G287" s="64" t="s">
        <v>518</v>
      </c>
      <c r="H287" s="34" t="s">
        <v>702</v>
      </c>
      <c r="I287" s="34" t="s">
        <v>702</v>
      </c>
      <c r="J287" s="79" t="s">
        <v>1334</v>
      </c>
      <c r="K287" s="34" t="s">
        <v>1569</v>
      </c>
      <c r="L287" s="34" t="s">
        <v>1267</v>
      </c>
      <c r="M287" s="64" t="s">
        <v>987</v>
      </c>
      <c r="N287" s="92">
        <v>41954.798208319815</v>
      </c>
      <c r="O287" s="47">
        <v>29486</v>
      </c>
      <c r="P287" s="199" t="s">
        <v>1326</v>
      </c>
    </row>
    <row r="288" spans="1:17" s="200" customFormat="1" ht="60">
      <c r="A288" s="65">
        <v>253</v>
      </c>
      <c r="B288" s="34"/>
      <c r="C288" s="33" t="s">
        <v>117</v>
      </c>
      <c r="D288" s="33" t="s">
        <v>1042</v>
      </c>
      <c r="E288" s="34" t="s">
        <v>1374</v>
      </c>
      <c r="F288" s="34" t="s">
        <v>1009</v>
      </c>
      <c r="G288" s="36" t="s">
        <v>518</v>
      </c>
      <c r="H288" s="34" t="s">
        <v>702</v>
      </c>
      <c r="I288" s="34" t="s">
        <v>904</v>
      </c>
      <c r="J288" s="34" t="s">
        <v>1041</v>
      </c>
      <c r="K288" s="34" t="s">
        <v>1040</v>
      </c>
      <c r="L288" s="34" t="s">
        <v>119</v>
      </c>
      <c r="M288" s="34" t="s">
        <v>1039</v>
      </c>
      <c r="N288" s="92" t="s">
        <v>647</v>
      </c>
      <c r="O288" s="97" t="s">
        <v>647</v>
      </c>
      <c r="P288" s="216"/>
      <c r="Q288" s="118"/>
    </row>
    <row r="289" spans="1:18" s="200" customFormat="1" ht="88.5" customHeight="1">
      <c r="A289" s="45">
        <v>254</v>
      </c>
      <c r="B289" s="34"/>
      <c r="C289" s="33" t="s">
        <v>117</v>
      </c>
      <c r="D289" s="33" t="s">
        <v>246</v>
      </c>
      <c r="E289" s="34" t="s">
        <v>1374</v>
      </c>
      <c r="F289" s="34" t="s">
        <v>245</v>
      </c>
      <c r="G289" s="34" t="s">
        <v>518</v>
      </c>
      <c r="H289" s="34" t="s">
        <v>840</v>
      </c>
      <c r="I289" s="34" t="s">
        <v>997</v>
      </c>
      <c r="J289" s="34" t="s">
        <v>244</v>
      </c>
      <c r="K289" s="34" t="s">
        <v>998</v>
      </c>
      <c r="L289" s="35" t="s">
        <v>1332</v>
      </c>
      <c r="M289" s="34" t="s">
        <v>999</v>
      </c>
      <c r="N289" s="92">
        <v>335099.91405854264</v>
      </c>
      <c r="O289" s="47">
        <v>235509.56</v>
      </c>
      <c r="P289" s="199"/>
    </row>
    <row r="290" spans="1:18" s="200" customFormat="1" ht="90">
      <c r="A290" s="45">
        <v>255</v>
      </c>
      <c r="B290" s="34"/>
      <c r="C290" s="33" t="s">
        <v>117</v>
      </c>
      <c r="D290" s="33" t="s">
        <v>2345</v>
      </c>
      <c r="E290" s="34" t="s">
        <v>1374</v>
      </c>
      <c r="F290" s="34" t="s">
        <v>1156</v>
      </c>
      <c r="G290" s="36" t="s">
        <v>518</v>
      </c>
      <c r="H290" s="34" t="s">
        <v>1462</v>
      </c>
      <c r="I290" s="34" t="s">
        <v>609</v>
      </c>
      <c r="J290" s="34" t="s">
        <v>2348</v>
      </c>
      <c r="K290" s="34" t="s">
        <v>2346</v>
      </c>
      <c r="L290" s="36" t="s">
        <v>2349</v>
      </c>
      <c r="M290" s="35" t="s">
        <v>2347</v>
      </c>
      <c r="N290" s="141">
        <f>O290/0.702804</f>
        <v>283438.98156527278</v>
      </c>
      <c r="O290" s="466">
        <v>199202.05</v>
      </c>
      <c r="P290" s="118"/>
    </row>
    <row r="291" spans="1:18" s="200" customFormat="1" ht="88.5" customHeight="1">
      <c r="A291" s="65">
        <v>256</v>
      </c>
      <c r="B291" s="34"/>
      <c r="C291" s="33" t="s">
        <v>117</v>
      </c>
      <c r="D291" s="33" t="s">
        <v>1572</v>
      </c>
      <c r="E291" s="34" t="s">
        <v>1374</v>
      </c>
      <c r="F291" s="34" t="s">
        <v>1009</v>
      </c>
      <c r="G291" s="36" t="s">
        <v>518</v>
      </c>
      <c r="H291" s="34" t="s">
        <v>904</v>
      </c>
      <c r="I291" s="34" t="s">
        <v>1355</v>
      </c>
      <c r="J291" s="34" t="s">
        <v>1354</v>
      </c>
      <c r="K291" s="34" t="s">
        <v>1643</v>
      </c>
      <c r="L291" s="34" t="s">
        <v>119</v>
      </c>
      <c r="M291" s="34" t="s">
        <v>1353</v>
      </c>
      <c r="N291" s="92" t="s">
        <v>647</v>
      </c>
      <c r="O291" s="97" t="s">
        <v>647</v>
      </c>
      <c r="P291" s="216"/>
      <c r="Q291" s="118"/>
    </row>
    <row r="292" spans="1:18" s="200" customFormat="1" ht="180">
      <c r="A292" s="45">
        <v>257</v>
      </c>
      <c r="B292" s="34"/>
      <c r="C292" s="33" t="s">
        <v>117</v>
      </c>
      <c r="D292" s="33" t="s">
        <v>1942</v>
      </c>
      <c r="E292" s="34" t="s">
        <v>1395</v>
      </c>
      <c r="F292" s="34" t="s">
        <v>1941</v>
      </c>
      <c r="G292" s="36" t="s">
        <v>516</v>
      </c>
      <c r="H292" s="34" t="s">
        <v>904</v>
      </c>
      <c r="I292" s="34" t="s">
        <v>1538</v>
      </c>
      <c r="J292" s="34" t="s">
        <v>1940</v>
      </c>
      <c r="K292" s="34" t="s">
        <v>1939</v>
      </c>
      <c r="L292" s="34" t="s">
        <v>1938</v>
      </c>
      <c r="M292" s="34" t="s">
        <v>1937</v>
      </c>
      <c r="N292" s="33">
        <v>351</v>
      </c>
      <c r="O292" s="466">
        <v>246.68420399999999</v>
      </c>
      <c r="P292" s="118"/>
    </row>
    <row r="293" spans="1:18" s="200" customFormat="1" ht="165.75" thickBot="1">
      <c r="A293" s="49">
        <v>258</v>
      </c>
      <c r="B293" s="40"/>
      <c r="C293" s="48" t="s">
        <v>117</v>
      </c>
      <c r="D293" s="48" t="s">
        <v>1946</v>
      </c>
      <c r="E293" s="40" t="s">
        <v>1374</v>
      </c>
      <c r="F293" s="40" t="s">
        <v>1156</v>
      </c>
      <c r="G293" s="318" t="s">
        <v>518</v>
      </c>
      <c r="H293" s="40" t="s">
        <v>904</v>
      </c>
      <c r="I293" s="40" t="s">
        <v>1932</v>
      </c>
      <c r="J293" s="40" t="s">
        <v>1945</v>
      </c>
      <c r="K293" s="40" t="s">
        <v>1944</v>
      </c>
      <c r="L293" s="165" t="s">
        <v>1332</v>
      </c>
      <c r="M293" s="40" t="s">
        <v>1943</v>
      </c>
      <c r="N293" s="48">
        <f>364000-276940.65</f>
        <v>87059.349999999977</v>
      </c>
      <c r="O293" s="467">
        <v>61185.659417399984</v>
      </c>
      <c r="R293" s="206">
        <f>364000-P293</f>
        <v>364000</v>
      </c>
    </row>
    <row r="294" spans="1:18" s="200" customFormat="1" ht="105">
      <c r="A294" s="70">
        <v>259</v>
      </c>
      <c r="B294" s="63" t="s">
        <v>1566</v>
      </c>
      <c r="C294" s="71" t="s">
        <v>866</v>
      </c>
      <c r="D294" s="71" t="s">
        <v>865</v>
      </c>
      <c r="E294" s="63" t="s">
        <v>1399</v>
      </c>
      <c r="F294" s="63" t="s">
        <v>991</v>
      </c>
      <c r="G294" s="63" t="s">
        <v>518</v>
      </c>
      <c r="H294" s="63" t="s">
        <v>1336</v>
      </c>
      <c r="I294" s="63" t="s">
        <v>1337</v>
      </c>
      <c r="J294" s="63" t="s">
        <v>990</v>
      </c>
      <c r="K294" s="63" t="s">
        <v>989</v>
      </c>
      <c r="L294" s="63" t="s">
        <v>828</v>
      </c>
      <c r="M294" s="63" t="s">
        <v>988</v>
      </c>
      <c r="N294" s="73">
        <v>1967780</v>
      </c>
      <c r="O294" s="72">
        <v>1382963.65512</v>
      </c>
      <c r="P294" s="199"/>
    </row>
    <row r="295" spans="1:18" s="164" customFormat="1" ht="109.5" customHeight="1">
      <c r="A295" s="45">
        <v>260</v>
      </c>
      <c r="B295" s="34"/>
      <c r="C295" s="33" t="s">
        <v>210</v>
      </c>
      <c r="D295" s="33" t="s">
        <v>211</v>
      </c>
      <c r="E295" s="34" t="s">
        <v>1374</v>
      </c>
      <c r="F295" s="34" t="s">
        <v>207</v>
      </c>
      <c r="G295" s="36" t="s">
        <v>518</v>
      </c>
      <c r="H295" s="34" t="s">
        <v>778</v>
      </c>
      <c r="I295" s="34" t="s">
        <v>840</v>
      </c>
      <c r="J295" s="34" t="s">
        <v>2142</v>
      </c>
      <c r="K295" s="34" t="s">
        <v>2141</v>
      </c>
      <c r="L295" s="35" t="s">
        <v>1669</v>
      </c>
      <c r="M295" s="34" t="s">
        <v>2140</v>
      </c>
      <c r="N295" s="92">
        <v>52486.68</v>
      </c>
      <c r="O295" s="47">
        <f>N295*0.702804</f>
        <v>36887.84865072</v>
      </c>
      <c r="P295" s="118"/>
    </row>
    <row r="296" spans="1:18" s="164" customFormat="1" ht="109.5" customHeight="1">
      <c r="A296" s="45">
        <v>261</v>
      </c>
      <c r="B296" s="34"/>
      <c r="C296" s="33" t="s">
        <v>206</v>
      </c>
      <c r="D296" s="33" t="s">
        <v>208</v>
      </c>
      <c r="E296" s="34" t="s">
        <v>1398</v>
      </c>
      <c r="F296" s="34" t="s">
        <v>207</v>
      </c>
      <c r="G296" s="36" t="s">
        <v>518</v>
      </c>
      <c r="H296" s="34" t="s">
        <v>778</v>
      </c>
      <c r="I296" s="34" t="s">
        <v>840</v>
      </c>
      <c r="J296" s="34" t="s">
        <v>205</v>
      </c>
      <c r="K296" s="34" t="s">
        <v>204</v>
      </c>
      <c r="L296" s="35" t="s">
        <v>1669</v>
      </c>
      <c r="M296" s="34"/>
      <c r="N296" s="92" t="s">
        <v>647</v>
      </c>
      <c r="O296" s="97" t="s">
        <v>647</v>
      </c>
      <c r="P296" s="118"/>
    </row>
    <row r="297" spans="1:18" s="164" customFormat="1" ht="109.5" customHeight="1">
      <c r="A297" s="45">
        <v>262</v>
      </c>
      <c r="B297" s="34"/>
      <c r="C297" s="33" t="s">
        <v>206</v>
      </c>
      <c r="D297" s="33" t="s">
        <v>1344</v>
      </c>
      <c r="E297" s="34" t="s">
        <v>1374</v>
      </c>
      <c r="F297" s="34" t="s">
        <v>207</v>
      </c>
      <c r="G297" s="34" t="s">
        <v>518</v>
      </c>
      <c r="H297" s="34" t="s">
        <v>778</v>
      </c>
      <c r="I297" s="34" t="s">
        <v>840</v>
      </c>
      <c r="J297" s="34" t="s">
        <v>209</v>
      </c>
      <c r="K297" s="34" t="s">
        <v>204</v>
      </c>
      <c r="L297" s="35" t="s">
        <v>1669</v>
      </c>
      <c r="M297" s="34" t="s">
        <v>1345</v>
      </c>
      <c r="N297" s="92" t="s">
        <v>647</v>
      </c>
      <c r="O297" s="97" t="s">
        <v>647</v>
      </c>
      <c r="P297" s="118"/>
    </row>
    <row r="298" spans="1:18" s="200" customFormat="1" ht="43.5">
      <c r="A298" s="45">
        <v>263</v>
      </c>
      <c r="B298" s="34"/>
      <c r="C298" s="33" t="s">
        <v>206</v>
      </c>
      <c r="D298" s="33" t="s">
        <v>260</v>
      </c>
      <c r="E298" s="34" t="s">
        <v>2147</v>
      </c>
      <c r="F298" s="34" t="s">
        <v>207</v>
      </c>
      <c r="G298" s="81" t="s">
        <v>518</v>
      </c>
      <c r="H298" s="34" t="s">
        <v>702</v>
      </c>
      <c r="I298" s="34" t="s">
        <v>702</v>
      </c>
      <c r="J298" s="61" t="s">
        <v>1321</v>
      </c>
      <c r="K298" s="34" t="s">
        <v>1335</v>
      </c>
      <c r="L298" s="61" t="s">
        <v>1321</v>
      </c>
      <c r="M298" s="61" t="s">
        <v>1464</v>
      </c>
      <c r="N298" s="92">
        <v>237278.10314113181</v>
      </c>
      <c r="O298" s="47">
        <v>166760</v>
      </c>
      <c r="P298" s="199" t="s">
        <v>1326</v>
      </c>
    </row>
    <row r="299" spans="1:18" s="200" customFormat="1" ht="99.75">
      <c r="A299" s="45" t="s">
        <v>2424</v>
      </c>
      <c r="B299" s="34" t="s">
        <v>2144</v>
      </c>
      <c r="C299" s="33" t="s">
        <v>206</v>
      </c>
      <c r="D299" s="33" t="s">
        <v>2143</v>
      </c>
      <c r="E299" s="34" t="s">
        <v>2147</v>
      </c>
      <c r="F299" s="34" t="s">
        <v>207</v>
      </c>
      <c r="G299" s="81" t="s">
        <v>518</v>
      </c>
      <c r="H299" s="34" t="s">
        <v>1068</v>
      </c>
      <c r="I299" s="34" t="s">
        <v>1068</v>
      </c>
      <c r="J299" s="61" t="s">
        <v>2148</v>
      </c>
      <c r="K299" s="34" t="s">
        <v>2146</v>
      </c>
      <c r="L299" s="61" t="s">
        <v>2145</v>
      </c>
      <c r="M299" s="140" t="s">
        <v>2153</v>
      </c>
      <c r="N299" s="92">
        <v>40087.49</v>
      </c>
      <c r="O299" s="47"/>
      <c r="P299" s="199"/>
    </row>
    <row r="300" spans="1:18" s="200" customFormat="1" ht="114">
      <c r="A300" s="45" t="s">
        <v>2425</v>
      </c>
      <c r="B300" s="34" t="s">
        <v>2144</v>
      </c>
      <c r="C300" s="33" t="s">
        <v>206</v>
      </c>
      <c r="D300" s="33" t="s">
        <v>2149</v>
      </c>
      <c r="E300" s="34" t="s">
        <v>1374</v>
      </c>
      <c r="F300" s="34" t="s">
        <v>207</v>
      </c>
      <c r="G300" s="81" t="s">
        <v>518</v>
      </c>
      <c r="H300" s="34" t="s">
        <v>1068</v>
      </c>
      <c r="I300" s="34" t="s">
        <v>2106</v>
      </c>
      <c r="J300" s="61" t="s">
        <v>2151</v>
      </c>
      <c r="K300" s="34" t="s">
        <v>2152</v>
      </c>
      <c r="L300" s="61" t="s">
        <v>2150</v>
      </c>
      <c r="M300" s="140" t="s">
        <v>2153</v>
      </c>
      <c r="N300" s="92"/>
      <c r="O300" s="47"/>
      <c r="P300" s="199"/>
    </row>
    <row r="301" spans="1:18" s="164" customFormat="1" ht="109.5" customHeight="1">
      <c r="A301" s="45">
        <v>264</v>
      </c>
      <c r="B301" s="34"/>
      <c r="C301" s="33" t="s">
        <v>210</v>
      </c>
      <c r="D301" s="33" t="s">
        <v>2088</v>
      </c>
      <c r="E301" s="34" t="s">
        <v>1374</v>
      </c>
      <c r="F301" s="34" t="s">
        <v>207</v>
      </c>
      <c r="G301" s="36" t="s">
        <v>518</v>
      </c>
      <c r="H301" s="34" t="s">
        <v>2093</v>
      </c>
      <c r="I301" s="34" t="s">
        <v>2093</v>
      </c>
      <c r="J301" s="34" t="s">
        <v>2091</v>
      </c>
      <c r="K301" s="34" t="s">
        <v>2092</v>
      </c>
      <c r="L301" s="35" t="s">
        <v>2090</v>
      </c>
      <c r="M301" s="35" t="s">
        <v>2089</v>
      </c>
      <c r="N301" s="92">
        <v>27422.43</v>
      </c>
      <c r="O301" s="47">
        <f>N301*0.702804</f>
        <v>19272.59349372</v>
      </c>
      <c r="P301" s="118"/>
      <c r="R301" s="468">
        <f>N301-P301</f>
        <v>27422.43</v>
      </c>
    </row>
    <row r="302" spans="1:18" s="164" customFormat="1" ht="109.5" customHeight="1" thickBot="1">
      <c r="A302" s="51">
        <v>265</v>
      </c>
      <c r="B302" s="53"/>
      <c r="C302" s="52" t="s">
        <v>210</v>
      </c>
      <c r="D302" s="52" t="s">
        <v>2094</v>
      </c>
      <c r="E302" s="53" t="s">
        <v>1374</v>
      </c>
      <c r="F302" s="53" t="s">
        <v>207</v>
      </c>
      <c r="G302" s="280" t="s">
        <v>518</v>
      </c>
      <c r="H302" s="53" t="s">
        <v>2093</v>
      </c>
      <c r="I302" s="53" t="s">
        <v>2093</v>
      </c>
      <c r="J302" s="53" t="s">
        <v>2097</v>
      </c>
      <c r="K302" s="53" t="s">
        <v>2096</v>
      </c>
      <c r="L302" s="211" t="s">
        <v>2095</v>
      </c>
      <c r="M302" s="211" t="s">
        <v>2089</v>
      </c>
      <c r="N302" s="235">
        <v>6852.57</v>
      </c>
      <c r="O302" s="56">
        <f>N302*0.702804</f>
        <v>4816.0136062799993</v>
      </c>
      <c r="P302" s="469"/>
      <c r="R302" s="468">
        <f>N302-P302</f>
        <v>6852.57</v>
      </c>
    </row>
    <row r="303" spans="1:18" s="200" customFormat="1" ht="150">
      <c r="A303" s="45">
        <v>266</v>
      </c>
      <c r="B303" s="43" t="s">
        <v>352</v>
      </c>
      <c r="C303" s="33" t="s">
        <v>109</v>
      </c>
      <c r="D303" s="33" t="s">
        <v>353</v>
      </c>
      <c r="E303" s="43" t="s">
        <v>1374</v>
      </c>
      <c r="F303" s="34" t="s">
        <v>728</v>
      </c>
      <c r="G303" s="60" t="s">
        <v>518</v>
      </c>
      <c r="H303" s="34" t="s">
        <v>629</v>
      </c>
      <c r="I303" s="34" t="s">
        <v>628</v>
      </c>
      <c r="J303" s="61" t="s">
        <v>359</v>
      </c>
      <c r="K303" s="34" t="s">
        <v>361</v>
      </c>
      <c r="L303" s="34" t="s">
        <v>11</v>
      </c>
      <c r="M303" s="60" t="s">
        <v>362</v>
      </c>
      <c r="N303" s="92">
        <v>220545.13064808966</v>
      </c>
      <c r="O303" s="47">
        <v>155000</v>
      </c>
      <c r="P303" s="199"/>
    </row>
    <row r="304" spans="1:18" s="164" customFormat="1" ht="225">
      <c r="A304" s="167">
        <v>267</v>
      </c>
      <c r="B304" s="34" t="s">
        <v>1485</v>
      </c>
      <c r="C304" s="33" t="s">
        <v>109</v>
      </c>
      <c r="D304" s="33" t="s">
        <v>330</v>
      </c>
      <c r="E304" s="34" t="s">
        <v>1486</v>
      </c>
      <c r="F304" s="34" t="s">
        <v>332</v>
      </c>
      <c r="G304" s="36" t="s">
        <v>518</v>
      </c>
      <c r="H304" s="34" t="s">
        <v>396</v>
      </c>
      <c r="I304" s="34" t="s">
        <v>2423</v>
      </c>
      <c r="J304" s="34" t="s">
        <v>331</v>
      </c>
      <c r="K304" s="34" t="s">
        <v>691</v>
      </c>
      <c r="L304" s="36" t="s">
        <v>480</v>
      </c>
      <c r="M304" s="34" t="s">
        <v>333</v>
      </c>
      <c r="N304" s="92">
        <v>759474.44806802471</v>
      </c>
      <c r="O304" s="47">
        <v>533761.68000000005</v>
      </c>
      <c r="P304" s="118"/>
    </row>
    <row r="305" spans="1:16" s="200" customFormat="1" ht="222.75" customHeight="1">
      <c r="A305" s="45">
        <v>268</v>
      </c>
      <c r="B305" s="43"/>
      <c r="C305" s="33" t="s">
        <v>8</v>
      </c>
      <c r="D305" s="33" t="s">
        <v>6</v>
      </c>
      <c r="E305" s="34" t="s">
        <v>1371</v>
      </c>
      <c r="F305" s="64" t="s">
        <v>7</v>
      </c>
      <c r="G305" s="34" t="s">
        <v>516</v>
      </c>
      <c r="H305" s="34" t="s">
        <v>874</v>
      </c>
      <c r="I305" s="34" t="s">
        <v>1611</v>
      </c>
      <c r="J305" s="61" t="s">
        <v>9</v>
      </c>
      <c r="K305" s="34" t="s">
        <v>10</v>
      </c>
      <c r="L305" s="34" t="s">
        <v>11</v>
      </c>
      <c r="M305" s="36" t="s">
        <v>12</v>
      </c>
      <c r="N305" s="79" t="s">
        <v>1275</v>
      </c>
      <c r="O305" s="77" t="s">
        <v>1275</v>
      </c>
      <c r="P305" s="199"/>
    </row>
    <row r="306" spans="1:16" s="200" customFormat="1" ht="135.75" customHeight="1">
      <c r="A306" s="45">
        <v>269</v>
      </c>
      <c r="B306" s="43" t="s">
        <v>1588</v>
      </c>
      <c r="C306" s="33" t="s">
        <v>109</v>
      </c>
      <c r="D306" s="33" t="s">
        <v>108</v>
      </c>
      <c r="E306" s="43" t="s">
        <v>1374</v>
      </c>
      <c r="F306" s="34" t="s">
        <v>728</v>
      </c>
      <c r="G306" s="42" t="s">
        <v>518</v>
      </c>
      <c r="H306" s="34" t="s">
        <v>629</v>
      </c>
      <c r="I306" s="34" t="s">
        <v>840</v>
      </c>
      <c r="J306" s="61" t="s">
        <v>110</v>
      </c>
      <c r="K306" s="34" t="s">
        <v>1589</v>
      </c>
      <c r="L306" s="34" t="s">
        <v>113</v>
      </c>
      <c r="M306" s="34" t="s">
        <v>1590</v>
      </c>
      <c r="N306" s="92">
        <v>5825324.4900000002</v>
      </c>
      <c r="O306" s="47">
        <v>4094061.35286996</v>
      </c>
      <c r="P306" s="199"/>
    </row>
    <row r="307" spans="1:16" s="200" customFormat="1" ht="150" customHeight="1">
      <c r="A307" s="45">
        <v>270</v>
      </c>
      <c r="B307" s="43"/>
      <c r="C307" s="33" t="s">
        <v>109</v>
      </c>
      <c r="D307" s="33" t="s">
        <v>111</v>
      </c>
      <c r="E307" s="43" t="s">
        <v>1374</v>
      </c>
      <c r="F307" s="34" t="s">
        <v>728</v>
      </c>
      <c r="G307" s="36" t="s">
        <v>518</v>
      </c>
      <c r="H307" s="34" t="s">
        <v>628</v>
      </c>
      <c r="I307" s="34" t="s">
        <v>1347</v>
      </c>
      <c r="J307" s="61" t="s">
        <v>112</v>
      </c>
      <c r="K307" s="34" t="s">
        <v>1348</v>
      </c>
      <c r="L307" s="34" t="s">
        <v>114</v>
      </c>
      <c r="M307" s="34" t="s">
        <v>1346</v>
      </c>
      <c r="N307" s="92">
        <v>361409.43990074046</v>
      </c>
      <c r="O307" s="47">
        <v>254000</v>
      </c>
      <c r="P307" s="199"/>
    </row>
    <row r="308" spans="1:16" s="164" customFormat="1" ht="195.75" customHeight="1">
      <c r="A308" s="45">
        <v>271</v>
      </c>
      <c r="B308" s="43" t="s">
        <v>335</v>
      </c>
      <c r="C308" s="33" t="s">
        <v>109</v>
      </c>
      <c r="D308" s="33" t="s">
        <v>290</v>
      </c>
      <c r="E308" s="43" t="s">
        <v>1374</v>
      </c>
      <c r="F308" s="34" t="s">
        <v>1487</v>
      </c>
      <c r="G308" s="34" t="s">
        <v>518</v>
      </c>
      <c r="H308" s="34" t="s">
        <v>479</v>
      </c>
      <c r="I308" s="34" t="s">
        <v>478</v>
      </c>
      <c r="J308" s="34" t="s">
        <v>336</v>
      </c>
      <c r="K308" s="34" t="s">
        <v>477</v>
      </c>
      <c r="L308" s="36" t="s">
        <v>684</v>
      </c>
      <c r="M308" s="60" t="s">
        <v>298</v>
      </c>
      <c r="N308" s="92">
        <v>1170818.99</v>
      </c>
      <c r="O308" s="47">
        <v>822856.27</v>
      </c>
      <c r="P308" s="118"/>
    </row>
    <row r="309" spans="1:16" s="200" customFormat="1" ht="195.75" customHeight="1">
      <c r="A309" s="45">
        <v>278</v>
      </c>
      <c r="B309" s="115" t="s">
        <v>490</v>
      </c>
      <c r="C309" s="48" t="s">
        <v>109</v>
      </c>
      <c r="D309" s="48" t="s">
        <v>489</v>
      </c>
      <c r="E309" s="34" t="s">
        <v>1398</v>
      </c>
      <c r="F309" s="40" t="s">
        <v>488</v>
      </c>
      <c r="G309" s="34" t="s">
        <v>518</v>
      </c>
      <c r="H309" s="40" t="s">
        <v>778</v>
      </c>
      <c r="I309" s="40" t="s">
        <v>487</v>
      </c>
      <c r="J309" s="34" t="s">
        <v>486</v>
      </c>
      <c r="K309" s="34" t="s">
        <v>862</v>
      </c>
      <c r="L309" s="34" t="s">
        <v>485</v>
      </c>
      <c r="M309" s="36" t="s">
        <v>863</v>
      </c>
      <c r="N309" s="79">
        <v>1638424.0840974154</v>
      </c>
      <c r="O309" s="77">
        <v>1151491</v>
      </c>
      <c r="P309" s="201"/>
    </row>
    <row r="310" spans="1:16" s="197" customFormat="1" ht="105">
      <c r="A310" s="25">
        <v>280</v>
      </c>
      <c r="B310" s="4" t="s">
        <v>704</v>
      </c>
      <c r="C310" s="19" t="s">
        <v>109</v>
      </c>
      <c r="D310" s="19" t="s">
        <v>202</v>
      </c>
      <c r="E310" s="4" t="s">
        <v>676</v>
      </c>
      <c r="F310" s="4" t="s">
        <v>64</v>
      </c>
      <c r="G310" s="1" t="s">
        <v>518</v>
      </c>
      <c r="H310" s="166" t="s">
        <v>825</v>
      </c>
      <c r="I310" s="4" t="s">
        <v>317</v>
      </c>
      <c r="J310" s="4" t="s">
        <v>824</v>
      </c>
      <c r="K310" s="4" t="s">
        <v>2158</v>
      </c>
      <c r="L310" s="9" t="s">
        <v>1670</v>
      </c>
      <c r="M310" s="4" t="s">
        <v>2157</v>
      </c>
      <c r="N310" s="229">
        <v>13400000</v>
      </c>
      <c r="O310" s="13">
        <f>N310*0.702804</f>
        <v>9417573.5999999996</v>
      </c>
      <c r="P310" s="202" t="s">
        <v>672</v>
      </c>
    </row>
    <row r="311" spans="1:16" s="200" customFormat="1" ht="105">
      <c r="A311" s="45">
        <v>290</v>
      </c>
      <c r="B311" s="43"/>
      <c r="C311" s="33" t="s">
        <v>109</v>
      </c>
      <c r="D311" s="33" t="s">
        <v>355</v>
      </c>
      <c r="E311" s="43" t="s">
        <v>1374</v>
      </c>
      <c r="F311" s="34" t="s">
        <v>728</v>
      </c>
      <c r="G311" s="60" t="s">
        <v>518</v>
      </c>
      <c r="H311" s="34" t="s">
        <v>358</v>
      </c>
      <c r="I311" s="34" t="s">
        <v>317</v>
      </c>
      <c r="J311" s="61" t="s">
        <v>356</v>
      </c>
      <c r="K311" s="34" t="s">
        <v>357</v>
      </c>
      <c r="L311" s="34" t="s">
        <v>11</v>
      </c>
      <c r="M311" s="60" t="s">
        <v>360</v>
      </c>
      <c r="N311" s="92">
        <v>12149220.835396498</v>
      </c>
      <c r="O311" s="47">
        <v>8538521</v>
      </c>
      <c r="P311" s="199"/>
    </row>
    <row r="312" spans="1:16" s="200" customFormat="1" ht="75">
      <c r="A312" s="45">
        <v>291</v>
      </c>
      <c r="B312" s="43"/>
      <c r="C312" s="33" t="s">
        <v>109</v>
      </c>
      <c r="D312" s="33" t="s">
        <v>264</v>
      </c>
      <c r="E312" s="43" t="s">
        <v>1374</v>
      </c>
      <c r="F312" s="34" t="s">
        <v>798</v>
      </c>
      <c r="G312" s="60" t="s">
        <v>518</v>
      </c>
      <c r="H312" s="34" t="s">
        <v>2410</v>
      </c>
      <c r="I312" s="34" t="s">
        <v>647</v>
      </c>
      <c r="J312" s="61" t="s">
        <v>1488</v>
      </c>
      <c r="K312" s="34" t="s">
        <v>1007</v>
      </c>
      <c r="L312" s="60" t="s">
        <v>1321</v>
      </c>
      <c r="M312" s="60" t="s">
        <v>1321</v>
      </c>
      <c r="N312" s="92">
        <v>18638.197847479525</v>
      </c>
      <c r="O312" s="47">
        <f>12761+338</f>
        <v>13099</v>
      </c>
      <c r="P312" s="199" t="s">
        <v>1326</v>
      </c>
    </row>
    <row r="313" spans="1:16" s="200" customFormat="1" ht="75.75" thickBot="1">
      <c r="A313" s="51">
        <v>292</v>
      </c>
      <c r="B313" s="87"/>
      <c r="C313" s="52" t="s">
        <v>109</v>
      </c>
      <c r="D313" s="52" t="s">
        <v>262</v>
      </c>
      <c r="E313" s="87" t="s">
        <v>1374</v>
      </c>
      <c r="F313" s="53" t="s">
        <v>798</v>
      </c>
      <c r="G313" s="54" t="s">
        <v>518</v>
      </c>
      <c r="H313" s="34" t="s">
        <v>2410</v>
      </c>
      <c r="I313" s="53" t="s">
        <v>647</v>
      </c>
      <c r="J313" s="55" t="s">
        <v>1489</v>
      </c>
      <c r="K313" s="53" t="s">
        <v>1008</v>
      </c>
      <c r="L313" s="54" t="s">
        <v>1321</v>
      </c>
      <c r="M313" s="54" t="s">
        <v>1321</v>
      </c>
      <c r="N313" s="235">
        <v>133421.26681123045</v>
      </c>
      <c r="O313" s="56">
        <f>83899+9870</f>
        <v>93769</v>
      </c>
      <c r="P313" s="199" t="s">
        <v>1326</v>
      </c>
    </row>
    <row r="314" spans="1:16" s="197" customFormat="1" ht="135">
      <c r="A314" s="90">
        <v>293</v>
      </c>
      <c r="B314" s="6" t="s">
        <v>1951</v>
      </c>
      <c r="C314" s="7" t="s">
        <v>109</v>
      </c>
      <c r="D314" s="7" t="s">
        <v>1950</v>
      </c>
      <c r="E314" s="6" t="s">
        <v>1401</v>
      </c>
      <c r="F314" s="6" t="s">
        <v>1194</v>
      </c>
      <c r="G314" s="6" t="s">
        <v>518</v>
      </c>
      <c r="H314" s="6" t="s">
        <v>585</v>
      </c>
      <c r="I314" s="6" t="s">
        <v>1538</v>
      </c>
      <c r="J314" s="6" t="s">
        <v>1949</v>
      </c>
      <c r="K314" s="6" t="s">
        <v>1948</v>
      </c>
      <c r="L314" s="91" t="s">
        <v>2408</v>
      </c>
      <c r="M314" s="91" t="s">
        <v>1947</v>
      </c>
      <c r="N314" s="470">
        <v>35900000</v>
      </c>
      <c r="O314" s="107">
        <f>N314*0.702804</f>
        <v>25230663.599999998</v>
      </c>
      <c r="P314" s="202" t="s">
        <v>672</v>
      </c>
    </row>
    <row r="315" spans="1:16" s="197" customFormat="1" ht="120">
      <c r="A315" s="25">
        <v>294</v>
      </c>
      <c r="B315" s="4" t="s">
        <v>705</v>
      </c>
      <c r="C315" s="19" t="s">
        <v>109</v>
      </c>
      <c r="D315" s="19" t="s">
        <v>201</v>
      </c>
      <c r="E315" s="4" t="s">
        <v>676</v>
      </c>
      <c r="F315" s="4" t="s">
        <v>64</v>
      </c>
      <c r="G315" s="4" t="s">
        <v>518</v>
      </c>
      <c r="H315" s="166" t="s">
        <v>1967</v>
      </c>
      <c r="I315" s="4" t="s">
        <v>1538</v>
      </c>
      <c r="J315" s="4" t="s">
        <v>200</v>
      </c>
      <c r="K315" s="4" t="s">
        <v>1966</v>
      </c>
      <c r="L315" s="9" t="s">
        <v>1670</v>
      </c>
      <c r="M315" s="9" t="s">
        <v>1965</v>
      </c>
      <c r="N315" s="229">
        <v>22190000</v>
      </c>
      <c r="O315" s="471">
        <f>N315*0.702804</f>
        <v>15595220.76</v>
      </c>
      <c r="P315" s="202" t="s">
        <v>672</v>
      </c>
    </row>
    <row r="316" spans="1:16" s="197" customFormat="1" ht="75">
      <c r="A316" s="90">
        <v>295</v>
      </c>
      <c r="B316" s="6" t="s">
        <v>705</v>
      </c>
      <c r="C316" s="7" t="s">
        <v>109</v>
      </c>
      <c r="D316" s="7" t="s">
        <v>201</v>
      </c>
      <c r="E316" s="6" t="s">
        <v>676</v>
      </c>
      <c r="F316" s="6" t="s">
        <v>64</v>
      </c>
      <c r="G316" s="6" t="s">
        <v>518</v>
      </c>
      <c r="H316" s="360" t="s">
        <v>706</v>
      </c>
      <c r="I316" s="6" t="s">
        <v>1932</v>
      </c>
      <c r="J316" s="6" t="s">
        <v>200</v>
      </c>
      <c r="K316" s="6" t="s">
        <v>707</v>
      </c>
      <c r="L316" s="91" t="s">
        <v>1670</v>
      </c>
      <c r="M316" s="6" t="s">
        <v>199</v>
      </c>
      <c r="N316" s="228">
        <v>20468989</v>
      </c>
      <c r="O316" s="107">
        <v>14385687.345155999</v>
      </c>
      <c r="P316" s="202" t="s">
        <v>672</v>
      </c>
    </row>
    <row r="317" spans="1:16" s="200" customFormat="1" ht="324" customHeight="1">
      <c r="A317" s="45">
        <v>296</v>
      </c>
      <c r="B317" s="34" t="s">
        <v>1964</v>
      </c>
      <c r="C317" s="33" t="s">
        <v>109</v>
      </c>
      <c r="D317" s="33" t="s">
        <v>1963</v>
      </c>
      <c r="E317" s="34" t="s">
        <v>1374</v>
      </c>
      <c r="F317" s="34" t="s">
        <v>882</v>
      </c>
      <c r="G317" s="34" t="s">
        <v>518</v>
      </c>
      <c r="H317" s="34" t="s">
        <v>386</v>
      </c>
      <c r="I317" s="34" t="s">
        <v>1962</v>
      </c>
      <c r="J317" s="34" t="s">
        <v>1961</v>
      </c>
      <c r="K317" s="34" t="s">
        <v>2276</v>
      </c>
      <c r="L317" s="34" t="s">
        <v>1960</v>
      </c>
      <c r="M317" s="35" t="s">
        <v>2277</v>
      </c>
      <c r="N317" s="141">
        <v>3420204</v>
      </c>
      <c r="O317" s="77">
        <f>N317*0.702804</f>
        <v>2403733.0520159998</v>
      </c>
    </row>
    <row r="318" spans="1:16" s="200" customFormat="1" ht="315">
      <c r="A318" s="49">
        <v>297</v>
      </c>
      <c r="B318" s="34" t="s">
        <v>1959</v>
      </c>
      <c r="C318" s="33" t="s">
        <v>109</v>
      </c>
      <c r="D318" s="33" t="s">
        <v>1958</v>
      </c>
      <c r="E318" s="34" t="s">
        <v>1398</v>
      </c>
      <c r="F318" s="34" t="s">
        <v>882</v>
      </c>
      <c r="G318" s="34" t="s">
        <v>518</v>
      </c>
      <c r="H318" s="34" t="s">
        <v>1957</v>
      </c>
      <c r="I318" s="34" t="s">
        <v>1956</v>
      </c>
      <c r="J318" s="34" t="s">
        <v>1955</v>
      </c>
      <c r="K318" s="34" t="s">
        <v>1954</v>
      </c>
      <c r="L318" s="34" t="s">
        <v>1953</v>
      </c>
      <c r="M318" s="36" t="s">
        <v>1952</v>
      </c>
      <c r="N318" s="141">
        <v>15498081.970000001</v>
      </c>
      <c r="O318" s="77">
        <v>10892114</v>
      </c>
    </row>
    <row r="319" spans="1:16" s="197" customFormat="1" ht="210.75" thickBot="1">
      <c r="A319" s="149">
        <v>298</v>
      </c>
      <c r="B319" s="155"/>
      <c r="C319" s="154" t="s">
        <v>109</v>
      </c>
      <c r="D319" s="154" t="s">
        <v>1969</v>
      </c>
      <c r="E319" s="155" t="s">
        <v>676</v>
      </c>
      <c r="F319" s="155" t="s">
        <v>64</v>
      </c>
      <c r="G319" s="155" t="s">
        <v>518</v>
      </c>
      <c r="H319" s="285" t="s">
        <v>1858</v>
      </c>
      <c r="I319" s="285" t="s">
        <v>1936</v>
      </c>
      <c r="J319" s="155" t="s">
        <v>2160</v>
      </c>
      <c r="K319" s="155" t="s">
        <v>2159</v>
      </c>
      <c r="L319" s="12" t="s">
        <v>1968</v>
      </c>
      <c r="M319" s="155" t="s">
        <v>2409</v>
      </c>
      <c r="N319" s="234">
        <v>4470000</v>
      </c>
      <c r="O319" s="471">
        <f>N319*0.702804</f>
        <v>3141533.88</v>
      </c>
      <c r="P319" s="202" t="s">
        <v>672</v>
      </c>
    </row>
    <row r="320" spans="1:16" s="219" customFormat="1" ht="30" customHeight="1" thickBot="1">
      <c r="A320" s="370" t="s">
        <v>864</v>
      </c>
      <c r="B320" s="371"/>
      <c r="C320" s="372"/>
      <c r="D320" s="373"/>
      <c r="E320" s="521"/>
      <c r="F320" s="373"/>
      <c r="G320" s="373"/>
      <c r="H320" s="373"/>
      <c r="I320" s="374"/>
      <c r="J320" s="373"/>
      <c r="K320" s="373"/>
      <c r="L320" s="373"/>
      <c r="M320" s="373"/>
      <c r="N320" s="374"/>
      <c r="O320" s="375"/>
      <c r="P320" s="218"/>
    </row>
    <row r="321" spans="1:16" s="338" customFormat="1" ht="99.75">
      <c r="A321" s="472" t="s">
        <v>2190</v>
      </c>
      <c r="B321" s="377" t="s">
        <v>2002</v>
      </c>
      <c r="C321" s="376" t="s">
        <v>278</v>
      </c>
      <c r="D321" s="376" t="s">
        <v>1493</v>
      </c>
      <c r="E321" s="377" t="s">
        <v>1374</v>
      </c>
      <c r="F321" s="377" t="s">
        <v>1309</v>
      </c>
      <c r="G321" s="378" t="s">
        <v>518</v>
      </c>
      <c r="H321" s="377" t="s">
        <v>1283</v>
      </c>
      <c r="I321" s="377" t="s">
        <v>702</v>
      </c>
      <c r="J321" s="377" t="s">
        <v>1494</v>
      </c>
      <c r="K321" s="377" t="s">
        <v>1491</v>
      </c>
      <c r="L321" s="377" t="s">
        <v>1282</v>
      </c>
      <c r="M321" s="473" t="s">
        <v>1492</v>
      </c>
      <c r="N321" s="379">
        <f>SUM(N322:N325,N335:N336,N342:N344)</f>
        <v>447013.67664384382</v>
      </c>
      <c r="O321" s="380">
        <f>SUM(O322:O325,O335:O336,O342:O344)</f>
        <v>314163</v>
      </c>
      <c r="P321" s="337"/>
    </row>
    <row r="322" spans="1:16" s="338" customFormat="1" ht="99.75">
      <c r="A322" s="361" t="s">
        <v>2191</v>
      </c>
      <c r="B322" s="331" t="s">
        <v>2002</v>
      </c>
      <c r="C322" s="329" t="s">
        <v>278</v>
      </c>
      <c r="D322" s="330" t="s">
        <v>1587</v>
      </c>
      <c r="E322" s="328" t="s">
        <v>1374</v>
      </c>
      <c r="F322" s="331" t="s">
        <v>1309</v>
      </c>
      <c r="G322" s="362" t="s">
        <v>518</v>
      </c>
      <c r="H322" s="328" t="s">
        <v>1283</v>
      </c>
      <c r="I322" s="328" t="s">
        <v>702</v>
      </c>
      <c r="J322" s="328" t="s">
        <v>1312</v>
      </c>
      <c r="K322" s="328" t="s">
        <v>1000</v>
      </c>
      <c r="L322" s="331" t="s">
        <v>1282</v>
      </c>
      <c r="M322" s="351"/>
      <c r="N322" s="335">
        <v>15063.94385916984</v>
      </c>
      <c r="O322" s="336">
        <v>10587</v>
      </c>
      <c r="P322" s="337"/>
    </row>
    <row r="323" spans="1:16" s="338" customFormat="1" ht="99.75">
      <c r="A323" s="361" t="s">
        <v>2192</v>
      </c>
      <c r="B323" s="331" t="s">
        <v>2002</v>
      </c>
      <c r="C323" s="329" t="s">
        <v>265</v>
      </c>
      <c r="D323" s="345" t="s">
        <v>1586</v>
      </c>
      <c r="E323" s="328" t="s">
        <v>1374</v>
      </c>
      <c r="F323" s="331" t="s">
        <v>1309</v>
      </c>
      <c r="G323" s="362" t="s">
        <v>518</v>
      </c>
      <c r="H323" s="328" t="s">
        <v>1283</v>
      </c>
      <c r="I323" s="328" t="s">
        <v>702</v>
      </c>
      <c r="J323" s="344" t="s">
        <v>1310</v>
      </c>
      <c r="K323" s="344" t="s">
        <v>1004</v>
      </c>
      <c r="L323" s="331" t="s">
        <v>1282</v>
      </c>
      <c r="M323" s="363" t="s">
        <v>1284</v>
      </c>
      <c r="N323" s="364">
        <v>145204.06827508096</v>
      </c>
      <c r="O323" s="336">
        <v>102050</v>
      </c>
      <c r="P323" s="337"/>
    </row>
    <row r="324" spans="1:16" s="338" customFormat="1" ht="99.75">
      <c r="A324" s="361" t="s">
        <v>2193</v>
      </c>
      <c r="B324" s="331" t="s">
        <v>2002</v>
      </c>
      <c r="C324" s="329" t="s">
        <v>265</v>
      </c>
      <c r="D324" s="345" t="s">
        <v>1585</v>
      </c>
      <c r="E324" s="328" t="s">
        <v>1374</v>
      </c>
      <c r="F324" s="331" t="s">
        <v>1309</v>
      </c>
      <c r="G324" s="362" t="s">
        <v>518</v>
      </c>
      <c r="H324" s="328" t="s">
        <v>1283</v>
      </c>
      <c r="I324" s="328" t="s">
        <v>702</v>
      </c>
      <c r="J324" s="331" t="s">
        <v>1311</v>
      </c>
      <c r="K324" s="344" t="s">
        <v>1005</v>
      </c>
      <c r="L324" s="331" t="s">
        <v>1282</v>
      </c>
      <c r="M324" s="331" t="s">
        <v>1314</v>
      </c>
      <c r="N324" s="364">
        <v>39100.51735619035</v>
      </c>
      <c r="O324" s="336">
        <v>27480</v>
      </c>
      <c r="P324" s="337"/>
    </row>
    <row r="325" spans="1:16" s="338" customFormat="1" ht="105" customHeight="1">
      <c r="A325" s="361" t="s">
        <v>2188</v>
      </c>
      <c r="B325" s="331" t="s">
        <v>2002</v>
      </c>
      <c r="C325" s="329" t="s">
        <v>265</v>
      </c>
      <c r="D325" s="345" t="s">
        <v>2186</v>
      </c>
      <c r="E325" s="328" t="s">
        <v>1374</v>
      </c>
      <c r="F325" s="331" t="s">
        <v>1309</v>
      </c>
      <c r="G325" s="362" t="s">
        <v>518</v>
      </c>
      <c r="H325" s="328" t="s">
        <v>1283</v>
      </c>
      <c r="I325" s="328" t="s">
        <v>702</v>
      </c>
      <c r="J325" s="331" t="s">
        <v>1313</v>
      </c>
      <c r="K325" s="344" t="s">
        <v>1006</v>
      </c>
      <c r="L325" s="331" t="s">
        <v>1282</v>
      </c>
      <c r="M325" s="331" t="s">
        <v>1314</v>
      </c>
      <c r="N325" s="364">
        <v>40769.545990062667</v>
      </c>
      <c r="O325" s="336">
        <v>28653</v>
      </c>
      <c r="P325" s="337"/>
    </row>
    <row r="326" spans="1:16" s="338" customFormat="1" ht="156.75">
      <c r="A326" s="327">
        <v>299</v>
      </c>
      <c r="B326" s="328" t="s">
        <v>414</v>
      </c>
      <c r="C326" s="329" t="s">
        <v>226</v>
      </c>
      <c r="D326" s="329" t="s">
        <v>415</v>
      </c>
      <c r="E326" s="328" t="s">
        <v>1374</v>
      </c>
      <c r="F326" s="349" t="s">
        <v>78</v>
      </c>
      <c r="G326" s="365" t="s">
        <v>517</v>
      </c>
      <c r="H326" s="329" t="s">
        <v>198</v>
      </c>
      <c r="I326" s="329" t="s">
        <v>417</v>
      </c>
      <c r="J326" s="331" t="s">
        <v>225</v>
      </c>
      <c r="K326" s="329" t="s">
        <v>418</v>
      </c>
      <c r="L326" s="329" t="s">
        <v>419</v>
      </c>
      <c r="M326" s="329" t="s">
        <v>416</v>
      </c>
      <c r="N326" s="366">
        <v>501535</v>
      </c>
      <c r="O326" s="367">
        <v>352480.80413999996</v>
      </c>
      <c r="P326" s="337"/>
    </row>
    <row r="327" spans="1:16" s="338" customFormat="1" ht="120">
      <c r="A327" s="361" t="s">
        <v>2187</v>
      </c>
      <c r="B327" s="331" t="s">
        <v>1984</v>
      </c>
      <c r="C327" s="329" t="s">
        <v>1978</v>
      </c>
      <c r="D327" s="345" t="s">
        <v>1977</v>
      </c>
      <c r="E327" s="328" t="s">
        <v>1374</v>
      </c>
      <c r="F327" s="331" t="s">
        <v>1309</v>
      </c>
      <c r="G327" s="362" t="s">
        <v>518</v>
      </c>
      <c r="H327" s="328" t="s">
        <v>1723</v>
      </c>
      <c r="I327" s="328" t="s">
        <v>1677</v>
      </c>
      <c r="J327" s="331" t="s">
        <v>1988</v>
      </c>
      <c r="K327" s="344" t="s">
        <v>1971</v>
      </c>
      <c r="L327" s="331" t="s">
        <v>1282</v>
      </c>
      <c r="M327" s="333" t="s">
        <v>1989</v>
      </c>
      <c r="N327" s="364" t="s">
        <v>915</v>
      </c>
      <c r="O327" s="369" t="s">
        <v>915</v>
      </c>
      <c r="P327" s="337"/>
    </row>
    <row r="328" spans="1:16" s="338" customFormat="1" ht="285">
      <c r="A328" s="361" t="s">
        <v>2189</v>
      </c>
      <c r="B328" s="331" t="s">
        <v>1984</v>
      </c>
      <c r="C328" s="329" t="s">
        <v>1983</v>
      </c>
      <c r="D328" s="345" t="s">
        <v>1976</v>
      </c>
      <c r="E328" s="328" t="s">
        <v>1374</v>
      </c>
      <c r="F328" s="331" t="s">
        <v>1309</v>
      </c>
      <c r="G328" s="362" t="s">
        <v>518</v>
      </c>
      <c r="H328" s="328" t="s">
        <v>1723</v>
      </c>
      <c r="I328" s="328" t="s">
        <v>1677</v>
      </c>
      <c r="J328" s="331" t="s">
        <v>2000</v>
      </c>
      <c r="K328" s="344" t="s">
        <v>1971</v>
      </c>
      <c r="L328" s="331" t="s">
        <v>1282</v>
      </c>
      <c r="M328" s="474" t="s">
        <v>1999</v>
      </c>
      <c r="N328" s="364" t="s">
        <v>915</v>
      </c>
      <c r="O328" s="369" t="s">
        <v>915</v>
      </c>
      <c r="P328" s="337"/>
    </row>
    <row r="329" spans="1:16" s="338" customFormat="1" ht="182.25" customHeight="1">
      <c r="A329" s="361" t="s">
        <v>2296</v>
      </c>
      <c r="B329" s="331" t="s">
        <v>1984</v>
      </c>
      <c r="C329" s="330" t="s">
        <v>1982</v>
      </c>
      <c r="D329" s="345" t="s">
        <v>1979</v>
      </c>
      <c r="E329" s="328" t="s">
        <v>1374</v>
      </c>
      <c r="F329" s="331" t="s">
        <v>1309</v>
      </c>
      <c r="G329" s="362" t="s">
        <v>518</v>
      </c>
      <c r="H329" s="328" t="s">
        <v>1723</v>
      </c>
      <c r="I329" s="328" t="s">
        <v>1677</v>
      </c>
      <c r="J329" s="331" t="s">
        <v>1998</v>
      </c>
      <c r="K329" s="344" t="s">
        <v>1971</v>
      </c>
      <c r="L329" s="331" t="s">
        <v>1282</v>
      </c>
      <c r="M329" s="474" t="s">
        <v>1999</v>
      </c>
      <c r="N329" s="364" t="s">
        <v>915</v>
      </c>
      <c r="O329" s="369" t="s">
        <v>915</v>
      </c>
      <c r="P329" s="337"/>
    </row>
    <row r="330" spans="1:16" s="338" customFormat="1" ht="182.25" customHeight="1">
      <c r="A330" s="361" t="s">
        <v>2297</v>
      </c>
      <c r="B330" s="331" t="s">
        <v>1984</v>
      </c>
      <c r="C330" s="330" t="s">
        <v>1981</v>
      </c>
      <c r="D330" s="345" t="s">
        <v>1980</v>
      </c>
      <c r="E330" s="328" t="s">
        <v>1374</v>
      </c>
      <c r="F330" s="331" t="s">
        <v>1309</v>
      </c>
      <c r="G330" s="362" t="s">
        <v>518</v>
      </c>
      <c r="H330" s="328" t="s">
        <v>1723</v>
      </c>
      <c r="I330" s="328" t="s">
        <v>1677</v>
      </c>
      <c r="J330" s="331" t="s">
        <v>1987</v>
      </c>
      <c r="K330" s="344" t="s">
        <v>1971</v>
      </c>
      <c r="L330" s="331" t="s">
        <v>1282</v>
      </c>
      <c r="M330" s="474" t="s">
        <v>1999</v>
      </c>
      <c r="N330" s="364" t="s">
        <v>915</v>
      </c>
      <c r="O330" s="369" t="s">
        <v>915</v>
      </c>
      <c r="P330" s="337"/>
    </row>
    <row r="331" spans="1:16" s="338" customFormat="1" ht="182.25" customHeight="1">
      <c r="A331" s="361" t="s">
        <v>2298</v>
      </c>
      <c r="B331" s="331" t="s">
        <v>1984</v>
      </c>
      <c r="C331" s="330" t="s">
        <v>90</v>
      </c>
      <c r="D331" s="345" t="s">
        <v>1986</v>
      </c>
      <c r="E331" s="328" t="s">
        <v>1374</v>
      </c>
      <c r="F331" s="331" t="s">
        <v>1309</v>
      </c>
      <c r="G331" s="362" t="s">
        <v>518</v>
      </c>
      <c r="H331" s="328" t="s">
        <v>1723</v>
      </c>
      <c r="I331" s="328" t="s">
        <v>1677</v>
      </c>
      <c r="J331" s="331" t="s">
        <v>1985</v>
      </c>
      <c r="K331" s="344" t="s">
        <v>1971</v>
      </c>
      <c r="L331" s="331" t="s">
        <v>1282</v>
      </c>
      <c r="M331" s="474" t="s">
        <v>1999</v>
      </c>
      <c r="N331" s="364" t="s">
        <v>915</v>
      </c>
      <c r="O331" s="369" t="s">
        <v>915</v>
      </c>
      <c r="P331" s="337"/>
    </row>
    <row r="332" spans="1:16" s="338" customFormat="1" ht="75">
      <c r="A332" s="327">
        <v>300</v>
      </c>
      <c r="B332" s="331" t="s">
        <v>1122</v>
      </c>
      <c r="C332" s="329" t="s">
        <v>1118</v>
      </c>
      <c r="D332" s="329" t="s">
        <v>1117</v>
      </c>
      <c r="E332" s="331" t="s">
        <v>1490</v>
      </c>
      <c r="F332" s="331" t="s">
        <v>78</v>
      </c>
      <c r="G332" s="331" t="s">
        <v>518</v>
      </c>
      <c r="H332" s="331" t="s">
        <v>1119</v>
      </c>
      <c r="I332" s="331" t="s">
        <v>610</v>
      </c>
      <c r="J332" s="331" t="s">
        <v>1120</v>
      </c>
      <c r="K332" s="331" t="s">
        <v>1577</v>
      </c>
      <c r="L332" s="331" t="s">
        <v>1121</v>
      </c>
      <c r="M332" s="331" t="s">
        <v>1123</v>
      </c>
      <c r="N332" s="335">
        <v>5755</v>
      </c>
      <c r="O332" s="369">
        <v>4044.64</v>
      </c>
      <c r="P332" s="337"/>
    </row>
    <row r="333" spans="1:16" s="338" customFormat="1" ht="45">
      <c r="A333" s="475">
        <v>301</v>
      </c>
      <c r="B333" s="328" t="s">
        <v>2001</v>
      </c>
      <c r="C333" s="329" t="s">
        <v>1114</v>
      </c>
      <c r="D333" s="329" t="s">
        <v>1113</v>
      </c>
      <c r="E333" s="328" t="s">
        <v>1374</v>
      </c>
      <c r="F333" s="381" t="s">
        <v>1277</v>
      </c>
      <c r="G333" s="331" t="s">
        <v>517</v>
      </c>
      <c r="H333" s="331" t="s">
        <v>702</v>
      </c>
      <c r="I333" s="331" t="s">
        <v>702</v>
      </c>
      <c r="J333" s="331" t="s">
        <v>1116</v>
      </c>
      <c r="K333" s="331" t="s">
        <v>1115</v>
      </c>
      <c r="L333" s="331" t="s">
        <v>1280</v>
      </c>
      <c r="M333" s="331" t="s">
        <v>1279</v>
      </c>
      <c r="N333" s="331" t="s">
        <v>1275</v>
      </c>
      <c r="O333" s="382" t="s">
        <v>1275</v>
      </c>
      <c r="P333" s="337"/>
    </row>
    <row r="334" spans="1:16" s="338" customFormat="1" ht="90.75" customHeight="1">
      <c r="A334" s="475">
        <v>302</v>
      </c>
      <c r="B334" s="328" t="s">
        <v>2001</v>
      </c>
      <c r="C334" s="330" t="s">
        <v>40</v>
      </c>
      <c r="D334" s="330" t="s">
        <v>1270</v>
      </c>
      <c r="E334" s="328" t="s">
        <v>1374</v>
      </c>
      <c r="F334" s="350" t="s">
        <v>1277</v>
      </c>
      <c r="G334" s="362" t="s">
        <v>518</v>
      </c>
      <c r="H334" s="328" t="s">
        <v>1276</v>
      </c>
      <c r="I334" s="328" t="s">
        <v>1271</v>
      </c>
      <c r="J334" s="328" t="s">
        <v>1272</v>
      </c>
      <c r="K334" s="328" t="s">
        <v>1273</v>
      </c>
      <c r="L334" s="328" t="s">
        <v>1274</v>
      </c>
      <c r="M334" s="362" t="s">
        <v>1275</v>
      </c>
      <c r="N334" s="362" t="s">
        <v>1275</v>
      </c>
      <c r="O334" s="382" t="s">
        <v>1275</v>
      </c>
      <c r="P334" s="337"/>
    </row>
    <row r="335" spans="1:16" s="338" customFormat="1" ht="99.75">
      <c r="A335" s="368" t="s">
        <v>2300</v>
      </c>
      <c r="B335" s="331" t="s">
        <v>2002</v>
      </c>
      <c r="C335" s="330" t="s">
        <v>40</v>
      </c>
      <c r="D335" s="330" t="s">
        <v>1278</v>
      </c>
      <c r="E335" s="328" t="s">
        <v>1374</v>
      </c>
      <c r="F335" s="350" t="s">
        <v>1277</v>
      </c>
      <c r="G335" s="362" t="s">
        <v>518</v>
      </c>
      <c r="H335" s="328" t="s">
        <v>1462</v>
      </c>
      <c r="I335" s="328" t="s">
        <v>702</v>
      </c>
      <c r="J335" s="328" t="s">
        <v>1269</v>
      </c>
      <c r="K335" s="328" t="s">
        <v>1001</v>
      </c>
      <c r="L335" s="328" t="s">
        <v>1268</v>
      </c>
      <c r="M335" s="362"/>
      <c r="N335" s="335">
        <v>2805.9032105679535</v>
      </c>
      <c r="O335" s="352">
        <v>1972</v>
      </c>
      <c r="P335" s="337"/>
    </row>
    <row r="336" spans="1:16" s="338" customFormat="1" ht="142.5">
      <c r="A336" s="368" t="s">
        <v>2299</v>
      </c>
      <c r="B336" s="331" t="s">
        <v>2002</v>
      </c>
      <c r="C336" s="330" t="s">
        <v>1981</v>
      </c>
      <c r="D336" s="329" t="s">
        <v>1581</v>
      </c>
      <c r="E336" s="328" t="s">
        <v>1374</v>
      </c>
      <c r="F336" s="331" t="s">
        <v>1309</v>
      </c>
      <c r="G336" s="362" t="s">
        <v>518</v>
      </c>
      <c r="H336" s="328" t="s">
        <v>702</v>
      </c>
      <c r="I336" s="328" t="s">
        <v>702</v>
      </c>
      <c r="J336" s="328" t="s">
        <v>256</v>
      </c>
      <c r="K336" s="328" t="s">
        <v>1010</v>
      </c>
      <c r="L336" s="331" t="s">
        <v>1282</v>
      </c>
      <c r="M336" s="331" t="s">
        <v>1314</v>
      </c>
      <c r="N336" s="335">
        <v>124424.44835259902</v>
      </c>
      <c r="O336" s="336">
        <v>87446</v>
      </c>
      <c r="P336" s="337"/>
    </row>
    <row r="337" spans="1:16" s="338" customFormat="1" ht="132" customHeight="1">
      <c r="A337" s="327">
        <v>303</v>
      </c>
      <c r="B337" s="328" t="s">
        <v>2001</v>
      </c>
      <c r="C337" s="329" t="s">
        <v>82</v>
      </c>
      <c r="D337" s="329" t="s">
        <v>87</v>
      </c>
      <c r="E337" s="331" t="s">
        <v>1374</v>
      </c>
      <c r="F337" s="381" t="s">
        <v>78</v>
      </c>
      <c r="G337" s="331" t="s">
        <v>518</v>
      </c>
      <c r="H337" s="331" t="s">
        <v>628</v>
      </c>
      <c r="I337" s="331" t="s">
        <v>778</v>
      </c>
      <c r="J337" s="331" t="s">
        <v>88</v>
      </c>
      <c r="K337" s="331" t="s">
        <v>1578</v>
      </c>
      <c r="L337" s="331" t="s">
        <v>84</v>
      </c>
      <c r="M337" s="331"/>
      <c r="N337" s="335">
        <v>19911.525830814851</v>
      </c>
      <c r="O337" s="352">
        <v>13993.9</v>
      </c>
      <c r="P337" s="337"/>
    </row>
    <row r="338" spans="1:16" s="338" customFormat="1" ht="132" customHeight="1">
      <c r="A338" s="327">
        <v>304</v>
      </c>
      <c r="B338" s="328" t="s">
        <v>2001</v>
      </c>
      <c r="C338" s="330" t="s">
        <v>82</v>
      </c>
      <c r="D338" s="330" t="s">
        <v>85</v>
      </c>
      <c r="E338" s="328" t="s">
        <v>1374</v>
      </c>
      <c r="F338" s="350" t="s">
        <v>78</v>
      </c>
      <c r="G338" s="362" t="s">
        <v>518</v>
      </c>
      <c r="H338" s="328" t="s">
        <v>628</v>
      </c>
      <c r="I338" s="328" t="s">
        <v>778</v>
      </c>
      <c r="J338" s="328" t="s">
        <v>86</v>
      </c>
      <c r="K338" s="331" t="s">
        <v>1579</v>
      </c>
      <c r="L338" s="331" t="s">
        <v>84</v>
      </c>
      <c r="M338" s="331"/>
      <c r="N338" s="335">
        <v>15599.740468181741</v>
      </c>
      <c r="O338" s="352">
        <v>10963.56</v>
      </c>
      <c r="P338" s="337"/>
    </row>
    <row r="339" spans="1:16" s="338" customFormat="1" ht="105">
      <c r="A339" s="327">
        <v>305</v>
      </c>
      <c r="B339" s="328" t="s">
        <v>2001</v>
      </c>
      <c r="C339" s="330" t="s">
        <v>82</v>
      </c>
      <c r="D339" s="330" t="s">
        <v>467</v>
      </c>
      <c r="E339" s="328" t="s">
        <v>1374</v>
      </c>
      <c r="F339" s="350" t="s">
        <v>78</v>
      </c>
      <c r="G339" s="332" t="s">
        <v>516</v>
      </c>
      <c r="H339" s="328" t="s">
        <v>628</v>
      </c>
      <c r="I339" s="328" t="s">
        <v>778</v>
      </c>
      <c r="J339" s="328" t="s">
        <v>83</v>
      </c>
      <c r="K339" s="328" t="s">
        <v>1580</v>
      </c>
      <c r="L339" s="328" t="s">
        <v>84</v>
      </c>
      <c r="M339" s="328" t="s">
        <v>420</v>
      </c>
      <c r="N339" s="335">
        <v>3254.1078309172972</v>
      </c>
      <c r="O339" s="336">
        <v>2287</v>
      </c>
      <c r="P339" s="337"/>
    </row>
    <row r="340" spans="1:16" s="338" customFormat="1" ht="74.25" customHeight="1">
      <c r="A340" s="327">
        <v>306</v>
      </c>
      <c r="B340" s="328"/>
      <c r="C340" s="329" t="s">
        <v>82</v>
      </c>
      <c r="D340" s="329" t="s">
        <v>820</v>
      </c>
      <c r="E340" s="328" t="s">
        <v>1374</v>
      </c>
      <c r="F340" s="331" t="s">
        <v>78</v>
      </c>
      <c r="G340" s="351" t="s">
        <v>518</v>
      </c>
      <c r="H340" s="331" t="s">
        <v>647</v>
      </c>
      <c r="I340" s="331" t="s">
        <v>647</v>
      </c>
      <c r="J340" s="331" t="s">
        <v>820</v>
      </c>
      <c r="K340" s="331"/>
      <c r="L340" s="333"/>
      <c r="M340" s="351"/>
      <c r="N340" s="335" t="s">
        <v>647</v>
      </c>
      <c r="O340" s="383" t="s">
        <v>647</v>
      </c>
      <c r="P340" s="337"/>
    </row>
    <row r="341" spans="1:16" s="338" customFormat="1" ht="74.25" customHeight="1">
      <c r="A341" s="327">
        <v>307</v>
      </c>
      <c r="B341" s="339" t="s">
        <v>2295</v>
      </c>
      <c r="C341" s="329" t="s">
        <v>2294</v>
      </c>
      <c r="D341" s="329" t="s">
        <v>2293</v>
      </c>
      <c r="E341" s="339" t="s">
        <v>1490</v>
      </c>
      <c r="F341" s="331" t="s">
        <v>78</v>
      </c>
      <c r="G341" s="331" t="s">
        <v>517</v>
      </c>
      <c r="H341" s="331" t="s">
        <v>2292</v>
      </c>
      <c r="I341" s="331" t="s">
        <v>2291</v>
      </c>
      <c r="J341" s="331" t="s">
        <v>2290</v>
      </c>
      <c r="K341" s="331" t="s">
        <v>2289</v>
      </c>
      <c r="L341" s="334" t="s">
        <v>2288</v>
      </c>
      <c r="M341" s="333" t="s">
        <v>2287</v>
      </c>
      <c r="N341" s="340">
        <v>23730</v>
      </c>
      <c r="O341" s="341">
        <f>N341*0.702804</f>
        <v>16677.538919999999</v>
      </c>
    </row>
    <row r="342" spans="1:16" s="338" customFormat="1" ht="152.25" customHeight="1">
      <c r="A342" s="361" t="s">
        <v>2194</v>
      </c>
      <c r="B342" s="331" t="s">
        <v>2002</v>
      </c>
      <c r="C342" s="329" t="s">
        <v>280</v>
      </c>
      <c r="D342" s="329" t="s">
        <v>1582</v>
      </c>
      <c r="E342" s="328" t="s">
        <v>1374</v>
      </c>
      <c r="F342" s="331" t="s">
        <v>1309</v>
      </c>
      <c r="G342" s="334" t="s">
        <v>518</v>
      </c>
      <c r="H342" s="331" t="s">
        <v>778</v>
      </c>
      <c r="I342" s="331" t="s">
        <v>702</v>
      </c>
      <c r="J342" s="331" t="s">
        <v>1285</v>
      </c>
      <c r="K342" s="331" t="s">
        <v>1066</v>
      </c>
      <c r="L342" s="331" t="s">
        <v>1282</v>
      </c>
      <c r="M342" s="331" t="s">
        <v>1314</v>
      </c>
      <c r="N342" s="335">
        <v>14042.321899135464</v>
      </c>
      <c r="O342" s="336">
        <v>9869</v>
      </c>
      <c r="P342" s="337"/>
    </row>
    <row r="343" spans="1:16" s="338" customFormat="1" ht="152.25" customHeight="1">
      <c r="A343" s="361" t="s">
        <v>2195</v>
      </c>
      <c r="B343" s="331" t="s">
        <v>2002</v>
      </c>
      <c r="C343" s="329" t="s">
        <v>280</v>
      </c>
      <c r="D343" s="329" t="s">
        <v>1583</v>
      </c>
      <c r="E343" s="328" t="s">
        <v>1374</v>
      </c>
      <c r="F343" s="331" t="s">
        <v>1309</v>
      </c>
      <c r="G343" s="334" t="s">
        <v>518</v>
      </c>
      <c r="H343" s="331" t="s">
        <v>778</v>
      </c>
      <c r="I343" s="331" t="s">
        <v>702</v>
      </c>
      <c r="J343" s="331" t="s">
        <v>281</v>
      </c>
      <c r="K343" s="331" t="s">
        <v>1065</v>
      </c>
      <c r="L343" s="331" t="s">
        <v>1282</v>
      </c>
      <c r="M343" s="331" t="s">
        <v>1314</v>
      </c>
      <c r="N343" s="335">
        <v>44663.946135764738</v>
      </c>
      <c r="O343" s="336">
        <v>31390</v>
      </c>
      <c r="P343" s="337"/>
    </row>
    <row r="344" spans="1:16" s="338" customFormat="1" ht="128.25">
      <c r="A344" s="361" t="s">
        <v>2196</v>
      </c>
      <c r="B344" s="331" t="s">
        <v>2002</v>
      </c>
      <c r="C344" s="329" t="s">
        <v>259</v>
      </c>
      <c r="D344" s="329" t="s">
        <v>1584</v>
      </c>
      <c r="E344" s="331" t="s">
        <v>1374</v>
      </c>
      <c r="F344" s="331" t="s">
        <v>1309</v>
      </c>
      <c r="G344" s="423" t="s">
        <v>518</v>
      </c>
      <c r="H344" s="331" t="s">
        <v>778</v>
      </c>
      <c r="I344" s="331" t="s">
        <v>702</v>
      </c>
      <c r="J344" s="381" t="s">
        <v>261</v>
      </c>
      <c r="K344" s="331" t="s">
        <v>1064</v>
      </c>
      <c r="L344" s="331" t="s">
        <v>1282</v>
      </c>
      <c r="M344" s="423" t="s">
        <v>1281</v>
      </c>
      <c r="N344" s="335">
        <v>20938.981565272821</v>
      </c>
      <c r="O344" s="369">
        <v>14716</v>
      </c>
      <c r="P344" s="337"/>
    </row>
    <row r="345" spans="1:16" s="338" customFormat="1" ht="165">
      <c r="A345" s="476">
        <v>308</v>
      </c>
      <c r="B345" s="477" t="s">
        <v>1993</v>
      </c>
      <c r="C345" s="329" t="s">
        <v>1992</v>
      </c>
      <c r="D345" s="329" t="s">
        <v>1991</v>
      </c>
      <c r="E345" s="331" t="s">
        <v>1371</v>
      </c>
      <c r="F345" s="331" t="s">
        <v>78</v>
      </c>
      <c r="G345" s="334" t="s">
        <v>518</v>
      </c>
      <c r="H345" s="331" t="s">
        <v>1994</v>
      </c>
      <c r="I345" s="331" t="s">
        <v>1990</v>
      </c>
      <c r="J345" s="331" t="s">
        <v>1997</v>
      </c>
      <c r="K345" s="331" t="s">
        <v>1213</v>
      </c>
      <c r="L345" s="331" t="s">
        <v>1996</v>
      </c>
      <c r="M345" s="333" t="s">
        <v>1995</v>
      </c>
      <c r="N345" s="340">
        <v>9389.6</v>
      </c>
      <c r="O345" s="478">
        <f>N345*0.702804</f>
        <v>6599.0484384000001</v>
      </c>
      <c r="P345" s="479"/>
    </row>
    <row r="346" spans="1:16" s="338" customFormat="1" ht="105.75" thickBot="1">
      <c r="A346" s="480">
        <v>309</v>
      </c>
      <c r="B346" s="441" t="s">
        <v>2304</v>
      </c>
      <c r="C346" s="442" t="s">
        <v>2305</v>
      </c>
      <c r="D346" s="442" t="s">
        <v>2303</v>
      </c>
      <c r="E346" s="441" t="s">
        <v>1490</v>
      </c>
      <c r="F346" s="441" t="s">
        <v>78</v>
      </c>
      <c r="G346" s="481" t="s">
        <v>517</v>
      </c>
      <c r="H346" s="441" t="s">
        <v>2308</v>
      </c>
      <c r="I346" s="441" t="s">
        <v>2309</v>
      </c>
      <c r="J346" s="441" t="s">
        <v>2307</v>
      </c>
      <c r="K346" s="441" t="s">
        <v>2302</v>
      </c>
      <c r="L346" s="441" t="s">
        <v>2306</v>
      </c>
      <c r="M346" s="445" t="s">
        <v>2301</v>
      </c>
      <c r="N346" s="482">
        <v>1925468</v>
      </c>
      <c r="O346" s="483">
        <f>N346*0.702804</f>
        <v>1353226.6122719999</v>
      </c>
      <c r="P346" s="479"/>
    </row>
    <row r="347" spans="1:16" s="394" customFormat="1" ht="40.5" customHeight="1">
      <c r="A347" s="385" t="s">
        <v>2426</v>
      </c>
      <c r="B347" s="386"/>
      <c r="C347" s="387"/>
      <c r="D347" s="388"/>
      <c r="E347" s="386"/>
      <c r="F347" s="388"/>
      <c r="G347" s="388"/>
      <c r="H347" s="388"/>
      <c r="I347" s="389"/>
      <c r="J347" s="390"/>
      <c r="K347" s="388"/>
      <c r="L347" s="388"/>
      <c r="M347" s="388"/>
      <c r="N347" s="391"/>
      <c r="O347" s="392"/>
      <c r="P347" s="393"/>
    </row>
    <row r="348" spans="1:16" s="221" customFormat="1" ht="29.25" customHeight="1" thickBot="1">
      <c r="A348" s="395" t="s">
        <v>2427</v>
      </c>
      <c r="B348" s="396"/>
      <c r="C348" s="397"/>
      <c r="D348" s="398"/>
      <c r="E348" s="396"/>
      <c r="F348" s="398"/>
      <c r="G348" s="398"/>
      <c r="H348" s="398"/>
      <c r="I348" s="399"/>
      <c r="J348" s="400"/>
      <c r="K348" s="398"/>
      <c r="L348" s="398"/>
      <c r="M348" s="398"/>
      <c r="N348" s="401"/>
      <c r="O348" s="402"/>
      <c r="P348" s="220"/>
    </row>
    <row r="349" spans="1:16" s="200" customFormat="1" ht="149.25" customHeight="1" thickBot="1">
      <c r="A349" s="484" t="s">
        <v>2428</v>
      </c>
      <c r="B349" s="407"/>
      <c r="C349" s="408" t="s">
        <v>743</v>
      </c>
      <c r="D349" s="408" t="s">
        <v>742</v>
      </c>
      <c r="E349" s="407" t="s">
        <v>1371</v>
      </c>
      <c r="F349" s="407" t="s">
        <v>849</v>
      </c>
      <c r="G349" s="409" t="s">
        <v>516</v>
      </c>
      <c r="H349" s="407" t="s">
        <v>741</v>
      </c>
      <c r="I349" s="407" t="s">
        <v>740</v>
      </c>
      <c r="J349" s="407" t="s">
        <v>739</v>
      </c>
      <c r="K349" s="407" t="s">
        <v>1648</v>
      </c>
      <c r="L349" s="407" t="s">
        <v>738</v>
      </c>
      <c r="M349" s="407" t="s">
        <v>1594</v>
      </c>
      <c r="N349" s="410">
        <v>7114.3590531641821</v>
      </c>
      <c r="O349" s="411">
        <v>5000</v>
      </c>
      <c r="P349" s="195"/>
    </row>
    <row r="350" spans="1:16" s="221" customFormat="1" ht="29.25" customHeight="1" thickBot="1">
      <c r="A350" s="384" t="s">
        <v>2430</v>
      </c>
      <c r="B350" s="286"/>
      <c r="C350" s="287"/>
      <c r="D350" s="288"/>
      <c r="E350" s="286"/>
      <c r="F350" s="288"/>
      <c r="G350" s="288"/>
      <c r="H350" s="288"/>
      <c r="I350" s="289"/>
      <c r="J350" s="290"/>
      <c r="K350" s="288"/>
      <c r="L350" s="288"/>
      <c r="M350" s="288"/>
      <c r="N350" s="291"/>
      <c r="O350" s="292"/>
      <c r="P350" s="220"/>
    </row>
    <row r="351" spans="1:16" s="200" customFormat="1" ht="120">
      <c r="A351" s="70" t="s">
        <v>2429</v>
      </c>
      <c r="B351" s="63"/>
      <c r="C351" s="403" t="s">
        <v>137</v>
      </c>
      <c r="D351" s="71" t="s">
        <v>136</v>
      </c>
      <c r="E351" s="63" t="s">
        <v>1371</v>
      </c>
      <c r="F351" s="63" t="s">
        <v>950</v>
      </c>
      <c r="G351" s="67" t="s">
        <v>516</v>
      </c>
      <c r="H351" s="63" t="s">
        <v>778</v>
      </c>
      <c r="I351" s="63" t="s">
        <v>840</v>
      </c>
      <c r="J351" s="63" t="s">
        <v>138</v>
      </c>
      <c r="K351" s="63" t="s">
        <v>19</v>
      </c>
      <c r="L351" s="404" t="s">
        <v>139</v>
      </c>
      <c r="M351" s="67" t="s">
        <v>140</v>
      </c>
      <c r="N351" s="73" t="s">
        <v>647</v>
      </c>
      <c r="O351" s="74" t="s">
        <v>647</v>
      </c>
      <c r="P351" s="199"/>
    </row>
    <row r="352" spans="1:16" s="200" customFormat="1" ht="120">
      <c r="A352" s="142" t="s">
        <v>2431</v>
      </c>
      <c r="B352" s="43"/>
      <c r="C352" s="169" t="s">
        <v>137</v>
      </c>
      <c r="D352" s="33" t="s">
        <v>141</v>
      </c>
      <c r="E352" s="43" t="s">
        <v>1371</v>
      </c>
      <c r="F352" s="34" t="s">
        <v>950</v>
      </c>
      <c r="G352" s="57" t="s">
        <v>516</v>
      </c>
      <c r="H352" s="34" t="s">
        <v>778</v>
      </c>
      <c r="I352" s="34" t="s">
        <v>840</v>
      </c>
      <c r="J352" s="34" t="s">
        <v>142</v>
      </c>
      <c r="K352" s="34" t="s">
        <v>19</v>
      </c>
      <c r="L352" s="170" t="s">
        <v>139</v>
      </c>
      <c r="M352" s="42" t="s">
        <v>140</v>
      </c>
      <c r="N352" s="92" t="s">
        <v>647</v>
      </c>
      <c r="O352" s="97" t="s">
        <v>647</v>
      </c>
      <c r="P352" s="199"/>
    </row>
    <row r="353" spans="1:16" s="200" customFormat="1" ht="120">
      <c r="A353" s="142" t="s">
        <v>2432</v>
      </c>
      <c r="B353" s="43"/>
      <c r="C353" s="169" t="s">
        <v>137</v>
      </c>
      <c r="D353" s="33" t="s">
        <v>143</v>
      </c>
      <c r="E353" s="43" t="s">
        <v>1371</v>
      </c>
      <c r="F353" s="34" t="s">
        <v>950</v>
      </c>
      <c r="G353" s="57" t="s">
        <v>516</v>
      </c>
      <c r="H353" s="34" t="s">
        <v>778</v>
      </c>
      <c r="I353" s="34" t="s">
        <v>840</v>
      </c>
      <c r="J353" s="34" t="s">
        <v>144</v>
      </c>
      <c r="K353" s="34" t="s">
        <v>19</v>
      </c>
      <c r="L353" s="170" t="s">
        <v>139</v>
      </c>
      <c r="M353" s="42" t="s">
        <v>140</v>
      </c>
      <c r="N353" s="92" t="s">
        <v>647</v>
      </c>
      <c r="O353" s="97" t="s">
        <v>647</v>
      </c>
      <c r="P353" s="199"/>
    </row>
    <row r="354" spans="1:16" s="200" customFormat="1" ht="120">
      <c r="A354" s="142" t="s">
        <v>2433</v>
      </c>
      <c r="B354" s="43"/>
      <c r="C354" s="169" t="s">
        <v>137</v>
      </c>
      <c r="D354" s="33" t="s">
        <v>145</v>
      </c>
      <c r="E354" s="43" t="s">
        <v>1371</v>
      </c>
      <c r="F354" s="34" t="s">
        <v>950</v>
      </c>
      <c r="G354" s="57" t="s">
        <v>516</v>
      </c>
      <c r="H354" s="34" t="s">
        <v>778</v>
      </c>
      <c r="I354" s="34" t="s">
        <v>702</v>
      </c>
      <c r="J354" s="34" t="s">
        <v>146</v>
      </c>
      <c r="K354" s="34" t="s">
        <v>147</v>
      </c>
      <c r="L354" s="170" t="s">
        <v>139</v>
      </c>
      <c r="M354" s="42" t="s">
        <v>140</v>
      </c>
      <c r="N354" s="92" t="s">
        <v>647</v>
      </c>
      <c r="O354" s="97" t="s">
        <v>647</v>
      </c>
      <c r="P354" s="199"/>
    </row>
    <row r="355" spans="1:16" s="200" customFormat="1" ht="120">
      <c r="A355" s="142" t="s">
        <v>2434</v>
      </c>
      <c r="B355" s="43"/>
      <c r="C355" s="169" t="s">
        <v>137</v>
      </c>
      <c r="D355" s="33" t="s">
        <v>148</v>
      </c>
      <c r="E355" s="43" t="s">
        <v>1371</v>
      </c>
      <c r="F355" s="34" t="s">
        <v>950</v>
      </c>
      <c r="G355" s="57" t="s">
        <v>516</v>
      </c>
      <c r="H355" s="34" t="s">
        <v>778</v>
      </c>
      <c r="I355" s="34" t="s">
        <v>702</v>
      </c>
      <c r="J355" s="34" t="s">
        <v>149</v>
      </c>
      <c r="K355" s="34" t="s">
        <v>147</v>
      </c>
      <c r="L355" s="170" t="s">
        <v>139</v>
      </c>
      <c r="M355" s="42" t="s">
        <v>140</v>
      </c>
      <c r="N355" s="92" t="s">
        <v>647</v>
      </c>
      <c r="O355" s="97" t="s">
        <v>647</v>
      </c>
      <c r="P355" s="199"/>
    </row>
    <row r="356" spans="1:16" s="200" customFormat="1" ht="120">
      <c r="A356" s="142" t="s">
        <v>2435</v>
      </c>
      <c r="B356" s="43"/>
      <c r="C356" s="33" t="s">
        <v>137</v>
      </c>
      <c r="D356" s="33" t="s">
        <v>136</v>
      </c>
      <c r="E356" s="43" t="s">
        <v>1371</v>
      </c>
      <c r="F356" s="34" t="s">
        <v>950</v>
      </c>
      <c r="G356" s="57" t="s">
        <v>516</v>
      </c>
      <c r="H356" s="34" t="s">
        <v>778</v>
      </c>
      <c r="I356" s="34" t="s">
        <v>840</v>
      </c>
      <c r="J356" s="34" t="s">
        <v>138</v>
      </c>
      <c r="K356" s="34" t="s">
        <v>19</v>
      </c>
      <c r="L356" s="34" t="s">
        <v>139</v>
      </c>
      <c r="M356" s="42" t="s">
        <v>223</v>
      </c>
      <c r="N356" s="92" t="s">
        <v>647</v>
      </c>
      <c r="O356" s="97" t="s">
        <v>647</v>
      </c>
      <c r="P356" s="199"/>
    </row>
    <row r="357" spans="1:16" s="200" customFormat="1" ht="120.75" thickBot="1">
      <c r="A357" s="405" t="s">
        <v>2436</v>
      </c>
      <c r="B357" s="87"/>
      <c r="C357" s="52" t="s">
        <v>137</v>
      </c>
      <c r="D357" s="52" t="s">
        <v>224</v>
      </c>
      <c r="E357" s="87" t="s">
        <v>1371</v>
      </c>
      <c r="F357" s="53" t="s">
        <v>950</v>
      </c>
      <c r="G357" s="412" t="s">
        <v>516</v>
      </c>
      <c r="H357" s="53" t="s">
        <v>778</v>
      </c>
      <c r="I357" s="53" t="s">
        <v>840</v>
      </c>
      <c r="J357" s="55" t="s">
        <v>142</v>
      </c>
      <c r="K357" s="53" t="s">
        <v>19</v>
      </c>
      <c r="L357" s="53" t="s">
        <v>139</v>
      </c>
      <c r="M357" s="413" t="s">
        <v>223</v>
      </c>
      <c r="N357" s="235" t="s">
        <v>647</v>
      </c>
      <c r="O357" s="406" t="s">
        <v>647</v>
      </c>
      <c r="P357" s="199"/>
    </row>
    <row r="358" spans="1:16" s="200" customFormat="1" ht="90" customHeight="1">
      <c r="A358" s="70" t="s">
        <v>2437</v>
      </c>
      <c r="B358" s="63" t="s">
        <v>279</v>
      </c>
      <c r="C358" s="71" t="s">
        <v>40</v>
      </c>
      <c r="D358" s="71" t="s">
        <v>38</v>
      </c>
      <c r="E358" s="63" t="s">
        <v>2394</v>
      </c>
      <c r="F358" s="63" t="s">
        <v>39</v>
      </c>
      <c r="G358" s="62" t="s">
        <v>516</v>
      </c>
      <c r="H358" s="63" t="s">
        <v>1456</v>
      </c>
      <c r="I358" s="63" t="s">
        <v>1456</v>
      </c>
      <c r="J358" s="63" t="s">
        <v>41</v>
      </c>
      <c r="K358" s="63" t="s">
        <v>1616</v>
      </c>
      <c r="L358" s="63" t="s">
        <v>43</v>
      </c>
      <c r="M358" s="414" t="s">
        <v>44</v>
      </c>
      <c r="N358" s="73" t="s">
        <v>647</v>
      </c>
      <c r="O358" s="72" t="s">
        <v>647</v>
      </c>
      <c r="P358" s="199"/>
    </row>
    <row r="359" spans="1:16" s="200" customFormat="1" ht="112.5" customHeight="1">
      <c r="A359" s="142" t="s">
        <v>2438</v>
      </c>
      <c r="B359" s="43" t="s">
        <v>279</v>
      </c>
      <c r="C359" s="33" t="s">
        <v>47</v>
      </c>
      <c r="D359" s="33" t="s">
        <v>45</v>
      </c>
      <c r="E359" s="43" t="s">
        <v>2394</v>
      </c>
      <c r="F359" s="34" t="s">
        <v>46</v>
      </c>
      <c r="G359" s="34" t="s">
        <v>516</v>
      </c>
      <c r="H359" s="34" t="s">
        <v>1461</v>
      </c>
      <c r="I359" s="34" t="s">
        <v>629</v>
      </c>
      <c r="J359" s="34" t="s">
        <v>48</v>
      </c>
      <c r="K359" s="34" t="s">
        <v>1616</v>
      </c>
      <c r="L359" s="34" t="s">
        <v>49</v>
      </c>
      <c r="M359" s="75" t="s">
        <v>50</v>
      </c>
      <c r="N359" s="92" t="s">
        <v>647</v>
      </c>
      <c r="O359" s="47" t="s">
        <v>647</v>
      </c>
      <c r="P359" s="199"/>
    </row>
    <row r="360" spans="1:16" s="200" customFormat="1" ht="114">
      <c r="A360" s="142" t="s">
        <v>2439</v>
      </c>
      <c r="B360" s="43"/>
      <c r="C360" s="33" t="s">
        <v>40</v>
      </c>
      <c r="D360" s="33" t="s">
        <v>234</v>
      </c>
      <c r="E360" s="43" t="s">
        <v>1371</v>
      </c>
      <c r="F360" s="34" t="s">
        <v>235</v>
      </c>
      <c r="G360" s="57" t="s">
        <v>516</v>
      </c>
      <c r="H360" s="34" t="s">
        <v>778</v>
      </c>
      <c r="I360" s="34" t="s">
        <v>840</v>
      </c>
      <c r="J360" s="34" t="s">
        <v>233</v>
      </c>
      <c r="K360" s="34" t="s">
        <v>42</v>
      </c>
      <c r="L360" s="34" t="s">
        <v>232</v>
      </c>
      <c r="M360" s="42" t="s">
        <v>236</v>
      </c>
      <c r="N360" s="92" t="s">
        <v>647</v>
      </c>
      <c r="O360" s="97" t="s">
        <v>647</v>
      </c>
      <c r="P360" s="199"/>
    </row>
    <row r="361" spans="1:16" s="200" customFormat="1" ht="75.75" thickBot="1">
      <c r="A361" s="405" t="s">
        <v>2440</v>
      </c>
      <c r="B361" s="87"/>
      <c r="C361" s="52" t="s">
        <v>40</v>
      </c>
      <c r="D361" s="52" t="s">
        <v>239</v>
      </c>
      <c r="E361" s="87" t="s">
        <v>1371</v>
      </c>
      <c r="F361" s="53" t="s">
        <v>52</v>
      </c>
      <c r="G361" s="412" t="s">
        <v>516</v>
      </c>
      <c r="H361" s="53" t="s">
        <v>643</v>
      </c>
      <c r="I361" s="53" t="s">
        <v>840</v>
      </c>
      <c r="J361" s="53" t="s">
        <v>238</v>
      </c>
      <c r="K361" s="53" t="s">
        <v>42</v>
      </c>
      <c r="L361" s="211" t="s">
        <v>1672</v>
      </c>
      <c r="M361" s="415" t="s">
        <v>237</v>
      </c>
      <c r="N361" s="235" t="s">
        <v>647</v>
      </c>
      <c r="O361" s="406" t="s">
        <v>647</v>
      </c>
      <c r="P361" s="199"/>
    </row>
    <row r="362" spans="1:16" s="200" customFormat="1" ht="210.75" thickBot="1">
      <c r="A362" s="416" t="s">
        <v>2441</v>
      </c>
      <c r="B362" s="407"/>
      <c r="C362" s="408" t="s">
        <v>40</v>
      </c>
      <c r="D362" s="408" t="s">
        <v>2180</v>
      </c>
      <c r="E362" s="407" t="s">
        <v>2179</v>
      </c>
      <c r="F362" s="407" t="s">
        <v>2178</v>
      </c>
      <c r="G362" s="417" t="s">
        <v>516</v>
      </c>
      <c r="H362" s="407" t="s">
        <v>2177</v>
      </c>
      <c r="I362" s="407" t="s">
        <v>2176</v>
      </c>
      <c r="J362" s="407" t="s">
        <v>2175</v>
      </c>
      <c r="K362" s="407" t="s">
        <v>2174</v>
      </c>
      <c r="L362" s="407" t="s">
        <v>2173</v>
      </c>
      <c r="M362" s="485" t="s">
        <v>2172</v>
      </c>
      <c r="N362" s="419">
        <v>11931</v>
      </c>
      <c r="O362" s="486">
        <f>N362*0.702804</f>
        <v>8385.1545239999996</v>
      </c>
      <c r="P362" s="199"/>
    </row>
    <row r="363" spans="1:16" s="200" customFormat="1" ht="60">
      <c r="A363" s="142" t="s">
        <v>2442</v>
      </c>
      <c r="B363" s="43"/>
      <c r="C363" s="146" t="s">
        <v>13</v>
      </c>
      <c r="D363" s="33" t="s">
        <v>253</v>
      </c>
      <c r="E363" s="43" t="s">
        <v>1371</v>
      </c>
      <c r="F363" s="34" t="s">
        <v>952</v>
      </c>
      <c r="G363" s="57" t="s">
        <v>516</v>
      </c>
      <c r="H363" s="64" t="s">
        <v>1456</v>
      </c>
      <c r="I363" s="64" t="s">
        <v>629</v>
      </c>
      <c r="J363" s="64" t="s">
        <v>647</v>
      </c>
      <c r="K363" s="43" t="s">
        <v>647</v>
      </c>
      <c r="L363" s="64" t="s">
        <v>23</v>
      </c>
      <c r="M363" s="88" t="s">
        <v>953</v>
      </c>
      <c r="N363" s="92" t="s">
        <v>647</v>
      </c>
      <c r="O363" s="97" t="s">
        <v>647</v>
      </c>
      <c r="P363" s="199"/>
    </row>
    <row r="364" spans="1:16" s="200" customFormat="1" ht="71.25">
      <c r="A364" s="142" t="s">
        <v>2443</v>
      </c>
      <c r="B364" s="43"/>
      <c r="C364" s="41" t="s">
        <v>13</v>
      </c>
      <c r="D364" s="41" t="s">
        <v>66</v>
      </c>
      <c r="E364" s="43" t="s">
        <v>1371</v>
      </c>
      <c r="F364" s="43" t="s">
        <v>951</v>
      </c>
      <c r="G364" s="57" t="s">
        <v>516</v>
      </c>
      <c r="H364" s="43" t="s">
        <v>151</v>
      </c>
      <c r="I364" s="43" t="s">
        <v>150</v>
      </c>
      <c r="J364" s="43" t="s">
        <v>156</v>
      </c>
      <c r="K364" s="43" t="s">
        <v>647</v>
      </c>
      <c r="L364" s="43" t="s">
        <v>155</v>
      </c>
      <c r="M364" s="57" t="s">
        <v>67</v>
      </c>
      <c r="N364" s="227" t="s">
        <v>647</v>
      </c>
      <c r="O364" s="243" t="s">
        <v>647</v>
      </c>
      <c r="P364" s="199"/>
    </row>
    <row r="365" spans="1:16" s="200" customFormat="1" ht="71.25">
      <c r="A365" s="142" t="s">
        <v>2444</v>
      </c>
      <c r="B365" s="43"/>
      <c r="C365" s="33" t="s">
        <v>13</v>
      </c>
      <c r="D365" s="33" t="s">
        <v>68</v>
      </c>
      <c r="E365" s="43" t="s">
        <v>1371</v>
      </c>
      <c r="F365" s="34" t="s">
        <v>951</v>
      </c>
      <c r="G365" s="57" t="s">
        <v>516</v>
      </c>
      <c r="H365" s="34" t="s">
        <v>151</v>
      </c>
      <c r="I365" s="34" t="s">
        <v>150</v>
      </c>
      <c r="J365" s="34" t="s">
        <v>152</v>
      </c>
      <c r="K365" s="43" t="s">
        <v>647</v>
      </c>
      <c r="L365" s="34" t="s">
        <v>154</v>
      </c>
      <c r="M365" s="42" t="s">
        <v>67</v>
      </c>
      <c r="N365" s="92" t="s">
        <v>647</v>
      </c>
      <c r="O365" s="97" t="s">
        <v>647</v>
      </c>
      <c r="P365" s="199"/>
    </row>
    <row r="366" spans="1:16" s="200" customFormat="1" ht="71.25">
      <c r="A366" s="142" t="s">
        <v>2445</v>
      </c>
      <c r="B366" s="43"/>
      <c r="C366" s="33" t="s">
        <v>13</v>
      </c>
      <c r="D366" s="33" t="s">
        <v>69</v>
      </c>
      <c r="E366" s="43" t="s">
        <v>1371</v>
      </c>
      <c r="F366" s="34" t="s">
        <v>951</v>
      </c>
      <c r="G366" s="57" t="s">
        <v>516</v>
      </c>
      <c r="H366" s="34" t="s">
        <v>628</v>
      </c>
      <c r="I366" s="34" t="s">
        <v>778</v>
      </c>
      <c r="J366" s="34" t="s">
        <v>153</v>
      </c>
      <c r="K366" s="43" t="s">
        <v>647</v>
      </c>
      <c r="L366" s="34" t="s">
        <v>160</v>
      </c>
      <c r="M366" s="42" t="s">
        <v>67</v>
      </c>
      <c r="N366" s="92" t="s">
        <v>647</v>
      </c>
      <c r="O366" s="97" t="s">
        <v>647</v>
      </c>
      <c r="P366" s="199"/>
    </row>
    <row r="367" spans="1:16" s="200" customFormat="1" ht="60">
      <c r="A367" s="142" t="s">
        <v>2446</v>
      </c>
      <c r="B367" s="43"/>
      <c r="C367" s="33" t="s">
        <v>13</v>
      </c>
      <c r="D367" s="33" t="s">
        <v>70</v>
      </c>
      <c r="E367" s="43" t="s">
        <v>1371</v>
      </c>
      <c r="F367" s="34" t="s">
        <v>951</v>
      </c>
      <c r="G367" s="57" t="s">
        <v>516</v>
      </c>
      <c r="H367" s="34" t="s">
        <v>628</v>
      </c>
      <c r="I367" s="34" t="s">
        <v>778</v>
      </c>
      <c r="J367" s="34" t="s">
        <v>157</v>
      </c>
      <c r="K367" s="43" t="s">
        <v>647</v>
      </c>
      <c r="L367" s="34" t="s">
        <v>160</v>
      </c>
      <c r="M367" s="42" t="s">
        <v>67</v>
      </c>
      <c r="N367" s="92" t="s">
        <v>647</v>
      </c>
      <c r="O367" s="97" t="s">
        <v>647</v>
      </c>
      <c r="P367" s="199"/>
    </row>
    <row r="368" spans="1:16" s="200" customFormat="1" ht="85.5">
      <c r="A368" s="142" t="s">
        <v>2447</v>
      </c>
      <c r="B368" s="43"/>
      <c r="C368" s="33" t="s">
        <v>13</v>
      </c>
      <c r="D368" s="33" t="s">
        <v>71</v>
      </c>
      <c r="E368" s="43" t="s">
        <v>1371</v>
      </c>
      <c r="F368" s="34" t="s">
        <v>951</v>
      </c>
      <c r="G368" s="57" t="s">
        <v>516</v>
      </c>
      <c r="H368" s="34" t="s">
        <v>628</v>
      </c>
      <c r="I368" s="34" t="s">
        <v>778</v>
      </c>
      <c r="J368" s="34" t="s">
        <v>158</v>
      </c>
      <c r="K368" s="43" t="s">
        <v>647</v>
      </c>
      <c r="L368" s="34" t="s">
        <v>160</v>
      </c>
      <c r="M368" s="42" t="s">
        <v>67</v>
      </c>
      <c r="N368" s="92" t="s">
        <v>647</v>
      </c>
      <c r="O368" s="97" t="s">
        <v>647</v>
      </c>
      <c r="P368" s="199"/>
    </row>
    <row r="369" spans="1:16" s="200" customFormat="1" ht="71.25">
      <c r="A369" s="142" t="s">
        <v>2448</v>
      </c>
      <c r="B369" s="43"/>
      <c r="C369" s="33" t="s">
        <v>13</v>
      </c>
      <c r="D369" s="33" t="s">
        <v>72</v>
      </c>
      <c r="E369" s="43" t="s">
        <v>1371</v>
      </c>
      <c r="F369" s="34" t="s">
        <v>951</v>
      </c>
      <c r="G369" s="57" t="s">
        <v>516</v>
      </c>
      <c r="H369" s="34" t="s">
        <v>628</v>
      </c>
      <c r="I369" s="34" t="s">
        <v>778</v>
      </c>
      <c r="J369" s="34" t="s">
        <v>159</v>
      </c>
      <c r="K369" s="43" t="s">
        <v>647</v>
      </c>
      <c r="L369" s="34" t="s">
        <v>160</v>
      </c>
      <c r="M369" s="42" t="s">
        <v>67</v>
      </c>
      <c r="N369" s="92" t="s">
        <v>647</v>
      </c>
      <c r="O369" s="97" t="s">
        <v>647</v>
      </c>
      <c r="P369" s="199"/>
    </row>
    <row r="370" spans="1:16" s="200" customFormat="1" ht="60">
      <c r="A370" s="142" t="s">
        <v>2449</v>
      </c>
      <c r="B370" s="43"/>
      <c r="C370" s="33" t="s">
        <v>13</v>
      </c>
      <c r="D370" s="33" t="s">
        <v>73</v>
      </c>
      <c r="E370" s="43" t="s">
        <v>1371</v>
      </c>
      <c r="F370" s="34" t="s">
        <v>951</v>
      </c>
      <c r="G370" s="57" t="s">
        <v>516</v>
      </c>
      <c r="H370" s="34" t="s">
        <v>628</v>
      </c>
      <c r="I370" s="34" t="s">
        <v>778</v>
      </c>
      <c r="J370" s="34" t="s">
        <v>161</v>
      </c>
      <c r="K370" s="43" t="s">
        <v>647</v>
      </c>
      <c r="L370" s="34" t="s">
        <v>160</v>
      </c>
      <c r="M370" s="42" t="s">
        <v>67</v>
      </c>
      <c r="N370" s="92" t="s">
        <v>647</v>
      </c>
      <c r="O370" s="97" t="s">
        <v>647</v>
      </c>
      <c r="P370" s="199"/>
    </row>
    <row r="371" spans="1:16" s="200" customFormat="1" ht="85.5">
      <c r="A371" s="142" t="s">
        <v>2450</v>
      </c>
      <c r="B371" s="43"/>
      <c r="C371" s="33" t="s">
        <v>13</v>
      </c>
      <c r="D371" s="33" t="s">
        <v>74</v>
      </c>
      <c r="E371" s="43" t="s">
        <v>1371</v>
      </c>
      <c r="F371" s="34" t="s">
        <v>951</v>
      </c>
      <c r="G371" s="57" t="s">
        <v>516</v>
      </c>
      <c r="H371" s="34" t="s">
        <v>628</v>
      </c>
      <c r="I371" s="34" t="s">
        <v>778</v>
      </c>
      <c r="J371" s="34" t="s">
        <v>162</v>
      </c>
      <c r="K371" s="43" t="s">
        <v>647</v>
      </c>
      <c r="L371" s="34" t="s">
        <v>160</v>
      </c>
      <c r="M371" s="42" t="s">
        <v>67</v>
      </c>
      <c r="N371" s="92" t="s">
        <v>647</v>
      </c>
      <c r="O371" s="97" t="s">
        <v>647</v>
      </c>
      <c r="P371" s="199"/>
    </row>
    <row r="372" spans="1:16" s="200" customFormat="1" ht="193.5">
      <c r="A372" s="142" t="s">
        <v>2451</v>
      </c>
      <c r="B372" s="43"/>
      <c r="C372" s="33" t="s">
        <v>13</v>
      </c>
      <c r="D372" s="33" t="s">
        <v>1671</v>
      </c>
      <c r="E372" s="43" t="s">
        <v>1371</v>
      </c>
      <c r="F372" s="34" t="s">
        <v>950</v>
      </c>
      <c r="G372" s="57" t="s">
        <v>516</v>
      </c>
      <c r="H372" s="34" t="s">
        <v>629</v>
      </c>
      <c r="I372" s="34" t="s">
        <v>778</v>
      </c>
      <c r="J372" s="34" t="s">
        <v>283</v>
      </c>
      <c r="K372" s="43" t="s">
        <v>647</v>
      </c>
      <c r="L372" s="34" t="s">
        <v>169</v>
      </c>
      <c r="M372" s="88"/>
      <c r="N372" s="92" t="s">
        <v>647</v>
      </c>
      <c r="O372" s="97" t="s">
        <v>647</v>
      </c>
      <c r="P372" s="199"/>
    </row>
    <row r="373" spans="1:16" s="200" customFormat="1" ht="129" thickBot="1">
      <c r="A373" s="182" t="s">
        <v>2452</v>
      </c>
      <c r="B373" s="39"/>
      <c r="C373" s="147" t="s">
        <v>13</v>
      </c>
      <c r="D373" s="48" t="s">
        <v>220</v>
      </c>
      <c r="E373" s="39" t="s">
        <v>1371</v>
      </c>
      <c r="F373" s="40" t="s">
        <v>218</v>
      </c>
      <c r="G373" s="58" t="s">
        <v>516</v>
      </c>
      <c r="H373" s="40" t="s">
        <v>217</v>
      </c>
      <c r="I373" s="40" t="s">
        <v>216</v>
      </c>
      <c r="J373" s="40" t="s">
        <v>219</v>
      </c>
      <c r="K373" s="148" t="s">
        <v>215</v>
      </c>
      <c r="L373" s="148" t="s">
        <v>215</v>
      </c>
      <c r="M373" s="78" t="s">
        <v>214</v>
      </c>
      <c r="N373" s="98" t="s">
        <v>647</v>
      </c>
      <c r="O373" s="99" t="s">
        <v>647</v>
      </c>
      <c r="P373" s="199"/>
    </row>
    <row r="374" spans="1:16" s="200" customFormat="1" ht="240.75" thickBot="1">
      <c r="A374" s="416" t="s">
        <v>2453</v>
      </c>
      <c r="B374" s="407" t="s">
        <v>940</v>
      </c>
      <c r="C374" s="408" t="s">
        <v>258</v>
      </c>
      <c r="D374" s="408" t="s">
        <v>939</v>
      </c>
      <c r="E374" s="407" t="s">
        <v>1371</v>
      </c>
      <c r="F374" s="407" t="s">
        <v>950</v>
      </c>
      <c r="G374" s="417" t="s">
        <v>516</v>
      </c>
      <c r="H374" s="407" t="s">
        <v>1630</v>
      </c>
      <c r="I374" s="407" t="s">
        <v>1631</v>
      </c>
      <c r="J374" s="407" t="s">
        <v>941</v>
      </c>
      <c r="K374" s="407" t="s">
        <v>942</v>
      </c>
      <c r="L374" s="409" t="s">
        <v>943</v>
      </c>
      <c r="M374" s="418" t="s">
        <v>944</v>
      </c>
      <c r="N374" s="419">
        <v>58702.58</v>
      </c>
      <c r="O374" s="420">
        <v>41256.408034320004</v>
      </c>
      <c r="P374" s="199"/>
    </row>
    <row r="375" spans="1:16" s="200" customFormat="1" ht="105">
      <c r="A375" s="142" t="s">
        <v>2454</v>
      </c>
      <c r="B375" s="43" t="s">
        <v>948</v>
      </c>
      <c r="C375" s="41" t="s">
        <v>185</v>
      </c>
      <c r="D375" s="41" t="s">
        <v>946</v>
      </c>
      <c r="E375" s="43" t="s">
        <v>1371</v>
      </c>
      <c r="F375" s="43" t="s">
        <v>949</v>
      </c>
      <c r="G375" s="57" t="s">
        <v>516</v>
      </c>
      <c r="H375" s="43" t="s">
        <v>1632</v>
      </c>
      <c r="I375" s="43" t="s">
        <v>945</v>
      </c>
      <c r="J375" s="43" t="s">
        <v>186</v>
      </c>
      <c r="K375" s="43" t="s">
        <v>947</v>
      </c>
      <c r="L375" s="177" t="s">
        <v>1673</v>
      </c>
      <c r="M375" s="57" t="s">
        <v>187</v>
      </c>
      <c r="N375" s="227">
        <v>662240</v>
      </c>
      <c r="O375" s="50">
        <v>465424.92096000002</v>
      </c>
      <c r="P375" s="199"/>
    </row>
    <row r="376" spans="1:16" s="200" customFormat="1" ht="105">
      <c r="A376" s="142" t="s">
        <v>2455</v>
      </c>
      <c r="B376" s="43" t="s">
        <v>2165</v>
      </c>
      <c r="C376" s="41" t="s">
        <v>185</v>
      </c>
      <c r="D376" s="41" t="s">
        <v>2164</v>
      </c>
      <c r="E376" s="43" t="s">
        <v>2163</v>
      </c>
      <c r="F376" s="34" t="s">
        <v>951</v>
      </c>
      <c r="G376" s="57" t="s">
        <v>516</v>
      </c>
      <c r="H376" s="43" t="s">
        <v>904</v>
      </c>
      <c r="I376" s="43" t="s">
        <v>904</v>
      </c>
      <c r="J376" s="43" t="s">
        <v>2181</v>
      </c>
      <c r="K376" s="43"/>
      <c r="L376" s="43" t="s">
        <v>2162</v>
      </c>
      <c r="M376" s="487" t="s">
        <v>2182</v>
      </c>
      <c r="N376" s="92">
        <v>26458.36</v>
      </c>
      <c r="O376" s="97">
        <f>N376*0.702804</f>
        <v>18595.041241440002</v>
      </c>
      <c r="P376" s="199"/>
    </row>
    <row r="377" spans="1:16" s="200" customFormat="1" ht="60">
      <c r="A377" s="142" t="s">
        <v>2456</v>
      </c>
      <c r="B377" s="43" t="s">
        <v>2168</v>
      </c>
      <c r="C377" s="41" t="s">
        <v>185</v>
      </c>
      <c r="D377" s="41" t="s">
        <v>2167</v>
      </c>
      <c r="E377" s="43" t="s">
        <v>2163</v>
      </c>
      <c r="F377" s="34" t="s">
        <v>951</v>
      </c>
      <c r="G377" s="57" t="s">
        <v>516</v>
      </c>
      <c r="H377" s="43" t="s">
        <v>1932</v>
      </c>
      <c r="I377" s="43" t="s">
        <v>1932</v>
      </c>
      <c r="J377" s="43"/>
      <c r="K377" s="43"/>
      <c r="L377" s="43" t="s">
        <v>2166</v>
      </c>
      <c r="M377" s="487" t="s">
        <v>2161</v>
      </c>
      <c r="N377" s="92" t="s">
        <v>647</v>
      </c>
      <c r="O377" s="97" t="s">
        <v>647</v>
      </c>
      <c r="P377" s="199"/>
    </row>
    <row r="378" spans="1:16" s="164" customFormat="1" ht="92.25" customHeight="1">
      <c r="A378" s="142" t="s">
        <v>2457</v>
      </c>
      <c r="B378" s="34" t="s">
        <v>1891</v>
      </c>
      <c r="C378" s="33" t="s">
        <v>185</v>
      </c>
      <c r="D378" s="33" t="s">
        <v>1890</v>
      </c>
      <c r="E378" s="34" t="s">
        <v>1371</v>
      </c>
      <c r="F378" s="34" t="s">
        <v>1882</v>
      </c>
      <c r="G378" s="36" t="s">
        <v>516</v>
      </c>
      <c r="H378" s="93" t="s">
        <v>904</v>
      </c>
      <c r="I378" s="34" t="s">
        <v>647</v>
      </c>
      <c r="J378" s="34" t="s">
        <v>1890</v>
      </c>
      <c r="K378" s="34" t="s">
        <v>1881</v>
      </c>
      <c r="L378" s="34" t="s">
        <v>1889</v>
      </c>
      <c r="M378" s="35" t="s">
        <v>1888</v>
      </c>
      <c r="N378" s="176">
        <v>33636.003499999999</v>
      </c>
      <c r="O378" s="77">
        <v>23639.517803814</v>
      </c>
      <c r="P378" s="118"/>
    </row>
    <row r="379" spans="1:16" s="164" customFormat="1" ht="92.25" customHeight="1" thickBot="1">
      <c r="A379" s="182" t="s">
        <v>2458</v>
      </c>
      <c r="B379" s="40" t="s">
        <v>1887</v>
      </c>
      <c r="C379" s="48" t="s">
        <v>185</v>
      </c>
      <c r="D379" s="48" t="s">
        <v>1886</v>
      </c>
      <c r="E379" s="40" t="s">
        <v>1371</v>
      </c>
      <c r="F379" s="40" t="s">
        <v>1882</v>
      </c>
      <c r="G379" s="318" t="s">
        <v>516</v>
      </c>
      <c r="H379" s="488" t="s">
        <v>904</v>
      </c>
      <c r="I379" s="40" t="s">
        <v>647</v>
      </c>
      <c r="J379" s="40" t="s">
        <v>1885</v>
      </c>
      <c r="K379" s="40" t="s">
        <v>1881</v>
      </c>
      <c r="L379" s="40" t="s">
        <v>1884</v>
      </c>
      <c r="M379" s="165" t="s">
        <v>1883</v>
      </c>
      <c r="N379" s="489">
        <v>35090</v>
      </c>
      <c r="O379" s="490">
        <v>24661.392359999998</v>
      </c>
      <c r="P379" s="118"/>
    </row>
    <row r="380" spans="1:16" s="200" customFormat="1" ht="105.75" thickBot="1">
      <c r="A380" s="314" t="s">
        <v>2459</v>
      </c>
      <c r="B380" s="178" t="s">
        <v>2285</v>
      </c>
      <c r="C380" s="491" t="s">
        <v>2395</v>
      </c>
      <c r="D380" s="491" t="s">
        <v>2286</v>
      </c>
      <c r="E380" s="178" t="s">
        <v>2179</v>
      </c>
      <c r="F380" s="178" t="s">
        <v>2280</v>
      </c>
      <c r="G380" s="492" t="s">
        <v>516</v>
      </c>
      <c r="H380" s="178" t="s">
        <v>2278</v>
      </c>
      <c r="I380" s="178" t="s">
        <v>2279</v>
      </c>
      <c r="J380" s="178" t="s">
        <v>2284</v>
      </c>
      <c r="K380" s="178" t="s">
        <v>2281</v>
      </c>
      <c r="L380" s="178" t="s">
        <v>2282</v>
      </c>
      <c r="M380" s="493" t="s">
        <v>2283</v>
      </c>
      <c r="N380" s="494" t="s">
        <v>647</v>
      </c>
      <c r="O380" s="495" t="s">
        <v>647</v>
      </c>
      <c r="P380" s="199"/>
    </row>
    <row r="381" spans="1:16" s="200" customFormat="1" ht="156.75">
      <c r="A381" s="70" t="s">
        <v>2460</v>
      </c>
      <c r="B381" s="63"/>
      <c r="C381" s="71" t="s">
        <v>97</v>
      </c>
      <c r="D381" s="71" t="s">
        <v>102</v>
      </c>
      <c r="E381" s="63" t="s">
        <v>1371</v>
      </c>
      <c r="F381" s="63" t="s">
        <v>950</v>
      </c>
      <c r="G381" s="62" t="s">
        <v>516</v>
      </c>
      <c r="H381" s="63" t="s">
        <v>1629</v>
      </c>
      <c r="I381" s="63" t="s">
        <v>1629</v>
      </c>
      <c r="J381" s="63" t="s">
        <v>103</v>
      </c>
      <c r="K381" s="63" t="s">
        <v>99</v>
      </c>
      <c r="L381" s="63" t="s">
        <v>104</v>
      </c>
      <c r="M381" s="63"/>
      <c r="N381" s="73" t="s">
        <v>647</v>
      </c>
      <c r="O381" s="74" t="s">
        <v>647</v>
      </c>
      <c r="P381" s="199"/>
    </row>
    <row r="382" spans="1:16" s="200" customFormat="1" ht="72" thickBot="1">
      <c r="A382" s="51" t="s">
        <v>2461</v>
      </c>
      <c r="B382" s="53"/>
      <c r="C382" s="52" t="s">
        <v>97</v>
      </c>
      <c r="D382" s="52" t="s">
        <v>96</v>
      </c>
      <c r="E382" s="53" t="s">
        <v>1371</v>
      </c>
      <c r="F382" s="53" t="s">
        <v>950</v>
      </c>
      <c r="G382" s="280" t="s">
        <v>516</v>
      </c>
      <c r="H382" s="53" t="s">
        <v>1629</v>
      </c>
      <c r="I382" s="53" t="s">
        <v>1460</v>
      </c>
      <c r="J382" s="53" t="s">
        <v>98</v>
      </c>
      <c r="K382" s="53" t="s">
        <v>99</v>
      </c>
      <c r="L382" s="53" t="s">
        <v>100</v>
      </c>
      <c r="M382" s="280" t="s">
        <v>101</v>
      </c>
      <c r="N382" s="235" t="s">
        <v>647</v>
      </c>
      <c r="O382" s="406" t="s">
        <v>647</v>
      </c>
      <c r="P382" s="199"/>
    </row>
    <row r="383" spans="1:16">
      <c r="A383" s="85" t="s">
        <v>1633</v>
      </c>
    </row>
    <row r="384" spans="1:16">
      <c r="A384" s="85"/>
    </row>
    <row r="385" spans="1:16" s="301" customFormat="1" ht="40.5" customHeight="1" thickBot="1">
      <c r="A385" s="523" t="s">
        <v>2472</v>
      </c>
      <c r="B385" s="293"/>
      <c r="C385" s="294"/>
      <c r="D385" s="295"/>
      <c r="E385" s="293"/>
      <c r="F385" s="295"/>
      <c r="G385" s="295"/>
      <c r="H385" s="295"/>
      <c r="I385" s="296"/>
      <c r="J385" s="297"/>
      <c r="K385" s="295"/>
      <c r="L385" s="295"/>
      <c r="M385" s="295"/>
      <c r="N385" s="298"/>
      <c r="O385" s="299"/>
      <c r="P385" s="300"/>
    </row>
    <row r="386" spans="1:16" s="173" customFormat="1" ht="75.75" thickBot="1">
      <c r="A386" s="210" t="s">
        <v>2470</v>
      </c>
      <c r="B386" s="302" t="s">
        <v>1795</v>
      </c>
      <c r="C386" s="282" t="s">
        <v>257</v>
      </c>
      <c r="D386" s="282" t="s">
        <v>1794</v>
      </c>
      <c r="E386" s="303" t="s">
        <v>1545</v>
      </c>
      <c r="F386" s="304" t="s">
        <v>1543</v>
      </c>
      <c r="G386" s="281" t="s">
        <v>518</v>
      </c>
      <c r="H386" s="302" t="s">
        <v>1793</v>
      </c>
      <c r="I386" s="284" t="s">
        <v>1792</v>
      </c>
      <c r="J386" s="281" t="s">
        <v>1791</v>
      </c>
      <c r="K386" s="281" t="s">
        <v>1790</v>
      </c>
      <c r="L386" s="175" t="s">
        <v>1789</v>
      </c>
      <c r="M386" s="281" t="s">
        <v>1788</v>
      </c>
      <c r="N386" s="175">
        <v>4007808.0517470017</v>
      </c>
      <c r="O386" s="174">
        <v>2816703.53</v>
      </c>
    </row>
    <row r="387" spans="1:16" s="184" customFormat="1" ht="135.75" thickBot="1">
      <c r="A387" s="210" t="s">
        <v>2471</v>
      </c>
      <c r="B387" s="281" t="s">
        <v>2364</v>
      </c>
      <c r="C387" s="282" t="s">
        <v>259</v>
      </c>
      <c r="D387" s="282" t="s">
        <v>2365</v>
      </c>
      <c r="E387" s="283" t="s">
        <v>1545</v>
      </c>
      <c r="F387" s="281" t="s">
        <v>728</v>
      </c>
      <c r="G387" s="185" t="s">
        <v>517</v>
      </c>
      <c r="H387" s="281" t="s">
        <v>1793</v>
      </c>
      <c r="I387" s="284" t="s">
        <v>1792</v>
      </c>
      <c r="J387" s="281" t="s">
        <v>2366</v>
      </c>
      <c r="K387" s="281" t="s">
        <v>2367</v>
      </c>
      <c r="L387" s="281" t="s">
        <v>2368</v>
      </c>
      <c r="M387" s="217" t="s">
        <v>2373</v>
      </c>
      <c r="N387" s="186">
        <v>3206242.4232076085</v>
      </c>
      <c r="O387" s="187">
        <v>2253360</v>
      </c>
    </row>
  </sheetData>
  <autoFilter ref="A1:Q383">
    <filterColumn colId="4"/>
  </autoFilter>
  <hyperlinks>
    <hyperlink ref="M150" r:id="rId1" display="http://www.liepaja.lv/page/3043"/>
    <hyperlink ref="M26" r:id="rId2"/>
    <hyperlink ref="M60" r:id="rId3" display="www.kurzemesregions.lv"/>
    <hyperlink ref="M271" r:id="rId4"/>
    <hyperlink ref="M275" r:id="rId5"/>
    <hyperlink ref="M149" r:id="rId6" display="http://www.liepaja.lv/page/3043"/>
    <hyperlink ref="M358" r:id="rId7"/>
    <hyperlink ref="M359" r:id="rId8"/>
    <hyperlink ref="M138" r:id="rId9"/>
    <hyperlink ref="M46" r:id="rId10" display="www.kurzemesregions.lv"/>
    <hyperlink ref="M76" r:id="rId11" display="www.kurzemesregions.lv"/>
    <hyperlink ref="M155" r:id="rId12" display="http://www.liepaja.lv/upload/buvobjektu_saraksts_augusts.pdf"/>
    <hyperlink ref="M364" r:id="rId13"/>
    <hyperlink ref="M365" r:id="rId14"/>
    <hyperlink ref="M366" r:id="rId15"/>
    <hyperlink ref="M367" r:id="rId16"/>
    <hyperlink ref="M368" r:id="rId17"/>
    <hyperlink ref="M369" r:id="rId18"/>
    <hyperlink ref="M370" r:id="rId19"/>
    <hyperlink ref="M371" r:id="rId20"/>
    <hyperlink ref="M382" r:id="rId21"/>
    <hyperlink ref="M373" r:id="rId22"/>
    <hyperlink ref="M356" r:id="rId23"/>
    <hyperlink ref="M357" r:id="rId24"/>
    <hyperlink ref="M360" r:id="rId25"/>
    <hyperlink ref="M361" r:id="rId26"/>
    <hyperlink ref="M375" r:id="rId27"/>
    <hyperlink ref="M29" r:id="rId28" display="http://www.aquafima.eu/en/"/>
    <hyperlink ref="M85" r:id="rId29" display="http://www.roja.lv"/>
    <hyperlink ref="M71" r:id="rId30" display="http://www.roja.lv"/>
    <hyperlink ref="M77" r:id="rId31"/>
    <hyperlink ref="M207" r:id="rId32"/>
    <hyperlink ref="M209" r:id="rId33" display="http://marmoni.balticseaportal.net"/>
    <hyperlink ref="M25" r:id="rId34" display="http://marmoni.balticseaportal.net"/>
    <hyperlink ref="M21" r:id="rId35"/>
    <hyperlink ref="M83" r:id="rId36" display="http://www.daba.gov.lv"/>
    <hyperlink ref="M212" r:id="rId37" display="http://marmoni.balticseaportal.net"/>
    <hyperlink ref="M379" r:id="rId38" display="http://www.rdpad.lv/uploads/iepirkumi_spec/Lemumi/Lemums_2014_34.pdf"/>
    <hyperlink ref="M219" r:id="rId39"/>
    <hyperlink ref="M260" r:id="rId40"/>
    <hyperlink ref="M314" r:id="rId41" display="http://www.portofventspils.lv/lv/pievadceli_ventspils_brivostas_teritorija_esosajiem_terminaliem_un_industrialajam_zonam/"/>
    <hyperlink ref="M317" r:id="rId42" display="http://www.ventspils.lv/lat/investicijas_un_projekti/investiciju_projekti/realizetie/215-ventspils-publiskas-infrastrukturas-attistiba-un-kvalitates-uzlabosana,-pilnveidojot-uznemejdarbibas-vidi-pilseta/"/>
    <hyperlink ref="M315" r:id="rId43"/>
    <hyperlink ref="M321" r:id="rId44"/>
    <hyperlink ref="M84" r:id="rId45"/>
    <hyperlink ref="M327" r:id="rId46" display="http://www.enguresnovads.lv/daba/notiek-ragakapas-un-dumbraju-laipas-uzlabosana"/>
    <hyperlink ref="M330" r:id="rId47" display="http://www.daba.gov.lv/public/lat/aktualitates/publiskie_iepirkumi1/2015_gada_iepirkumi/"/>
    <hyperlink ref="M331" r:id="rId48" display="http://www.daba.gov.lv/public/lat/aktualitates/publiskie_iepirkumi1/2015_gada_iepirkumi/"/>
    <hyperlink ref="M345" r:id="rId49"/>
    <hyperlink ref="M328" r:id="rId50" display="http://www.daba.gov.lv/public/lat/aktualitates/publiskie_iepirkumi1/2015_gada_iepirkumi/"/>
    <hyperlink ref="M329" r:id="rId51" display="http://www.daba.gov.lv/public/lat/aktualitates/publiskie_iepirkumi1/2015_gada_iepirkumi/"/>
    <hyperlink ref="M175" r:id="rId52"/>
    <hyperlink ref="M174" r:id="rId53"/>
    <hyperlink ref="M163" r:id="rId54" display="http://www.roja.lv/index.php?option=com_content&amp;view=article&amp;id=460&amp;Itemid=488"/>
    <hyperlink ref="M217" r:id="rId55"/>
    <hyperlink ref="M222" r:id="rId56"/>
    <hyperlink ref="M226" r:id="rId57"/>
    <hyperlink ref="M227" r:id="rId58"/>
    <hyperlink ref="M228" r:id="rId59"/>
    <hyperlink ref="M223" r:id="rId60"/>
    <hyperlink ref="M171" r:id="rId61"/>
    <hyperlink ref="M178" r:id="rId62"/>
    <hyperlink ref="M89" r:id="rId63"/>
    <hyperlink ref="M125" r:id="rId64"/>
    <hyperlink ref="M301" r:id="rId65"/>
    <hyperlink ref="M302" r:id="rId66"/>
    <hyperlink ref="M201" r:id="rId67"/>
    <hyperlink ref="M202" r:id="rId68"/>
    <hyperlink ref="M203" r:id="rId69"/>
    <hyperlink ref="M259" r:id="rId70"/>
    <hyperlink ref="M299" r:id="rId71"/>
    <hyperlink ref="M300" r:id="rId72"/>
    <hyperlink ref="M377" r:id="rId73"/>
    <hyperlink ref="M376" r:id="rId74" display="http://sus.lv/lv/petijumi/apstadijumu-strukturas-un-publisko-artelpu-tematiska-planojuma-izstrade "/>
    <hyperlink ref="M362" r:id="rId75"/>
    <hyperlink ref="M280" r:id="rId76"/>
    <hyperlink ref="M161" r:id="rId77"/>
    <hyperlink ref="M107" r:id="rId78" display="http://dundaga.lv/lv/pasvaldiba/projekti/pabeigtie-projekti/"/>
    <hyperlink ref="M108" r:id="rId79"/>
    <hyperlink ref="M41" r:id="rId80"/>
    <hyperlink ref="M42" r:id="rId81"/>
    <hyperlink ref="M40" r:id="rId82"/>
    <hyperlink ref="M109" r:id="rId83"/>
    <hyperlink ref="M115" r:id="rId84" display="http://dundaga.lv/lv/pasvaldiba/projekti/biedribu-projekti/"/>
    <hyperlink ref="M111" r:id="rId85" display="http://dundaga.lv/lv/pasvaldiba/projekti/biedribu-projekti/"/>
    <hyperlink ref="M112" r:id="rId86"/>
    <hyperlink ref="M113" r:id="rId87"/>
    <hyperlink ref="M258" r:id="rId88" display="http://www.salacgriva.lv/files/news/4754/publiskais.14_labots_real.doc"/>
    <hyperlink ref="M341" r:id="rId89"/>
    <hyperlink ref="M262" r:id="rId90"/>
    <hyperlink ref="M263" r:id="rId91"/>
    <hyperlink ref="M264" r:id="rId92" display="http://www.salacgriva.lv/lat/salacgrivas_novads/projekti/ "/>
    <hyperlink ref="M268" r:id="rId93" display="http://www.salacgriva.lv/lat/salacgrivas_novads/projekti/ "/>
    <hyperlink ref="M261" r:id="rId94"/>
    <hyperlink ref="M265" r:id="rId95" display="http://www.salacgriva.lv/lat/salacgrivas_novads/?text_id=35471  ; "/>
    <hyperlink ref="M266" r:id="rId96" display="http://www.salacgriva.lv/lat/salacgrivas_novads/projekti/ "/>
    <hyperlink ref="M269" r:id="rId97"/>
    <hyperlink ref="M267" r:id="rId98"/>
    <hyperlink ref="M290" r:id="rId99"/>
    <hyperlink ref="M387" r:id="rId100" display="http://www.airport.ventspils.lv/index.php?id=54"/>
    <hyperlink ref="M13" r:id="rId101"/>
  </hyperlinks>
  <pageMargins left="0.70866141732283472" right="0.70866141732283472" top="0.74803149606299213" bottom="0.74803149606299213" header="0.31496062992125984" footer="0.31496062992125984"/>
  <pageSetup paperSize="9" fitToHeight="5" orientation="landscape" r:id="rId102"/>
  <legacyDrawing r:id="rId103"/>
</worksheet>
</file>

<file path=xl/worksheets/sheet2.xml><?xml version="1.0" encoding="utf-8"?>
<worksheet xmlns="http://schemas.openxmlformats.org/spreadsheetml/2006/main" xmlns:r="http://schemas.openxmlformats.org/officeDocument/2006/relationships">
  <dimension ref="A1:D29"/>
  <sheetViews>
    <sheetView workbookViewId="0">
      <selection activeCell="B10" sqref="B10"/>
    </sheetView>
  </sheetViews>
  <sheetFormatPr defaultRowHeight="15"/>
  <cols>
    <col min="1" max="1" width="7.85546875" style="224" customWidth="1"/>
    <col min="2" max="3" width="41.7109375" style="224" customWidth="1"/>
    <col min="4" max="4" width="83.42578125" style="224" customWidth="1"/>
    <col min="5" max="16384" width="9.140625" style="224"/>
  </cols>
  <sheetData>
    <row r="1" spans="1:4">
      <c r="A1" s="497" t="s">
        <v>2398</v>
      </c>
      <c r="B1" s="498"/>
      <c r="C1" s="499"/>
    </row>
    <row r="2" spans="1:4" ht="15.75">
      <c r="A2" s="500" t="s">
        <v>321</v>
      </c>
      <c r="B2" s="500" t="s">
        <v>318</v>
      </c>
      <c r="C2" s="500" t="s">
        <v>327</v>
      </c>
      <c r="D2" s="500" t="s">
        <v>319</v>
      </c>
    </row>
    <row r="3" spans="1:4" ht="90">
      <c r="A3" s="501" t="s">
        <v>322</v>
      </c>
      <c r="B3" s="501" t="s">
        <v>2405</v>
      </c>
      <c r="C3" s="502" t="s">
        <v>320</v>
      </c>
      <c r="D3" s="502" t="s">
        <v>1599</v>
      </c>
    </row>
    <row r="4" spans="1:4" ht="30">
      <c r="A4" s="501" t="s">
        <v>323</v>
      </c>
      <c r="B4" s="501" t="s">
        <v>326</v>
      </c>
      <c r="C4" s="502" t="s">
        <v>1598</v>
      </c>
      <c r="D4" s="502" t="s">
        <v>325</v>
      </c>
    </row>
    <row r="5" spans="1:4" ht="30">
      <c r="A5" s="501" t="s">
        <v>324</v>
      </c>
      <c r="B5" s="503" t="s">
        <v>328</v>
      </c>
      <c r="C5" s="504" t="s">
        <v>1013</v>
      </c>
      <c r="D5" s="504" t="s">
        <v>1302</v>
      </c>
    </row>
    <row r="6" spans="1:4">
      <c r="A6" s="505" t="s">
        <v>329</v>
      </c>
      <c r="B6" s="505" t="s">
        <v>339</v>
      </c>
      <c r="C6" s="506"/>
      <c r="D6" s="507"/>
    </row>
    <row r="7" spans="1:4">
      <c r="A7" s="508" t="s">
        <v>340</v>
      </c>
      <c r="B7" s="509" t="s">
        <v>90</v>
      </c>
      <c r="C7" s="509"/>
      <c r="D7" s="509" t="s">
        <v>1034</v>
      </c>
    </row>
    <row r="8" spans="1:4">
      <c r="A8" s="508" t="s">
        <v>341</v>
      </c>
      <c r="B8" s="502" t="s">
        <v>255</v>
      </c>
      <c r="C8" s="502"/>
      <c r="D8" s="502" t="s">
        <v>1035</v>
      </c>
    </row>
    <row r="9" spans="1:4">
      <c r="A9" s="508" t="s">
        <v>342</v>
      </c>
      <c r="B9" s="502" t="s">
        <v>13</v>
      </c>
      <c r="C9" s="502"/>
      <c r="D9" s="502" t="s">
        <v>1036</v>
      </c>
    </row>
    <row r="10" spans="1:4" ht="60">
      <c r="A10" s="508" t="s">
        <v>343</v>
      </c>
      <c r="B10" s="502" t="s">
        <v>257</v>
      </c>
      <c r="C10" s="502"/>
      <c r="D10" s="502" t="s">
        <v>1033</v>
      </c>
    </row>
    <row r="11" spans="1:4">
      <c r="A11" s="508" t="s">
        <v>344</v>
      </c>
      <c r="B11" s="502" t="s">
        <v>258</v>
      </c>
      <c r="C11" s="502"/>
      <c r="D11" s="502" t="s">
        <v>607</v>
      </c>
    </row>
    <row r="12" spans="1:4" ht="30">
      <c r="A12" s="508" t="s">
        <v>345</v>
      </c>
      <c r="B12" s="502" t="s">
        <v>1030</v>
      </c>
      <c r="C12" s="502"/>
      <c r="D12" s="502" t="s">
        <v>337</v>
      </c>
    </row>
    <row r="13" spans="1:4" ht="30">
      <c r="A13" s="508" t="s">
        <v>346</v>
      </c>
      <c r="B13" s="502" t="s">
        <v>1291</v>
      </c>
      <c r="C13" s="502"/>
      <c r="D13" s="502" t="s">
        <v>338</v>
      </c>
    </row>
    <row r="14" spans="1:4" ht="90">
      <c r="A14" s="508" t="s">
        <v>348</v>
      </c>
      <c r="B14" s="502" t="s">
        <v>347</v>
      </c>
      <c r="C14" s="502"/>
      <c r="D14" s="502" t="s">
        <v>1292</v>
      </c>
    </row>
    <row r="15" spans="1:4">
      <c r="A15" s="508" t="s">
        <v>349</v>
      </c>
      <c r="B15" s="502" t="s">
        <v>1014</v>
      </c>
      <c r="C15" s="502"/>
      <c r="D15" s="502" t="s">
        <v>1293</v>
      </c>
    </row>
    <row r="16" spans="1:4" ht="30">
      <c r="A16" s="508" t="s">
        <v>350</v>
      </c>
      <c r="B16" s="502" t="s">
        <v>1015</v>
      </c>
      <c r="C16" s="502"/>
      <c r="D16" s="502" t="s">
        <v>1294</v>
      </c>
    </row>
    <row r="17" spans="1:4">
      <c r="A17" s="508" t="s">
        <v>351</v>
      </c>
      <c r="B17" s="502" t="s">
        <v>1016</v>
      </c>
      <c r="C17" s="502"/>
      <c r="D17" s="502" t="s">
        <v>1295</v>
      </c>
    </row>
    <row r="18" spans="1:4">
      <c r="A18" s="508" t="s">
        <v>1023</v>
      </c>
      <c r="B18" s="502" t="s">
        <v>1017</v>
      </c>
      <c r="C18" s="502"/>
      <c r="D18" s="502" t="s">
        <v>1296</v>
      </c>
    </row>
    <row r="19" spans="1:4">
      <c r="A19" s="508" t="s">
        <v>1024</v>
      </c>
      <c r="B19" s="502" t="s">
        <v>1018</v>
      </c>
      <c r="C19" s="502"/>
      <c r="D19" s="502" t="s">
        <v>1297</v>
      </c>
    </row>
    <row r="20" spans="1:4">
      <c r="A20" s="508" t="s">
        <v>1025</v>
      </c>
      <c r="B20" s="502" t="s">
        <v>1019</v>
      </c>
      <c r="C20" s="502"/>
      <c r="D20" s="502" t="s">
        <v>1298</v>
      </c>
    </row>
    <row r="21" spans="1:4" ht="45">
      <c r="A21" s="508" t="s">
        <v>1026</v>
      </c>
      <c r="B21" s="502" t="s">
        <v>1020</v>
      </c>
      <c r="C21" s="502"/>
      <c r="D21" s="502" t="s">
        <v>1299</v>
      </c>
    </row>
    <row r="22" spans="1:4">
      <c r="A22" s="508" t="s">
        <v>1027</v>
      </c>
      <c r="B22" s="502" t="s">
        <v>1021</v>
      </c>
      <c r="C22" s="502"/>
      <c r="D22" s="502" t="s">
        <v>1300</v>
      </c>
    </row>
    <row r="23" spans="1:4">
      <c r="A23" s="508" t="s">
        <v>1028</v>
      </c>
      <c r="B23" s="502" t="s">
        <v>1022</v>
      </c>
      <c r="C23" s="502"/>
      <c r="D23" s="502" t="s">
        <v>1301</v>
      </c>
    </row>
    <row r="24" spans="1:4" ht="105">
      <c r="A24" s="501" t="s">
        <v>1029</v>
      </c>
      <c r="B24" s="501" t="s">
        <v>2399</v>
      </c>
      <c r="C24" s="502" t="s">
        <v>2400</v>
      </c>
      <c r="D24" s="502" t="s">
        <v>2401</v>
      </c>
    </row>
    <row r="25" spans="1:4">
      <c r="A25" s="501" t="s">
        <v>1031</v>
      </c>
      <c r="B25" s="501" t="s">
        <v>1286</v>
      </c>
      <c r="C25" s="502" t="s">
        <v>2396</v>
      </c>
      <c r="D25" s="502" t="s">
        <v>1038</v>
      </c>
    </row>
    <row r="26" spans="1:4">
      <c r="A26" s="501" t="s">
        <v>1037</v>
      </c>
      <c r="B26" s="501" t="s">
        <v>1032</v>
      </c>
      <c r="C26" s="502" t="s">
        <v>2397</v>
      </c>
      <c r="D26" s="502" t="s">
        <v>279</v>
      </c>
    </row>
    <row r="27" spans="1:4">
      <c r="A27" s="501" t="s">
        <v>1287</v>
      </c>
      <c r="B27" s="501" t="s">
        <v>1288</v>
      </c>
      <c r="C27" s="502" t="s">
        <v>904</v>
      </c>
      <c r="D27" s="502" t="s">
        <v>1290</v>
      </c>
    </row>
    <row r="28" spans="1:4" s="427" customFormat="1" ht="57">
      <c r="A28" s="510" t="s">
        <v>1289</v>
      </c>
      <c r="B28" s="510" t="s">
        <v>1308</v>
      </c>
      <c r="C28" s="511" t="s">
        <v>904</v>
      </c>
      <c r="D28" s="511" t="s">
        <v>1307</v>
      </c>
    </row>
    <row r="29" spans="1:4">
      <c r="A29" s="512" t="s">
        <v>1600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īstenotie proj.</vt:lpstr>
      <vt:lpstr>DATU AVOTI Projektu datu bazei</vt:lpstr>
      <vt:lpstr>'īstenotie proj.'!Print_Area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Projekti piekrastē</dc:title>
  <dc:creator>Kristīne Rasiņa</dc:creator>
  <cp:lastModifiedBy>MartinsG</cp:lastModifiedBy>
  <cp:lastPrinted>2012-02-16T14:45:04Z</cp:lastPrinted>
  <dcterms:created xsi:type="dcterms:W3CDTF">2011-11-15T13:32:36Z</dcterms:created>
  <dcterms:modified xsi:type="dcterms:W3CDTF">2017-02-28T16:31:16Z</dcterms:modified>
</cp:coreProperties>
</file>