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lita.trakina\Downloads\"/>
    </mc:Choice>
  </mc:AlternateContent>
  <xr:revisionPtr revIDLastSave="0" documentId="8_{3582EA1A-D52B-4821-8999-499E637FC736}" xr6:coauthVersionLast="47" xr6:coauthVersionMax="47" xr10:uidLastSave="{00000000-0000-0000-0000-000000000000}"/>
  <bookViews>
    <workbookView xWindow="0" yWindow="360" windowWidth="20730" windowHeight="11160" tabRatio="876" firstSheet="3" activeTab="11" xr2:uid="{00000000-000D-0000-FFFF-FFFF00000000}"/>
  </bookViews>
  <sheets>
    <sheet name="1.1 - Iedzīvotāju Skaits" sheetId="18" r:id="rId1"/>
    <sheet name="1.2 - Iedzīvotāji 15-64" sheetId="39" r:id="rId2"/>
    <sheet name="2.1 - Uzņēmumu Dinamika" sheetId="26" r:id="rId3"/>
    <sheet name="2.2 - Nodarbinātība priv-sab" sheetId="27" r:id="rId4"/>
    <sheet name="2.3 - Neto Alga" sheetId="33" r:id="rId5"/>
    <sheet name="2.4 - Vidējais Darbinieku Sk..." sheetId="41" r:id="rId6"/>
    <sheet name="2.5. - 2.4. attiecība ar 1.2." sheetId="42" r:id="rId7"/>
    <sheet name="2.6 - Pievienotā Vērtība" sheetId="44" state="hidden" r:id="rId8"/>
    <sheet name="3.1 - Automašīnu Skaits" sheetId="32" r:id="rId9"/>
    <sheet name="4.1 - Ieturētā Iedzīvotāju N" sheetId="20" r:id="rId10"/>
    <sheet name="4.2 - Ceļu Satiksmes Negadījumi" sheetId="37" r:id="rId11"/>
    <sheet name="5.1 - Vēlētāju Aktivitāte" sheetId="3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4" i="42" l="1"/>
  <c r="L21" i="37"/>
  <c r="M21" i="37"/>
  <c r="G21" i="37"/>
  <c r="J22" i="32"/>
  <c r="K22" i="32"/>
  <c r="L22" i="32"/>
  <c r="M22" i="32"/>
  <c r="P83" i="27"/>
  <c r="P85" i="27"/>
  <c r="E79" i="27"/>
  <c r="F79" i="27"/>
  <c r="G79" i="27"/>
  <c r="R79" i="27" s="1"/>
  <c r="H79" i="27"/>
  <c r="S79" i="27" s="1"/>
  <c r="I79" i="27"/>
  <c r="J79" i="27"/>
  <c r="U79" i="27" s="1"/>
  <c r="K79" i="27"/>
  <c r="V79" i="27" s="1"/>
  <c r="L79" i="27"/>
  <c r="W79" i="27" s="1"/>
  <c r="M79" i="27"/>
  <c r="X79" i="27" s="1"/>
  <c r="N79" i="27"/>
  <c r="O79" i="27"/>
  <c r="Z79" i="27" s="1"/>
  <c r="P79" i="27"/>
  <c r="AA79" i="27" s="1"/>
  <c r="AF22" i="18"/>
  <c r="AG22" i="18"/>
  <c r="Y22" i="18"/>
  <c r="Z22" i="18"/>
  <c r="AA22" i="18"/>
  <c r="AB22" i="18"/>
  <c r="AC22" i="18"/>
  <c r="AD22" i="18"/>
  <c r="AU38" i="44"/>
  <c r="AV38" i="44"/>
  <c r="AW38" i="44"/>
  <c r="AX38" i="44"/>
  <c r="AT38" i="44"/>
  <c r="AQ38" i="44"/>
  <c r="AR38" i="44"/>
  <c r="AS38" i="44"/>
  <c r="AN38" i="44"/>
  <c r="AO38" i="44"/>
  <c r="AM38" i="44"/>
  <c r="AJ38" i="44"/>
  <c r="AK38" i="44"/>
  <c r="AG38" i="44"/>
  <c r="AE38" i="44"/>
  <c r="AD38" i="44"/>
  <c r="AB38" i="44"/>
  <c r="G38" i="44"/>
  <c r="H38" i="44" s="1"/>
  <c r="H31" i="31"/>
  <c r="I31" i="31"/>
  <c r="J31" i="31"/>
  <c r="E36" i="37"/>
  <c r="F36" i="37"/>
  <c r="N36" i="37" s="1"/>
  <c r="G36" i="37"/>
  <c r="O36" i="37" s="1"/>
  <c r="H36" i="37"/>
  <c r="P36" i="37" s="1"/>
  <c r="I36" i="37"/>
  <c r="Q36" i="37" s="1"/>
  <c r="J36" i="37"/>
  <c r="R36" i="37" s="1"/>
  <c r="K36" i="37"/>
  <c r="S36" i="37" s="1"/>
  <c r="L36" i="37"/>
  <c r="T36" i="37" s="1"/>
  <c r="M36" i="37"/>
  <c r="U36" i="37" s="1"/>
  <c r="X38" i="20"/>
  <c r="W38" i="20"/>
  <c r="V38" i="20"/>
  <c r="U38" i="20"/>
  <c r="T38" i="20"/>
  <c r="S38" i="20"/>
  <c r="R38" i="20"/>
  <c r="Q38" i="20"/>
  <c r="I37" i="32"/>
  <c r="J37" i="32"/>
  <c r="R37" i="32" s="1"/>
  <c r="K37" i="32"/>
  <c r="S37" i="32" s="1"/>
  <c r="L37" i="32"/>
  <c r="T37" i="32" s="1"/>
  <c r="M37" i="32"/>
  <c r="R124" i="32"/>
  <c r="S124" i="32"/>
  <c r="T124" i="32"/>
  <c r="U124" i="32"/>
  <c r="E37" i="42"/>
  <c r="F37" i="42"/>
  <c r="J37" i="42" s="1"/>
  <c r="G37" i="42"/>
  <c r="K37" i="42" s="1"/>
  <c r="H37" i="42"/>
  <c r="I37" i="42"/>
  <c r="M37" i="42"/>
  <c r="O38" i="33"/>
  <c r="N38" i="33"/>
  <c r="M38" i="33"/>
  <c r="L38" i="33"/>
  <c r="K38" i="33"/>
  <c r="D36" i="26"/>
  <c r="E36" i="26"/>
  <c r="F36" i="26"/>
  <c r="G36" i="26"/>
  <c r="Q36" i="26" s="1"/>
  <c r="H36" i="26"/>
  <c r="I36" i="26"/>
  <c r="J36" i="26"/>
  <c r="K36" i="26"/>
  <c r="L36" i="26"/>
  <c r="M36" i="26"/>
  <c r="N36" i="26"/>
  <c r="X36" i="26" s="1"/>
  <c r="E37" i="27"/>
  <c r="F37" i="27"/>
  <c r="G37" i="27"/>
  <c r="H37" i="27"/>
  <c r="I37" i="27"/>
  <c r="J37" i="27"/>
  <c r="K37" i="27"/>
  <c r="V37" i="27" s="1"/>
  <c r="L37" i="27"/>
  <c r="M37" i="27"/>
  <c r="N37" i="27"/>
  <c r="O37" i="27"/>
  <c r="P37" i="27"/>
  <c r="AG38" i="18"/>
  <c r="AF37" i="18"/>
  <c r="AG37" i="18"/>
  <c r="AD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R32" i="18"/>
  <c r="S32" i="18"/>
  <c r="T32" i="18"/>
  <c r="U32" i="18"/>
  <c r="AG73" i="18"/>
  <c r="AG74" i="18"/>
  <c r="AF73" i="18"/>
  <c r="AF74" i="18"/>
  <c r="AE80" i="18"/>
  <c r="V36" i="37" l="1"/>
  <c r="Y38" i="20"/>
  <c r="V124" i="32"/>
  <c r="U37" i="32"/>
  <c r="V37" i="32"/>
  <c r="P38" i="33"/>
  <c r="Y79" i="27"/>
  <c r="Q79" i="27"/>
  <c r="T79" i="27"/>
  <c r="AB79" i="27" s="1"/>
  <c r="W37" i="27"/>
  <c r="W36" i="26"/>
  <c r="U36" i="26"/>
  <c r="S36" i="26"/>
  <c r="R36" i="26"/>
  <c r="V36" i="26"/>
  <c r="P36" i="26"/>
  <c r="Y37" i="27"/>
  <c r="Q37" i="27"/>
  <c r="U37" i="27"/>
  <c r="T37" i="27"/>
  <c r="X37" i="27"/>
  <c r="Z37" i="27"/>
  <c r="R37" i="27"/>
  <c r="L37" i="42"/>
  <c r="N37" i="42" s="1"/>
  <c r="S37" i="27"/>
  <c r="AA37" i="27"/>
  <c r="K75" i="31"/>
  <c r="K73" i="31"/>
  <c r="K51" i="31"/>
  <c r="K49" i="31"/>
  <c r="L43" i="31" s="1"/>
  <c r="K42" i="31"/>
  <c r="K40" i="31"/>
  <c r="K27" i="31"/>
  <c r="K29" i="31"/>
  <c r="K15" i="31"/>
  <c r="K13" i="31"/>
  <c r="H66" i="31"/>
  <c r="I66" i="31"/>
  <c r="H67" i="31"/>
  <c r="I67" i="31"/>
  <c r="J67" i="31"/>
  <c r="H33" i="31"/>
  <c r="I33" i="31"/>
  <c r="H34" i="31"/>
  <c r="I34" i="31"/>
  <c r="J34" i="31" s="1"/>
  <c r="H20" i="31"/>
  <c r="I20" i="31"/>
  <c r="H21" i="31"/>
  <c r="I21" i="31"/>
  <c r="H6" i="31"/>
  <c r="I6" i="31"/>
  <c r="H7" i="31"/>
  <c r="I7" i="31"/>
  <c r="H43" i="31"/>
  <c r="I43" i="31"/>
  <c r="Z81" i="20"/>
  <c r="Z79" i="20"/>
  <c r="Z55" i="20"/>
  <c r="Z53" i="20"/>
  <c r="Z47" i="20"/>
  <c r="Z45" i="20"/>
  <c r="Z33" i="20"/>
  <c r="Z31" i="20"/>
  <c r="Z14" i="20"/>
  <c r="Z12" i="20"/>
  <c r="Q81" i="33"/>
  <c r="Q79" i="33"/>
  <c r="Q55" i="33"/>
  <c r="Q53" i="33"/>
  <c r="Q47" i="33"/>
  <c r="Q45" i="33"/>
  <c r="Q33" i="33"/>
  <c r="Q31" i="33"/>
  <c r="R38" i="33" s="1"/>
  <c r="Q14" i="33"/>
  <c r="Q12" i="33"/>
  <c r="AE78" i="18"/>
  <c r="AE76" i="18"/>
  <c r="AE74" i="18"/>
  <c r="AG47" i="18"/>
  <c r="AG48" i="18"/>
  <c r="AF47" i="18"/>
  <c r="AF48" i="18"/>
  <c r="AE54" i="18"/>
  <c r="AE52" i="18"/>
  <c r="AE50" i="18"/>
  <c r="AE48" i="18"/>
  <c r="AG39" i="18"/>
  <c r="AG40" i="18"/>
  <c r="AF39" i="18"/>
  <c r="AF40" i="18"/>
  <c r="AE46" i="18"/>
  <c r="AE44" i="18"/>
  <c r="AE42" i="18"/>
  <c r="AE40" i="18"/>
  <c r="AE32" i="18"/>
  <c r="AE30" i="18"/>
  <c r="AG25" i="18" s="1"/>
  <c r="AE13" i="18"/>
  <c r="AE11" i="18"/>
  <c r="AG7" i="18" s="1"/>
  <c r="AE9" i="18"/>
  <c r="AE7" i="18"/>
  <c r="AF7" i="18" s="1"/>
  <c r="AW49" i="44"/>
  <c r="AV49" i="44"/>
  <c r="AO49" i="44"/>
  <c r="AN49" i="44"/>
  <c r="AM49" i="44"/>
  <c r="AH49" i="44"/>
  <c r="AG49" i="44"/>
  <c r="AF49" i="44"/>
  <c r="AE49" i="44"/>
  <c r="AC49" i="44"/>
  <c r="AD49" i="44"/>
  <c r="AI49" i="44"/>
  <c r="AJ49" i="44"/>
  <c r="AK49" i="44"/>
  <c r="AQ49" i="44"/>
  <c r="AR49" i="44"/>
  <c r="AS49" i="44"/>
  <c r="AT49" i="44"/>
  <c r="AB49" i="44"/>
  <c r="G49" i="44"/>
  <c r="J7" i="31" l="1"/>
  <c r="J6" i="31"/>
  <c r="J21" i="31"/>
  <c r="J33" i="31"/>
  <c r="J66" i="31"/>
  <c r="L6" i="31"/>
  <c r="L7" i="31"/>
  <c r="L20" i="31"/>
  <c r="L31" i="31"/>
  <c r="L33" i="31"/>
  <c r="L34" i="31"/>
  <c r="L66" i="31"/>
  <c r="L67" i="31"/>
  <c r="AB7" i="20"/>
  <c r="AB8" i="20"/>
  <c r="AB40" i="20"/>
  <c r="AB41" i="20"/>
  <c r="AB48" i="20"/>
  <c r="AB49" i="20"/>
  <c r="AB74" i="20"/>
  <c r="AB75" i="20"/>
  <c r="R7" i="33"/>
  <c r="R8" i="33"/>
  <c r="R40" i="33"/>
  <c r="R41" i="33"/>
  <c r="R48" i="33"/>
  <c r="R49" i="33"/>
  <c r="R74" i="33"/>
  <c r="R75" i="33"/>
  <c r="Y36" i="26"/>
  <c r="AF6" i="18"/>
  <c r="AG6" i="18"/>
  <c r="AB37" i="27"/>
  <c r="AB38" i="20"/>
  <c r="AB26" i="20"/>
  <c r="AB27" i="20"/>
  <c r="R26" i="33"/>
  <c r="R27" i="33"/>
  <c r="AG26" i="18"/>
  <c r="L21" i="31"/>
  <c r="J43" i="31"/>
  <c r="J20" i="31"/>
  <c r="AU63" i="44"/>
  <c r="AU72" i="44"/>
  <c r="AC6" i="44"/>
  <c r="AC7" i="44"/>
  <c r="AC8" i="44"/>
  <c r="AC9" i="44"/>
  <c r="AC10" i="44"/>
  <c r="AC11" i="44"/>
  <c r="AC12" i="44"/>
  <c r="AC14" i="44"/>
  <c r="AB24" i="44"/>
  <c r="AU24" i="44" s="1"/>
  <c r="AD6" i="44"/>
  <c r="AE6" i="44"/>
  <c r="AF6" i="44"/>
  <c r="AG6" i="44"/>
  <c r="AH6" i="44"/>
  <c r="AI6" i="44"/>
  <c r="AJ6" i="44"/>
  <c r="AK6" i="44"/>
  <c r="AM6" i="44"/>
  <c r="AN6" i="44"/>
  <c r="AO6" i="44"/>
  <c r="AQ6" i="44"/>
  <c r="AR6" i="44"/>
  <c r="AS6" i="44"/>
  <c r="AT6" i="44"/>
  <c r="AD7" i="44"/>
  <c r="AE7" i="44"/>
  <c r="AF7" i="44"/>
  <c r="AG7" i="44"/>
  <c r="AH7" i="44"/>
  <c r="AI7" i="44"/>
  <c r="AJ7" i="44"/>
  <c r="AK7" i="44"/>
  <c r="AM7" i="44"/>
  <c r="AN7" i="44"/>
  <c r="AO7" i="44"/>
  <c r="AP7" i="44"/>
  <c r="AQ7" i="44"/>
  <c r="AR7" i="44"/>
  <c r="AS7" i="44"/>
  <c r="AT7" i="44"/>
  <c r="AD8" i="44"/>
  <c r="AE8" i="44"/>
  <c r="AF8" i="44"/>
  <c r="AG8" i="44"/>
  <c r="AH8" i="44"/>
  <c r="AI8" i="44"/>
  <c r="AJ8" i="44"/>
  <c r="AK8" i="44"/>
  <c r="AM8" i="44"/>
  <c r="AN8" i="44"/>
  <c r="AO8" i="44"/>
  <c r="AQ8" i="44"/>
  <c r="AR8" i="44"/>
  <c r="AS8" i="44"/>
  <c r="AT8" i="44"/>
  <c r="AD9" i="44"/>
  <c r="AE9" i="44"/>
  <c r="AF9" i="44"/>
  <c r="AG9" i="44"/>
  <c r="AH9" i="44"/>
  <c r="AI9" i="44"/>
  <c r="AJ9" i="44"/>
  <c r="AK9" i="44"/>
  <c r="AM9" i="44"/>
  <c r="AN9" i="44"/>
  <c r="AO9" i="44"/>
  <c r="AP9" i="44"/>
  <c r="AQ9" i="44"/>
  <c r="AR9" i="44"/>
  <c r="AS9" i="44"/>
  <c r="AT9" i="44"/>
  <c r="AD10" i="44"/>
  <c r="AE10" i="44"/>
  <c r="AF10" i="44"/>
  <c r="AG10" i="44"/>
  <c r="AH10" i="44"/>
  <c r="AI10" i="44"/>
  <c r="AJ10" i="44"/>
  <c r="AK10" i="44"/>
  <c r="AM10" i="44"/>
  <c r="AN10" i="44"/>
  <c r="AO10" i="44"/>
  <c r="AQ10" i="44"/>
  <c r="AR10" i="44"/>
  <c r="AS10" i="44"/>
  <c r="AT10" i="44"/>
  <c r="AD11" i="44"/>
  <c r="AE11" i="44"/>
  <c r="AF11" i="44"/>
  <c r="AG11" i="44"/>
  <c r="AH11" i="44"/>
  <c r="AI11" i="44"/>
  <c r="AJ11" i="44"/>
  <c r="AK11" i="44"/>
  <c r="AM11" i="44"/>
  <c r="AN11" i="44"/>
  <c r="AO11" i="44"/>
  <c r="AP11" i="44"/>
  <c r="AQ11" i="44"/>
  <c r="AR11" i="44"/>
  <c r="AS11" i="44"/>
  <c r="AT11" i="44"/>
  <c r="AD12" i="44"/>
  <c r="AE12" i="44"/>
  <c r="AG12" i="44"/>
  <c r="AH12" i="44"/>
  <c r="AI12" i="44"/>
  <c r="AJ12" i="44"/>
  <c r="AK12" i="44"/>
  <c r="AM12" i="44"/>
  <c r="AN12" i="44"/>
  <c r="AO12" i="44"/>
  <c r="AQ12" i="44"/>
  <c r="AR12" i="44"/>
  <c r="AS12" i="44"/>
  <c r="AT12" i="44"/>
  <c r="AD13" i="44"/>
  <c r="AE13" i="44"/>
  <c r="AG13" i="44"/>
  <c r="AH13" i="44"/>
  <c r="AI13" i="44"/>
  <c r="AJ13" i="44"/>
  <c r="AK13" i="44"/>
  <c r="AM13" i="44"/>
  <c r="AN13" i="44"/>
  <c r="AO13" i="44"/>
  <c r="AQ13" i="44"/>
  <c r="AR13" i="44"/>
  <c r="AS13" i="44"/>
  <c r="AT13" i="44"/>
  <c r="AD14" i="44"/>
  <c r="AE14" i="44"/>
  <c r="AG14" i="44"/>
  <c r="AH14" i="44"/>
  <c r="AI14" i="44"/>
  <c r="AJ14" i="44"/>
  <c r="AK14" i="44"/>
  <c r="AM14" i="44"/>
  <c r="AN14" i="44"/>
  <c r="AO14" i="44"/>
  <c r="AQ14" i="44"/>
  <c r="AR14" i="44"/>
  <c r="AS14" i="44"/>
  <c r="AT14" i="44"/>
  <c r="AD15" i="44"/>
  <c r="AE15" i="44"/>
  <c r="AF15" i="44"/>
  <c r="AG15" i="44"/>
  <c r="AH15" i="44"/>
  <c r="AI15" i="44"/>
  <c r="AJ15" i="44"/>
  <c r="AM15" i="44"/>
  <c r="AN15" i="44"/>
  <c r="AO15" i="44"/>
  <c r="AQ15" i="44"/>
  <c r="AR15" i="44"/>
  <c r="AS15" i="44"/>
  <c r="AT15" i="44"/>
  <c r="AD16" i="44"/>
  <c r="AE16" i="44"/>
  <c r="AG16" i="44"/>
  <c r="AH16" i="44"/>
  <c r="AI16" i="44"/>
  <c r="AJ16" i="44"/>
  <c r="AK16" i="44"/>
  <c r="AM16" i="44"/>
  <c r="AN16" i="44"/>
  <c r="AO16" i="44"/>
  <c r="AR16" i="44"/>
  <c r="AS16" i="44"/>
  <c r="AD17" i="44"/>
  <c r="AG17" i="44"/>
  <c r="AH17" i="44"/>
  <c r="AI17" i="44"/>
  <c r="AJ17" i="44"/>
  <c r="AM17" i="44"/>
  <c r="AN17" i="44"/>
  <c r="AO17" i="44"/>
  <c r="AQ17" i="44"/>
  <c r="AR17" i="44"/>
  <c r="AS17" i="44"/>
  <c r="AD18" i="44"/>
  <c r="AE18" i="44"/>
  <c r="AG18" i="44"/>
  <c r="AH18" i="44"/>
  <c r="AI18" i="44"/>
  <c r="AJ18" i="44"/>
  <c r="AO18" i="44"/>
  <c r="AQ18" i="44"/>
  <c r="AR18" i="44"/>
  <c r="AS18" i="44"/>
  <c r="AD19" i="44"/>
  <c r="AG19" i="44"/>
  <c r="AH19" i="44"/>
  <c r="AI19" i="44"/>
  <c r="AJ19" i="44"/>
  <c r="AO19" i="44"/>
  <c r="AP19" i="44"/>
  <c r="AQ19" i="44"/>
  <c r="AR19" i="44"/>
  <c r="AS19" i="44"/>
  <c r="AD20" i="44"/>
  <c r="AG20" i="44"/>
  <c r="AH20" i="44"/>
  <c r="AI20" i="44"/>
  <c r="AJ20" i="44"/>
  <c r="AK20" i="44"/>
  <c r="AN20" i="44"/>
  <c r="AO20" i="44"/>
  <c r="AQ20" i="44"/>
  <c r="AR20" i="44"/>
  <c r="AS20" i="44"/>
  <c r="AD21" i="44"/>
  <c r="AE21" i="44"/>
  <c r="AF21" i="44"/>
  <c r="AG21" i="44"/>
  <c r="AH21" i="44"/>
  <c r="AI21" i="44"/>
  <c r="AJ21" i="44"/>
  <c r="AK21" i="44"/>
  <c r="AM21" i="44"/>
  <c r="AN21" i="44"/>
  <c r="AO21" i="44"/>
  <c r="AQ21" i="44"/>
  <c r="AR21" i="44"/>
  <c r="AS21" i="44"/>
  <c r="AT21" i="44"/>
  <c r="AD22" i="44"/>
  <c r="AF22" i="44"/>
  <c r="AG22" i="44"/>
  <c r="AH22" i="44"/>
  <c r="AI22" i="44"/>
  <c r="AJ22" i="44"/>
  <c r="AM22" i="44"/>
  <c r="AN22" i="44"/>
  <c r="AO22" i="44"/>
  <c r="AP22" i="44"/>
  <c r="AR22" i="44"/>
  <c r="AS22" i="44"/>
  <c r="AT22" i="44"/>
  <c r="AD23" i="44"/>
  <c r="AG23" i="44"/>
  <c r="AH23" i="44"/>
  <c r="AI23" i="44"/>
  <c r="AO23" i="44"/>
  <c r="AQ23" i="44"/>
  <c r="AR23" i="44"/>
  <c r="AS23" i="44"/>
  <c r="AD24" i="44"/>
  <c r="AE24" i="44"/>
  <c r="AG24" i="44"/>
  <c r="AH24" i="44"/>
  <c r="AI24" i="44"/>
  <c r="AJ24" i="44"/>
  <c r="AK24" i="44"/>
  <c r="AM24" i="44"/>
  <c r="AN24" i="44"/>
  <c r="AO24" i="44"/>
  <c r="AQ24" i="44"/>
  <c r="AR24" i="44"/>
  <c r="AS24" i="44"/>
  <c r="AT24" i="44"/>
  <c r="AC25" i="44"/>
  <c r="AD25" i="44"/>
  <c r="AE25" i="44"/>
  <c r="AF25" i="44"/>
  <c r="AG25" i="44"/>
  <c r="AH25" i="44"/>
  <c r="AI25" i="44"/>
  <c r="AJ25" i="44"/>
  <c r="AK25" i="44"/>
  <c r="AM25" i="44"/>
  <c r="AN25" i="44"/>
  <c r="AO25" i="44"/>
  <c r="AP25" i="44"/>
  <c r="AQ25" i="44"/>
  <c r="AR25" i="44"/>
  <c r="AS25" i="44"/>
  <c r="AT25" i="44"/>
  <c r="AC26" i="44"/>
  <c r="AD26" i="44"/>
  <c r="AE26" i="44"/>
  <c r="AF26" i="44"/>
  <c r="AG26" i="44"/>
  <c r="AH26" i="44"/>
  <c r="AI26" i="44"/>
  <c r="AJ26" i="44"/>
  <c r="AK26" i="44"/>
  <c r="AL26" i="44"/>
  <c r="AM26" i="44"/>
  <c r="AN26" i="44"/>
  <c r="AO26" i="44"/>
  <c r="AP26" i="44"/>
  <c r="AQ26" i="44"/>
  <c r="AR26" i="44"/>
  <c r="AS26" i="44"/>
  <c r="AT26" i="44"/>
  <c r="AC27" i="44"/>
  <c r="AD27" i="44"/>
  <c r="AE27" i="44"/>
  <c r="AF27" i="44"/>
  <c r="AG27" i="44"/>
  <c r="AH27" i="44"/>
  <c r="AI27" i="44"/>
  <c r="AJ27" i="44"/>
  <c r="AK27" i="44"/>
  <c r="AM27" i="44"/>
  <c r="AN27" i="44"/>
  <c r="AO27" i="44"/>
  <c r="AP27" i="44"/>
  <c r="AQ27" i="44"/>
  <c r="AR27" i="44"/>
  <c r="AS27" i="44"/>
  <c r="AT27" i="44"/>
  <c r="AD28" i="44"/>
  <c r="AE28" i="44"/>
  <c r="AF28" i="44"/>
  <c r="AG28" i="44"/>
  <c r="AH28" i="44"/>
  <c r="AI28" i="44"/>
  <c r="AJ28" i="44"/>
  <c r="AK28" i="44"/>
  <c r="AM28" i="44"/>
  <c r="AN28" i="44"/>
  <c r="AO28" i="44"/>
  <c r="AQ28" i="44"/>
  <c r="AR28" i="44"/>
  <c r="AS28" i="44"/>
  <c r="AT28" i="44"/>
  <c r="AD29" i="44"/>
  <c r="AE29" i="44"/>
  <c r="AF29" i="44"/>
  <c r="AG29" i="44"/>
  <c r="AH29" i="44"/>
  <c r="AI29" i="44"/>
  <c r="AJ29" i="44"/>
  <c r="AK29" i="44"/>
  <c r="AM29" i="44"/>
  <c r="AN29" i="44"/>
  <c r="AO29" i="44"/>
  <c r="AQ29" i="44"/>
  <c r="AR29" i="44"/>
  <c r="AS29" i="44"/>
  <c r="AT29" i="44"/>
  <c r="AC30" i="44"/>
  <c r="AD30" i="44"/>
  <c r="AE30" i="44"/>
  <c r="AF30" i="44"/>
  <c r="AG30" i="44"/>
  <c r="AH30" i="44"/>
  <c r="AI30" i="44"/>
  <c r="AJ30" i="44"/>
  <c r="AK30" i="44"/>
  <c r="AM30" i="44"/>
  <c r="AN30" i="44"/>
  <c r="AO30" i="44"/>
  <c r="AQ30" i="44"/>
  <c r="AR30" i="44"/>
  <c r="AS30" i="44"/>
  <c r="AT30" i="44"/>
  <c r="AD31" i="44"/>
  <c r="AE31" i="44"/>
  <c r="AF31" i="44"/>
  <c r="AG31" i="44"/>
  <c r="AH31" i="44"/>
  <c r="AI31" i="44"/>
  <c r="AJ31" i="44"/>
  <c r="AK31" i="44"/>
  <c r="AM31" i="44"/>
  <c r="AN31" i="44"/>
  <c r="AO31" i="44"/>
  <c r="AQ31" i="44"/>
  <c r="AR31" i="44"/>
  <c r="AS31" i="44"/>
  <c r="AT31" i="44"/>
  <c r="AD32" i="44"/>
  <c r="AE32" i="44"/>
  <c r="AF32" i="44"/>
  <c r="AG32" i="44"/>
  <c r="AH32" i="44"/>
  <c r="AI32" i="44"/>
  <c r="AJ32" i="44"/>
  <c r="AK32" i="44"/>
  <c r="AM32" i="44"/>
  <c r="AN32" i="44"/>
  <c r="AO32" i="44"/>
  <c r="AQ32" i="44"/>
  <c r="AR32" i="44"/>
  <c r="AS32" i="44"/>
  <c r="AT32" i="44"/>
  <c r="AD33" i="44"/>
  <c r="AE33" i="44"/>
  <c r="AG33" i="44"/>
  <c r="AH33" i="44"/>
  <c r="AI33" i="44"/>
  <c r="AJ33" i="44"/>
  <c r="AK33" i="44"/>
  <c r="AM33" i="44"/>
  <c r="AN33" i="44"/>
  <c r="AO33" i="44"/>
  <c r="AQ33" i="44"/>
  <c r="AR33" i="44"/>
  <c r="AS33" i="44"/>
  <c r="AD34" i="44"/>
  <c r="AE34" i="44"/>
  <c r="AG34" i="44"/>
  <c r="AH34" i="44"/>
  <c r="AI34" i="44"/>
  <c r="AJ34" i="44"/>
  <c r="AM34" i="44"/>
  <c r="AO34" i="44"/>
  <c r="AQ34" i="44"/>
  <c r="AR34" i="44"/>
  <c r="AS34" i="44"/>
  <c r="AT34" i="44"/>
  <c r="AD35" i="44"/>
  <c r="AE35" i="44"/>
  <c r="AG35" i="44"/>
  <c r="AH35" i="44"/>
  <c r="AI35" i="44"/>
  <c r="AJ35" i="44"/>
  <c r="AK35" i="44"/>
  <c r="AM35" i="44"/>
  <c r="AN35" i="44"/>
  <c r="AO35" i="44"/>
  <c r="AQ35" i="44"/>
  <c r="AR35" i="44"/>
  <c r="AS35" i="44"/>
  <c r="AC36" i="44"/>
  <c r="AD36" i="44"/>
  <c r="AE36" i="44"/>
  <c r="AG36" i="44"/>
  <c r="AH36" i="44"/>
  <c r="AI36" i="44"/>
  <c r="AJ36" i="44"/>
  <c r="AK36" i="44"/>
  <c r="AN36" i="44"/>
  <c r="AO36" i="44"/>
  <c r="AQ36" i="44"/>
  <c r="AR36" i="44"/>
  <c r="AS36" i="44"/>
  <c r="AT36" i="44"/>
  <c r="AD37" i="44"/>
  <c r="AG37" i="44"/>
  <c r="AH37" i="44"/>
  <c r="AI37" i="44"/>
  <c r="AN37" i="44"/>
  <c r="AO37" i="44"/>
  <c r="AQ37" i="44"/>
  <c r="AR37" i="44"/>
  <c r="AS37" i="44"/>
  <c r="AD39" i="44"/>
  <c r="AV39" i="44" s="1"/>
  <c r="AG39" i="44"/>
  <c r="AH39" i="44"/>
  <c r="AW39" i="44" s="1"/>
  <c r="AR39" i="44"/>
  <c r="AX39" i="44" s="1"/>
  <c r="AC40" i="44"/>
  <c r="AD40" i="44"/>
  <c r="AE40" i="44"/>
  <c r="AF40" i="44"/>
  <c r="AG40" i="44"/>
  <c r="AH40" i="44"/>
  <c r="AI40" i="44"/>
  <c r="AJ40" i="44"/>
  <c r="AK40" i="44"/>
  <c r="AL40" i="44"/>
  <c r="AM40" i="44"/>
  <c r="AN40" i="44"/>
  <c r="AO40" i="44"/>
  <c r="AP40" i="44"/>
  <c r="AQ40" i="44"/>
  <c r="AR40" i="44"/>
  <c r="AS40" i="44"/>
  <c r="AT40" i="44"/>
  <c r="AC41" i="44"/>
  <c r="AD41" i="44"/>
  <c r="AE41" i="44"/>
  <c r="AF41" i="44"/>
  <c r="AG41" i="44"/>
  <c r="AH41" i="44"/>
  <c r="AI41" i="44"/>
  <c r="AJ41" i="44"/>
  <c r="AK41" i="44"/>
  <c r="AL41" i="44"/>
  <c r="AM41" i="44"/>
  <c r="AN41" i="44"/>
  <c r="AO41" i="44"/>
  <c r="AP41" i="44"/>
  <c r="AQ41" i="44"/>
  <c r="AR41" i="44"/>
  <c r="AS41" i="44"/>
  <c r="AT41" i="44"/>
  <c r="AC42" i="44"/>
  <c r="AD42" i="44"/>
  <c r="AE42" i="44"/>
  <c r="AF42" i="44"/>
  <c r="AG42" i="44"/>
  <c r="AH42" i="44"/>
  <c r="AI42" i="44"/>
  <c r="AJ42" i="44"/>
  <c r="AK42" i="44"/>
  <c r="AM42" i="44"/>
  <c r="AN42" i="44"/>
  <c r="AO42" i="44"/>
  <c r="AP42" i="44"/>
  <c r="AQ42" i="44"/>
  <c r="AR42" i="44"/>
  <c r="AS42" i="44"/>
  <c r="AT42" i="44"/>
  <c r="AC43" i="44"/>
  <c r="AD43" i="44"/>
  <c r="AE43" i="44"/>
  <c r="AF43" i="44"/>
  <c r="AG43" i="44"/>
  <c r="AH43" i="44"/>
  <c r="AI43" i="44"/>
  <c r="AJ43" i="44"/>
  <c r="AK43" i="44"/>
  <c r="AM43" i="44"/>
  <c r="AN43" i="44"/>
  <c r="AO43" i="44"/>
  <c r="AQ43" i="44"/>
  <c r="AR43" i="44"/>
  <c r="AS43" i="44"/>
  <c r="AT43" i="44"/>
  <c r="AD44" i="44"/>
  <c r="AE44" i="44"/>
  <c r="AF44" i="44"/>
  <c r="AG44" i="44"/>
  <c r="AH44" i="44"/>
  <c r="AI44" i="44"/>
  <c r="AJ44" i="44"/>
  <c r="AK44" i="44"/>
  <c r="AM44" i="44"/>
  <c r="AN44" i="44"/>
  <c r="AO44" i="44"/>
  <c r="AQ44" i="44"/>
  <c r="AR44" i="44"/>
  <c r="AS44" i="44"/>
  <c r="AT44" i="44"/>
  <c r="AC45" i="44"/>
  <c r="AD45" i="44"/>
  <c r="AE45" i="44"/>
  <c r="AF45" i="44"/>
  <c r="AG45" i="44"/>
  <c r="AH45" i="44"/>
  <c r="AI45" i="44"/>
  <c r="AJ45" i="44"/>
  <c r="AK45" i="44"/>
  <c r="AM45" i="44"/>
  <c r="AN45" i="44"/>
  <c r="AO45" i="44"/>
  <c r="AQ45" i="44"/>
  <c r="AR45" i="44"/>
  <c r="AS45" i="44"/>
  <c r="AT45" i="44"/>
  <c r="AC46" i="44"/>
  <c r="AD46" i="44"/>
  <c r="AE46" i="44"/>
  <c r="AF46" i="44"/>
  <c r="AG46" i="44"/>
  <c r="AH46" i="44"/>
  <c r="AI46" i="44"/>
  <c r="AJ46" i="44"/>
  <c r="AK46" i="44"/>
  <c r="AM46" i="44"/>
  <c r="AN46" i="44"/>
  <c r="AO46" i="44"/>
  <c r="AQ46" i="44"/>
  <c r="AR46" i="44"/>
  <c r="AS46" i="44"/>
  <c r="AT46" i="44"/>
  <c r="AD47" i="44"/>
  <c r="AE47" i="44"/>
  <c r="AF47" i="44"/>
  <c r="AG47" i="44"/>
  <c r="AH47" i="44"/>
  <c r="AI47" i="44"/>
  <c r="AJ47" i="44"/>
  <c r="AK47" i="44"/>
  <c r="AM47" i="44"/>
  <c r="AN47" i="44"/>
  <c r="AO47" i="44"/>
  <c r="AQ47" i="44"/>
  <c r="AR47" i="44"/>
  <c r="AS47" i="44"/>
  <c r="AT47" i="44"/>
  <c r="AC48" i="44"/>
  <c r="AD48" i="44"/>
  <c r="AE48" i="44"/>
  <c r="AG48" i="44"/>
  <c r="AH48" i="44"/>
  <c r="AI48" i="44"/>
  <c r="AJ48" i="44"/>
  <c r="AK48" i="44"/>
  <c r="AM48" i="44"/>
  <c r="AN48" i="44"/>
  <c r="AO48" i="44"/>
  <c r="AQ48" i="44"/>
  <c r="AR48" i="44"/>
  <c r="AS48" i="44"/>
  <c r="AT48" i="44"/>
  <c r="AC50" i="44"/>
  <c r="AD50" i="44"/>
  <c r="AE50" i="44"/>
  <c r="AF50" i="44"/>
  <c r="AG50" i="44"/>
  <c r="AH50" i="44"/>
  <c r="AI50" i="44"/>
  <c r="AJ50" i="44"/>
  <c r="AK50" i="44"/>
  <c r="AM50" i="44"/>
  <c r="AN50" i="44"/>
  <c r="AO50" i="44"/>
  <c r="AP50" i="44"/>
  <c r="AQ50" i="44"/>
  <c r="AR50" i="44"/>
  <c r="AS50" i="44"/>
  <c r="AT50" i="44"/>
  <c r="AC51" i="44"/>
  <c r="AD51" i="44"/>
  <c r="AE51" i="44"/>
  <c r="AF51" i="44"/>
  <c r="AG51" i="44"/>
  <c r="AH51" i="44"/>
  <c r="AI51" i="44"/>
  <c r="AJ51" i="44"/>
  <c r="AK51" i="44"/>
  <c r="AM51" i="44"/>
  <c r="AN51" i="44"/>
  <c r="AO51" i="44"/>
  <c r="AQ51" i="44"/>
  <c r="AR51" i="44"/>
  <c r="AS51" i="44"/>
  <c r="AT51" i="44"/>
  <c r="AC52" i="44"/>
  <c r="AD52" i="44"/>
  <c r="AE52" i="44"/>
  <c r="AF52" i="44"/>
  <c r="AG52" i="44"/>
  <c r="AH52" i="44"/>
  <c r="AI52" i="44"/>
  <c r="AJ52" i="44"/>
  <c r="AK52" i="44"/>
  <c r="AM52" i="44"/>
  <c r="AN52" i="44"/>
  <c r="AO52" i="44"/>
  <c r="AQ52" i="44"/>
  <c r="AR52" i="44"/>
  <c r="AS52" i="44"/>
  <c r="AT52" i="44"/>
  <c r="AC53" i="44"/>
  <c r="AD53" i="44"/>
  <c r="AE53" i="44"/>
  <c r="AF53" i="44"/>
  <c r="AG53" i="44"/>
  <c r="AH53" i="44"/>
  <c r="AI53" i="44"/>
  <c r="AJ53" i="44"/>
  <c r="AK53" i="44"/>
  <c r="AM53" i="44"/>
  <c r="AN53" i="44"/>
  <c r="AO53" i="44"/>
  <c r="AQ53" i="44"/>
  <c r="AR53" i="44"/>
  <c r="AS53" i="44"/>
  <c r="AT53" i="44"/>
  <c r="AC54" i="44"/>
  <c r="AD54" i="44"/>
  <c r="AE54" i="44"/>
  <c r="AF54" i="44"/>
  <c r="AG54" i="44"/>
  <c r="AH54" i="44"/>
  <c r="AI54" i="44"/>
  <c r="AJ54" i="44"/>
  <c r="AK54" i="44"/>
  <c r="AM54" i="44"/>
  <c r="AN54" i="44"/>
  <c r="AO54" i="44"/>
  <c r="AQ54" i="44"/>
  <c r="AR54" i="44"/>
  <c r="AS54" i="44"/>
  <c r="AT54" i="44"/>
  <c r="AD55" i="44"/>
  <c r="AE55" i="44"/>
  <c r="AF55" i="44"/>
  <c r="AG55" i="44"/>
  <c r="AH55" i="44"/>
  <c r="AI55" i="44"/>
  <c r="AJ55" i="44"/>
  <c r="AK55" i="44"/>
  <c r="AM55" i="44"/>
  <c r="AN55" i="44"/>
  <c r="AO55" i="44"/>
  <c r="AQ55" i="44"/>
  <c r="AR55" i="44"/>
  <c r="AS55" i="44"/>
  <c r="AT55" i="44"/>
  <c r="AD56" i="44"/>
  <c r="AE56" i="44"/>
  <c r="AG56" i="44"/>
  <c r="AH56" i="44"/>
  <c r="AI56" i="44"/>
  <c r="AJ56" i="44"/>
  <c r="AK56" i="44"/>
  <c r="AM56" i="44"/>
  <c r="AN56" i="44"/>
  <c r="AO56" i="44"/>
  <c r="AQ56" i="44"/>
  <c r="AR56" i="44"/>
  <c r="AS56" i="44"/>
  <c r="AT56" i="44"/>
  <c r="AD57" i="44"/>
  <c r="AE57" i="44"/>
  <c r="AG57" i="44"/>
  <c r="AH57" i="44"/>
  <c r="AI57" i="44"/>
  <c r="AJ57" i="44"/>
  <c r="AK57" i="44"/>
  <c r="AM57" i="44"/>
  <c r="AN57" i="44"/>
  <c r="AO57" i="44"/>
  <c r="AQ57" i="44"/>
  <c r="AR57" i="44"/>
  <c r="AS57" i="44"/>
  <c r="AT57" i="44"/>
  <c r="AC58" i="44"/>
  <c r="AD58" i="44"/>
  <c r="AE58" i="44"/>
  <c r="AF58" i="44"/>
  <c r="AG58" i="44"/>
  <c r="AH58" i="44"/>
  <c r="AI58" i="44"/>
  <c r="AJ58" i="44"/>
  <c r="AK58" i="44"/>
  <c r="AM58" i="44"/>
  <c r="AN58" i="44"/>
  <c r="AO58" i="44"/>
  <c r="AQ58" i="44"/>
  <c r="AR58" i="44"/>
  <c r="AS58" i="44"/>
  <c r="AT58" i="44"/>
  <c r="AC59" i="44"/>
  <c r="AD59" i="44"/>
  <c r="AE59" i="44"/>
  <c r="AF59" i="44"/>
  <c r="AG59" i="44"/>
  <c r="AH59" i="44"/>
  <c r="AI59" i="44"/>
  <c r="AJ59" i="44"/>
  <c r="AK59" i="44"/>
  <c r="AN59" i="44"/>
  <c r="AO59" i="44"/>
  <c r="AQ59" i="44"/>
  <c r="AR59" i="44"/>
  <c r="AS59" i="44"/>
  <c r="AT59" i="44"/>
  <c r="AD60" i="44"/>
  <c r="AE60" i="44"/>
  <c r="AG60" i="44"/>
  <c r="AH60" i="44"/>
  <c r="AI60" i="44"/>
  <c r="AJ60" i="44"/>
  <c r="AM60" i="44"/>
  <c r="AN60" i="44"/>
  <c r="AO60" i="44"/>
  <c r="AQ60" i="44"/>
  <c r="AR60" i="44"/>
  <c r="AS60" i="44"/>
  <c r="AT60" i="44"/>
  <c r="AC61" i="44"/>
  <c r="AD61" i="44"/>
  <c r="AE61" i="44"/>
  <c r="AG61" i="44"/>
  <c r="AH61" i="44"/>
  <c r="AI61" i="44"/>
  <c r="AJ61" i="44"/>
  <c r="AK61" i="44"/>
  <c r="AN61" i="44"/>
  <c r="AO61" i="44"/>
  <c r="AQ61" i="44"/>
  <c r="AR61" i="44"/>
  <c r="AS61" i="44"/>
  <c r="AT61" i="44"/>
  <c r="AD62" i="44"/>
  <c r="AV62" i="44" s="1"/>
  <c r="AG62" i="44"/>
  <c r="AH62" i="44"/>
  <c r="AI62" i="44"/>
  <c r="AJ62" i="44"/>
  <c r="AN62" i="44"/>
  <c r="AO62" i="44"/>
  <c r="AQ62" i="44"/>
  <c r="AR62" i="44"/>
  <c r="AS62" i="44"/>
  <c r="AT62" i="44"/>
  <c r="AC63" i="44"/>
  <c r="AD63" i="44"/>
  <c r="AG63" i="44"/>
  <c r="AH63" i="44"/>
  <c r="AI63" i="44"/>
  <c r="AJ63" i="44"/>
  <c r="AO63" i="44"/>
  <c r="AR63" i="44"/>
  <c r="AX63" i="44" s="1"/>
  <c r="AD64" i="44"/>
  <c r="AF64" i="44"/>
  <c r="AG64" i="44"/>
  <c r="AH64" i="44"/>
  <c r="AI64" i="44"/>
  <c r="AJ64" i="44"/>
  <c r="AM64" i="44"/>
  <c r="AN64" i="44"/>
  <c r="AO64" i="44"/>
  <c r="AQ64" i="44"/>
  <c r="AR64" i="44"/>
  <c r="AT64" i="44"/>
  <c r="AD65" i="44"/>
  <c r="AG65" i="44"/>
  <c r="AH65" i="44"/>
  <c r="AI65" i="44"/>
  <c r="AJ65" i="44"/>
  <c r="AO65" i="44"/>
  <c r="AR65" i="44"/>
  <c r="AX65" i="44" s="1"/>
  <c r="AS65" i="44"/>
  <c r="AD66" i="44"/>
  <c r="AE66" i="44"/>
  <c r="AF66" i="44"/>
  <c r="AG66" i="44"/>
  <c r="AH66" i="44"/>
  <c r="AI66" i="44"/>
  <c r="AJ66" i="44"/>
  <c r="AK66" i="44"/>
  <c r="AM66" i="44"/>
  <c r="AN66" i="44"/>
  <c r="AO66" i="44"/>
  <c r="AQ66" i="44"/>
  <c r="AR66" i="44"/>
  <c r="AS66" i="44"/>
  <c r="AT66" i="44"/>
  <c r="AC67" i="44"/>
  <c r="AD67" i="44"/>
  <c r="AE67" i="44"/>
  <c r="AF67" i="44"/>
  <c r="AG67" i="44"/>
  <c r="AH67" i="44"/>
  <c r="AI67" i="44"/>
  <c r="AJ67" i="44"/>
  <c r="AK67" i="44"/>
  <c r="AM67" i="44"/>
  <c r="AN67" i="44"/>
  <c r="AO67" i="44"/>
  <c r="AQ67" i="44"/>
  <c r="AR67" i="44"/>
  <c r="AS67" i="44"/>
  <c r="AT67" i="44"/>
  <c r="AD68" i="44"/>
  <c r="AE68" i="44"/>
  <c r="AF68" i="44"/>
  <c r="AG68" i="44"/>
  <c r="AH68" i="44"/>
  <c r="AI68" i="44"/>
  <c r="AJ68" i="44"/>
  <c r="AK68" i="44"/>
  <c r="AM68" i="44"/>
  <c r="AN68" i="44"/>
  <c r="AO68" i="44"/>
  <c r="AQ68" i="44"/>
  <c r="AR68" i="44"/>
  <c r="AS68" i="44"/>
  <c r="AT68" i="44"/>
  <c r="AD69" i="44"/>
  <c r="AE69" i="44"/>
  <c r="AF69" i="44"/>
  <c r="AG69" i="44"/>
  <c r="AH69" i="44"/>
  <c r="AI69" i="44"/>
  <c r="AJ69" i="44"/>
  <c r="AK69" i="44"/>
  <c r="AM69" i="44"/>
  <c r="AN69" i="44"/>
  <c r="AO69" i="44"/>
  <c r="AQ69" i="44"/>
  <c r="AR69" i="44"/>
  <c r="AS69" i="44"/>
  <c r="AT69" i="44"/>
  <c r="AD70" i="44"/>
  <c r="AE70" i="44"/>
  <c r="AF70" i="44"/>
  <c r="AG70" i="44"/>
  <c r="AH70" i="44"/>
  <c r="AI70" i="44"/>
  <c r="AJ70" i="44"/>
  <c r="AK70" i="44"/>
  <c r="AM70" i="44"/>
  <c r="AN70" i="44"/>
  <c r="AO70" i="44"/>
  <c r="AQ70" i="44"/>
  <c r="AR70" i="44"/>
  <c r="AS70" i="44"/>
  <c r="AT70" i="44"/>
  <c r="AD71" i="44"/>
  <c r="AE71" i="44"/>
  <c r="AF71" i="44"/>
  <c r="AG71" i="44"/>
  <c r="AH71" i="44"/>
  <c r="AI71" i="44"/>
  <c r="AJ71" i="44"/>
  <c r="AN71" i="44"/>
  <c r="AO71" i="44"/>
  <c r="AR71" i="44"/>
  <c r="AS71" i="44"/>
  <c r="AD72" i="44"/>
  <c r="AG72" i="44"/>
  <c r="AH72" i="44"/>
  <c r="AI72" i="44"/>
  <c r="AJ72" i="44"/>
  <c r="AO72" i="44"/>
  <c r="AQ72" i="44"/>
  <c r="AR72" i="44"/>
  <c r="AS72" i="44"/>
  <c r="AD73" i="44"/>
  <c r="AE73" i="44"/>
  <c r="AG73" i="44"/>
  <c r="AH73" i="44"/>
  <c r="AI73" i="44"/>
  <c r="AK73" i="44"/>
  <c r="AM73" i="44"/>
  <c r="AN73" i="44"/>
  <c r="AO73" i="44"/>
  <c r="AQ73" i="44"/>
  <c r="AR73" i="44"/>
  <c r="AS73" i="44"/>
  <c r="AT73" i="44"/>
  <c r="AD74" i="44"/>
  <c r="AF74" i="44"/>
  <c r="AG74" i="44"/>
  <c r="AH74" i="44"/>
  <c r="AI74" i="44"/>
  <c r="AO74" i="44"/>
  <c r="AQ74" i="44"/>
  <c r="AR74" i="44"/>
  <c r="AS74" i="44"/>
  <c r="AD75" i="44"/>
  <c r="AV75" i="44" s="1"/>
  <c r="AG75" i="44"/>
  <c r="AH75" i="44"/>
  <c r="AI75" i="44"/>
  <c r="AO75" i="44"/>
  <c r="AR75" i="44"/>
  <c r="AS75" i="44"/>
  <c r="AT75" i="44"/>
  <c r="AC76" i="44"/>
  <c r="AD76" i="44"/>
  <c r="AE76" i="44"/>
  <c r="AF76" i="44"/>
  <c r="AG76" i="44"/>
  <c r="AH76" i="44"/>
  <c r="AI76" i="44"/>
  <c r="AJ76" i="44"/>
  <c r="AK76" i="44"/>
  <c r="AM76" i="44"/>
  <c r="AN76" i="44"/>
  <c r="AO76" i="44"/>
  <c r="AP76" i="44"/>
  <c r="AQ76" i="44"/>
  <c r="AR76" i="44"/>
  <c r="AS76" i="44"/>
  <c r="AT76" i="44"/>
  <c r="AC77" i="44"/>
  <c r="AD77" i="44"/>
  <c r="AE77" i="44"/>
  <c r="AF77" i="44"/>
  <c r="AG77" i="44"/>
  <c r="AH77" i="44"/>
  <c r="AI77" i="44"/>
  <c r="AJ77" i="44"/>
  <c r="AK77" i="44"/>
  <c r="AL77" i="44"/>
  <c r="AM77" i="44"/>
  <c r="AN77" i="44"/>
  <c r="AO77" i="44"/>
  <c r="AP77" i="44"/>
  <c r="AQ77" i="44"/>
  <c r="AR77" i="44"/>
  <c r="AS77" i="44"/>
  <c r="AT77" i="44"/>
  <c r="AC78" i="44"/>
  <c r="AD78" i="44"/>
  <c r="AE78" i="44"/>
  <c r="AF78" i="44"/>
  <c r="AG78" i="44"/>
  <c r="AH78" i="44"/>
  <c r="AI78" i="44"/>
  <c r="AJ78" i="44"/>
  <c r="AK78" i="44"/>
  <c r="AM78" i="44"/>
  <c r="AN78" i="44"/>
  <c r="AO78" i="44"/>
  <c r="AQ78" i="44"/>
  <c r="AR78" i="44"/>
  <c r="AS78" i="44"/>
  <c r="AT78" i="44"/>
  <c r="AD79" i="44"/>
  <c r="AE79" i="44"/>
  <c r="AF79" i="44"/>
  <c r="AG79" i="44"/>
  <c r="AH79" i="44"/>
  <c r="AI79" i="44"/>
  <c r="AJ79" i="44"/>
  <c r="AK79" i="44"/>
  <c r="AM79" i="44"/>
  <c r="AN79" i="44"/>
  <c r="AO79" i="44"/>
  <c r="AQ79" i="44"/>
  <c r="AR79" i="44"/>
  <c r="AS79" i="44"/>
  <c r="AT79" i="44"/>
  <c r="AD80" i="44"/>
  <c r="AE80" i="44"/>
  <c r="AF80" i="44"/>
  <c r="AG80" i="44"/>
  <c r="AH80" i="44"/>
  <c r="AI80" i="44"/>
  <c r="AJ80" i="44"/>
  <c r="AK80" i="44"/>
  <c r="AM80" i="44"/>
  <c r="AN80" i="44"/>
  <c r="AO80" i="44"/>
  <c r="AQ80" i="44"/>
  <c r="AR80" i="44"/>
  <c r="AS80" i="44"/>
  <c r="AT80" i="44"/>
  <c r="AC81" i="44"/>
  <c r="AD81" i="44"/>
  <c r="AE81" i="44"/>
  <c r="AF81" i="44"/>
  <c r="AG81" i="44"/>
  <c r="AH81" i="44"/>
  <c r="AI81" i="44"/>
  <c r="AJ81" i="44"/>
  <c r="AK81" i="44"/>
  <c r="AM81" i="44"/>
  <c r="AN81" i="44"/>
  <c r="AO81" i="44"/>
  <c r="AQ81" i="44"/>
  <c r="AR81" i="44"/>
  <c r="AS81" i="44"/>
  <c r="AT81" i="44"/>
  <c r="AC82" i="44"/>
  <c r="AD82" i="44"/>
  <c r="AE82" i="44"/>
  <c r="AF82" i="44"/>
  <c r="AG82" i="44"/>
  <c r="AH82" i="44"/>
  <c r="AI82" i="44"/>
  <c r="AJ82" i="44"/>
  <c r="AK82" i="44"/>
  <c r="AM82" i="44"/>
  <c r="AN82" i="44"/>
  <c r="AO82" i="44"/>
  <c r="AQ82" i="44"/>
  <c r="AR82" i="44"/>
  <c r="AS82" i="44"/>
  <c r="AT82" i="44"/>
  <c r="AC83" i="44"/>
  <c r="AD83" i="44"/>
  <c r="AE83" i="44"/>
  <c r="AF83" i="44"/>
  <c r="AG83" i="44"/>
  <c r="AH83" i="44"/>
  <c r="AI83" i="44"/>
  <c r="AJ83" i="44"/>
  <c r="AK83" i="44"/>
  <c r="AM83" i="44"/>
  <c r="AN83" i="44"/>
  <c r="AO83" i="44"/>
  <c r="AQ83" i="44"/>
  <c r="AR83" i="44"/>
  <c r="AS83" i="44"/>
  <c r="AT83" i="44"/>
  <c r="AC84" i="44"/>
  <c r="AD84" i="44"/>
  <c r="AE84" i="44"/>
  <c r="AG84" i="44"/>
  <c r="AH84" i="44"/>
  <c r="AI84" i="44"/>
  <c r="AJ84" i="44"/>
  <c r="AK84" i="44"/>
  <c r="AM84" i="44"/>
  <c r="AN84" i="44"/>
  <c r="AO84" i="44"/>
  <c r="AQ84" i="44"/>
  <c r="AR84" i="44"/>
  <c r="AS84" i="44"/>
  <c r="AT84" i="44"/>
  <c r="AC85" i="44"/>
  <c r="AD85" i="44"/>
  <c r="AE85" i="44"/>
  <c r="AF85" i="44"/>
  <c r="AG85" i="44"/>
  <c r="AH85" i="44"/>
  <c r="AI85" i="44"/>
  <c r="AJ85" i="44"/>
  <c r="AK85" i="44"/>
  <c r="AM85" i="44"/>
  <c r="AN85" i="44"/>
  <c r="AO85" i="44"/>
  <c r="AQ85" i="44"/>
  <c r="AR85" i="44"/>
  <c r="AS85" i="44"/>
  <c r="AT85" i="44"/>
  <c r="AD86" i="44"/>
  <c r="AE86" i="44"/>
  <c r="AF86" i="44"/>
  <c r="AG86" i="44"/>
  <c r="AH86" i="44"/>
  <c r="AI86" i="44"/>
  <c r="AJ86" i="44"/>
  <c r="AK86" i="44"/>
  <c r="AN86" i="44"/>
  <c r="AO86" i="44"/>
  <c r="AQ86" i="44"/>
  <c r="AR86" i="44"/>
  <c r="AS86" i="44"/>
  <c r="AD87" i="44"/>
  <c r="AE87" i="44"/>
  <c r="AG87" i="44"/>
  <c r="AH87" i="44"/>
  <c r="AI87" i="44"/>
  <c r="AJ87" i="44"/>
  <c r="AK87" i="44"/>
  <c r="AM87" i="44"/>
  <c r="AN87" i="44"/>
  <c r="AO87" i="44"/>
  <c r="AQ87" i="44"/>
  <c r="AR87" i="44"/>
  <c r="AS87" i="44"/>
  <c r="AC88" i="44"/>
  <c r="AD88" i="44"/>
  <c r="AE88" i="44"/>
  <c r="AG88" i="44"/>
  <c r="AH88" i="44"/>
  <c r="AI88" i="44"/>
  <c r="AJ88" i="44"/>
  <c r="AN88" i="44"/>
  <c r="AO88" i="44"/>
  <c r="AQ88" i="44"/>
  <c r="AR88" i="44"/>
  <c r="AS88" i="44"/>
  <c r="AT88" i="44"/>
  <c r="AC89" i="44"/>
  <c r="AD89" i="44"/>
  <c r="AE89" i="44"/>
  <c r="AG89" i="44"/>
  <c r="AH89" i="44"/>
  <c r="AI89" i="44"/>
  <c r="AJ89" i="44"/>
  <c r="AO89" i="44"/>
  <c r="AQ89" i="44"/>
  <c r="AR89" i="44"/>
  <c r="AS89" i="44"/>
  <c r="AC90" i="44"/>
  <c r="AD90" i="44"/>
  <c r="AE90" i="44"/>
  <c r="AF90" i="44"/>
  <c r="AG90" i="44"/>
  <c r="AH90" i="44"/>
  <c r="AI90" i="44"/>
  <c r="AJ90" i="44"/>
  <c r="AK90" i="44"/>
  <c r="AL90" i="44"/>
  <c r="AM90" i="44"/>
  <c r="AN90" i="44"/>
  <c r="AO90" i="44"/>
  <c r="AP90" i="44"/>
  <c r="AQ90" i="44"/>
  <c r="AR90" i="44"/>
  <c r="AS90" i="44"/>
  <c r="AT90" i="44"/>
  <c r="AB90" i="44"/>
  <c r="AU90" i="44" s="1"/>
  <c r="AB89" i="44"/>
  <c r="AU89" i="44" s="1"/>
  <c r="AB88" i="44"/>
  <c r="AU88" i="44" s="1"/>
  <c r="AB87" i="44"/>
  <c r="AU87" i="44" s="1"/>
  <c r="AB86" i="44"/>
  <c r="AU86" i="44" s="1"/>
  <c r="AB85" i="44"/>
  <c r="AU85" i="44" s="1"/>
  <c r="AB84" i="44"/>
  <c r="AU84" i="44" s="1"/>
  <c r="AB83" i="44"/>
  <c r="AU83" i="44" s="1"/>
  <c r="AB82" i="44"/>
  <c r="AU82" i="44" s="1"/>
  <c r="AB81" i="44"/>
  <c r="AU81" i="44" s="1"/>
  <c r="AB80" i="44"/>
  <c r="AU80" i="44" s="1"/>
  <c r="AB79" i="44"/>
  <c r="AU79" i="44" s="1"/>
  <c r="AB78" i="44"/>
  <c r="AU78" i="44" s="1"/>
  <c r="AB77" i="44"/>
  <c r="AU77" i="44" s="1"/>
  <c r="AB76" i="44"/>
  <c r="AU76" i="44" s="1"/>
  <c r="AB75" i="44"/>
  <c r="AU75" i="44" s="1"/>
  <c r="AB74" i="44"/>
  <c r="AU74" i="44" s="1"/>
  <c r="AB73" i="44"/>
  <c r="AU73" i="44" s="1"/>
  <c r="AB71" i="44"/>
  <c r="AU71" i="44" s="1"/>
  <c r="AB70" i="44"/>
  <c r="AU70" i="44" s="1"/>
  <c r="AB69" i="44"/>
  <c r="AU69" i="44" s="1"/>
  <c r="AB68" i="44"/>
  <c r="AU68" i="44" s="1"/>
  <c r="AB67" i="44"/>
  <c r="AU67" i="44" s="1"/>
  <c r="AB66" i="44"/>
  <c r="AU66" i="44" s="1"/>
  <c r="AB65" i="44"/>
  <c r="AU65" i="44" s="1"/>
  <c r="AB64" i="44"/>
  <c r="AU64" i="44" s="1"/>
  <c r="AB62" i="44"/>
  <c r="AU62" i="44" s="1"/>
  <c r="AB61" i="44"/>
  <c r="AU61" i="44" s="1"/>
  <c r="AB60" i="44"/>
  <c r="AU60" i="44" s="1"/>
  <c r="AB59" i="44"/>
  <c r="AU59" i="44" s="1"/>
  <c r="AB58" i="44"/>
  <c r="AU58" i="44" s="1"/>
  <c r="AB57" i="44"/>
  <c r="AU57" i="44" s="1"/>
  <c r="AB56" i="44"/>
  <c r="AU56" i="44" s="1"/>
  <c r="AB55" i="44"/>
  <c r="AU55" i="44" s="1"/>
  <c r="AB54" i="44"/>
  <c r="AU54" i="44" s="1"/>
  <c r="AB53" i="44"/>
  <c r="AU53" i="44" s="1"/>
  <c r="AB52" i="44"/>
  <c r="AU52" i="44" s="1"/>
  <c r="AB51" i="44"/>
  <c r="AU51" i="44" s="1"/>
  <c r="AB50" i="44"/>
  <c r="AU50" i="44" s="1"/>
  <c r="AU49" i="44"/>
  <c r="AB48" i="44"/>
  <c r="AU48" i="44" s="1"/>
  <c r="AB47" i="44"/>
  <c r="AU47" i="44" s="1"/>
  <c r="AB46" i="44"/>
  <c r="AU46" i="44" s="1"/>
  <c r="AB45" i="44"/>
  <c r="AU45" i="44" s="1"/>
  <c r="AB44" i="44"/>
  <c r="AU44" i="44" s="1"/>
  <c r="AB43" i="44"/>
  <c r="AU43" i="44" s="1"/>
  <c r="AB42" i="44"/>
  <c r="AU42" i="44" s="1"/>
  <c r="AB41" i="44"/>
  <c r="AU41" i="44" s="1"/>
  <c r="AB40" i="44"/>
  <c r="AU40" i="44" s="1"/>
  <c r="AB39" i="44"/>
  <c r="AU39" i="44" s="1"/>
  <c r="AB37" i="44"/>
  <c r="AU37" i="44" s="1"/>
  <c r="AB36" i="44"/>
  <c r="AU36" i="44" s="1"/>
  <c r="AB35" i="44"/>
  <c r="AU35" i="44" s="1"/>
  <c r="AB34" i="44"/>
  <c r="AU34" i="44" s="1"/>
  <c r="AB33" i="44"/>
  <c r="AU33" i="44" s="1"/>
  <c r="AB32" i="44"/>
  <c r="AU32" i="44" s="1"/>
  <c r="AB31" i="44"/>
  <c r="AU31" i="44" s="1"/>
  <c r="AB30" i="44"/>
  <c r="AU30" i="44" s="1"/>
  <c r="AB29" i="44"/>
  <c r="AU29" i="44" s="1"/>
  <c r="AB28" i="44"/>
  <c r="AU28" i="44" s="1"/>
  <c r="AB27" i="44"/>
  <c r="AU27" i="44" s="1"/>
  <c r="AB26" i="44"/>
  <c r="AU26" i="44" s="1"/>
  <c r="AB25" i="44"/>
  <c r="AU25" i="44" s="1"/>
  <c r="AB23" i="44"/>
  <c r="AU23" i="44" s="1"/>
  <c r="AB22" i="44"/>
  <c r="AU22" i="44" s="1"/>
  <c r="AB21" i="44"/>
  <c r="AU21" i="44" s="1"/>
  <c r="AB20" i="44"/>
  <c r="AU20" i="44" s="1"/>
  <c r="AB19" i="44"/>
  <c r="AU19" i="44" s="1"/>
  <c r="AB18" i="44"/>
  <c r="AU18" i="44" s="1"/>
  <c r="AB17" i="44"/>
  <c r="AU17" i="44" s="1"/>
  <c r="AB16" i="44"/>
  <c r="AU16" i="44" s="1"/>
  <c r="AB15" i="44"/>
  <c r="AU15" i="44" s="1"/>
  <c r="AB14" i="44"/>
  <c r="AU14" i="44" s="1"/>
  <c r="AB13" i="44"/>
  <c r="AU13" i="44" s="1"/>
  <c r="AB12" i="44"/>
  <c r="AU12" i="44" s="1"/>
  <c r="AB11" i="44"/>
  <c r="AU11" i="44" s="1"/>
  <c r="AB10" i="44"/>
  <c r="AU10" i="44" s="1"/>
  <c r="AB9" i="44"/>
  <c r="AU9" i="44" s="1"/>
  <c r="AB8" i="44"/>
  <c r="AU8" i="44" s="1"/>
  <c r="AB7" i="44"/>
  <c r="AU7" i="44" s="1"/>
  <c r="AB6" i="44"/>
  <c r="AU6" i="44" s="1"/>
  <c r="G7" i="44"/>
  <c r="G8" i="44"/>
  <c r="G9" i="44"/>
  <c r="G10" i="44"/>
  <c r="G11" i="44"/>
  <c r="G12" i="44"/>
  <c r="G13" i="44"/>
  <c r="G14" i="44"/>
  <c r="G15" i="44"/>
  <c r="G16" i="44"/>
  <c r="G17" i="44"/>
  <c r="G18" i="44"/>
  <c r="H18" i="44" s="1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H33" i="44" s="1"/>
  <c r="G34" i="44"/>
  <c r="G35" i="44"/>
  <c r="G36" i="44"/>
  <c r="G37" i="44"/>
  <c r="G39" i="44"/>
  <c r="G40" i="44"/>
  <c r="G41" i="44"/>
  <c r="H41" i="44" s="1"/>
  <c r="G42" i="44"/>
  <c r="G43" i="44"/>
  <c r="G44" i="44"/>
  <c r="G45" i="44"/>
  <c r="G46" i="44"/>
  <c r="G47" i="44"/>
  <c r="G48" i="44"/>
  <c r="G50" i="44"/>
  <c r="G51" i="44"/>
  <c r="G52" i="44"/>
  <c r="G53" i="44"/>
  <c r="G54" i="44"/>
  <c r="G55" i="44"/>
  <c r="G56" i="44"/>
  <c r="G57" i="44"/>
  <c r="G58" i="44"/>
  <c r="G59" i="44"/>
  <c r="G60" i="44"/>
  <c r="G61" i="44"/>
  <c r="G62" i="44"/>
  <c r="G63" i="44"/>
  <c r="G64" i="44"/>
  <c r="G65" i="44"/>
  <c r="G66" i="44"/>
  <c r="G67" i="44"/>
  <c r="G68" i="44"/>
  <c r="G69" i="44"/>
  <c r="G70" i="44"/>
  <c r="G71" i="44"/>
  <c r="G72" i="44"/>
  <c r="G73" i="44"/>
  <c r="G74" i="44"/>
  <c r="G75" i="44"/>
  <c r="G76" i="44"/>
  <c r="H57" i="44" s="1"/>
  <c r="G77" i="44"/>
  <c r="G78" i="44"/>
  <c r="G79" i="44"/>
  <c r="G80" i="44"/>
  <c r="G81" i="44"/>
  <c r="G82" i="44"/>
  <c r="G83" i="44"/>
  <c r="G84" i="44"/>
  <c r="G85" i="44"/>
  <c r="G86" i="44"/>
  <c r="G87" i="44"/>
  <c r="G88" i="44"/>
  <c r="G89" i="44"/>
  <c r="G90" i="44"/>
  <c r="G6" i="44"/>
  <c r="H6" i="44" s="1"/>
  <c r="AV60" i="44" l="1"/>
  <c r="AV47" i="44"/>
  <c r="AV46" i="44"/>
  <c r="AX34" i="44"/>
  <c r="AV34" i="44"/>
  <c r="AV22" i="44"/>
  <c r="AX8" i="44"/>
  <c r="AX7" i="44"/>
  <c r="H30" i="44"/>
  <c r="AV87" i="44"/>
  <c r="AW85" i="44"/>
  <c r="AW84" i="44"/>
  <c r="AX83" i="44"/>
  <c r="AX82" i="44"/>
  <c r="AX81" i="44"/>
  <c r="AX80" i="44"/>
  <c r="AW76" i="44"/>
  <c r="AX75" i="44"/>
  <c r="AX74" i="44"/>
  <c r="AW73" i="44"/>
  <c r="AW68" i="44"/>
  <c r="AX67" i="44"/>
  <c r="AX66" i="44"/>
  <c r="AW62" i="44"/>
  <c r="AV61" i="44"/>
  <c r="AX58" i="44"/>
  <c r="AX57" i="44"/>
  <c r="AV56" i="44"/>
  <c r="AV50" i="44"/>
  <c r="AW46" i="44"/>
  <c r="AW45" i="44"/>
  <c r="AW44" i="44"/>
  <c r="AX43" i="44"/>
  <c r="AW42" i="44"/>
  <c r="AX37" i="44"/>
  <c r="AW36" i="44"/>
  <c r="AX33" i="44"/>
  <c r="AV31" i="44"/>
  <c r="AV30" i="44"/>
  <c r="AV24" i="44"/>
  <c r="AV23" i="44"/>
  <c r="AW21" i="44"/>
  <c r="AW18" i="44"/>
  <c r="AX16" i="44"/>
  <c r="AV15" i="44"/>
  <c r="AX12" i="44"/>
  <c r="AV6" i="44"/>
  <c r="AW59" i="44"/>
  <c r="AX20" i="44"/>
  <c r="H39" i="44"/>
  <c r="H87" i="44"/>
  <c r="H79" i="44"/>
  <c r="H37" i="44"/>
  <c r="H29" i="44"/>
  <c r="H21" i="44"/>
  <c r="H13" i="44"/>
  <c r="AX78" i="44"/>
  <c r="AV20" i="44"/>
  <c r="H22" i="44"/>
  <c r="H86" i="44"/>
  <c r="H78" i="44"/>
  <c r="H70" i="44"/>
  <c r="H62" i="44"/>
  <c r="H54" i="44"/>
  <c r="AV51" i="44"/>
  <c r="H19" i="44"/>
  <c r="H11" i="44"/>
  <c r="H84" i="44"/>
  <c r="AX90" i="44"/>
  <c r="AW90" i="44"/>
  <c r="AX89" i="44"/>
  <c r="AV89" i="44"/>
  <c r="AX87" i="44"/>
  <c r="AW79" i="44"/>
  <c r="AV74" i="44"/>
  <c r="AX72" i="44"/>
  <c r="AX71" i="44"/>
  <c r="AV70" i="44"/>
  <c r="AX64" i="44"/>
  <c r="AX61" i="44"/>
  <c r="AX56" i="44"/>
  <c r="AV48" i="44"/>
  <c r="AV37" i="44"/>
  <c r="AW35" i="44"/>
  <c r="AX32" i="44"/>
  <c r="AV28" i="44"/>
  <c r="AX25" i="44"/>
  <c r="AX24" i="44"/>
  <c r="AW23" i="44"/>
  <c r="AX17" i="44"/>
  <c r="AV17" i="44"/>
  <c r="AX15" i="44"/>
  <c r="AW12" i="44"/>
  <c r="AW11" i="44"/>
  <c r="AX10" i="44"/>
  <c r="AX9" i="44"/>
  <c r="AV8" i="44"/>
  <c r="H71" i="44"/>
  <c r="H63" i="44"/>
  <c r="H55" i="44"/>
  <c r="H14" i="44"/>
  <c r="AW88" i="44"/>
  <c r="AW82" i="44"/>
  <c r="AW81" i="44"/>
  <c r="AW80" i="44"/>
  <c r="AX79" i="44"/>
  <c r="AX77" i="44"/>
  <c r="AW77" i="44"/>
  <c r="AV71" i="44"/>
  <c r="AW66" i="44"/>
  <c r="AV64" i="44"/>
  <c r="AV63" i="44"/>
  <c r="AW58" i="44"/>
  <c r="AW57" i="44"/>
  <c r="AV55" i="44"/>
  <c r="AV54" i="44"/>
  <c r="AV53" i="44"/>
  <c r="AV52" i="44"/>
  <c r="AW43" i="44"/>
  <c r="AX35" i="44"/>
  <c r="AV29" i="44"/>
  <c r="AV27" i="44"/>
  <c r="AW19" i="44"/>
  <c r="AW16" i="44"/>
  <c r="AX11" i="44"/>
  <c r="AV7" i="44"/>
  <c r="H61" i="44"/>
  <c r="H53" i="44"/>
  <c r="AX86" i="44"/>
  <c r="AW86" i="44"/>
  <c r="AX85" i="44"/>
  <c r="AV85" i="44"/>
  <c r="AX84" i="44"/>
  <c r="AW83" i="44"/>
  <c r="AX76" i="44"/>
  <c r="AW75" i="44"/>
  <c r="AX70" i="44"/>
  <c r="AW69" i="44"/>
  <c r="AX68" i="44"/>
  <c r="AW67" i="44"/>
  <c r="AV67" i="44"/>
  <c r="AW65" i="44"/>
  <c r="AX62" i="44"/>
  <c r="AX59" i="44"/>
  <c r="AV59" i="44"/>
  <c r="AX54" i="44"/>
  <c r="AW51" i="44"/>
  <c r="AW47" i="44"/>
  <c r="AX46" i="44"/>
  <c r="AX45" i="44"/>
  <c r="AX44" i="44"/>
  <c r="AX42" i="44"/>
  <c r="AV42" i="44"/>
  <c r="AV40" i="44"/>
  <c r="AX36" i="44"/>
  <c r="AV35" i="44"/>
  <c r="AW33" i="44"/>
  <c r="AV32" i="44"/>
  <c r="AX28" i="44"/>
  <c r="AV26" i="44"/>
  <c r="AW25" i="44"/>
  <c r="AX21" i="44"/>
  <c r="AV19" i="44"/>
  <c r="AW17" i="44"/>
  <c r="AW13" i="44"/>
  <c r="AW9" i="44"/>
  <c r="AV9" i="44"/>
  <c r="AW6" i="44"/>
  <c r="AV14" i="44"/>
  <c r="AW89" i="44"/>
  <c r="AX88" i="44"/>
  <c r="AV79" i="44"/>
  <c r="AV78" i="44"/>
  <c r="AX73" i="44"/>
  <c r="AW72" i="44"/>
  <c r="AW70" i="44"/>
  <c r="AX69" i="44"/>
  <c r="AW60" i="44"/>
  <c r="AV57" i="44"/>
  <c r="AW54" i="44"/>
  <c r="AW53" i="44"/>
  <c r="AW52" i="44"/>
  <c r="AW48" i="44"/>
  <c r="AX47" i="44"/>
  <c r="AX41" i="44"/>
  <c r="AW41" i="44"/>
  <c r="AW34" i="44"/>
  <c r="AV33" i="44"/>
  <c r="AW28" i="44"/>
  <c r="AW27" i="44"/>
  <c r="AV25" i="44"/>
  <c r="AW22" i="44"/>
  <c r="AV16" i="44"/>
  <c r="AX13" i="44"/>
  <c r="AV12" i="44"/>
  <c r="AV88" i="44"/>
  <c r="AV80" i="44"/>
  <c r="AW74" i="44"/>
  <c r="AV73" i="44"/>
  <c r="AW71" i="44"/>
  <c r="AV66" i="44"/>
  <c r="AV65" i="44"/>
  <c r="AW55" i="44"/>
  <c r="AX53" i="44"/>
  <c r="AX52" i="44"/>
  <c r="AX51" i="44"/>
  <c r="AW50" i="44"/>
  <c r="AX48" i="44"/>
  <c r="AW30" i="44"/>
  <c r="AW29" i="44"/>
  <c r="AX27" i="44"/>
  <c r="AX23" i="44"/>
  <c r="AX19" i="44"/>
  <c r="AV18" i="44"/>
  <c r="AW14" i="44"/>
  <c r="AV11" i="44"/>
  <c r="H82" i="44"/>
  <c r="H8" i="44"/>
  <c r="H17" i="44"/>
  <c r="H9" i="44"/>
  <c r="AV84" i="44"/>
  <c r="AV83" i="44"/>
  <c r="AV82" i="44"/>
  <c r="AV81" i="44"/>
  <c r="AV72" i="44"/>
  <c r="AV68" i="44"/>
  <c r="AW64" i="44"/>
  <c r="AW63" i="44"/>
  <c r="AW61" i="44"/>
  <c r="AX60" i="44"/>
  <c r="AV58" i="44"/>
  <c r="AX55" i="44"/>
  <c r="AX50" i="44"/>
  <c r="AV44" i="44"/>
  <c r="AV43" i="44"/>
  <c r="AX40" i="44"/>
  <c r="AW40" i="44"/>
  <c r="AW37" i="44"/>
  <c r="AV36" i="44"/>
  <c r="AW31" i="44"/>
  <c r="AX30" i="44"/>
  <c r="AX29" i="44"/>
  <c r="AX26" i="44"/>
  <c r="AW26" i="44"/>
  <c r="AX22" i="44"/>
  <c r="AV21" i="44"/>
  <c r="AX18" i="44"/>
  <c r="AW15" i="44"/>
  <c r="AX14" i="44"/>
  <c r="AV13" i="44"/>
  <c r="AW8" i="44"/>
  <c r="AW7" i="44"/>
  <c r="AX6" i="44"/>
  <c r="AV10" i="44"/>
  <c r="AW87" i="44"/>
  <c r="AV86" i="44"/>
  <c r="AW78" i="44"/>
  <c r="AV69" i="44"/>
  <c r="AW56" i="44"/>
  <c r="AV45" i="44"/>
  <c r="AW32" i="44"/>
  <c r="AX31" i="44"/>
  <c r="AW24" i="44"/>
  <c r="AW20" i="44"/>
  <c r="AW10" i="44"/>
  <c r="H66" i="44"/>
  <c r="H69" i="44"/>
  <c r="H89" i="44"/>
  <c r="H81" i="44"/>
  <c r="H32" i="44"/>
  <c r="AV41" i="44"/>
  <c r="H74" i="44"/>
  <c r="H50" i="44"/>
  <c r="H88" i="44"/>
  <c r="H80" i="44"/>
  <c r="H72" i="44"/>
  <c r="H64" i="44"/>
  <c r="H56" i="44"/>
  <c r="H27" i="44"/>
  <c r="H31" i="44"/>
  <c r="H23" i="44"/>
  <c r="H15" i="44"/>
  <c r="H7" i="44"/>
  <c r="H85" i="44"/>
  <c r="H77" i="44"/>
  <c r="H36" i="44"/>
  <c r="H28" i="44"/>
  <c r="H20" i="44"/>
  <c r="H12" i="44"/>
  <c r="AV90" i="44"/>
  <c r="H52" i="44"/>
  <c r="AV77" i="44"/>
  <c r="H68" i="44"/>
  <c r="H60" i="44"/>
  <c r="H10" i="44"/>
  <c r="H83" i="44"/>
  <c r="H51" i="44"/>
  <c r="AV76" i="44"/>
  <c r="H58" i="44"/>
  <c r="AX49" i="44"/>
  <c r="H48" i="44"/>
  <c r="H46" i="44"/>
  <c r="H45" i="44"/>
  <c r="H47" i="44"/>
  <c r="H44" i="44"/>
  <c r="H43" i="44"/>
  <c r="H42" i="44"/>
  <c r="H34" i="44"/>
  <c r="H35" i="44"/>
  <c r="H24" i="44"/>
  <c r="H16" i="44"/>
  <c r="H75" i="44"/>
  <c r="H67" i="44"/>
  <c r="H59" i="44"/>
  <c r="H26" i="44"/>
  <c r="H73" i="44"/>
  <c r="H65" i="44"/>
  <c r="L44" i="31"/>
  <c r="H44" i="31"/>
  <c r="I44" i="31"/>
  <c r="J44" i="31"/>
  <c r="E22" i="42"/>
  <c r="F22" i="42"/>
  <c r="G22" i="42"/>
  <c r="K22" i="42" s="1"/>
  <c r="H22" i="42"/>
  <c r="I22" i="42"/>
  <c r="E23" i="42"/>
  <c r="F23" i="42"/>
  <c r="G23" i="42"/>
  <c r="H23" i="42"/>
  <c r="I23" i="42"/>
  <c r="E24" i="42"/>
  <c r="F24" i="42"/>
  <c r="G24" i="42"/>
  <c r="H24" i="42"/>
  <c r="I24" i="42"/>
  <c r="E25" i="42"/>
  <c r="F25" i="42"/>
  <c r="J25" i="42" s="1"/>
  <c r="G25" i="42"/>
  <c r="H25" i="42"/>
  <c r="I25" i="42"/>
  <c r="E26" i="42"/>
  <c r="F26" i="42"/>
  <c r="G26" i="42"/>
  <c r="H26" i="42"/>
  <c r="I26" i="42"/>
  <c r="M26" i="42" s="1"/>
  <c r="E27" i="42"/>
  <c r="F27" i="42"/>
  <c r="J27" i="42" s="1"/>
  <c r="G27" i="42"/>
  <c r="H27" i="42"/>
  <c r="I27" i="42"/>
  <c r="E28" i="42"/>
  <c r="F28" i="42"/>
  <c r="G28" i="42"/>
  <c r="K28" i="42" s="1"/>
  <c r="H28" i="42"/>
  <c r="I28" i="42"/>
  <c r="M28" i="42" s="1"/>
  <c r="E29" i="42"/>
  <c r="F29" i="42"/>
  <c r="G29" i="42"/>
  <c r="H29" i="42"/>
  <c r="I29" i="42"/>
  <c r="E30" i="42"/>
  <c r="F30" i="42"/>
  <c r="G30" i="42"/>
  <c r="K30" i="42" s="1"/>
  <c r="H30" i="42"/>
  <c r="I30" i="42"/>
  <c r="E31" i="42"/>
  <c r="F31" i="42"/>
  <c r="G31" i="42"/>
  <c r="H31" i="42"/>
  <c r="L31" i="42" s="1"/>
  <c r="I31" i="42"/>
  <c r="E32" i="42"/>
  <c r="F32" i="42"/>
  <c r="G32" i="42"/>
  <c r="H32" i="42"/>
  <c r="I32" i="42"/>
  <c r="E33" i="42"/>
  <c r="F33" i="42"/>
  <c r="J33" i="42" s="1"/>
  <c r="G33" i="42"/>
  <c r="H33" i="42"/>
  <c r="L33" i="42" s="1"/>
  <c r="I33" i="42"/>
  <c r="E34" i="42"/>
  <c r="F34" i="42"/>
  <c r="G34" i="42"/>
  <c r="H34" i="42"/>
  <c r="I34" i="42"/>
  <c r="M34" i="42" s="1"/>
  <c r="E35" i="42"/>
  <c r="F35" i="42"/>
  <c r="J35" i="42" s="1"/>
  <c r="G35" i="42"/>
  <c r="H35" i="42"/>
  <c r="I35" i="42"/>
  <c r="E36" i="42"/>
  <c r="F36" i="42"/>
  <c r="G36" i="42"/>
  <c r="K36" i="42" s="1"/>
  <c r="H36" i="42"/>
  <c r="I36" i="42"/>
  <c r="M36" i="42" s="1"/>
  <c r="E38" i="42"/>
  <c r="F38" i="42"/>
  <c r="G38" i="42"/>
  <c r="H38" i="42"/>
  <c r="I38" i="42"/>
  <c r="E39" i="42"/>
  <c r="F39" i="42"/>
  <c r="G39" i="42"/>
  <c r="K39" i="42" s="1"/>
  <c r="H39" i="42"/>
  <c r="I39" i="42"/>
  <c r="E40" i="42"/>
  <c r="F40" i="42"/>
  <c r="G40" i="42"/>
  <c r="H40" i="42"/>
  <c r="I40" i="42"/>
  <c r="E41" i="42"/>
  <c r="F41" i="42"/>
  <c r="G41" i="42"/>
  <c r="H41" i="42"/>
  <c r="I41" i="42"/>
  <c r="E42" i="42"/>
  <c r="F42" i="42"/>
  <c r="G42" i="42"/>
  <c r="H42" i="42"/>
  <c r="L42" i="42" s="1"/>
  <c r="I42" i="42"/>
  <c r="E43" i="42"/>
  <c r="F43" i="42"/>
  <c r="G43" i="42"/>
  <c r="H43" i="42"/>
  <c r="I43" i="42"/>
  <c r="M43" i="42" s="1"/>
  <c r="E44" i="42"/>
  <c r="F44" i="42"/>
  <c r="J44" i="42" s="1"/>
  <c r="G44" i="42"/>
  <c r="H44" i="42"/>
  <c r="I44" i="42"/>
  <c r="E45" i="42"/>
  <c r="F45" i="42"/>
  <c r="G45" i="42"/>
  <c r="K45" i="42" s="1"/>
  <c r="H45" i="42"/>
  <c r="I45" i="42"/>
  <c r="M45" i="42" s="1"/>
  <c r="E46" i="42"/>
  <c r="F46" i="42"/>
  <c r="G46" i="42"/>
  <c r="H46" i="42"/>
  <c r="I46" i="42"/>
  <c r="E47" i="42"/>
  <c r="F47" i="42"/>
  <c r="G47" i="42"/>
  <c r="K47" i="42" s="1"/>
  <c r="H47" i="42"/>
  <c r="I47" i="42"/>
  <c r="E48" i="42"/>
  <c r="F48" i="42"/>
  <c r="J48" i="42" s="1"/>
  <c r="G48" i="42"/>
  <c r="H48" i="42"/>
  <c r="L48" i="42" s="1"/>
  <c r="I48" i="42"/>
  <c r="E49" i="42"/>
  <c r="F49" i="42"/>
  <c r="G49" i="42"/>
  <c r="H49" i="42"/>
  <c r="I49" i="42"/>
  <c r="E50" i="42"/>
  <c r="F50" i="42"/>
  <c r="J50" i="42" s="1"/>
  <c r="G50" i="42"/>
  <c r="H50" i="42"/>
  <c r="L50" i="42" s="1"/>
  <c r="I50" i="42"/>
  <c r="E51" i="42"/>
  <c r="F51" i="42"/>
  <c r="G51" i="42"/>
  <c r="H51" i="42"/>
  <c r="I51" i="42"/>
  <c r="M51" i="42" s="1"/>
  <c r="E52" i="42"/>
  <c r="F52" i="42"/>
  <c r="J52" i="42" s="1"/>
  <c r="G52" i="42"/>
  <c r="H52" i="42"/>
  <c r="I52" i="42"/>
  <c r="E53" i="42"/>
  <c r="F53" i="42"/>
  <c r="G53" i="42"/>
  <c r="K53" i="42" s="1"/>
  <c r="H53" i="42"/>
  <c r="I53" i="42"/>
  <c r="M53" i="42" s="1"/>
  <c r="E54" i="42"/>
  <c r="F54" i="42"/>
  <c r="G54" i="42"/>
  <c r="H54" i="42"/>
  <c r="I54" i="42"/>
  <c r="E55" i="42"/>
  <c r="F55" i="42"/>
  <c r="G55" i="42"/>
  <c r="K55" i="42" s="1"/>
  <c r="H55" i="42"/>
  <c r="I55" i="42"/>
  <c r="E56" i="42"/>
  <c r="F56" i="42"/>
  <c r="G56" i="42"/>
  <c r="H56" i="42"/>
  <c r="L56" i="42" s="1"/>
  <c r="I56" i="42"/>
  <c r="E57" i="42"/>
  <c r="F57" i="42"/>
  <c r="G57" i="42"/>
  <c r="H57" i="42"/>
  <c r="I57" i="42"/>
  <c r="E58" i="42"/>
  <c r="F58" i="42"/>
  <c r="J58" i="42" s="1"/>
  <c r="G58" i="42"/>
  <c r="H58" i="42"/>
  <c r="L58" i="42" s="1"/>
  <c r="I58" i="42"/>
  <c r="E59" i="42"/>
  <c r="F59" i="42"/>
  <c r="G59" i="42"/>
  <c r="H59" i="42"/>
  <c r="I59" i="42"/>
  <c r="M59" i="42" s="1"/>
  <c r="E60" i="42"/>
  <c r="F60" i="42"/>
  <c r="J60" i="42" s="1"/>
  <c r="G60" i="42"/>
  <c r="H60" i="42"/>
  <c r="I60" i="42"/>
  <c r="E61" i="42"/>
  <c r="F61" i="42"/>
  <c r="G61" i="42"/>
  <c r="K61" i="42" s="1"/>
  <c r="H61" i="42"/>
  <c r="I61" i="42"/>
  <c r="M61" i="42" s="1"/>
  <c r="E62" i="42"/>
  <c r="F62" i="42"/>
  <c r="G62" i="42"/>
  <c r="H62" i="42"/>
  <c r="I62" i="42"/>
  <c r="E63" i="42"/>
  <c r="F63" i="42"/>
  <c r="G63" i="42"/>
  <c r="K63" i="42" s="1"/>
  <c r="H63" i="42"/>
  <c r="I63" i="42"/>
  <c r="E64" i="42"/>
  <c r="F64" i="42"/>
  <c r="G64" i="42"/>
  <c r="H64" i="42"/>
  <c r="L64" i="42" s="1"/>
  <c r="I64" i="42"/>
  <c r="E65" i="42"/>
  <c r="F65" i="42"/>
  <c r="G65" i="42"/>
  <c r="H65" i="42"/>
  <c r="I65" i="42"/>
  <c r="E66" i="42"/>
  <c r="F66" i="42"/>
  <c r="J66" i="42" s="1"/>
  <c r="G66" i="42"/>
  <c r="H66" i="42"/>
  <c r="L66" i="42" s="1"/>
  <c r="I66" i="42"/>
  <c r="E67" i="42"/>
  <c r="F67" i="42"/>
  <c r="G67" i="42"/>
  <c r="H67" i="42"/>
  <c r="I67" i="42"/>
  <c r="M67" i="42" s="1"/>
  <c r="E68" i="42"/>
  <c r="F68" i="42"/>
  <c r="J68" i="42" s="1"/>
  <c r="G68" i="42"/>
  <c r="H68" i="42"/>
  <c r="I68" i="42"/>
  <c r="E69" i="42"/>
  <c r="F69" i="42"/>
  <c r="G69" i="42"/>
  <c r="K69" i="42" s="1"/>
  <c r="H69" i="42"/>
  <c r="I69" i="42"/>
  <c r="M69" i="42" s="1"/>
  <c r="E70" i="42"/>
  <c r="F70" i="42"/>
  <c r="G70" i="42"/>
  <c r="H70" i="42"/>
  <c r="I70" i="42"/>
  <c r="E71" i="42"/>
  <c r="F71" i="42"/>
  <c r="G71" i="42"/>
  <c r="K71" i="42" s="1"/>
  <c r="H71" i="42"/>
  <c r="I71" i="42"/>
  <c r="E72" i="42"/>
  <c r="F72" i="42"/>
  <c r="G72" i="42"/>
  <c r="H72" i="42"/>
  <c r="L72" i="42" s="1"/>
  <c r="I72" i="42"/>
  <c r="E73" i="42"/>
  <c r="F73" i="42"/>
  <c r="G73" i="42"/>
  <c r="H73" i="42"/>
  <c r="I73" i="42"/>
  <c r="E74" i="42"/>
  <c r="F74" i="42"/>
  <c r="J74" i="42" s="1"/>
  <c r="G74" i="42"/>
  <c r="H74" i="42"/>
  <c r="I74" i="42"/>
  <c r="E75" i="42"/>
  <c r="F75" i="42"/>
  <c r="G75" i="42"/>
  <c r="H75" i="42"/>
  <c r="I75" i="42"/>
  <c r="M75" i="42" s="1"/>
  <c r="E76" i="42"/>
  <c r="F76" i="42"/>
  <c r="J76" i="42" s="1"/>
  <c r="G76" i="42"/>
  <c r="H76" i="42"/>
  <c r="I76" i="42"/>
  <c r="E77" i="42"/>
  <c r="F77" i="42"/>
  <c r="G77" i="42"/>
  <c r="K77" i="42" s="1"/>
  <c r="H77" i="42"/>
  <c r="I77" i="42"/>
  <c r="M77" i="42" s="1"/>
  <c r="E78" i="42"/>
  <c r="F78" i="42"/>
  <c r="G78" i="42"/>
  <c r="H78" i="42"/>
  <c r="I78" i="42"/>
  <c r="E79" i="42"/>
  <c r="F79" i="42"/>
  <c r="G79" i="42"/>
  <c r="K79" i="42" s="1"/>
  <c r="H79" i="42"/>
  <c r="I79" i="42"/>
  <c r="E80" i="42"/>
  <c r="F80" i="42"/>
  <c r="G80" i="42"/>
  <c r="H80" i="42"/>
  <c r="L80" i="42" s="1"/>
  <c r="I80" i="42"/>
  <c r="E81" i="42"/>
  <c r="F81" i="42"/>
  <c r="G81" i="42"/>
  <c r="H81" i="42"/>
  <c r="I81" i="42"/>
  <c r="E82" i="42"/>
  <c r="F82" i="42"/>
  <c r="J82" i="42" s="1"/>
  <c r="G82" i="42"/>
  <c r="H82" i="42"/>
  <c r="L82" i="42" s="1"/>
  <c r="I82" i="42"/>
  <c r="E83" i="42"/>
  <c r="F83" i="42"/>
  <c r="G83" i="42"/>
  <c r="H83" i="42"/>
  <c r="I83" i="42"/>
  <c r="M83" i="42" s="1"/>
  <c r="E84" i="42"/>
  <c r="F84" i="42"/>
  <c r="J84" i="42" s="1"/>
  <c r="G84" i="42"/>
  <c r="H84" i="42"/>
  <c r="I84" i="42"/>
  <c r="E85" i="42"/>
  <c r="F85" i="42"/>
  <c r="G85" i="42"/>
  <c r="K85" i="42" s="1"/>
  <c r="H85" i="42"/>
  <c r="I85" i="42"/>
  <c r="M85" i="42" s="1"/>
  <c r="F6" i="42"/>
  <c r="G6" i="42"/>
  <c r="H6" i="42"/>
  <c r="I6" i="42"/>
  <c r="F7" i="42"/>
  <c r="G7" i="42"/>
  <c r="K7" i="42" s="1"/>
  <c r="H7" i="42"/>
  <c r="I7" i="42"/>
  <c r="M7" i="42" s="1"/>
  <c r="F8" i="42"/>
  <c r="G8" i="42"/>
  <c r="H8" i="42"/>
  <c r="I8" i="42"/>
  <c r="F9" i="42"/>
  <c r="G9" i="42"/>
  <c r="K9" i="42" s="1"/>
  <c r="H9" i="42"/>
  <c r="I9" i="42"/>
  <c r="M9" i="42" s="1"/>
  <c r="F10" i="42"/>
  <c r="G10" i="42"/>
  <c r="H10" i="42"/>
  <c r="I10" i="42"/>
  <c r="F11" i="42"/>
  <c r="G11" i="42"/>
  <c r="K11" i="42" s="1"/>
  <c r="H11" i="42"/>
  <c r="I11" i="42"/>
  <c r="M11" i="42" s="1"/>
  <c r="F12" i="42"/>
  <c r="G12" i="42"/>
  <c r="H12" i="42"/>
  <c r="I12" i="42"/>
  <c r="F13" i="42"/>
  <c r="G13" i="42"/>
  <c r="K13" i="42" s="1"/>
  <c r="H13" i="42"/>
  <c r="I13" i="42"/>
  <c r="M13" i="42" s="1"/>
  <c r="F14" i="42"/>
  <c r="G14" i="42"/>
  <c r="H14" i="42"/>
  <c r="I14" i="42"/>
  <c r="F15" i="42"/>
  <c r="G15" i="42"/>
  <c r="K15" i="42" s="1"/>
  <c r="H15" i="42"/>
  <c r="I15" i="42"/>
  <c r="M15" i="42" s="1"/>
  <c r="F16" i="42"/>
  <c r="G16" i="42"/>
  <c r="H16" i="42"/>
  <c r="I16" i="42"/>
  <c r="F17" i="42"/>
  <c r="G17" i="42"/>
  <c r="K17" i="42" s="1"/>
  <c r="H17" i="42"/>
  <c r="I17" i="42"/>
  <c r="M17" i="42" s="1"/>
  <c r="F18" i="42"/>
  <c r="G18" i="42"/>
  <c r="H18" i="42"/>
  <c r="I18" i="42"/>
  <c r="F19" i="42"/>
  <c r="G19" i="42"/>
  <c r="K19" i="42" s="1"/>
  <c r="H19" i="42"/>
  <c r="I19" i="42"/>
  <c r="M19" i="42" s="1"/>
  <c r="F20" i="42"/>
  <c r="G20" i="42"/>
  <c r="H20" i="42"/>
  <c r="I20" i="42"/>
  <c r="F21" i="42"/>
  <c r="G21" i="42"/>
  <c r="K21" i="42" s="1"/>
  <c r="H21" i="42"/>
  <c r="I21" i="42"/>
  <c r="M21" i="42" s="1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6" i="42"/>
  <c r="E6" i="37"/>
  <c r="F6" i="37"/>
  <c r="G6" i="37"/>
  <c r="H6" i="37"/>
  <c r="I6" i="37"/>
  <c r="J6" i="37"/>
  <c r="K6" i="37"/>
  <c r="L6" i="37"/>
  <c r="M6" i="37"/>
  <c r="E7" i="37"/>
  <c r="F7" i="37"/>
  <c r="G7" i="37"/>
  <c r="H7" i="37"/>
  <c r="I7" i="37"/>
  <c r="J7" i="37"/>
  <c r="K7" i="37"/>
  <c r="L7" i="37"/>
  <c r="M7" i="37"/>
  <c r="E8" i="37"/>
  <c r="F8" i="37"/>
  <c r="G8" i="37"/>
  <c r="H8" i="37"/>
  <c r="I8" i="37"/>
  <c r="J8" i="37"/>
  <c r="K8" i="37"/>
  <c r="L8" i="37"/>
  <c r="M8" i="37"/>
  <c r="E9" i="37"/>
  <c r="F9" i="37"/>
  <c r="G9" i="37"/>
  <c r="H9" i="37"/>
  <c r="I9" i="37"/>
  <c r="J9" i="37"/>
  <c r="K9" i="37"/>
  <c r="L9" i="37"/>
  <c r="M9" i="37"/>
  <c r="E10" i="37"/>
  <c r="F10" i="37"/>
  <c r="G10" i="37"/>
  <c r="H10" i="37"/>
  <c r="I10" i="37"/>
  <c r="J10" i="37"/>
  <c r="K10" i="37"/>
  <c r="L10" i="37"/>
  <c r="M10" i="37"/>
  <c r="E11" i="37"/>
  <c r="F11" i="37"/>
  <c r="G11" i="37"/>
  <c r="H11" i="37"/>
  <c r="I11" i="37"/>
  <c r="J11" i="37"/>
  <c r="K11" i="37"/>
  <c r="L11" i="37"/>
  <c r="M11" i="37"/>
  <c r="E12" i="37"/>
  <c r="F12" i="37"/>
  <c r="G12" i="37"/>
  <c r="H12" i="37"/>
  <c r="I12" i="37"/>
  <c r="J12" i="37"/>
  <c r="K12" i="37"/>
  <c r="L12" i="37"/>
  <c r="M12" i="37"/>
  <c r="E13" i="37"/>
  <c r="F13" i="37"/>
  <c r="G13" i="37"/>
  <c r="H13" i="37"/>
  <c r="I13" i="37"/>
  <c r="J13" i="37"/>
  <c r="K13" i="37"/>
  <c r="L13" i="37"/>
  <c r="M13" i="37"/>
  <c r="E14" i="37"/>
  <c r="F14" i="37"/>
  <c r="G14" i="37"/>
  <c r="H14" i="37"/>
  <c r="I14" i="37"/>
  <c r="J14" i="37"/>
  <c r="K14" i="37"/>
  <c r="L14" i="37"/>
  <c r="M14" i="37"/>
  <c r="E15" i="37"/>
  <c r="F15" i="37"/>
  <c r="G15" i="37"/>
  <c r="H15" i="37"/>
  <c r="I15" i="37"/>
  <c r="J15" i="37"/>
  <c r="K15" i="37"/>
  <c r="L15" i="37"/>
  <c r="M15" i="37"/>
  <c r="E16" i="37"/>
  <c r="F16" i="37"/>
  <c r="G16" i="37"/>
  <c r="H16" i="37"/>
  <c r="I16" i="37"/>
  <c r="J16" i="37"/>
  <c r="K16" i="37"/>
  <c r="L16" i="37"/>
  <c r="M16" i="37"/>
  <c r="E17" i="37"/>
  <c r="F17" i="37"/>
  <c r="G17" i="37"/>
  <c r="H17" i="37"/>
  <c r="I17" i="37"/>
  <c r="J17" i="37"/>
  <c r="K17" i="37"/>
  <c r="L17" i="37"/>
  <c r="M17" i="37"/>
  <c r="E18" i="37"/>
  <c r="G18" i="37"/>
  <c r="H18" i="37"/>
  <c r="I18" i="37"/>
  <c r="R18" i="37" s="1"/>
  <c r="K18" i="37"/>
  <c r="L18" i="37"/>
  <c r="E19" i="37"/>
  <c r="F19" i="37"/>
  <c r="G19" i="37"/>
  <c r="H19" i="37"/>
  <c r="I19" i="37"/>
  <c r="R19" i="37" s="1"/>
  <c r="K19" i="37"/>
  <c r="L19" i="37"/>
  <c r="M19" i="37"/>
  <c r="E20" i="37"/>
  <c r="F20" i="37"/>
  <c r="G20" i="37"/>
  <c r="H20" i="37"/>
  <c r="I20" i="37"/>
  <c r="J20" i="37"/>
  <c r="K20" i="37"/>
  <c r="L20" i="37"/>
  <c r="M20" i="37"/>
  <c r="E22" i="37"/>
  <c r="F22" i="37"/>
  <c r="H22" i="37"/>
  <c r="I22" i="37"/>
  <c r="J22" i="37"/>
  <c r="K22" i="37"/>
  <c r="M22" i="37"/>
  <c r="E23" i="37"/>
  <c r="F23" i="37"/>
  <c r="G23" i="37"/>
  <c r="H23" i="37"/>
  <c r="I23" i="37"/>
  <c r="J23" i="37"/>
  <c r="K23" i="37"/>
  <c r="L23" i="37"/>
  <c r="M23" i="37"/>
  <c r="E24" i="37"/>
  <c r="F24" i="37"/>
  <c r="G24" i="37"/>
  <c r="H24" i="37"/>
  <c r="I24" i="37"/>
  <c r="J24" i="37"/>
  <c r="K24" i="37"/>
  <c r="L24" i="37"/>
  <c r="M24" i="37"/>
  <c r="E25" i="37"/>
  <c r="F25" i="37"/>
  <c r="G25" i="37"/>
  <c r="H25" i="37"/>
  <c r="I25" i="37"/>
  <c r="J25" i="37"/>
  <c r="K25" i="37"/>
  <c r="L25" i="37"/>
  <c r="M25" i="37"/>
  <c r="E26" i="37"/>
  <c r="F26" i="37"/>
  <c r="G26" i="37"/>
  <c r="H26" i="37"/>
  <c r="I26" i="37"/>
  <c r="J26" i="37"/>
  <c r="K26" i="37"/>
  <c r="L26" i="37"/>
  <c r="M26" i="37"/>
  <c r="E27" i="37"/>
  <c r="F27" i="37"/>
  <c r="G27" i="37"/>
  <c r="H27" i="37"/>
  <c r="I27" i="37"/>
  <c r="J27" i="37"/>
  <c r="K27" i="37"/>
  <c r="L27" i="37"/>
  <c r="M27" i="37"/>
  <c r="E28" i="37"/>
  <c r="F28" i="37"/>
  <c r="G28" i="37"/>
  <c r="H28" i="37"/>
  <c r="I28" i="37"/>
  <c r="J28" i="37"/>
  <c r="K28" i="37"/>
  <c r="L28" i="37"/>
  <c r="M28" i="37"/>
  <c r="F29" i="37"/>
  <c r="G29" i="37"/>
  <c r="H29" i="37"/>
  <c r="I29" i="37"/>
  <c r="J29" i="37"/>
  <c r="K29" i="37"/>
  <c r="L29" i="37"/>
  <c r="M29" i="37"/>
  <c r="E30" i="37"/>
  <c r="F30" i="37"/>
  <c r="G30" i="37"/>
  <c r="H30" i="37"/>
  <c r="I30" i="37"/>
  <c r="J30" i="37"/>
  <c r="K30" i="37"/>
  <c r="L30" i="37"/>
  <c r="M30" i="37"/>
  <c r="E31" i="37"/>
  <c r="F31" i="37"/>
  <c r="G31" i="37"/>
  <c r="H31" i="37"/>
  <c r="I31" i="37"/>
  <c r="J31" i="37"/>
  <c r="K31" i="37"/>
  <c r="L31" i="37"/>
  <c r="M31" i="37"/>
  <c r="E32" i="37"/>
  <c r="F32" i="37"/>
  <c r="G32" i="37"/>
  <c r="H32" i="37"/>
  <c r="I32" i="37"/>
  <c r="J32" i="37"/>
  <c r="K32" i="37"/>
  <c r="L32" i="37"/>
  <c r="M32" i="37"/>
  <c r="E33" i="37"/>
  <c r="F33" i="37"/>
  <c r="G33" i="37"/>
  <c r="H33" i="37"/>
  <c r="I33" i="37"/>
  <c r="J33" i="37"/>
  <c r="K33" i="37"/>
  <c r="L33" i="37"/>
  <c r="M33" i="37"/>
  <c r="E34" i="37"/>
  <c r="F34" i="37"/>
  <c r="G34" i="37"/>
  <c r="H34" i="37"/>
  <c r="I34" i="37"/>
  <c r="J34" i="37"/>
  <c r="K34" i="37"/>
  <c r="L34" i="37"/>
  <c r="M34" i="37"/>
  <c r="E35" i="37"/>
  <c r="F35" i="37"/>
  <c r="G35" i="37"/>
  <c r="H35" i="37"/>
  <c r="I35" i="37"/>
  <c r="J35" i="37"/>
  <c r="K35" i="37"/>
  <c r="L35" i="37"/>
  <c r="M35" i="37"/>
  <c r="E37" i="37"/>
  <c r="G37" i="37"/>
  <c r="H37" i="37"/>
  <c r="I37" i="37"/>
  <c r="K37" i="37"/>
  <c r="M37" i="37"/>
  <c r="E38" i="37"/>
  <c r="F38" i="37"/>
  <c r="G38" i="37"/>
  <c r="H38" i="37"/>
  <c r="I38" i="37"/>
  <c r="J38" i="37"/>
  <c r="K38" i="37"/>
  <c r="L38" i="37"/>
  <c r="M38" i="37"/>
  <c r="E39" i="37"/>
  <c r="F39" i="37"/>
  <c r="G39" i="37"/>
  <c r="H39" i="37"/>
  <c r="I39" i="37"/>
  <c r="J39" i="37"/>
  <c r="K39" i="37"/>
  <c r="L39" i="37"/>
  <c r="M39" i="37"/>
  <c r="E40" i="37"/>
  <c r="F40" i="37"/>
  <c r="G40" i="37"/>
  <c r="H40" i="37"/>
  <c r="I40" i="37"/>
  <c r="J40" i="37"/>
  <c r="K40" i="37"/>
  <c r="L40" i="37"/>
  <c r="M40" i="37"/>
  <c r="E41" i="37"/>
  <c r="F41" i="37"/>
  <c r="G41" i="37"/>
  <c r="H41" i="37"/>
  <c r="I41" i="37"/>
  <c r="J41" i="37"/>
  <c r="K41" i="37"/>
  <c r="L41" i="37"/>
  <c r="M41" i="37"/>
  <c r="E42" i="37"/>
  <c r="F42" i="37"/>
  <c r="G42" i="37"/>
  <c r="H42" i="37"/>
  <c r="I42" i="37"/>
  <c r="J42" i="37"/>
  <c r="K42" i="37"/>
  <c r="L42" i="37"/>
  <c r="M42" i="37"/>
  <c r="E43" i="37"/>
  <c r="F43" i="37"/>
  <c r="G43" i="37"/>
  <c r="H43" i="37"/>
  <c r="I43" i="37"/>
  <c r="J43" i="37"/>
  <c r="K43" i="37"/>
  <c r="L43" i="37"/>
  <c r="M43" i="37"/>
  <c r="E44" i="37"/>
  <c r="F44" i="37"/>
  <c r="G44" i="37"/>
  <c r="H44" i="37"/>
  <c r="I44" i="37"/>
  <c r="J44" i="37"/>
  <c r="K44" i="37"/>
  <c r="L44" i="37"/>
  <c r="M44" i="37"/>
  <c r="E45" i="37"/>
  <c r="F45" i="37"/>
  <c r="G45" i="37"/>
  <c r="H45" i="37"/>
  <c r="I45" i="37"/>
  <c r="J45" i="37"/>
  <c r="K45" i="37"/>
  <c r="L45" i="37"/>
  <c r="M45" i="37"/>
  <c r="E46" i="37"/>
  <c r="F46" i="37"/>
  <c r="G46" i="37"/>
  <c r="H46" i="37"/>
  <c r="I46" i="37"/>
  <c r="J46" i="37"/>
  <c r="K46" i="37"/>
  <c r="L46" i="37"/>
  <c r="M46" i="37"/>
  <c r="E47" i="37"/>
  <c r="F47" i="37"/>
  <c r="G47" i="37"/>
  <c r="H47" i="37"/>
  <c r="I47" i="37"/>
  <c r="J47" i="37"/>
  <c r="K47" i="37"/>
  <c r="L47" i="37"/>
  <c r="M47" i="37"/>
  <c r="E48" i="37"/>
  <c r="F48" i="37"/>
  <c r="G48" i="37"/>
  <c r="H48" i="37"/>
  <c r="I48" i="37"/>
  <c r="J48" i="37"/>
  <c r="K48" i="37"/>
  <c r="L48" i="37"/>
  <c r="M48" i="37"/>
  <c r="E49" i="37"/>
  <c r="F49" i="37"/>
  <c r="G49" i="37"/>
  <c r="H49" i="37"/>
  <c r="I49" i="37"/>
  <c r="J49" i="37"/>
  <c r="K49" i="37"/>
  <c r="L49" i="37"/>
  <c r="M49" i="37"/>
  <c r="E50" i="37"/>
  <c r="F50" i="37"/>
  <c r="G50" i="37"/>
  <c r="H50" i="37"/>
  <c r="I50" i="37"/>
  <c r="J50" i="37"/>
  <c r="K50" i="37"/>
  <c r="L50" i="37"/>
  <c r="M50" i="37"/>
  <c r="E51" i="37"/>
  <c r="F51" i="37"/>
  <c r="G51" i="37"/>
  <c r="H51" i="37"/>
  <c r="I51" i="37"/>
  <c r="J51" i="37"/>
  <c r="K51" i="37"/>
  <c r="L51" i="37"/>
  <c r="M51" i="37"/>
  <c r="E52" i="37"/>
  <c r="F52" i="37"/>
  <c r="G52" i="37"/>
  <c r="H52" i="37"/>
  <c r="I52" i="37"/>
  <c r="J52" i="37"/>
  <c r="K52" i="37"/>
  <c r="L52" i="37"/>
  <c r="M52" i="37"/>
  <c r="E53" i="37"/>
  <c r="F53" i="37"/>
  <c r="G53" i="37"/>
  <c r="H53" i="37"/>
  <c r="I53" i="37"/>
  <c r="J53" i="37"/>
  <c r="K53" i="37"/>
  <c r="L53" i="37"/>
  <c r="M53" i="37"/>
  <c r="E54" i="37"/>
  <c r="F54" i="37"/>
  <c r="G54" i="37"/>
  <c r="H54" i="37"/>
  <c r="I54" i="37"/>
  <c r="J54" i="37"/>
  <c r="K54" i="37"/>
  <c r="L54" i="37"/>
  <c r="M54" i="37"/>
  <c r="E55" i="37"/>
  <c r="F55" i="37"/>
  <c r="G55" i="37"/>
  <c r="H55" i="37"/>
  <c r="I55" i="37"/>
  <c r="J55" i="37"/>
  <c r="K55" i="37"/>
  <c r="L55" i="37"/>
  <c r="M55" i="37"/>
  <c r="E56" i="37"/>
  <c r="F56" i="37"/>
  <c r="G56" i="37"/>
  <c r="H56" i="37"/>
  <c r="I56" i="37"/>
  <c r="J56" i="37"/>
  <c r="K56" i="37"/>
  <c r="L56" i="37"/>
  <c r="M56" i="37"/>
  <c r="E57" i="37"/>
  <c r="F57" i="37"/>
  <c r="G57" i="37"/>
  <c r="H57" i="37"/>
  <c r="I57" i="37"/>
  <c r="J57" i="37"/>
  <c r="K57" i="37"/>
  <c r="L57" i="37"/>
  <c r="M57" i="37"/>
  <c r="E58" i="37"/>
  <c r="F58" i="37"/>
  <c r="H58" i="37"/>
  <c r="I58" i="37"/>
  <c r="J58" i="37"/>
  <c r="K58" i="37"/>
  <c r="L58" i="37"/>
  <c r="M58" i="37"/>
  <c r="E59" i="37"/>
  <c r="G59" i="37"/>
  <c r="H59" i="37"/>
  <c r="I59" i="37"/>
  <c r="K59" i="37"/>
  <c r="L59" i="37"/>
  <c r="M59" i="37"/>
  <c r="E60" i="37"/>
  <c r="F60" i="37"/>
  <c r="G60" i="37"/>
  <c r="H60" i="37"/>
  <c r="I60" i="37"/>
  <c r="J60" i="37"/>
  <c r="K60" i="37"/>
  <c r="L60" i="37"/>
  <c r="M60" i="37"/>
  <c r="E61" i="37"/>
  <c r="F61" i="37"/>
  <c r="G61" i="37"/>
  <c r="H61" i="37"/>
  <c r="I61" i="37"/>
  <c r="K61" i="37"/>
  <c r="L61" i="37"/>
  <c r="M61" i="37"/>
  <c r="E62" i="37"/>
  <c r="F62" i="37"/>
  <c r="G62" i="37"/>
  <c r="H62" i="37"/>
  <c r="I62" i="37"/>
  <c r="J62" i="37"/>
  <c r="K62" i="37"/>
  <c r="L62" i="37"/>
  <c r="M62" i="37"/>
  <c r="E63" i="37"/>
  <c r="F63" i="37"/>
  <c r="G63" i="37"/>
  <c r="H63" i="37"/>
  <c r="I63" i="37"/>
  <c r="J63" i="37"/>
  <c r="K63" i="37"/>
  <c r="L63" i="37"/>
  <c r="M63" i="37"/>
  <c r="E64" i="37"/>
  <c r="G64" i="37"/>
  <c r="H64" i="37"/>
  <c r="I64" i="37"/>
  <c r="J64" i="37"/>
  <c r="K64" i="37"/>
  <c r="L64" i="37"/>
  <c r="M64" i="37"/>
  <c r="F65" i="37"/>
  <c r="G65" i="37"/>
  <c r="H65" i="37"/>
  <c r="I65" i="37"/>
  <c r="J65" i="37"/>
  <c r="K65" i="37"/>
  <c r="L65" i="37"/>
  <c r="M65" i="37"/>
  <c r="E66" i="37"/>
  <c r="F66" i="37"/>
  <c r="G66" i="37"/>
  <c r="H66" i="37"/>
  <c r="I66" i="37"/>
  <c r="J66" i="37"/>
  <c r="K66" i="37"/>
  <c r="L66" i="37"/>
  <c r="M66" i="37"/>
  <c r="E67" i="37"/>
  <c r="F67" i="37"/>
  <c r="G67" i="37"/>
  <c r="H67" i="37"/>
  <c r="J67" i="37"/>
  <c r="K67" i="37"/>
  <c r="L67" i="37"/>
  <c r="M67" i="37"/>
  <c r="F68" i="37"/>
  <c r="G68" i="37"/>
  <c r="H68" i="37"/>
  <c r="I68" i="37"/>
  <c r="J68" i="37"/>
  <c r="K68" i="37"/>
  <c r="L68" i="37"/>
  <c r="M68" i="37"/>
  <c r="F69" i="37"/>
  <c r="G69" i="37"/>
  <c r="H69" i="37"/>
  <c r="I69" i="37"/>
  <c r="J69" i="37"/>
  <c r="K69" i="37"/>
  <c r="L69" i="37"/>
  <c r="M69" i="37"/>
  <c r="E70" i="37"/>
  <c r="F70" i="37"/>
  <c r="G70" i="37"/>
  <c r="H70" i="37"/>
  <c r="I70" i="37"/>
  <c r="J70" i="37"/>
  <c r="K70" i="37"/>
  <c r="L70" i="37"/>
  <c r="M70" i="37"/>
  <c r="E71" i="37"/>
  <c r="F71" i="37"/>
  <c r="G71" i="37"/>
  <c r="H71" i="37"/>
  <c r="J71" i="37"/>
  <c r="K71" i="37"/>
  <c r="L71" i="37"/>
  <c r="M71" i="37"/>
  <c r="E72" i="37"/>
  <c r="F72" i="37"/>
  <c r="G72" i="37"/>
  <c r="H72" i="37"/>
  <c r="I72" i="37"/>
  <c r="J72" i="37"/>
  <c r="K72" i="37"/>
  <c r="L72" i="37"/>
  <c r="M72" i="37"/>
  <c r="E73" i="37"/>
  <c r="F73" i="37"/>
  <c r="G73" i="37"/>
  <c r="H73" i="37"/>
  <c r="I73" i="37"/>
  <c r="J73" i="37"/>
  <c r="K73" i="37"/>
  <c r="L73" i="37"/>
  <c r="M73" i="37"/>
  <c r="E74" i="37"/>
  <c r="F74" i="37"/>
  <c r="G74" i="37"/>
  <c r="H74" i="37"/>
  <c r="I74" i="37"/>
  <c r="J74" i="37"/>
  <c r="K74" i="37"/>
  <c r="L74" i="37"/>
  <c r="M74" i="37"/>
  <c r="E75" i="37"/>
  <c r="F75" i="37"/>
  <c r="G75" i="37"/>
  <c r="H75" i="37"/>
  <c r="I75" i="37"/>
  <c r="J75" i="37"/>
  <c r="K75" i="37"/>
  <c r="L75" i="37"/>
  <c r="M75" i="37"/>
  <c r="E76" i="37"/>
  <c r="F76" i="37"/>
  <c r="G76" i="37"/>
  <c r="H76" i="37"/>
  <c r="I76" i="37"/>
  <c r="J76" i="37"/>
  <c r="K76" i="37"/>
  <c r="L76" i="37"/>
  <c r="M76" i="37"/>
  <c r="G77" i="37"/>
  <c r="L77" i="37"/>
  <c r="M77" i="37"/>
  <c r="G78" i="37"/>
  <c r="L78" i="37"/>
  <c r="M78" i="37"/>
  <c r="E79" i="37"/>
  <c r="F79" i="37"/>
  <c r="G79" i="37"/>
  <c r="H79" i="37"/>
  <c r="I79" i="37"/>
  <c r="J79" i="37"/>
  <c r="K79" i="37"/>
  <c r="L79" i="37"/>
  <c r="M79" i="37"/>
  <c r="G80" i="37"/>
  <c r="L80" i="37"/>
  <c r="M80" i="37"/>
  <c r="E81" i="37"/>
  <c r="F81" i="37"/>
  <c r="G81" i="37"/>
  <c r="H81" i="37"/>
  <c r="I81" i="37"/>
  <c r="J81" i="37"/>
  <c r="K81" i="37"/>
  <c r="L81" i="37"/>
  <c r="M81" i="37"/>
  <c r="E82" i="37"/>
  <c r="F82" i="37"/>
  <c r="G82" i="37"/>
  <c r="H82" i="37"/>
  <c r="I82" i="37"/>
  <c r="J82" i="37"/>
  <c r="K82" i="37"/>
  <c r="L82" i="37"/>
  <c r="M82" i="37"/>
  <c r="E83" i="37"/>
  <c r="F83" i="37"/>
  <c r="G83" i="37"/>
  <c r="H83" i="37"/>
  <c r="I83" i="37"/>
  <c r="J83" i="37"/>
  <c r="K83" i="37"/>
  <c r="L83" i="37"/>
  <c r="M83" i="37"/>
  <c r="E84" i="37"/>
  <c r="F84" i="37"/>
  <c r="G84" i="37"/>
  <c r="H84" i="37"/>
  <c r="I84" i="37"/>
  <c r="J84" i="37"/>
  <c r="K84" i="37"/>
  <c r="L84" i="37"/>
  <c r="M84" i="37"/>
  <c r="F5" i="37"/>
  <c r="G5" i="37"/>
  <c r="H5" i="37"/>
  <c r="I5" i="37"/>
  <c r="J5" i="37"/>
  <c r="K5" i="37"/>
  <c r="L5" i="37"/>
  <c r="M5" i="37"/>
  <c r="E5" i="37"/>
  <c r="E7" i="32"/>
  <c r="F7" i="32"/>
  <c r="G7" i="32"/>
  <c r="H7" i="32"/>
  <c r="I7" i="32"/>
  <c r="J7" i="32"/>
  <c r="R7" i="32" s="1"/>
  <c r="K7" i="32"/>
  <c r="L7" i="32"/>
  <c r="M7" i="32"/>
  <c r="E8" i="32"/>
  <c r="F8" i="32"/>
  <c r="G8" i="32"/>
  <c r="H8" i="32"/>
  <c r="I8" i="32"/>
  <c r="J8" i="32"/>
  <c r="K8" i="32"/>
  <c r="L8" i="32"/>
  <c r="M8" i="32"/>
  <c r="E9" i="32"/>
  <c r="F9" i="32"/>
  <c r="G9" i="32"/>
  <c r="H9" i="32"/>
  <c r="I9" i="32"/>
  <c r="J9" i="32"/>
  <c r="K9" i="32"/>
  <c r="L9" i="32"/>
  <c r="M9" i="32"/>
  <c r="E10" i="32"/>
  <c r="F10" i="32"/>
  <c r="G10" i="32"/>
  <c r="H10" i="32"/>
  <c r="I10" i="32"/>
  <c r="J10" i="32"/>
  <c r="K10" i="32"/>
  <c r="L10" i="32"/>
  <c r="M10" i="32"/>
  <c r="E11" i="32"/>
  <c r="F11" i="32"/>
  <c r="G11" i="32"/>
  <c r="H11" i="32"/>
  <c r="I11" i="32"/>
  <c r="J11" i="32"/>
  <c r="K11" i="32"/>
  <c r="L11" i="32"/>
  <c r="M11" i="32"/>
  <c r="I12" i="32"/>
  <c r="J12" i="32"/>
  <c r="K12" i="32"/>
  <c r="L12" i="32"/>
  <c r="M12" i="32"/>
  <c r="I13" i="32"/>
  <c r="J13" i="32"/>
  <c r="K13" i="32"/>
  <c r="L13" i="32"/>
  <c r="M13" i="32"/>
  <c r="I14" i="32"/>
  <c r="J14" i="32"/>
  <c r="K14" i="32"/>
  <c r="L14" i="32"/>
  <c r="M14" i="32"/>
  <c r="I15" i="32"/>
  <c r="J15" i="32"/>
  <c r="K15" i="32"/>
  <c r="L15" i="32"/>
  <c r="M15" i="32"/>
  <c r="I16" i="32"/>
  <c r="J16" i="32"/>
  <c r="K16" i="32"/>
  <c r="L16" i="32"/>
  <c r="M16" i="32"/>
  <c r="I17" i="32"/>
  <c r="J17" i="32"/>
  <c r="K17" i="32"/>
  <c r="L17" i="32"/>
  <c r="M17" i="32"/>
  <c r="I18" i="32"/>
  <c r="J18" i="32"/>
  <c r="K18" i="32"/>
  <c r="L18" i="32"/>
  <c r="M18" i="32"/>
  <c r="I19" i="32"/>
  <c r="J19" i="32"/>
  <c r="K19" i="32"/>
  <c r="L19" i="32"/>
  <c r="M19" i="32"/>
  <c r="I20" i="32"/>
  <c r="J20" i="32"/>
  <c r="K20" i="32"/>
  <c r="L20" i="32"/>
  <c r="M20" i="32"/>
  <c r="I21" i="32"/>
  <c r="J21" i="32"/>
  <c r="K21" i="32"/>
  <c r="L21" i="32"/>
  <c r="M21" i="32"/>
  <c r="I23" i="32"/>
  <c r="J23" i="32"/>
  <c r="K23" i="32"/>
  <c r="L23" i="32"/>
  <c r="M23" i="32"/>
  <c r="I24" i="32"/>
  <c r="J24" i="32"/>
  <c r="K24" i="32"/>
  <c r="L24" i="32"/>
  <c r="M24" i="32"/>
  <c r="E25" i="32"/>
  <c r="F25" i="32"/>
  <c r="G25" i="32"/>
  <c r="H25" i="32"/>
  <c r="I25" i="32"/>
  <c r="J25" i="32"/>
  <c r="K25" i="32"/>
  <c r="L25" i="32"/>
  <c r="M25" i="32"/>
  <c r="E26" i="32"/>
  <c r="F26" i="32"/>
  <c r="G26" i="32"/>
  <c r="H26" i="32"/>
  <c r="I26" i="32"/>
  <c r="J26" i="32"/>
  <c r="K26" i="32"/>
  <c r="L26" i="32"/>
  <c r="M26" i="32"/>
  <c r="E27" i="32"/>
  <c r="F27" i="32"/>
  <c r="G27" i="32"/>
  <c r="H27" i="32"/>
  <c r="I27" i="32"/>
  <c r="J27" i="32"/>
  <c r="K27" i="32"/>
  <c r="L27" i="32"/>
  <c r="M27" i="32"/>
  <c r="E28" i="32"/>
  <c r="F28" i="32"/>
  <c r="G28" i="32"/>
  <c r="H28" i="32"/>
  <c r="I28" i="32"/>
  <c r="J28" i="32"/>
  <c r="K28" i="32"/>
  <c r="L28" i="32"/>
  <c r="M28" i="32"/>
  <c r="I29" i="32"/>
  <c r="J29" i="32"/>
  <c r="K29" i="32"/>
  <c r="L29" i="32"/>
  <c r="M29" i="32"/>
  <c r="E30" i="32"/>
  <c r="F30" i="32"/>
  <c r="G30" i="32"/>
  <c r="H30" i="32"/>
  <c r="I30" i="32"/>
  <c r="J30" i="32"/>
  <c r="K30" i="32"/>
  <c r="L30" i="32"/>
  <c r="M30" i="32"/>
  <c r="E31" i="32"/>
  <c r="F31" i="32"/>
  <c r="G31" i="32"/>
  <c r="H31" i="32"/>
  <c r="I31" i="32"/>
  <c r="J31" i="32"/>
  <c r="K31" i="32"/>
  <c r="L31" i="32"/>
  <c r="M31" i="32"/>
  <c r="I32" i="32"/>
  <c r="J32" i="32"/>
  <c r="K32" i="32"/>
  <c r="L32" i="32"/>
  <c r="M32" i="32"/>
  <c r="I33" i="32"/>
  <c r="J33" i="32"/>
  <c r="K33" i="32"/>
  <c r="L33" i="32"/>
  <c r="M33" i="32"/>
  <c r="I34" i="32"/>
  <c r="J34" i="32"/>
  <c r="K34" i="32"/>
  <c r="L34" i="32"/>
  <c r="M34" i="32"/>
  <c r="I35" i="32"/>
  <c r="J35" i="32"/>
  <c r="K35" i="32"/>
  <c r="L35" i="32"/>
  <c r="M35" i="32"/>
  <c r="I36" i="32"/>
  <c r="J36" i="32"/>
  <c r="K36" i="32"/>
  <c r="L36" i="32"/>
  <c r="M36" i="32"/>
  <c r="I38" i="32"/>
  <c r="J38" i="32"/>
  <c r="K38" i="32"/>
  <c r="L38" i="32"/>
  <c r="M38" i="32"/>
  <c r="E39" i="32"/>
  <c r="F39" i="32"/>
  <c r="G39" i="32"/>
  <c r="H39" i="32"/>
  <c r="I39" i="32"/>
  <c r="J39" i="32"/>
  <c r="K39" i="32"/>
  <c r="L39" i="32"/>
  <c r="M39" i="32"/>
  <c r="E40" i="32"/>
  <c r="F40" i="32"/>
  <c r="G40" i="32"/>
  <c r="H40" i="32"/>
  <c r="I40" i="32"/>
  <c r="J40" i="32"/>
  <c r="K40" i="32"/>
  <c r="L40" i="32"/>
  <c r="M40" i="32"/>
  <c r="I41" i="32"/>
  <c r="J41" i="32"/>
  <c r="K41" i="32"/>
  <c r="L41" i="32"/>
  <c r="M41" i="32"/>
  <c r="I42" i="32"/>
  <c r="J42" i="32"/>
  <c r="K42" i="32"/>
  <c r="L42" i="32"/>
  <c r="M42" i="32"/>
  <c r="I43" i="32"/>
  <c r="J43" i="32"/>
  <c r="K43" i="32"/>
  <c r="L43" i="32"/>
  <c r="M43" i="32"/>
  <c r="I44" i="32"/>
  <c r="J44" i="32"/>
  <c r="K44" i="32"/>
  <c r="L44" i="32"/>
  <c r="M44" i="32"/>
  <c r="I45" i="32"/>
  <c r="J45" i="32"/>
  <c r="K45" i="32"/>
  <c r="L45" i="32"/>
  <c r="T45" i="32" s="1"/>
  <c r="M45" i="32"/>
  <c r="I46" i="32"/>
  <c r="J46" i="32"/>
  <c r="K46" i="32"/>
  <c r="L46" i="32"/>
  <c r="M46" i="32"/>
  <c r="E47" i="32"/>
  <c r="F47" i="32"/>
  <c r="G47" i="32"/>
  <c r="H47" i="32"/>
  <c r="I47" i="32"/>
  <c r="J47" i="32"/>
  <c r="K47" i="32"/>
  <c r="L47" i="32"/>
  <c r="M47" i="32"/>
  <c r="E48" i="32"/>
  <c r="F48" i="32"/>
  <c r="G48" i="32"/>
  <c r="H48" i="32"/>
  <c r="I48" i="32"/>
  <c r="J48" i="32"/>
  <c r="K48" i="32"/>
  <c r="L48" i="32"/>
  <c r="M48" i="32"/>
  <c r="E49" i="32"/>
  <c r="F49" i="32"/>
  <c r="G49" i="32"/>
  <c r="H49" i="32"/>
  <c r="I49" i="32"/>
  <c r="J49" i="32"/>
  <c r="K49" i="32"/>
  <c r="L49" i="32"/>
  <c r="M49" i="32"/>
  <c r="E50" i="32"/>
  <c r="F50" i="32"/>
  <c r="G50" i="32"/>
  <c r="H50" i="32"/>
  <c r="I50" i="32"/>
  <c r="J50" i="32"/>
  <c r="K50" i="32"/>
  <c r="L50" i="32"/>
  <c r="M50" i="32"/>
  <c r="E51" i="32"/>
  <c r="F51" i="32"/>
  <c r="G51" i="32"/>
  <c r="H51" i="32"/>
  <c r="I51" i="32"/>
  <c r="J51" i="32"/>
  <c r="K51" i="32"/>
  <c r="L51" i="32"/>
  <c r="M51" i="32"/>
  <c r="E52" i="32"/>
  <c r="F52" i="32"/>
  <c r="G52" i="32"/>
  <c r="H52" i="32"/>
  <c r="I52" i="32"/>
  <c r="J52" i="32"/>
  <c r="K52" i="32"/>
  <c r="L52" i="32"/>
  <c r="M52" i="32"/>
  <c r="I53" i="32"/>
  <c r="J53" i="32"/>
  <c r="K53" i="32"/>
  <c r="L53" i="32"/>
  <c r="M53" i="32"/>
  <c r="E54" i="32"/>
  <c r="F54" i="32"/>
  <c r="G54" i="32"/>
  <c r="H54" i="32"/>
  <c r="I54" i="32"/>
  <c r="J54" i="32"/>
  <c r="K54" i="32"/>
  <c r="L54" i="32"/>
  <c r="M54" i="32"/>
  <c r="E55" i="32"/>
  <c r="F55" i="32"/>
  <c r="G55" i="32"/>
  <c r="H55" i="32"/>
  <c r="I55" i="32"/>
  <c r="J55" i="32"/>
  <c r="K55" i="32"/>
  <c r="L55" i="32"/>
  <c r="M55" i="32"/>
  <c r="I56" i="32"/>
  <c r="J56" i="32"/>
  <c r="K56" i="32"/>
  <c r="L56" i="32"/>
  <c r="M56" i="32"/>
  <c r="I57" i="32"/>
  <c r="J57" i="32"/>
  <c r="K57" i="32"/>
  <c r="L57" i="32"/>
  <c r="M57" i="32"/>
  <c r="I58" i="32"/>
  <c r="J58" i="32"/>
  <c r="K58" i="32"/>
  <c r="L58" i="32"/>
  <c r="M58" i="32"/>
  <c r="I59" i="32"/>
  <c r="J59" i="32"/>
  <c r="K59" i="32"/>
  <c r="L59" i="32"/>
  <c r="M59" i="32"/>
  <c r="I60" i="32"/>
  <c r="J60" i="32"/>
  <c r="K60" i="32"/>
  <c r="L60" i="32"/>
  <c r="M60" i="32"/>
  <c r="I61" i="32"/>
  <c r="J61" i="32"/>
  <c r="K61" i="32"/>
  <c r="L61" i="32"/>
  <c r="M61" i="32"/>
  <c r="I62" i="32"/>
  <c r="J62" i="32"/>
  <c r="K62" i="32"/>
  <c r="L62" i="32"/>
  <c r="M62" i="32"/>
  <c r="I63" i="32"/>
  <c r="J63" i="32"/>
  <c r="K63" i="32"/>
  <c r="L63" i="32"/>
  <c r="M63" i="32"/>
  <c r="I64" i="32"/>
  <c r="J64" i="32"/>
  <c r="K64" i="32"/>
  <c r="L64" i="32"/>
  <c r="M64" i="32"/>
  <c r="I65" i="32"/>
  <c r="J65" i="32"/>
  <c r="K65" i="32"/>
  <c r="L65" i="32"/>
  <c r="M65" i="32"/>
  <c r="I66" i="32"/>
  <c r="J66" i="32"/>
  <c r="K66" i="32"/>
  <c r="L66" i="32"/>
  <c r="M66" i="32"/>
  <c r="I67" i="32"/>
  <c r="J67" i="32"/>
  <c r="K67" i="32"/>
  <c r="L67" i="32"/>
  <c r="M67" i="32"/>
  <c r="I68" i="32"/>
  <c r="J68" i="32"/>
  <c r="K68" i="32"/>
  <c r="L68" i="32"/>
  <c r="M68" i="32"/>
  <c r="I69" i="32"/>
  <c r="J69" i="32"/>
  <c r="K69" i="32"/>
  <c r="L69" i="32"/>
  <c r="M69" i="32"/>
  <c r="I70" i="32"/>
  <c r="J70" i="32"/>
  <c r="K70" i="32"/>
  <c r="L70" i="32"/>
  <c r="M70" i="32"/>
  <c r="I71" i="32"/>
  <c r="J71" i="32"/>
  <c r="K71" i="32"/>
  <c r="L71" i="32"/>
  <c r="M71" i="32"/>
  <c r="I72" i="32"/>
  <c r="J72" i="32"/>
  <c r="K72" i="32"/>
  <c r="L72" i="32"/>
  <c r="M72" i="32"/>
  <c r="E73" i="32"/>
  <c r="F73" i="32"/>
  <c r="G73" i="32"/>
  <c r="H73" i="32"/>
  <c r="I73" i="32"/>
  <c r="J73" i="32"/>
  <c r="K73" i="32"/>
  <c r="L73" i="32"/>
  <c r="M73" i="32"/>
  <c r="E74" i="32"/>
  <c r="F74" i="32"/>
  <c r="G74" i="32"/>
  <c r="H74" i="32"/>
  <c r="I74" i="32"/>
  <c r="J74" i="32"/>
  <c r="K74" i="32"/>
  <c r="L74" i="32"/>
  <c r="M74" i="32"/>
  <c r="E75" i="32"/>
  <c r="F75" i="32"/>
  <c r="G75" i="32"/>
  <c r="H75" i="32"/>
  <c r="I75" i="32"/>
  <c r="J75" i="32"/>
  <c r="K75" i="32"/>
  <c r="L75" i="32"/>
  <c r="M75" i="32"/>
  <c r="E76" i="32"/>
  <c r="F76" i="32"/>
  <c r="G76" i="32"/>
  <c r="H76" i="32"/>
  <c r="I76" i="32"/>
  <c r="J76" i="32"/>
  <c r="K76" i="32"/>
  <c r="L76" i="32"/>
  <c r="M76" i="32"/>
  <c r="E77" i="32"/>
  <c r="F77" i="32"/>
  <c r="G77" i="32"/>
  <c r="H77" i="32"/>
  <c r="I77" i="32"/>
  <c r="J77" i="32"/>
  <c r="K77" i="32"/>
  <c r="L77" i="32"/>
  <c r="M77" i="32"/>
  <c r="J78" i="32"/>
  <c r="K78" i="32"/>
  <c r="L78" i="32"/>
  <c r="M78" i="32"/>
  <c r="J79" i="32"/>
  <c r="K79" i="32"/>
  <c r="L79" i="32"/>
  <c r="M79" i="32"/>
  <c r="I80" i="32"/>
  <c r="J80" i="32"/>
  <c r="K80" i="32"/>
  <c r="L80" i="32"/>
  <c r="M80" i="32"/>
  <c r="J81" i="32"/>
  <c r="K81" i="32"/>
  <c r="L81" i="32"/>
  <c r="M81" i="32"/>
  <c r="I82" i="32"/>
  <c r="J82" i="32"/>
  <c r="K82" i="32"/>
  <c r="L82" i="32"/>
  <c r="M82" i="32"/>
  <c r="I83" i="32"/>
  <c r="J83" i="32"/>
  <c r="K83" i="32"/>
  <c r="L83" i="32"/>
  <c r="M83" i="32"/>
  <c r="I84" i="32"/>
  <c r="J84" i="32"/>
  <c r="K84" i="32"/>
  <c r="L84" i="32"/>
  <c r="M84" i="32"/>
  <c r="I85" i="32"/>
  <c r="J85" i="32"/>
  <c r="K85" i="32"/>
  <c r="L85" i="32"/>
  <c r="M85" i="32"/>
  <c r="F6" i="32"/>
  <c r="G6" i="32"/>
  <c r="H6" i="32"/>
  <c r="I6" i="32"/>
  <c r="J6" i="32"/>
  <c r="K6" i="32"/>
  <c r="L6" i="32"/>
  <c r="M6" i="32"/>
  <c r="E6" i="32"/>
  <c r="Q7" i="32"/>
  <c r="W167" i="32"/>
  <c r="W165" i="32"/>
  <c r="W141" i="32"/>
  <c r="W139" i="32"/>
  <c r="W133" i="32"/>
  <c r="W131" i="32"/>
  <c r="W119" i="32"/>
  <c r="W117" i="32"/>
  <c r="X124" i="32" s="1"/>
  <c r="W100" i="32"/>
  <c r="W98" i="32"/>
  <c r="N94" i="32"/>
  <c r="O94" i="32"/>
  <c r="P94" i="32"/>
  <c r="Q94" i="32"/>
  <c r="R94" i="32"/>
  <c r="S94" i="32"/>
  <c r="T94" i="32"/>
  <c r="U94" i="32"/>
  <c r="N95" i="32"/>
  <c r="O95" i="32"/>
  <c r="P95" i="32"/>
  <c r="Q95" i="32"/>
  <c r="R95" i="32"/>
  <c r="S95" i="32"/>
  <c r="T95" i="32"/>
  <c r="U95" i="32"/>
  <c r="N96" i="32"/>
  <c r="O96" i="32"/>
  <c r="P96" i="32"/>
  <c r="Q96" i="32"/>
  <c r="R96" i="32"/>
  <c r="S96" i="32"/>
  <c r="T96" i="32"/>
  <c r="U96" i="32"/>
  <c r="N97" i="32"/>
  <c r="O97" i="32"/>
  <c r="P97" i="32"/>
  <c r="Q97" i="32"/>
  <c r="R97" i="32"/>
  <c r="S97" i="32"/>
  <c r="T97" i="32"/>
  <c r="U97" i="32"/>
  <c r="N98" i="32"/>
  <c r="O98" i="32"/>
  <c r="P98" i="32"/>
  <c r="Q98" i="32"/>
  <c r="R98" i="32"/>
  <c r="S98" i="32"/>
  <c r="T98" i="32"/>
  <c r="U98" i="32"/>
  <c r="R99" i="32"/>
  <c r="S99" i="32"/>
  <c r="T99" i="32"/>
  <c r="U99" i="32"/>
  <c r="R100" i="32"/>
  <c r="S100" i="32"/>
  <c r="T100" i="32"/>
  <c r="U100" i="32"/>
  <c r="R101" i="32"/>
  <c r="S101" i="32"/>
  <c r="T101" i="32"/>
  <c r="U101" i="32"/>
  <c r="R102" i="32"/>
  <c r="S102" i="32"/>
  <c r="T102" i="32"/>
  <c r="U102" i="32"/>
  <c r="R103" i="32"/>
  <c r="S103" i="32"/>
  <c r="T103" i="32"/>
  <c r="U103" i="32"/>
  <c r="R104" i="32"/>
  <c r="S104" i="32"/>
  <c r="T104" i="32"/>
  <c r="U104" i="32"/>
  <c r="R105" i="32"/>
  <c r="S105" i="32"/>
  <c r="T105" i="32"/>
  <c r="U105" i="32"/>
  <c r="R106" i="32"/>
  <c r="S106" i="32"/>
  <c r="T106" i="32"/>
  <c r="U106" i="32"/>
  <c r="R107" i="32"/>
  <c r="S107" i="32"/>
  <c r="T107" i="32"/>
  <c r="U107" i="32"/>
  <c r="R108" i="32"/>
  <c r="S108" i="32"/>
  <c r="T108" i="32"/>
  <c r="U108" i="32"/>
  <c r="R109" i="32"/>
  <c r="S109" i="32"/>
  <c r="T109" i="32"/>
  <c r="U109" i="32"/>
  <c r="R110" i="32"/>
  <c r="S110" i="32"/>
  <c r="T110" i="32"/>
  <c r="U110" i="32"/>
  <c r="R111" i="32"/>
  <c r="S111" i="32"/>
  <c r="T111" i="32"/>
  <c r="U111" i="32"/>
  <c r="N112" i="32"/>
  <c r="O112" i="32"/>
  <c r="P112" i="32"/>
  <c r="Q112" i="32"/>
  <c r="R112" i="32"/>
  <c r="S112" i="32"/>
  <c r="T112" i="32"/>
  <c r="U112" i="32"/>
  <c r="N113" i="32"/>
  <c r="O113" i="32"/>
  <c r="P113" i="32"/>
  <c r="Q113" i="32"/>
  <c r="R113" i="32"/>
  <c r="S113" i="32"/>
  <c r="T113" i="32"/>
  <c r="U113" i="32"/>
  <c r="N114" i="32"/>
  <c r="O114" i="32"/>
  <c r="P114" i="32"/>
  <c r="Q114" i="32"/>
  <c r="R114" i="32"/>
  <c r="S114" i="32"/>
  <c r="T114" i="32"/>
  <c r="U114" i="32"/>
  <c r="N115" i="32"/>
  <c r="O115" i="32"/>
  <c r="P115" i="32"/>
  <c r="Q115" i="32"/>
  <c r="R115" i="32"/>
  <c r="S115" i="32"/>
  <c r="T115" i="32"/>
  <c r="U115" i="32"/>
  <c r="R116" i="32"/>
  <c r="S116" i="32"/>
  <c r="T116" i="32"/>
  <c r="U116" i="32"/>
  <c r="N117" i="32"/>
  <c r="O117" i="32"/>
  <c r="P117" i="32"/>
  <c r="Q117" i="32"/>
  <c r="R117" i="32"/>
  <c r="S117" i="32"/>
  <c r="T117" i="32"/>
  <c r="U117" i="32"/>
  <c r="N118" i="32"/>
  <c r="O118" i="32"/>
  <c r="P118" i="32"/>
  <c r="Q118" i="32"/>
  <c r="R118" i="32"/>
  <c r="S118" i="32"/>
  <c r="T118" i="32"/>
  <c r="U118" i="32"/>
  <c r="R119" i="32"/>
  <c r="S119" i="32"/>
  <c r="T119" i="32"/>
  <c r="U119" i="32"/>
  <c r="R120" i="32"/>
  <c r="S120" i="32"/>
  <c r="T120" i="32"/>
  <c r="U120" i="32"/>
  <c r="R121" i="32"/>
  <c r="S121" i="32"/>
  <c r="T121" i="32"/>
  <c r="U121" i="32"/>
  <c r="R122" i="32"/>
  <c r="S122" i="32"/>
  <c r="T122" i="32"/>
  <c r="U122" i="32"/>
  <c r="R123" i="32"/>
  <c r="S123" i="32"/>
  <c r="T123" i="32"/>
  <c r="U123" i="32"/>
  <c r="R125" i="32"/>
  <c r="S125" i="32"/>
  <c r="T125" i="32"/>
  <c r="U125" i="32"/>
  <c r="N126" i="32"/>
  <c r="O126" i="32"/>
  <c r="P126" i="32"/>
  <c r="Q126" i="32"/>
  <c r="R126" i="32"/>
  <c r="S126" i="32"/>
  <c r="T126" i="32"/>
  <c r="U126" i="32"/>
  <c r="N127" i="32"/>
  <c r="O127" i="32"/>
  <c r="P127" i="32"/>
  <c r="Q127" i="32"/>
  <c r="R127" i="32"/>
  <c r="S127" i="32"/>
  <c r="T127" i="32"/>
  <c r="U127" i="32"/>
  <c r="R128" i="32"/>
  <c r="S128" i="32"/>
  <c r="T128" i="32"/>
  <c r="U128" i="32"/>
  <c r="R129" i="32"/>
  <c r="S129" i="32"/>
  <c r="T129" i="32"/>
  <c r="U129" i="32"/>
  <c r="R130" i="32"/>
  <c r="S130" i="32"/>
  <c r="T130" i="32"/>
  <c r="U130" i="32"/>
  <c r="R131" i="32"/>
  <c r="S131" i="32"/>
  <c r="T131" i="32"/>
  <c r="U131" i="32"/>
  <c r="R132" i="32"/>
  <c r="S132" i="32"/>
  <c r="T132" i="32"/>
  <c r="U132" i="32"/>
  <c r="R133" i="32"/>
  <c r="S133" i="32"/>
  <c r="T133" i="32"/>
  <c r="U133" i="32"/>
  <c r="N134" i="32"/>
  <c r="O134" i="32"/>
  <c r="P134" i="32"/>
  <c r="Q134" i="32"/>
  <c r="R134" i="32"/>
  <c r="S134" i="32"/>
  <c r="T134" i="32"/>
  <c r="U134" i="32"/>
  <c r="N135" i="32"/>
  <c r="O135" i="32"/>
  <c r="P135" i="32"/>
  <c r="Q135" i="32"/>
  <c r="R135" i="32"/>
  <c r="S135" i="32"/>
  <c r="T135" i="32"/>
  <c r="U135" i="32"/>
  <c r="N136" i="32"/>
  <c r="O136" i="32"/>
  <c r="P136" i="32"/>
  <c r="Q136" i="32"/>
  <c r="R136" i="32"/>
  <c r="S136" i="32"/>
  <c r="T136" i="32"/>
  <c r="U136" i="32"/>
  <c r="N137" i="32"/>
  <c r="O137" i="32"/>
  <c r="P137" i="32"/>
  <c r="Q137" i="32"/>
  <c r="R137" i="32"/>
  <c r="S137" i="32"/>
  <c r="T137" i="32"/>
  <c r="U137" i="32"/>
  <c r="N138" i="32"/>
  <c r="O138" i="32"/>
  <c r="P138" i="32"/>
  <c r="Q138" i="32"/>
  <c r="R138" i="32"/>
  <c r="S138" i="32"/>
  <c r="T138" i="32"/>
  <c r="U138" i="32"/>
  <c r="N139" i="32"/>
  <c r="O139" i="32"/>
  <c r="P139" i="32"/>
  <c r="Q139" i="32"/>
  <c r="R139" i="32"/>
  <c r="S139" i="32"/>
  <c r="T139" i="32"/>
  <c r="U139" i="32"/>
  <c r="R140" i="32"/>
  <c r="S140" i="32"/>
  <c r="T140" i="32"/>
  <c r="U140" i="32"/>
  <c r="N141" i="32"/>
  <c r="O141" i="32"/>
  <c r="P141" i="32"/>
  <c r="Q141" i="32"/>
  <c r="R141" i="32"/>
  <c r="S141" i="32"/>
  <c r="T141" i="32"/>
  <c r="U141" i="32"/>
  <c r="N142" i="32"/>
  <c r="O142" i="32"/>
  <c r="P142" i="32"/>
  <c r="Q142" i="32"/>
  <c r="R142" i="32"/>
  <c r="S142" i="32"/>
  <c r="T142" i="32"/>
  <c r="U142" i="32"/>
  <c r="R143" i="32"/>
  <c r="S143" i="32"/>
  <c r="T143" i="32"/>
  <c r="U143" i="32"/>
  <c r="R144" i="32"/>
  <c r="S144" i="32"/>
  <c r="T144" i="32"/>
  <c r="U144" i="32"/>
  <c r="R145" i="32"/>
  <c r="S145" i="32"/>
  <c r="T145" i="32"/>
  <c r="U145" i="32"/>
  <c r="R146" i="32"/>
  <c r="S146" i="32"/>
  <c r="T146" i="32"/>
  <c r="U146" i="32"/>
  <c r="R147" i="32"/>
  <c r="S147" i="32"/>
  <c r="T147" i="32"/>
  <c r="U147" i="32"/>
  <c r="R148" i="32"/>
  <c r="S148" i="32"/>
  <c r="T148" i="32"/>
  <c r="U148" i="32"/>
  <c r="R149" i="32"/>
  <c r="S149" i="32"/>
  <c r="T149" i="32"/>
  <c r="U149" i="32"/>
  <c r="R150" i="32"/>
  <c r="S150" i="32"/>
  <c r="T150" i="32"/>
  <c r="U150" i="32"/>
  <c r="R151" i="32"/>
  <c r="S151" i="32"/>
  <c r="T151" i="32"/>
  <c r="U151" i="32"/>
  <c r="R152" i="32"/>
  <c r="S152" i="32"/>
  <c r="T152" i="32"/>
  <c r="U152" i="32"/>
  <c r="R153" i="32"/>
  <c r="S153" i="32"/>
  <c r="T153" i="32"/>
  <c r="U153" i="32"/>
  <c r="R154" i="32"/>
  <c r="S154" i="32"/>
  <c r="T154" i="32"/>
  <c r="U154" i="32"/>
  <c r="R155" i="32"/>
  <c r="S155" i="32"/>
  <c r="T155" i="32"/>
  <c r="U155" i="32"/>
  <c r="R156" i="32"/>
  <c r="S156" i="32"/>
  <c r="T156" i="32"/>
  <c r="U156" i="32"/>
  <c r="R157" i="32"/>
  <c r="S157" i="32"/>
  <c r="T157" i="32"/>
  <c r="U157" i="32"/>
  <c r="R158" i="32"/>
  <c r="S158" i="32"/>
  <c r="T158" i="32"/>
  <c r="U158" i="32"/>
  <c r="R159" i="32"/>
  <c r="S159" i="32"/>
  <c r="T159" i="32"/>
  <c r="U159" i="32"/>
  <c r="N160" i="32"/>
  <c r="O160" i="32"/>
  <c r="P160" i="32"/>
  <c r="Q160" i="32"/>
  <c r="R160" i="32"/>
  <c r="S160" i="32"/>
  <c r="T160" i="32"/>
  <c r="U160" i="32"/>
  <c r="N161" i="32"/>
  <c r="O161" i="32"/>
  <c r="P161" i="32"/>
  <c r="Q161" i="32"/>
  <c r="R161" i="32"/>
  <c r="S161" i="32"/>
  <c r="T161" i="32"/>
  <c r="U161" i="32"/>
  <c r="N162" i="32"/>
  <c r="O162" i="32"/>
  <c r="P162" i="32"/>
  <c r="Q162" i="32"/>
  <c r="R162" i="32"/>
  <c r="S162" i="32"/>
  <c r="T162" i="32"/>
  <c r="U162" i="32"/>
  <c r="N163" i="32"/>
  <c r="O163" i="32"/>
  <c r="P163" i="32"/>
  <c r="Q163" i="32"/>
  <c r="R163" i="32"/>
  <c r="S163" i="32"/>
  <c r="T163" i="32"/>
  <c r="U163" i="32"/>
  <c r="N164" i="32"/>
  <c r="O164" i="32"/>
  <c r="P164" i="32"/>
  <c r="Q164" i="32"/>
  <c r="R164" i="32"/>
  <c r="S164" i="32"/>
  <c r="T164" i="32"/>
  <c r="U164" i="32"/>
  <c r="R165" i="32"/>
  <c r="S165" i="32"/>
  <c r="T165" i="32"/>
  <c r="U165" i="32"/>
  <c r="R166" i="32"/>
  <c r="S166" i="32"/>
  <c r="T166" i="32"/>
  <c r="U166" i="32"/>
  <c r="R167" i="32"/>
  <c r="S167" i="32"/>
  <c r="T167" i="32"/>
  <c r="U167" i="32"/>
  <c r="R168" i="32"/>
  <c r="S168" i="32"/>
  <c r="T168" i="32"/>
  <c r="U168" i="32"/>
  <c r="R169" i="32"/>
  <c r="S169" i="32"/>
  <c r="T169" i="32"/>
  <c r="U169" i="32"/>
  <c r="R170" i="32"/>
  <c r="S170" i="32"/>
  <c r="T170" i="32"/>
  <c r="U170" i="32"/>
  <c r="R171" i="32"/>
  <c r="S171" i="32"/>
  <c r="T171" i="32"/>
  <c r="U171" i="32"/>
  <c r="R172" i="32"/>
  <c r="S172" i="32"/>
  <c r="T172" i="32"/>
  <c r="U172" i="32"/>
  <c r="O93" i="32"/>
  <c r="P93" i="32"/>
  <c r="Q93" i="32"/>
  <c r="R93" i="32"/>
  <c r="S93" i="32"/>
  <c r="T93" i="32"/>
  <c r="U93" i="32"/>
  <c r="N93" i="32"/>
  <c r="U36" i="32" l="1"/>
  <c r="S13" i="32"/>
  <c r="J21" i="42"/>
  <c r="J13" i="42"/>
  <c r="J79" i="42"/>
  <c r="J71" i="42"/>
  <c r="J63" i="42"/>
  <c r="J55" i="42"/>
  <c r="J47" i="42"/>
  <c r="J45" i="42"/>
  <c r="J39" i="42"/>
  <c r="J30" i="42"/>
  <c r="J22" i="42"/>
  <c r="U54" i="32"/>
  <c r="U11" i="32"/>
  <c r="R71" i="32"/>
  <c r="O25" i="32"/>
  <c r="R21" i="32"/>
  <c r="U10" i="32"/>
  <c r="O8" i="32"/>
  <c r="U81" i="32"/>
  <c r="N77" i="32"/>
  <c r="O76" i="32"/>
  <c r="P75" i="32"/>
  <c r="R73" i="32"/>
  <c r="S72" i="32"/>
  <c r="U70" i="32"/>
  <c r="S64" i="32"/>
  <c r="R61" i="32"/>
  <c r="S56" i="32"/>
  <c r="S31" i="32"/>
  <c r="T30" i="32"/>
  <c r="U29" i="32"/>
  <c r="S23" i="32"/>
  <c r="U20" i="32"/>
  <c r="S14" i="32"/>
  <c r="U84" i="32"/>
  <c r="R83" i="32"/>
  <c r="R72" i="32"/>
  <c r="R64" i="32"/>
  <c r="U57" i="32"/>
  <c r="R56" i="32"/>
  <c r="O55" i="32"/>
  <c r="S34" i="32"/>
  <c r="R31" i="32"/>
  <c r="R23" i="32"/>
  <c r="S17" i="32"/>
  <c r="U15" i="32"/>
  <c r="R14" i="32"/>
  <c r="T12" i="32"/>
  <c r="Q11" i="32"/>
  <c r="R10" i="32"/>
  <c r="S9" i="32"/>
  <c r="T8" i="32"/>
  <c r="U7" i="32"/>
  <c r="P30" i="32"/>
  <c r="Q25" i="32"/>
  <c r="R24" i="32"/>
  <c r="R29" i="32"/>
  <c r="U21" i="32"/>
  <c r="R8" i="32"/>
  <c r="T85" i="32"/>
  <c r="S82" i="32"/>
  <c r="T80" i="32"/>
  <c r="R76" i="32"/>
  <c r="U69" i="32"/>
  <c r="T66" i="32"/>
  <c r="U61" i="32"/>
  <c r="R60" i="32"/>
  <c r="U53" i="32"/>
  <c r="S51" i="32"/>
  <c r="U49" i="32"/>
  <c r="O47" i="32"/>
  <c r="U45" i="32"/>
  <c r="R44" i="32"/>
  <c r="O39" i="32"/>
  <c r="U28" i="32"/>
  <c r="N27" i="32"/>
  <c r="O26" i="32"/>
  <c r="S21" i="32"/>
  <c r="U19" i="32"/>
  <c r="N10" i="32"/>
  <c r="O9" i="32"/>
  <c r="P8" i="32"/>
  <c r="T78" i="32"/>
  <c r="Q76" i="32"/>
  <c r="S66" i="32"/>
  <c r="R63" i="32"/>
  <c r="T61" i="32"/>
  <c r="R55" i="32"/>
  <c r="S54" i="32"/>
  <c r="T53" i="32"/>
  <c r="T36" i="32"/>
  <c r="R13" i="32"/>
  <c r="J64" i="42"/>
  <c r="J23" i="42"/>
  <c r="J56" i="42"/>
  <c r="J18" i="42"/>
  <c r="J14" i="42"/>
  <c r="J10" i="42"/>
  <c r="J57" i="42"/>
  <c r="M65" i="42"/>
  <c r="L23" i="42"/>
  <c r="J85" i="42"/>
  <c r="L83" i="42"/>
  <c r="K80" i="42"/>
  <c r="M78" i="42"/>
  <c r="J77" i="42"/>
  <c r="L75" i="42"/>
  <c r="K72" i="42"/>
  <c r="M70" i="42"/>
  <c r="J69" i="42"/>
  <c r="L67" i="42"/>
  <c r="K64" i="42"/>
  <c r="M62" i="42"/>
  <c r="J61" i="42"/>
  <c r="L59" i="42"/>
  <c r="K56" i="42"/>
  <c r="M54" i="42"/>
  <c r="J53" i="42"/>
  <c r="L51" i="42"/>
  <c r="K48" i="42"/>
  <c r="N48" i="42" s="1"/>
  <c r="M46" i="42"/>
  <c r="L43" i="42"/>
  <c r="K40" i="42"/>
  <c r="M38" i="42"/>
  <c r="J36" i="42"/>
  <c r="L34" i="42"/>
  <c r="K31" i="42"/>
  <c r="M29" i="42"/>
  <c r="J28" i="42"/>
  <c r="K23" i="42"/>
  <c r="J16" i="42"/>
  <c r="J8" i="42"/>
  <c r="J6" i="42"/>
  <c r="K84" i="42"/>
  <c r="M82" i="42"/>
  <c r="J81" i="42"/>
  <c r="L79" i="42"/>
  <c r="N79" i="42" s="1"/>
  <c r="K76" i="42"/>
  <c r="M74" i="42"/>
  <c r="J73" i="42"/>
  <c r="L71" i="42"/>
  <c r="N71" i="42" s="1"/>
  <c r="K68" i="42"/>
  <c r="M66" i="42"/>
  <c r="J65" i="42"/>
  <c r="L63" i="42"/>
  <c r="N63" i="42" s="1"/>
  <c r="K60" i="42"/>
  <c r="M58" i="42"/>
  <c r="L55" i="42"/>
  <c r="N55" i="42" s="1"/>
  <c r="K52" i="42"/>
  <c r="M50" i="42"/>
  <c r="J49" i="42"/>
  <c r="K44" i="42"/>
  <c r="M42" i="42"/>
  <c r="J41" i="42"/>
  <c r="K35" i="42"/>
  <c r="M33" i="42"/>
  <c r="J32" i="42"/>
  <c r="L30" i="42"/>
  <c r="N30" i="42" s="1"/>
  <c r="K27" i="42"/>
  <c r="M25" i="42"/>
  <c r="J24" i="42"/>
  <c r="L22" i="42"/>
  <c r="N22" i="42" s="1"/>
  <c r="J42" i="42"/>
  <c r="L8" i="42"/>
  <c r="J83" i="42"/>
  <c r="K78" i="42"/>
  <c r="J75" i="42"/>
  <c r="K70" i="42"/>
  <c r="J67" i="42"/>
  <c r="K62" i="42"/>
  <c r="J59" i="42"/>
  <c r="N56" i="42"/>
  <c r="K54" i="42"/>
  <c r="J51" i="42"/>
  <c r="K46" i="42"/>
  <c r="J43" i="42"/>
  <c r="K38" i="42"/>
  <c r="J34" i="42"/>
  <c r="K29" i="42"/>
  <c r="J26" i="42"/>
  <c r="M20" i="42"/>
  <c r="M16" i="42"/>
  <c r="M14" i="42"/>
  <c r="M10" i="42"/>
  <c r="M8" i="42"/>
  <c r="J80" i="42"/>
  <c r="N80" i="42" s="1"/>
  <c r="J72" i="42"/>
  <c r="N72" i="42" s="1"/>
  <c r="M57" i="42"/>
  <c r="M49" i="42"/>
  <c r="J40" i="42"/>
  <c r="M32" i="42"/>
  <c r="J31" i="42"/>
  <c r="N31" i="42" s="1"/>
  <c r="L20" i="42"/>
  <c r="L16" i="42"/>
  <c r="L12" i="42"/>
  <c r="M12" i="42"/>
  <c r="L10" i="42"/>
  <c r="L6" i="42"/>
  <c r="O13" i="42"/>
  <c r="O11" i="42"/>
  <c r="P22" i="42" s="1"/>
  <c r="L81" i="42"/>
  <c r="M81" i="42"/>
  <c r="L73" i="42"/>
  <c r="O80" i="42"/>
  <c r="O78" i="42"/>
  <c r="P73" i="42" s="1"/>
  <c r="M73" i="42"/>
  <c r="L57" i="42"/>
  <c r="M41" i="42"/>
  <c r="M24" i="42"/>
  <c r="L18" i="42"/>
  <c r="M18" i="42"/>
  <c r="L14" i="42"/>
  <c r="L65" i="42"/>
  <c r="K20" i="42"/>
  <c r="K18" i="42"/>
  <c r="K16" i="42"/>
  <c r="N16" i="42" s="1"/>
  <c r="K14" i="42"/>
  <c r="N14" i="42" s="1"/>
  <c r="K12" i="42"/>
  <c r="K10" i="42"/>
  <c r="N10" i="42" s="1"/>
  <c r="K8" i="42"/>
  <c r="N8" i="42" s="1"/>
  <c r="K6" i="42"/>
  <c r="N6" i="42" s="1"/>
  <c r="L84" i="42"/>
  <c r="K81" i="42"/>
  <c r="N81" i="42" s="1"/>
  <c r="M79" i="42"/>
  <c r="J78" i="42"/>
  <c r="L76" i="42"/>
  <c r="K73" i="42"/>
  <c r="M71" i="42"/>
  <c r="J70" i="42"/>
  <c r="L68" i="42"/>
  <c r="K65" i="42"/>
  <c r="M63" i="42"/>
  <c r="J62" i="42"/>
  <c r="L60" i="42"/>
  <c r="K57" i="42"/>
  <c r="M55" i="42"/>
  <c r="J54" i="42"/>
  <c r="L52" i="42"/>
  <c r="N52" i="42" s="1"/>
  <c r="K49" i="42"/>
  <c r="M47" i="42"/>
  <c r="J46" i="42"/>
  <c r="L44" i="42"/>
  <c r="K41" i="42"/>
  <c r="M39" i="42"/>
  <c r="J38" i="42"/>
  <c r="L35" i="42"/>
  <c r="K32" i="42"/>
  <c r="M30" i="42"/>
  <c r="J29" i="42"/>
  <c r="L27" i="42"/>
  <c r="K24" i="42"/>
  <c r="M22" i="42"/>
  <c r="L47" i="42"/>
  <c r="N47" i="42" s="1"/>
  <c r="O52" i="42"/>
  <c r="P72" i="42" s="1"/>
  <c r="L39" i="42"/>
  <c r="N39" i="42" s="1"/>
  <c r="O46" i="42"/>
  <c r="O44" i="42"/>
  <c r="P39" i="42" s="1"/>
  <c r="L74" i="42"/>
  <c r="L25" i="42"/>
  <c r="O30" i="42"/>
  <c r="O32" i="42"/>
  <c r="L21" i="42"/>
  <c r="N21" i="42" s="1"/>
  <c r="L19" i="42"/>
  <c r="L17" i="42"/>
  <c r="L15" i="42"/>
  <c r="L13" i="42"/>
  <c r="N13" i="42" s="1"/>
  <c r="L11" i="42"/>
  <c r="L9" i="42"/>
  <c r="L7" i="42"/>
  <c r="L85" i="42"/>
  <c r="K82" i="42"/>
  <c r="N82" i="42" s="1"/>
  <c r="L77" i="42"/>
  <c r="N77" i="42" s="1"/>
  <c r="K74" i="42"/>
  <c r="L69" i="42"/>
  <c r="N69" i="42" s="1"/>
  <c r="K66" i="42"/>
  <c r="N66" i="42" s="1"/>
  <c r="L61" i="42"/>
  <c r="N61" i="42" s="1"/>
  <c r="K58" i="42"/>
  <c r="N58" i="42" s="1"/>
  <c r="L53" i="42"/>
  <c r="K50" i="42"/>
  <c r="N50" i="42" s="1"/>
  <c r="K42" i="42"/>
  <c r="N42" i="42" s="1"/>
  <c r="K33" i="42"/>
  <c r="N33" i="42" s="1"/>
  <c r="K25" i="42"/>
  <c r="N25" i="42" s="1"/>
  <c r="J20" i="42"/>
  <c r="J12" i="42"/>
  <c r="L40" i="42"/>
  <c r="P77" i="42"/>
  <c r="J19" i="42"/>
  <c r="J17" i="42"/>
  <c r="J15" i="42"/>
  <c r="N15" i="42" s="1"/>
  <c r="J11" i="42"/>
  <c r="J9" i="42"/>
  <c r="J7" i="42"/>
  <c r="L26" i="42"/>
  <c r="P76" i="42"/>
  <c r="M6" i="42"/>
  <c r="K83" i="42"/>
  <c r="L78" i="42"/>
  <c r="K75" i="42"/>
  <c r="L70" i="42"/>
  <c r="K67" i="42"/>
  <c r="L62" i="42"/>
  <c r="K59" i="42"/>
  <c r="L54" i="42"/>
  <c r="K51" i="42"/>
  <c r="L46" i="42"/>
  <c r="K43" i="42"/>
  <c r="L38" i="42"/>
  <c r="K34" i="42"/>
  <c r="L29" i="42"/>
  <c r="K26" i="42"/>
  <c r="S44" i="32"/>
  <c r="R41" i="32"/>
  <c r="U73" i="32"/>
  <c r="W78" i="32"/>
  <c r="W80" i="32"/>
  <c r="P47" i="32"/>
  <c r="W52" i="32"/>
  <c r="W54" i="32"/>
  <c r="W44" i="32"/>
  <c r="W46" i="32"/>
  <c r="S60" i="32"/>
  <c r="O52" i="32"/>
  <c r="Q50" i="32"/>
  <c r="R49" i="32"/>
  <c r="S48" i="32"/>
  <c r="S40" i="32"/>
  <c r="T39" i="32"/>
  <c r="U38" i="32"/>
  <c r="W31" i="37"/>
  <c r="W29" i="37"/>
  <c r="R32" i="32"/>
  <c r="N28" i="32"/>
  <c r="O27" i="32"/>
  <c r="P26" i="32"/>
  <c r="R15" i="32"/>
  <c r="T13" i="32"/>
  <c r="P9" i="32"/>
  <c r="Q8" i="32"/>
  <c r="N30" i="32"/>
  <c r="T28" i="32"/>
  <c r="U27" i="32"/>
  <c r="N26" i="32"/>
  <c r="T11" i="32"/>
  <c r="N9" i="32"/>
  <c r="P7" i="32"/>
  <c r="U25" i="32"/>
  <c r="W30" i="32"/>
  <c r="W32" i="32"/>
  <c r="W10" i="37"/>
  <c r="W12" i="37"/>
  <c r="W77" i="37"/>
  <c r="W79" i="37"/>
  <c r="W51" i="37"/>
  <c r="W53" i="37"/>
  <c r="W43" i="37"/>
  <c r="W45" i="37"/>
  <c r="W13" i="32"/>
  <c r="W11" i="32"/>
  <c r="X128" i="32"/>
  <c r="T51" i="32"/>
  <c r="T48" i="32"/>
  <c r="S45" i="32"/>
  <c r="R85" i="32"/>
  <c r="T83" i="32"/>
  <c r="Q30" i="32"/>
  <c r="S24" i="32"/>
  <c r="T63" i="32"/>
  <c r="R57" i="32"/>
  <c r="T55" i="32"/>
  <c r="R77" i="32"/>
  <c r="T75" i="32"/>
  <c r="U74" i="32"/>
  <c r="N73" i="32"/>
  <c r="T71" i="32"/>
  <c r="S68" i="32"/>
  <c r="R65" i="32"/>
  <c r="U58" i="32"/>
  <c r="S52" i="32"/>
  <c r="U50" i="32"/>
  <c r="N49" i="32"/>
  <c r="O48" i="32"/>
  <c r="U42" i="32"/>
  <c r="O40" i="32"/>
  <c r="P39" i="32"/>
  <c r="S35" i="32"/>
  <c r="U33" i="32"/>
  <c r="O31" i="32"/>
  <c r="X119" i="32"/>
  <c r="R52" i="32"/>
  <c r="V146" i="32"/>
  <c r="V130" i="32"/>
  <c r="V121" i="32"/>
  <c r="X140" i="32"/>
  <c r="V154" i="32"/>
  <c r="X100" i="32"/>
  <c r="X169" i="32"/>
  <c r="S77" i="32"/>
  <c r="T76" i="32"/>
  <c r="U75" i="32"/>
  <c r="U71" i="32"/>
  <c r="R70" i="32"/>
  <c r="T68" i="32"/>
  <c r="U63" i="32"/>
  <c r="R62" i="32"/>
  <c r="T60" i="32"/>
  <c r="U55" i="32"/>
  <c r="N54" i="32"/>
  <c r="T52" i="32"/>
  <c r="U51" i="32"/>
  <c r="N50" i="32"/>
  <c r="O49" i="32"/>
  <c r="T44" i="32"/>
  <c r="S41" i="32"/>
  <c r="P40" i="32"/>
  <c r="Q39" i="32"/>
  <c r="T35" i="32"/>
  <c r="S32" i="32"/>
  <c r="P31" i="32"/>
  <c r="O28" i="32"/>
  <c r="Q26" i="32"/>
  <c r="R20" i="32"/>
  <c r="S15" i="32"/>
  <c r="U13" i="32"/>
  <c r="O11" i="32"/>
  <c r="P10" i="32"/>
  <c r="Q9" i="32"/>
  <c r="S7" i="32"/>
  <c r="U22" i="32"/>
  <c r="O30" i="37"/>
  <c r="N7" i="37"/>
  <c r="N26" i="37"/>
  <c r="P18" i="37"/>
  <c r="T21" i="37"/>
  <c r="Q59" i="37"/>
  <c r="Q58" i="37"/>
  <c r="Q57" i="37"/>
  <c r="R56" i="37"/>
  <c r="S55" i="37"/>
  <c r="T54" i="37"/>
  <c r="U53" i="37"/>
  <c r="N52" i="37"/>
  <c r="O51" i="37"/>
  <c r="P50" i="37"/>
  <c r="Q49" i="37"/>
  <c r="R48" i="37"/>
  <c r="S47" i="37"/>
  <c r="T46" i="37"/>
  <c r="Q81" i="37"/>
  <c r="R69" i="37"/>
  <c r="S63" i="37"/>
  <c r="U58" i="37"/>
  <c r="N56" i="37"/>
  <c r="O55" i="37"/>
  <c r="P54" i="37"/>
  <c r="Q53" i="37"/>
  <c r="R52" i="37"/>
  <c r="S51" i="37"/>
  <c r="T50" i="37"/>
  <c r="U49" i="37"/>
  <c r="N48" i="37"/>
  <c r="O47" i="37"/>
  <c r="P46" i="37"/>
  <c r="Q45" i="37"/>
  <c r="R44" i="37"/>
  <c r="S43" i="37"/>
  <c r="T42" i="37"/>
  <c r="N40" i="37"/>
  <c r="O39" i="37"/>
  <c r="P38" i="37"/>
  <c r="O35" i="37"/>
  <c r="P34" i="37"/>
  <c r="Q33" i="37"/>
  <c r="R32" i="37"/>
  <c r="S31" i="37"/>
  <c r="T30" i="37"/>
  <c r="U29" i="37"/>
  <c r="U28" i="37"/>
  <c r="N27" i="37"/>
  <c r="O26" i="37"/>
  <c r="P25" i="37"/>
  <c r="Q24" i="37"/>
  <c r="R23" i="37"/>
  <c r="R22" i="37"/>
  <c r="R20" i="37"/>
  <c r="Q17" i="37"/>
  <c r="R16" i="37"/>
  <c r="S15" i="37"/>
  <c r="T14" i="37"/>
  <c r="U13" i="37"/>
  <c r="N13" i="37"/>
  <c r="N12" i="37"/>
  <c r="O11" i="37"/>
  <c r="P10" i="37"/>
  <c r="Q9" i="37"/>
  <c r="R8" i="37"/>
  <c r="S7" i="37"/>
  <c r="T6" i="37"/>
  <c r="O32" i="37"/>
  <c r="N24" i="37"/>
  <c r="P7" i="37"/>
  <c r="Q6" i="37"/>
  <c r="U45" i="37"/>
  <c r="N44" i="37"/>
  <c r="O43" i="37"/>
  <c r="P42" i="37"/>
  <c r="Q41" i="37"/>
  <c r="R40" i="37"/>
  <c r="S39" i="37"/>
  <c r="T38" i="37"/>
  <c r="U52" i="37"/>
  <c r="N11" i="37"/>
  <c r="N10" i="37"/>
  <c r="U21" i="37"/>
  <c r="R79" i="37"/>
  <c r="T73" i="37"/>
  <c r="N67" i="37"/>
  <c r="Q61" i="37"/>
  <c r="S59" i="37"/>
  <c r="S35" i="37"/>
  <c r="T34" i="37"/>
  <c r="U33" i="37"/>
  <c r="N32" i="37"/>
  <c r="O31" i="37"/>
  <c r="P30" i="37"/>
  <c r="Q29" i="37"/>
  <c r="Q28" i="37"/>
  <c r="R27" i="37"/>
  <c r="S26" i="37"/>
  <c r="T25" i="37"/>
  <c r="U24" i="37"/>
  <c r="N23" i="37"/>
  <c r="N20" i="37"/>
  <c r="N19" i="37"/>
  <c r="U17" i="37"/>
  <c r="N16" i="37"/>
  <c r="O15" i="37"/>
  <c r="P14" i="37"/>
  <c r="Q13" i="37"/>
  <c r="R12" i="37"/>
  <c r="S11" i="37"/>
  <c r="T10" i="37"/>
  <c r="U9" i="37"/>
  <c r="N8" i="37"/>
  <c r="O7" i="37"/>
  <c r="Q83" i="37"/>
  <c r="T80" i="37"/>
  <c r="U64" i="37"/>
  <c r="O59" i="37"/>
  <c r="N58" i="37"/>
  <c r="O57" i="37"/>
  <c r="P56" i="37"/>
  <c r="Q55" i="37"/>
  <c r="R54" i="37"/>
  <c r="S53" i="37"/>
  <c r="T52" i="37"/>
  <c r="U51" i="37"/>
  <c r="N50" i="37"/>
  <c r="O49" i="37"/>
  <c r="P48" i="37"/>
  <c r="Q47" i="37"/>
  <c r="R46" i="37"/>
  <c r="S45" i="37"/>
  <c r="T44" i="37"/>
  <c r="N42" i="37"/>
  <c r="O41" i="37"/>
  <c r="P40" i="37"/>
  <c r="Q39" i="37"/>
  <c r="R38" i="37"/>
  <c r="Q37" i="37"/>
  <c r="Q35" i="37"/>
  <c r="R34" i="37"/>
  <c r="S33" i="37"/>
  <c r="T32" i="37"/>
  <c r="U31" i="37"/>
  <c r="N30" i="37"/>
  <c r="O29" i="37"/>
  <c r="O28" i="37"/>
  <c r="P27" i="37"/>
  <c r="Q26" i="37"/>
  <c r="R25" i="37"/>
  <c r="S24" i="37"/>
  <c r="T23" i="37"/>
  <c r="T20" i="37"/>
  <c r="U19" i="37"/>
  <c r="T18" i="37"/>
  <c r="S17" i="37"/>
  <c r="T16" i="37"/>
  <c r="U15" i="37"/>
  <c r="N15" i="37"/>
  <c r="N14" i="37"/>
  <c r="O13" i="37"/>
  <c r="P12" i="37"/>
  <c r="Q11" i="37"/>
  <c r="R10" i="37"/>
  <c r="S9" i="37"/>
  <c r="T8" i="37"/>
  <c r="U7" i="37"/>
  <c r="N6" i="37"/>
  <c r="U42" i="37"/>
  <c r="P6" i="37"/>
  <c r="Q5" i="37"/>
  <c r="Q84" i="37"/>
  <c r="R83" i="37"/>
  <c r="S82" i="37"/>
  <c r="T81" i="37"/>
  <c r="U80" i="37"/>
  <c r="P79" i="37"/>
  <c r="O76" i="37"/>
  <c r="P75" i="37"/>
  <c r="Q74" i="37"/>
  <c r="R73" i="37"/>
  <c r="S72" i="37"/>
  <c r="T71" i="37"/>
  <c r="T70" i="37"/>
  <c r="U69" i="37"/>
  <c r="U68" i="37"/>
  <c r="U67" i="37"/>
  <c r="U66" i="37"/>
  <c r="N63" i="37"/>
  <c r="O62" i="37"/>
  <c r="O61" i="37"/>
  <c r="P60" i="37"/>
  <c r="O5" i="37"/>
  <c r="O84" i="37"/>
  <c r="P83" i="37"/>
  <c r="Q82" i="37"/>
  <c r="R81" i="37"/>
  <c r="N79" i="37"/>
  <c r="U76" i="37"/>
  <c r="N75" i="37"/>
  <c r="O74" i="37"/>
  <c r="P73" i="37"/>
  <c r="Q72" i="37"/>
  <c r="R70" i="37"/>
  <c r="S69" i="37"/>
  <c r="S68" i="37"/>
  <c r="S67" i="37"/>
  <c r="S66" i="37"/>
  <c r="T65" i="37"/>
  <c r="T64" i="37"/>
  <c r="T63" i="37"/>
  <c r="U62" i="37"/>
  <c r="N60" i="37"/>
  <c r="U50" i="37"/>
  <c r="N28" i="37"/>
  <c r="U5" i="37"/>
  <c r="U84" i="37"/>
  <c r="T75" i="37"/>
  <c r="Q68" i="37"/>
  <c r="Q66" i="37"/>
  <c r="R65" i="37"/>
  <c r="R64" i="37"/>
  <c r="R63" i="37"/>
  <c r="S62" i="37"/>
  <c r="T61" i="37"/>
  <c r="T60" i="37"/>
  <c r="U59" i="37"/>
  <c r="U48" i="37"/>
  <c r="O34" i="37"/>
  <c r="Q19" i="37"/>
  <c r="T5" i="37"/>
  <c r="T84" i="37"/>
  <c r="U83" i="37"/>
  <c r="N82" i="37"/>
  <c r="O81" i="37"/>
  <c r="S79" i="37"/>
  <c r="R76" i="37"/>
  <c r="S75" i="37"/>
  <c r="T74" i="37"/>
  <c r="U73" i="37"/>
  <c r="N72" i="37"/>
  <c r="N71" i="37"/>
  <c r="O70" i="37"/>
  <c r="P69" i="37"/>
  <c r="P68" i="37"/>
  <c r="O67" i="37"/>
  <c r="U47" i="37"/>
  <c r="U39" i="37"/>
  <c r="O33" i="37"/>
  <c r="N25" i="37"/>
  <c r="T79" i="32"/>
  <c r="T77" i="32"/>
  <c r="U76" i="32"/>
  <c r="N75" i="32"/>
  <c r="O74" i="32"/>
  <c r="P73" i="32"/>
  <c r="S70" i="32"/>
  <c r="U68" i="32"/>
  <c r="R67" i="32"/>
  <c r="T65" i="32"/>
  <c r="S62" i="32"/>
  <c r="U60" i="32"/>
  <c r="O54" i="32"/>
  <c r="U52" i="32"/>
  <c r="N51" i="32"/>
  <c r="O50" i="32"/>
  <c r="P49" i="32"/>
  <c r="Q48" i="32"/>
  <c r="R47" i="32"/>
  <c r="S46" i="32"/>
  <c r="U44" i="32"/>
  <c r="Q40" i="32"/>
  <c r="R39" i="32"/>
  <c r="S38" i="32"/>
  <c r="U35" i="32"/>
  <c r="R30" i="32"/>
  <c r="S29" i="32"/>
  <c r="Q27" i="32"/>
  <c r="R26" i="32"/>
  <c r="S20" i="32"/>
  <c r="U18" i="32"/>
  <c r="U66" i="32"/>
  <c r="O6" i="32"/>
  <c r="S85" i="32"/>
  <c r="U67" i="32"/>
  <c r="U59" i="32"/>
  <c r="Q55" i="32"/>
  <c r="U43" i="32"/>
  <c r="S36" i="32"/>
  <c r="U30" i="32"/>
  <c r="S28" i="32"/>
  <c r="T27" i="32"/>
  <c r="U26" i="32"/>
  <c r="N25" i="32"/>
  <c r="S19" i="32"/>
  <c r="U17" i="32"/>
  <c r="R16" i="32"/>
  <c r="T14" i="32"/>
  <c r="S11" i="32"/>
  <c r="T10" i="32"/>
  <c r="U9" i="32"/>
  <c r="N8" i="32"/>
  <c r="O7" i="32"/>
  <c r="T58" i="32"/>
  <c r="U83" i="32"/>
  <c r="S80" i="32"/>
  <c r="P77" i="32"/>
  <c r="R75" i="32"/>
  <c r="T69" i="32"/>
  <c r="U64" i="32"/>
  <c r="S58" i="32"/>
  <c r="Q52" i="32"/>
  <c r="R51" i="32"/>
  <c r="S50" i="32"/>
  <c r="U48" i="32"/>
  <c r="N47" i="32"/>
  <c r="S42" i="32"/>
  <c r="U40" i="32"/>
  <c r="N39" i="32"/>
  <c r="O30" i="32"/>
  <c r="S33" i="32"/>
  <c r="R54" i="32"/>
  <c r="T47" i="32"/>
  <c r="U34" i="32"/>
  <c r="R6" i="32"/>
  <c r="R17" i="32"/>
  <c r="N6" i="32"/>
  <c r="U23" i="32"/>
  <c r="T84" i="32"/>
  <c r="S12" i="32"/>
  <c r="T46" i="32"/>
  <c r="S6" i="32"/>
  <c r="P74" i="32"/>
  <c r="R34" i="32"/>
  <c r="T20" i="32"/>
  <c r="R59" i="32"/>
  <c r="T57" i="32"/>
  <c r="N55" i="32"/>
  <c r="R43" i="32"/>
  <c r="T41" i="32"/>
  <c r="P28" i="32"/>
  <c r="S25" i="32"/>
  <c r="U79" i="32"/>
  <c r="Q31" i="32"/>
  <c r="S47" i="32"/>
  <c r="R48" i="32"/>
  <c r="S30" i="32"/>
  <c r="Q6" i="32"/>
  <c r="U77" i="32"/>
  <c r="T38" i="32"/>
  <c r="S78" i="32"/>
  <c r="U31" i="32"/>
  <c r="O51" i="32"/>
  <c r="U6" i="32"/>
  <c r="U85" i="32"/>
  <c r="U65" i="32"/>
  <c r="P54" i="32"/>
  <c r="L49" i="42"/>
  <c r="N49" i="42" s="1"/>
  <c r="L45" i="42"/>
  <c r="N45" i="42" s="1"/>
  <c r="L41" i="42"/>
  <c r="L36" i="42"/>
  <c r="N36" i="42" s="1"/>
  <c r="L32" i="42"/>
  <c r="L28" i="42"/>
  <c r="N28" i="42" s="1"/>
  <c r="L24" i="42"/>
  <c r="M84" i="42"/>
  <c r="M80" i="42"/>
  <c r="M76" i="42"/>
  <c r="M72" i="42"/>
  <c r="M68" i="42"/>
  <c r="M64" i="42"/>
  <c r="M60" i="42"/>
  <c r="M56" i="42"/>
  <c r="M52" i="42"/>
  <c r="M48" i="42"/>
  <c r="M44" i="42"/>
  <c r="M40" i="42"/>
  <c r="M35" i="42"/>
  <c r="M31" i="42"/>
  <c r="M27" i="42"/>
  <c r="M23" i="42"/>
  <c r="N83" i="37"/>
  <c r="O82" i="37"/>
  <c r="P81" i="37"/>
  <c r="T79" i="37"/>
  <c r="U78" i="37"/>
  <c r="V78" i="37" s="1"/>
  <c r="S76" i="37"/>
  <c r="U74" i="37"/>
  <c r="N73" i="37"/>
  <c r="O72" i="37"/>
  <c r="O71" i="37"/>
  <c r="P70" i="37"/>
  <c r="Q69" i="37"/>
  <c r="P67" i="37"/>
  <c r="U57" i="37"/>
  <c r="P66" i="37"/>
  <c r="Q65" i="37"/>
  <c r="Q64" i="37"/>
  <c r="Q63" i="37"/>
  <c r="R62" i="37"/>
  <c r="S60" i="37"/>
  <c r="T59" i="37"/>
  <c r="T58" i="37"/>
  <c r="T57" i="37"/>
  <c r="N55" i="37"/>
  <c r="O54" i="37"/>
  <c r="P53" i="37"/>
  <c r="Q52" i="37"/>
  <c r="R51" i="37"/>
  <c r="S50" i="37"/>
  <c r="T49" i="37"/>
  <c r="N47" i="37"/>
  <c r="O46" i="37"/>
  <c r="P45" i="37"/>
  <c r="Q44" i="37"/>
  <c r="R43" i="37"/>
  <c r="S42" i="37"/>
  <c r="T41" i="37"/>
  <c r="N39" i="37"/>
  <c r="O38" i="37"/>
  <c r="N35" i="37"/>
  <c r="P33" i="37"/>
  <c r="Q32" i="37"/>
  <c r="R31" i="37"/>
  <c r="S30" i="37"/>
  <c r="T29" i="37"/>
  <c r="T28" i="37"/>
  <c r="U27" i="37"/>
  <c r="O25" i="37"/>
  <c r="P24" i="37"/>
  <c r="Q23" i="37"/>
  <c r="Q22" i="37"/>
  <c r="Q20" i="37"/>
  <c r="P17" i="37"/>
  <c r="Q16" i="37"/>
  <c r="R15" i="37"/>
  <c r="S14" i="37"/>
  <c r="T13" i="37"/>
  <c r="U12" i="37"/>
  <c r="O10" i="37"/>
  <c r="P9" i="37"/>
  <c r="Q8" i="37"/>
  <c r="R7" i="37"/>
  <c r="S6" i="37"/>
  <c r="U56" i="37"/>
  <c r="U44" i="37"/>
  <c r="S37" i="37"/>
  <c r="S5" i="37"/>
  <c r="S84" i="37"/>
  <c r="T83" i="37"/>
  <c r="U82" i="37"/>
  <c r="N81" i="37"/>
  <c r="Q76" i="37"/>
  <c r="R75" i="37"/>
  <c r="S74" i="37"/>
  <c r="U72" i="37"/>
  <c r="N70" i="37"/>
  <c r="O69" i="37"/>
  <c r="O68" i="37"/>
  <c r="O66" i="37"/>
  <c r="P65" i="37"/>
  <c r="P64" i="37"/>
  <c r="P63" i="37"/>
  <c r="Q62" i="37"/>
  <c r="R60" i="37"/>
  <c r="S58" i="37"/>
  <c r="S57" i="37"/>
  <c r="T56" i="37"/>
  <c r="N54" i="37"/>
  <c r="O53" i="37"/>
  <c r="P52" i="37"/>
  <c r="Q51" i="37"/>
  <c r="R50" i="37"/>
  <c r="S49" i="37"/>
  <c r="T48" i="37"/>
  <c r="N46" i="37"/>
  <c r="O45" i="37"/>
  <c r="P44" i="37"/>
  <c r="Q43" i="37"/>
  <c r="R42" i="37"/>
  <c r="S41" i="37"/>
  <c r="T40" i="37"/>
  <c r="N38" i="37"/>
  <c r="U35" i="37"/>
  <c r="N34" i="37"/>
  <c r="P32" i="37"/>
  <c r="Q31" i="37"/>
  <c r="R30" i="37"/>
  <c r="S29" i="37"/>
  <c r="S28" i="37"/>
  <c r="T27" i="37"/>
  <c r="U26" i="37"/>
  <c r="O24" i="37"/>
  <c r="P23" i="37"/>
  <c r="P20" i="37"/>
  <c r="P19" i="37"/>
  <c r="O17" i="37"/>
  <c r="P16" i="37"/>
  <c r="Q15" i="37"/>
  <c r="R14" i="37"/>
  <c r="S13" i="37"/>
  <c r="T12" i="37"/>
  <c r="U11" i="37"/>
  <c r="O9" i="37"/>
  <c r="P8" i="37"/>
  <c r="Q7" i="37"/>
  <c r="R6" i="37"/>
  <c r="U55" i="37"/>
  <c r="U43" i="37"/>
  <c r="U37" i="37"/>
  <c r="N17" i="37"/>
  <c r="N9" i="37"/>
  <c r="U41" i="37"/>
  <c r="T76" i="37"/>
  <c r="P5" i="37"/>
  <c r="P84" i="37"/>
  <c r="R82" i="37"/>
  <c r="S81" i="37"/>
  <c r="O79" i="37"/>
  <c r="N76" i="37"/>
  <c r="O75" i="37"/>
  <c r="P74" i="37"/>
  <c r="Q73" i="37"/>
  <c r="R72" i="37"/>
  <c r="S71" i="37"/>
  <c r="S70" i="37"/>
  <c r="T69" i="37"/>
  <c r="T68" i="37"/>
  <c r="T67" i="37"/>
  <c r="T66" i="37"/>
  <c r="U65" i="37"/>
  <c r="U63" i="37"/>
  <c r="N62" i="37"/>
  <c r="N61" i="37"/>
  <c r="O60" i="37"/>
  <c r="P59" i="37"/>
  <c r="P57" i="37"/>
  <c r="Q56" i="37"/>
  <c r="R55" i="37"/>
  <c r="S54" i="37"/>
  <c r="T53" i="37"/>
  <c r="N51" i="37"/>
  <c r="O50" i="37"/>
  <c r="P49" i="37"/>
  <c r="Q48" i="37"/>
  <c r="R47" i="37"/>
  <c r="S46" i="37"/>
  <c r="T45" i="37"/>
  <c r="N43" i="37"/>
  <c r="O42" i="37"/>
  <c r="P41" i="37"/>
  <c r="Q40" i="37"/>
  <c r="R39" i="37"/>
  <c r="S38" i="37"/>
  <c r="R35" i="37"/>
  <c r="S34" i="37"/>
  <c r="T33" i="37"/>
  <c r="U32" i="37"/>
  <c r="N31" i="37"/>
  <c r="P29" i="37"/>
  <c r="P28" i="37"/>
  <c r="Q27" i="37"/>
  <c r="R26" i="37"/>
  <c r="S25" i="37"/>
  <c r="T24" i="37"/>
  <c r="U23" i="37"/>
  <c r="U20" i="37"/>
  <c r="T17" i="37"/>
  <c r="U16" i="37"/>
  <c r="O14" i="37"/>
  <c r="P13" i="37"/>
  <c r="Q12" i="37"/>
  <c r="R11" i="37"/>
  <c r="S10" i="37"/>
  <c r="T9" i="37"/>
  <c r="U8" i="37"/>
  <c r="O6" i="37"/>
  <c r="U40" i="37"/>
  <c r="N66" i="37"/>
  <c r="N5" i="37"/>
  <c r="N84" i="37"/>
  <c r="O83" i="37"/>
  <c r="P82" i="37"/>
  <c r="U79" i="37"/>
  <c r="U75" i="37"/>
  <c r="N74" i="37"/>
  <c r="O73" i="37"/>
  <c r="P72" i="37"/>
  <c r="P71" i="37"/>
  <c r="Q70" i="37"/>
  <c r="R68" i="37"/>
  <c r="R66" i="37"/>
  <c r="S65" i="37"/>
  <c r="S64" i="37"/>
  <c r="T62" i="37"/>
  <c r="U61" i="37"/>
  <c r="U60" i="37"/>
  <c r="N57" i="37"/>
  <c r="O56" i="37"/>
  <c r="P55" i="37"/>
  <c r="Q54" i="37"/>
  <c r="R53" i="37"/>
  <c r="S52" i="37"/>
  <c r="T51" i="37"/>
  <c r="N49" i="37"/>
  <c r="O48" i="37"/>
  <c r="P47" i="37"/>
  <c r="Q46" i="37"/>
  <c r="R45" i="37"/>
  <c r="S44" i="37"/>
  <c r="T43" i="37"/>
  <c r="N41" i="37"/>
  <c r="O40" i="37"/>
  <c r="P39" i="37"/>
  <c r="Q38" i="37"/>
  <c r="P37" i="37"/>
  <c r="P35" i="37"/>
  <c r="Q34" i="37"/>
  <c r="R33" i="37"/>
  <c r="S32" i="37"/>
  <c r="T31" i="37"/>
  <c r="U30" i="37"/>
  <c r="O27" i="37"/>
  <c r="P26" i="37"/>
  <c r="Q25" i="37"/>
  <c r="R24" i="37"/>
  <c r="S23" i="37"/>
  <c r="S22" i="37"/>
  <c r="S20" i="37"/>
  <c r="T19" i="37"/>
  <c r="R17" i="37"/>
  <c r="S16" i="37"/>
  <c r="T15" i="37"/>
  <c r="U14" i="37"/>
  <c r="O12" i="37"/>
  <c r="P11" i="37"/>
  <c r="Q10" i="37"/>
  <c r="R9" i="37"/>
  <c r="S8" i="37"/>
  <c r="T7" i="37"/>
  <c r="U6" i="37"/>
  <c r="R5" i="37"/>
  <c r="T72" i="37"/>
  <c r="U54" i="37"/>
  <c r="U46" i="37"/>
  <c r="U38" i="37"/>
  <c r="R84" i="37"/>
  <c r="S83" i="37"/>
  <c r="T82" i="37"/>
  <c r="U81" i="37"/>
  <c r="Q79" i="37"/>
  <c r="U77" i="37"/>
  <c r="V77" i="37" s="1"/>
  <c r="P76" i="37"/>
  <c r="Q75" i="37"/>
  <c r="R74" i="37"/>
  <c r="S73" i="37"/>
  <c r="U71" i="37"/>
  <c r="U70" i="37"/>
  <c r="O65" i="37"/>
  <c r="O63" i="37"/>
  <c r="P62" i="37"/>
  <c r="P61" i="37"/>
  <c r="R58" i="37"/>
  <c r="R57" i="37"/>
  <c r="S56" i="37"/>
  <c r="T55" i="37"/>
  <c r="N53" i="37"/>
  <c r="O52" i="37"/>
  <c r="P51" i="37"/>
  <c r="Q50" i="37"/>
  <c r="R49" i="37"/>
  <c r="S48" i="37"/>
  <c r="T47" i="37"/>
  <c r="N45" i="37"/>
  <c r="O44" i="37"/>
  <c r="P43" i="37"/>
  <c r="Q42" i="37"/>
  <c r="R41" i="37"/>
  <c r="S40" i="37"/>
  <c r="T39" i="37"/>
  <c r="T35" i="37"/>
  <c r="U34" i="37"/>
  <c r="N33" i="37"/>
  <c r="P31" i="37"/>
  <c r="Q30" i="37"/>
  <c r="R29" i="37"/>
  <c r="R28" i="37"/>
  <c r="S27" i="37"/>
  <c r="T26" i="37"/>
  <c r="U25" i="37"/>
  <c r="O23" i="37"/>
  <c r="N22" i="37"/>
  <c r="O20" i="37"/>
  <c r="O19" i="37"/>
  <c r="O16" i="37"/>
  <c r="P15" i="37"/>
  <c r="Q14" i="37"/>
  <c r="R13" i="37"/>
  <c r="S12" i="37"/>
  <c r="T11" i="37"/>
  <c r="U10" i="37"/>
  <c r="O8" i="37"/>
  <c r="Q60" i="37"/>
  <c r="Q18" i="37"/>
  <c r="U18" i="37"/>
  <c r="T6" i="32"/>
  <c r="U80" i="32"/>
  <c r="U62" i="32"/>
  <c r="R69" i="32"/>
  <c r="T67" i="32"/>
  <c r="T59" i="32"/>
  <c r="P55" i="32"/>
  <c r="R53" i="32"/>
  <c r="R45" i="32"/>
  <c r="T43" i="32"/>
  <c r="R36" i="32"/>
  <c r="T34" i="32"/>
  <c r="U32" i="32"/>
  <c r="R28" i="32"/>
  <c r="R27" i="32"/>
  <c r="T26" i="32"/>
  <c r="T25" i="32"/>
  <c r="U24" i="32"/>
  <c r="N7" i="32"/>
  <c r="U47" i="32"/>
  <c r="S81" i="32"/>
  <c r="R9" i="32"/>
  <c r="V166" i="32"/>
  <c r="V155" i="32"/>
  <c r="V145" i="32"/>
  <c r="V131" i="32"/>
  <c r="V125" i="32"/>
  <c r="V120" i="32"/>
  <c r="V116" i="32"/>
  <c r="V110" i="32"/>
  <c r="V108" i="32"/>
  <c r="V106" i="32"/>
  <c r="T17" i="32"/>
  <c r="Q54" i="32"/>
  <c r="R50" i="32"/>
  <c r="T40" i="32"/>
  <c r="T24" i="32"/>
  <c r="V159" i="32"/>
  <c r="V153" i="32"/>
  <c r="V143" i="32"/>
  <c r="V133" i="32"/>
  <c r="V129" i="32"/>
  <c r="V122" i="32"/>
  <c r="V169" i="32"/>
  <c r="V161" i="32"/>
  <c r="V137" i="32"/>
  <c r="V105" i="32"/>
  <c r="V96" i="32"/>
  <c r="S27" i="32"/>
  <c r="S84" i="32"/>
  <c r="T82" i="32"/>
  <c r="T18" i="32"/>
  <c r="U16" i="32"/>
  <c r="R12" i="32"/>
  <c r="T22" i="32"/>
  <c r="V170" i="32"/>
  <c r="V147" i="32"/>
  <c r="R19" i="32"/>
  <c r="U46" i="32"/>
  <c r="V172" i="32"/>
  <c r="V149" i="32"/>
  <c r="P6" i="32"/>
  <c r="S10" i="32"/>
  <c r="R82" i="32"/>
  <c r="R18" i="32"/>
  <c r="T16" i="32"/>
  <c r="U14" i="32"/>
  <c r="V168" i="32"/>
  <c r="V157" i="32"/>
  <c r="V151" i="32"/>
  <c r="P76" i="32"/>
  <c r="R74" i="32"/>
  <c r="S73" i="32"/>
  <c r="T72" i="32"/>
  <c r="R66" i="32"/>
  <c r="T56" i="32"/>
  <c r="S49" i="32"/>
  <c r="U39" i="32"/>
  <c r="S22" i="32"/>
  <c r="T74" i="32"/>
  <c r="S8" i="32"/>
  <c r="T9" i="32"/>
  <c r="P11" i="32"/>
  <c r="T15" i="32"/>
  <c r="S26" i="32"/>
  <c r="Q28" i="32"/>
  <c r="T32" i="32"/>
  <c r="R35" i="32"/>
  <c r="U41" i="32"/>
  <c r="N48" i="32"/>
  <c r="S67" i="32"/>
  <c r="U82" i="32"/>
  <c r="T42" i="32"/>
  <c r="S59" i="32"/>
  <c r="Q75" i="32"/>
  <c r="Q77" i="32"/>
  <c r="S83" i="32"/>
  <c r="T73" i="32"/>
  <c r="T64" i="32"/>
  <c r="T7" i="32"/>
  <c r="U8" i="32"/>
  <c r="R11" i="32"/>
  <c r="S16" i="32"/>
  <c r="S18" i="32"/>
  <c r="R25" i="32"/>
  <c r="N31" i="32"/>
  <c r="T50" i="32"/>
  <c r="U72" i="32"/>
  <c r="S75" i="32"/>
  <c r="X84" i="32"/>
  <c r="T49" i="32"/>
  <c r="T31" i="32"/>
  <c r="S76" i="32"/>
  <c r="Q10" i="32"/>
  <c r="T33" i="32"/>
  <c r="N40" i="32"/>
  <c r="S43" i="32"/>
  <c r="R68" i="32"/>
  <c r="R84" i="32"/>
  <c r="R58" i="32"/>
  <c r="U56" i="32"/>
  <c r="S74" i="32"/>
  <c r="Q73" i="32"/>
  <c r="Q74" i="32"/>
  <c r="U78" i="32"/>
  <c r="U12" i="32"/>
  <c r="N52" i="32"/>
  <c r="T62" i="32"/>
  <c r="T70" i="32"/>
  <c r="S79" i="32"/>
  <c r="N11" i="32"/>
  <c r="T19" i="32"/>
  <c r="T21" i="32"/>
  <c r="V21" i="32" s="1"/>
  <c r="T23" i="32"/>
  <c r="P25" i="32"/>
  <c r="P27" i="32"/>
  <c r="T29" i="32"/>
  <c r="R33" i="32"/>
  <c r="R38" i="32"/>
  <c r="R40" i="32"/>
  <c r="R42" i="32"/>
  <c r="P48" i="32"/>
  <c r="P50" i="32"/>
  <c r="P51" i="32"/>
  <c r="P52" i="32"/>
  <c r="S53" i="32"/>
  <c r="N74" i="32"/>
  <c r="N76" i="32"/>
  <c r="T81" i="32"/>
  <c r="O10" i="32"/>
  <c r="S39" i="32"/>
  <c r="R46" i="32"/>
  <c r="Q47" i="32"/>
  <c r="Q49" i="32"/>
  <c r="Q51" i="32"/>
  <c r="T54" i="32"/>
  <c r="S55" i="32"/>
  <c r="S57" i="32"/>
  <c r="S61" i="32"/>
  <c r="V61" i="32" s="1"/>
  <c r="S63" i="32"/>
  <c r="S65" i="32"/>
  <c r="S69" i="32"/>
  <c r="S71" i="32"/>
  <c r="O73" i="32"/>
  <c r="O75" i="32"/>
  <c r="O77" i="32"/>
  <c r="R80" i="32"/>
  <c r="V163" i="32"/>
  <c r="V152" i="32"/>
  <c r="V148" i="32"/>
  <c r="V140" i="32"/>
  <c r="V139" i="32"/>
  <c r="V136" i="32"/>
  <c r="V135" i="32"/>
  <c r="V134" i="32"/>
  <c r="V132" i="32"/>
  <c r="V128" i="32"/>
  <c r="V127" i="32"/>
  <c r="V126" i="32"/>
  <c r="V123" i="32"/>
  <c r="V119" i="32"/>
  <c r="V118" i="32"/>
  <c r="V117" i="32"/>
  <c r="V111" i="32"/>
  <c r="V109" i="32"/>
  <c r="V107" i="32"/>
  <c r="V103" i="32"/>
  <c r="V101" i="32"/>
  <c r="V99" i="32"/>
  <c r="V98" i="32"/>
  <c r="V95" i="32"/>
  <c r="V94" i="32"/>
  <c r="X111" i="32"/>
  <c r="X155" i="32"/>
  <c r="X168" i="32"/>
  <c r="V165" i="32"/>
  <c r="V156" i="32"/>
  <c r="V150" i="32"/>
  <c r="X110" i="32"/>
  <c r="X148" i="32"/>
  <c r="X156" i="32"/>
  <c r="V171" i="32"/>
  <c r="V164" i="32"/>
  <c r="V158" i="32"/>
  <c r="V93" i="32"/>
  <c r="X108" i="32"/>
  <c r="X147" i="32"/>
  <c r="V167" i="32"/>
  <c r="V160" i="32"/>
  <c r="V144" i="32"/>
  <c r="X103" i="32"/>
  <c r="V162" i="32"/>
  <c r="V142" i="32"/>
  <c r="V141" i="32"/>
  <c r="V138" i="32"/>
  <c r="V115" i="32"/>
  <c r="V114" i="32"/>
  <c r="V113" i="32"/>
  <c r="V112" i="32"/>
  <c r="V104" i="32"/>
  <c r="V102" i="32"/>
  <c r="V100" i="32"/>
  <c r="V97" i="32"/>
  <c r="X102" i="32"/>
  <c r="X139" i="32"/>
  <c r="X133" i="32"/>
  <c r="X109" i="32"/>
  <c r="X101" i="32"/>
  <c r="X114" i="32"/>
  <c r="X117" i="32"/>
  <c r="X132" i="32"/>
  <c r="X154" i="32"/>
  <c r="X146" i="32"/>
  <c r="X138" i="32"/>
  <c r="X167" i="32"/>
  <c r="X125" i="32"/>
  <c r="X116" i="32"/>
  <c r="X131" i="32"/>
  <c r="X153" i="32"/>
  <c r="X145" i="32"/>
  <c r="X137" i="32"/>
  <c r="X166" i="32"/>
  <c r="X118" i="32"/>
  <c r="X107" i="32"/>
  <c r="X99" i="32"/>
  <c r="X123" i="32"/>
  <c r="X115" i="32"/>
  <c r="X130" i="32"/>
  <c r="X136" i="32"/>
  <c r="X152" i="32"/>
  <c r="X144" i="32"/>
  <c r="X162" i="32"/>
  <c r="X165" i="32"/>
  <c r="X106" i="32"/>
  <c r="X98" i="32"/>
  <c r="X122" i="32"/>
  <c r="X129" i="32"/>
  <c r="X159" i="32"/>
  <c r="X151" i="32"/>
  <c r="X143" i="32"/>
  <c r="X172" i="32"/>
  <c r="X164" i="32"/>
  <c r="X105" i="32"/>
  <c r="X97" i="32"/>
  <c r="X121" i="32"/>
  <c r="X158" i="32"/>
  <c r="X150" i="32"/>
  <c r="X142" i="32"/>
  <c r="X171" i="32"/>
  <c r="X163" i="32"/>
  <c r="X95" i="32"/>
  <c r="X104" i="32"/>
  <c r="X96" i="32"/>
  <c r="X120" i="32"/>
  <c r="X157" i="32"/>
  <c r="X149" i="32"/>
  <c r="X141" i="32"/>
  <c r="X170" i="32"/>
  <c r="R77" i="33"/>
  <c r="R78" i="33"/>
  <c r="R79" i="33"/>
  <c r="R80" i="33"/>
  <c r="R81" i="33"/>
  <c r="R82" i="33"/>
  <c r="R83" i="33"/>
  <c r="R84" i="33"/>
  <c r="R85" i="33"/>
  <c r="R86" i="33"/>
  <c r="R76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50" i="33"/>
  <c r="R43" i="33"/>
  <c r="R44" i="33"/>
  <c r="R45" i="33"/>
  <c r="R46" i="33"/>
  <c r="R47" i="33"/>
  <c r="R42" i="33"/>
  <c r="R29" i="33"/>
  <c r="R30" i="33"/>
  <c r="R31" i="33"/>
  <c r="R32" i="33"/>
  <c r="R33" i="33"/>
  <c r="R34" i="33"/>
  <c r="R35" i="33"/>
  <c r="R36" i="33"/>
  <c r="R37" i="33"/>
  <c r="R39" i="33"/>
  <c r="R28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9" i="33"/>
  <c r="K8" i="33"/>
  <c r="L8" i="33"/>
  <c r="M8" i="33"/>
  <c r="N8" i="33"/>
  <c r="O8" i="33"/>
  <c r="K9" i="33"/>
  <c r="L9" i="33"/>
  <c r="M9" i="33"/>
  <c r="N9" i="33"/>
  <c r="O9" i="33"/>
  <c r="K10" i="33"/>
  <c r="L10" i="33"/>
  <c r="M10" i="33"/>
  <c r="N10" i="33"/>
  <c r="O10" i="33"/>
  <c r="K11" i="33"/>
  <c r="L11" i="33"/>
  <c r="M11" i="33"/>
  <c r="N11" i="33"/>
  <c r="O11" i="33"/>
  <c r="K12" i="33"/>
  <c r="L12" i="33"/>
  <c r="M12" i="33"/>
  <c r="N12" i="33"/>
  <c r="O12" i="33"/>
  <c r="K13" i="33"/>
  <c r="L13" i="33"/>
  <c r="M13" i="33"/>
  <c r="N13" i="33"/>
  <c r="O13" i="33"/>
  <c r="K14" i="33"/>
  <c r="L14" i="33"/>
  <c r="M14" i="33"/>
  <c r="N14" i="33"/>
  <c r="O14" i="33"/>
  <c r="K15" i="33"/>
  <c r="L15" i="33"/>
  <c r="M15" i="33"/>
  <c r="N15" i="33"/>
  <c r="O15" i="33"/>
  <c r="K16" i="33"/>
  <c r="L16" i="33"/>
  <c r="M16" i="33"/>
  <c r="N16" i="33"/>
  <c r="O16" i="33"/>
  <c r="K17" i="33"/>
  <c r="L17" i="33"/>
  <c r="M17" i="33"/>
  <c r="N17" i="33"/>
  <c r="O17" i="33"/>
  <c r="K18" i="33"/>
  <c r="L18" i="33"/>
  <c r="M18" i="33"/>
  <c r="N18" i="33"/>
  <c r="O18" i="33"/>
  <c r="K19" i="33"/>
  <c r="L19" i="33"/>
  <c r="M19" i="33"/>
  <c r="N19" i="33"/>
  <c r="O19" i="33"/>
  <c r="K20" i="33"/>
  <c r="L20" i="33"/>
  <c r="M20" i="33"/>
  <c r="N20" i="33"/>
  <c r="O20" i="33"/>
  <c r="K21" i="33"/>
  <c r="L21" i="33"/>
  <c r="M21" i="33"/>
  <c r="N21" i="33"/>
  <c r="O21" i="33"/>
  <c r="K22" i="33"/>
  <c r="L22" i="33"/>
  <c r="M22" i="33"/>
  <c r="N22" i="33"/>
  <c r="O22" i="33"/>
  <c r="K23" i="33"/>
  <c r="L23" i="33"/>
  <c r="M23" i="33"/>
  <c r="N23" i="33"/>
  <c r="O23" i="33"/>
  <c r="K24" i="33"/>
  <c r="L24" i="33"/>
  <c r="M24" i="33"/>
  <c r="N24" i="33"/>
  <c r="O24" i="33"/>
  <c r="K25" i="33"/>
  <c r="L25" i="33"/>
  <c r="M25" i="33"/>
  <c r="N25" i="33"/>
  <c r="O25" i="33"/>
  <c r="K26" i="33"/>
  <c r="L26" i="33"/>
  <c r="M26" i="33"/>
  <c r="N26" i="33"/>
  <c r="O26" i="33"/>
  <c r="K27" i="33"/>
  <c r="L27" i="33"/>
  <c r="M27" i="33"/>
  <c r="N27" i="33"/>
  <c r="O27" i="33"/>
  <c r="K28" i="33"/>
  <c r="L28" i="33"/>
  <c r="M28" i="33"/>
  <c r="N28" i="33"/>
  <c r="O28" i="33"/>
  <c r="K29" i="33"/>
  <c r="L29" i="33"/>
  <c r="M29" i="33"/>
  <c r="N29" i="33"/>
  <c r="O29" i="33"/>
  <c r="K30" i="33"/>
  <c r="L30" i="33"/>
  <c r="M30" i="33"/>
  <c r="N30" i="33"/>
  <c r="O30" i="33"/>
  <c r="K31" i="33"/>
  <c r="L31" i="33"/>
  <c r="M31" i="33"/>
  <c r="N31" i="33"/>
  <c r="O31" i="33"/>
  <c r="K32" i="33"/>
  <c r="L32" i="33"/>
  <c r="M32" i="33"/>
  <c r="N32" i="33"/>
  <c r="O32" i="33"/>
  <c r="K33" i="33"/>
  <c r="L33" i="33"/>
  <c r="M33" i="33"/>
  <c r="N33" i="33"/>
  <c r="O33" i="33"/>
  <c r="K34" i="33"/>
  <c r="L34" i="33"/>
  <c r="M34" i="33"/>
  <c r="N34" i="33"/>
  <c r="O34" i="33"/>
  <c r="K35" i="33"/>
  <c r="L35" i="33"/>
  <c r="M35" i="33"/>
  <c r="N35" i="33"/>
  <c r="O35" i="33"/>
  <c r="K36" i="33"/>
  <c r="L36" i="33"/>
  <c r="M36" i="33"/>
  <c r="N36" i="33"/>
  <c r="O36" i="33"/>
  <c r="K37" i="33"/>
  <c r="L37" i="33"/>
  <c r="M37" i="33"/>
  <c r="N37" i="33"/>
  <c r="O37" i="33"/>
  <c r="K39" i="33"/>
  <c r="L39" i="33"/>
  <c r="M39" i="33"/>
  <c r="N39" i="33"/>
  <c r="O39" i="33"/>
  <c r="K40" i="33"/>
  <c r="L40" i="33"/>
  <c r="M40" i="33"/>
  <c r="N40" i="33"/>
  <c r="O40" i="33"/>
  <c r="K41" i="33"/>
  <c r="L41" i="33"/>
  <c r="M41" i="33"/>
  <c r="N41" i="33"/>
  <c r="O41" i="33"/>
  <c r="K42" i="33"/>
  <c r="L42" i="33"/>
  <c r="M42" i="33"/>
  <c r="N42" i="33"/>
  <c r="O42" i="33"/>
  <c r="K43" i="33"/>
  <c r="L43" i="33"/>
  <c r="M43" i="33"/>
  <c r="N43" i="33"/>
  <c r="O43" i="33"/>
  <c r="K44" i="33"/>
  <c r="L44" i="33"/>
  <c r="M44" i="33"/>
  <c r="N44" i="33"/>
  <c r="O44" i="33"/>
  <c r="K45" i="33"/>
  <c r="L45" i="33"/>
  <c r="M45" i="33"/>
  <c r="N45" i="33"/>
  <c r="O45" i="33"/>
  <c r="K46" i="33"/>
  <c r="L46" i="33"/>
  <c r="M46" i="33"/>
  <c r="N46" i="33"/>
  <c r="O46" i="33"/>
  <c r="K47" i="33"/>
  <c r="L47" i="33"/>
  <c r="M47" i="33"/>
  <c r="N47" i="33"/>
  <c r="O47" i="33"/>
  <c r="K48" i="33"/>
  <c r="L48" i="33"/>
  <c r="M48" i="33"/>
  <c r="N48" i="33"/>
  <c r="O48" i="33"/>
  <c r="K49" i="33"/>
  <c r="L49" i="33"/>
  <c r="M49" i="33"/>
  <c r="N49" i="33"/>
  <c r="O49" i="33"/>
  <c r="K50" i="33"/>
  <c r="L50" i="33"/>
  <c r="M50" i="33"/>
  <c r="N50" i="33"/>
  <c r="O50" i="33"/>
  <c r="K51" i="33"/>
  <c r="L51" i="33"/>
  <c r="M51" i="33"/>
  <c r="N51" i="33"/>
  <c r="O51" i="33"/>
  <c r="K52" i="33"/>
  <c r="L52" i="33"/>
  <c r="M52" i="33"/>
  <c r="N52" i="33"/>
  <c r="O52" i="33"/>
  <c r="K53" i="33"/>
  <c r="L53" i="33"/>
  <c r="M53" i="33"/>
  <c r="N53" i="33"/>
  <c r="O53" i="33"/>
  <c r="K54" i="33"/>
  <c r="L54" i="33"/>
  <c r="M54" i="33"/>
  <c r="N54" i="33"/>
  <c r="O54" i="33"/>
  <c r="K55" i="33"/>
  <c r="L55" i="33"/>
  <c r="M55" i="33"/>
  <c r="N55" i="33"/>
  <c r="O55" i="33"/>
  <c r="K56" i="33"/>
  <c r="L56" i="33"/>
  <c r="M56" i="33"/>
  <c r="N56" i="33"/>
  <c r="O56" i="33"/>
  <c r="K57" i="33"/>
  <c r="L57" i="33"/>
  <c r="M57" i="33"/>
  <c r="N57" i="33"/>
  <c r="O57" i="33"/>
  <c r="K58" i="33"/>
  <c r="L58" i="33"/>
  <c r="M58" i="33"/>
  <c r="N58" i="33"/>
  <c r="O58" i="33"/>
  <c r="K59" i="33"/>
  <c r="L59" i="33"/>
  <c r="M59" i="33"/>
  <c r="N59" i="33"/>
  <c r="O59" i="33"/>
  <c r="K60" i="33"/>
  <c r="L60" i="33"/>
  <c r="M60" i="33"/>
  <c r="N60" i="33"/>
  <c r="O60" i="33"/>
  <c r="K61" i="33"/>
  <c r="L61" i="33"/>
  <c r="M61" i="33"/>
  <c r="N61" i="33"/>
  <c r="O61" i="33"/>
  <c r="K62" i="33"/>
  <c r="L62" i="33"/>
  <c r="M62" i="33"/>
  <c r="N62" i="33"/>
  <c r="O62" i="33"/>
  <c r="K63" i="33"/>
  <c r="L63" i="33"/>
  <c r="M63" i="33"/>
  <c r="N63" i="33"/>
  <c r="O63" i="33"/>
  <c r="K64" i="33"/>
  <c r="L64" i="33"/>
  <c r="M64" i="33"/>
  <c r="N64" i="33"/>
  <c r="O64" i="33"/>
  <c r="K65" i="33"/>
  <c r="L65" i="33"/>
  <c r="M65" i="33"/>
  <c r="N65" i="33"/>
  <c r="O65" i="33"/>
  <c r="K66" i="33"/>
  <c r="L66" i="33"/>
  <c r="M66" i="33"/>
  <c r="N66" i="33"/>
  <c r="O66" i="33"/>
  <c r="K67" i="33"/>
  <c r="L67" i="33"/>
  <c r="M67" i="33"/>
  <c r="N67" i="33"/>
  <c r="O67" i="33"/>
  <c r="K68" i="33"/>
  <c r="L68" i="33"/>
  <c r="M68" i="33"/>
  <c r="N68" i="33"/>
  <c r="O68" i="33"/>
  <c r="K69" i="33"/>
  <c r="L69" i="33"/>
  <c r="M69" i="33"/>
  <c r="N69" i="33"/>
  <c r="O69" i="33"/>
  <c r="K70" i="33"/>
  <c r="L70" i="33"/>
  <c r="M70" i="33"/>
  <c r="N70" i="33"/>
  <c r="O70" i="33"/>
  <c r="K71" i="33"/>
  <c r="L71" i="33"/>
  <c r="M71" i="33"/>
  <c r="N71" i="33"/>
  <c r="O71" i="33"/>
  <c r="K72" i="33"/>
  <c r="L72" i="33"/>
  <c r="M72" i="33"/>
  <c r="N72" i="33"/>
  <c r="O72" i="33"/>
  <c r="K73" i="33"/>
  <c r="L73" i="33"/>
  <c r="M73" i="33"/>
  <c r="N73" i="33"/>
  <c r="O73" i="33"/>
  <c r="K74" i="33"/>
  <c r="L74" i="33"/>
  <c r="M74" i="33"/>
  <c r="N74" i="33"/>
  <c r="O74" i="33"/>
  <c r="K75" i="33"/>
  <c r="L75" i="33"/>
  <c r="M75" i="33"/>
  <c r="N75" i="33"/>
  <c r="O75" i="33"/>
  <c r="K76" i="33"/>
  <c r="L76" i="33"/>
  <c r="M76" i="33"/>
  <c r="N76" i="33"/>
  <c r="O76" i="33"/>
  <c r="K77" i="33"/>
  <c r="L77" i="33"/>
  <c r="M77" i="33"/>
  <c r="N77" i="33"/>
  <c r="O77" i="33"/>
  <c r="K78" i="33"/>
  <c r="L78" i="33"/>
  <c r="M78" i="33"/>
  <c r="N78" i="33"/>
  <c r="O78" i="33"/>
  <c r="K79" i="33"/>
  <c r="L79" i="33"/>
  <c r="M79" i="33"/>
  <c r="N79" i="33"/>
  <c r="O79" i="33"/>
  <c r="K80" i="33"/>
  <c r="L80" i="33"/>
  <c r="M80" i="33"/>
  <c r="N80" i="33"/>
  <c r="O80" i="33"/>
  <c r="K81" i="33"/>
  <c r="L81" i="33"/>
  <c r="M81" i="33"/>
  <c r="N81" i="33"/>
  <c r="O81" i="33"/>
  <c r="K82" i="33"/>
  <c r="L82" i="33"/>
  <c r="M82" i="33"/>
  <c r="N82" i="33"/>
  <c r="O82" i="33"/>
  <c r="K83" i="33"/>
  <c r="L83" i="33"/>
  <c r="M83" i="33"/>
  <c r="N83" i="33"/>
  <c r="O83" i="33"/>
  <c r="K84" i="33"/>
  <c r="L84" i="33"/>
  <c r="M84" i="33"/>
  <c r="N84" i="33"/>
  <c r="O84" i="33"/>
  <c r="K85" i="33"/>
  <c r="L85" i="33"/>
  <c r="M85" i="33"/>
  <c r="N85" i="33"/>
  <c r="O85" i="33"/>
  <c r="K86" i="33"/>
  <c r="L86" i="33"/>
  <c r="M86" i="33"/>
  <c r="N86" i="33"/>
  <c r="O86" i="33"/>
  <c r="L7" i="33"/>
  <c r="M7" i="33"/>
  <c r="N7" i="33"/>
  <c r="O7" i="33"/>
  <c r="K7" i="33"/>
  <c r="P7" i="33" s="1"/>
  <c r="V21" i="37" l="1"/>
  <c r="X36" i="37"/>
  <c r="X37" i="32"/>
  <c r="X39" i="32"/>
  <c r="P37" i="42"/>
  <c r="N26" i="42"/>
  <c r="N64" i="42"/>
  <c r="P86" i="33"/>
  <c r="P85" i="33"/>
  <c r="P84" i="33"/>
  <c r="P83" i="33"/>
  <c r="P82" i="33"/>
  <c r="P81" i="33"/>
  <c r="P80" i="33"/>
  <c r="P79" i="33"/>
  <c r="P78" i="33"/>
  <c r="P77" i="33"/>
  <c r="P76" i="33"/>
  <c r="P75" i="33"/>
  <c r="P74" i="33"/>
  <c r="P73" i="33"/>
  <c r="P72" i="33"/>
  <c r="P71" i="33"/>
  <c r="P70" i="33"/>
  <c r="P69" i="33"/>
  <c r="P68" i="33"/>
  <c r="P67" i="33"/>
  <c r="P66" i="33"/>
  <c r="P65" i="33"/>
  <c r="P64" i="33"/>
  <c r="P63" i="33"/>
  <c r="P62" i="33"/>
  <c r="P61" i="33"/>
  <c r="P60" i="33"/>
  <c r="P59" i="33"/>
  <c r="P58" i="33"/>
  <c r="P57" i="33"/>
  <c r="P56" i="33"/>
  <c r="P55" i="33"/>
  <c r="P54" i="33"/>
  <c r="P53" i="33"/>
  <c r="P52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P10" i="33"/>
  <c r="P9" i="33"/>
  <c r="P8" i="33"/>
  <c r="V45" i="32"/>
  <c r="V20" i="32"/>
  <c r="X73" i="32"/>
  <c r="X25" i="32"/>
  <c r="X40" i="32"/>
  <c r="X48" i="32"/>
  <c r="V60" i="32"/>
  <c r="V44" i="32"/>
  <c r="V13" i="32"/>
  <c r="X74" i="32"/>
  <c r="P34" i="42"/>
  <c r="P25" i="42"/>
  <c r="P32" i="42"/>
  <c r="P33" i="42"/>
  <c r="N34" i="42"/>
  <c r="P64" i="42"/>
  <c r="N57" i="42"/>
  <c r="N73" i="42"/>
  <c r="N7" i="42"/>
  <c r="P35" i="42"/>
  <c r="N53" i="42"/>
  <c r="N85" i="42"/>
  <c r="N60" i="42"/>
  <c r="N76" i="42"/>
  <c r="N43" i="42"/>
  <c r="N9" i="42"/>
  <c r="P50" i="42"/>
  <c r="P18" i="42"/>
  <c r="N75" i="42"/>
  <c r="P70" i="42"/>
  <c r="N51" i="42"/>
  <c r="N83" i="42"/>
  <c r="P28" i="42"/>
  <c r="N18" i="42"/>
  <c r="N23" i="42"/>
  <c r="N59" i="42"/>
  <c r="P60" i="42"/>
  <c r="N67" i="42"/>
  <c r="P63" i="42"/>
  <c r="N20" i="42"/>
  <c r="N29" i="42"/>
  <c r="N62" i="42"/>
  <c r="P26" i="42"/>
  <c r="N74" i="42"/>
  <c r="P47" i="42"/>
  <c r="N65" i="42"/>
  <c r="N32" i="42"/>
  <c r="P56" i="42"/>
  <c r="N35" i="42"/>
  <c r="N68" i="42"/>
  <c r="N84" i="42"/>
  <c r="N54" i="42"/>
  <c r="P49" i="42"/>
  <c r="N24" i="42"/>
  <c r="N41" i="42"/>
  <c r="P12" i="42"/>
  <c r="P55" i="42"/>
  <c r="P66" i="42"/>
  <c r="N27" i="42"/>
  <c r="N44" i="42"/>
  <c r="P24" i="42"/>
  <c r="P80" i="42"/>
  <c r="P82" i="42"/>
  <c r="P6" i="42"/>
  <c r="P84" i="42"/>
  <c r="P85" i="42"/>
  <c r="N12" i="42"/>
  <c r="P44" i="42"/>
  <c r="P52" i="42"/>
  <c r="P23" i="42"/>
  <c r="P15" i="42"/>
  <c r="P9" i="42"/>
  <c r="P17" i="42"/>
  <c r="P16" i="42"/>
  <c r="N40" i="42"/>
  <c r="P45" i="42"/>
  <c r="P46" i="42"/>
  <c r="P83" i="42"/>
  <c r="P75" i="42"/>
  <c r="P68" i="42"/>
  <c r="N38" i="42"/>
  <c r="O26" i="42" s="1"/>
  <c r="N70" i="42"/>
  <c r="P57" i="42"/>
  <c r="P20" i="42"/>
  <c r="P54" i="42"/>
  <c r="P71" i="42"/>
  <c r="N11" i="42"/>
  <c r="P43" i="42"/>
  <c r="P7" i="42"/>
  <c r="P8" i="42"/>
  <c r="P81" i="42"/>
  <c r="P10" i="42"/>
  <c r="P62" i="42"/>
  <c r="P42" i="42"/>
  <c r="P13" i="42"/>
  <c r="P79" i="42"/>
  <c r="P30" i="42"/>
  <c r="P27" i="42"/>
  <c r="P29" i="42"/>
  <c r="P38" i="42"/>
  <c r="P31" i="42"/>
  <c r="P48" i="42"/>
  <c r="P51" i="42"/>
  <c r="P59" i="42"/>
  <c r="P67" i="42"/>
  <c r="P53" i="42"/>
  <c r="P61" i="42"/>
  <c r="P69" i="42"/>
  <c r="P65" i="42"/>
  <c r="P41" i="42"/>
  <c r="P78" i="42"/>
  <c r="P11" i="42"/>
  <c r="N17" i="42"/>
  <c r="P21" i="42"/>
  <c r="P19" i="42"/>
  <c r="N19" i="42"/>
  <c r="P40" i="42"/>
  <c r="P58" i="42"/>
  <c r="P74" i="42"/>
  <c r="N46" i="42"/>
  <c r="N78" i="42"/>
  <c r="P14" i="42"/>
  <c r="P36" i="42"/>
  <c r="X26" i="32"/>
  <c r="X24" i="37"/>
  <c r="X25" i="37"/>
  <c r="X75" i="32"/>
  <c r="V63" i="32"/>
  <c r="V29" i="32"/>
  <c r="X47" i="32"/>
  <c r="X38" i="37"/>
  <c r="X39" i="37"/>
  <c r="X46" i="37"/>
  <c r="X47" i="37"/>
  <c r="X72" i="37"/>
  <c r="X73" i="37"/>
  <c r="X5" i="37"/>
  <c r="X6" i="37"/>
  <c r="X6" i="32"/>
  <c r="X7" i="32"/>
  <c r="V85" i="32"/>
  <c r="V15" i="32"/>
  <c r="V71" i="32"/>
  <c r="W113" i="32"/>
  <c r="W127" i="32"/>
  <c r="V58" i="32"/>
  <c r="V65" i="32"/>
  <c r="V84" i="32"/>
  <c r="V35" i="32"/>
  <c r="V36" i="32"/>
  <c r="V26" i="32"/>
  <c r="V30" i="37"/>
  <c r="V26" i="37"/>
  <c r="V28" i="37"/>
  <c r="V63" i="37"/>
  <c r="V5" i="37"/>
  <c r="V72" i="37"/>
  <c r="V58" i="37"/>
  <c r="V74" i="37"/>
  <c r="V50" i="37"/>
  <c r="V15" i="37"/>
  <c r="V12" i="37"/>
  <c r="V23" i="37"/>
  <c r="V33" i="37"/>
  <c r="V44" i="37"/>
  <c r="V53" i="37"/>
  <c r="V79" i="37"/>
  <c r="V16" i="37"/>
  <c r="V40" i="37"/>
  <c r="V49" i="37"/>
  <c r="V80" i="37"/>
  <c r="V22" i="37"/>
  <c r="V68" i="37"/>
  <c r="V69" i="37"/>
  <c r="V64" i="37"/>
  <c r="V67" i="37"/>
  <c r="V83" i="37"/>
  <c r="V32" i="37"/>
  <c r="V60" i="37"/>
  <c r="V14" i="37"/>
  <c r="V35" i="37"/>
  <c r="V54" i="37"/>
  <c r="V27" i="37"/>
  <c r="V56" i="37"/>
  <c r="V29" i="37"/>
  <c r="V41" i="37"/>
  <c r="V61" i="37"/>
  <c r="V10" i="37"/>
  <c r="V20" i="37"/>
  <c r="V42" i="37"/>
  <c r="V31" i="37"/>
  <c r="V24" i="37"/>
  <c r="V13" i="37"/>
  <c r="V25" i="37"/>
  <c r="V34" i="37"/>
  <c r="V45" i="37"/>
  <c r="V81" i="37"/>
  <c r="X9" i="37"/>
  <c r="X17" i="37"/>
  <c r="X7" i="37"/>
  <c r="X10" i="37"/>
  <c r="X18" i="37"/>
  <c r="X11" i="37"/>
  <c r="X19" i="37"/>
  <c r="X16" i="37"/>
  <c r="X12" i="37"/>
  <c r="X20" i="37"/>
  <c r="X8" i="37"/>
  <c r="X13" i="37"/>
  <c r="X21" i="37"/>
  <c r="X14" i="37"/>
  <c r="X22" i="37"/>
  <c r="X15" i="37"/>
  <c r="X23" i="37"/>
  <c r="X41" i="37"/>
  <c r="X42" i="37"/>
  <c r="X43" i="37"/>
  <c r="X44" i="37"/>
  <c r="X45" i="37"/>
  <c r="X40" i="37"/>
  <c r="V70" i="37"/>
  <c r="V9" i="37"/>
  <c r="V38" i="37"/>
  <c r="V47" i="37"/>
  <c r="V37" i="37"/>
  <c r="V71" i="37"/>
  <c r="X32" i="37"/>
  <c r="X33" i="37"/>
  <c r="X34" i="37"/>
  <c r="X31" i="37"/>
  <c r="X27" i="37"/>
  <c r="X35" i="37"/>
  <c r="X28" i="37"/>
  <c r="X37" i="37"/>
  <c r="X29" i="37"/>
  <c r="X26" i="37"/>
  <c r="X30" i="37"/>
  <c r="V6" i="37"/>
  <c r="V48" i="37"/>
  <c r="V57" i="37"/>
  <c r="V46" i="37"/>
  <c r="X75" i="37"/>
  <c r="X83" i="37"/>
  <c r="X76" i="37"/>
  <c r="X84" i="37"/>
  <c r="X77" i="37"/>
  <c r="X74" i="37"/>
  <c r="X82" i="37"/>
  <c r="X78" i="37"/>
  <c r="X79" i="37"/>
  <c r="X80" i="37"/>
  <c r="X81" i="37"/>
  <c r="V52" i="37"/>
  <c r="V73" i="37"/>
  <c r="X53" i="37"/>
  <c r="X61" i="37"/>
  <c r="X69" i="37"/>
  <c r="X52" i="37"/>
  <c r="X54" i="37"/>
  <c r="X62" i="37"/>
  <c r="X70" i="37"/>
  <c r="X55" i="37"/>
  <c r="X63" i="37"/>
  <c r="X71" i="37"/>
  <c r="X56" i="37"/>
  <c r="X64" i="37"/>
  <c r="X48" i="37"/>
  <c r="X60" i="37"/>
  <c r="X49" i="37"/>
  <c r="X57" i="37"/>
  <c r="X65" i="37"/>
  <c r="X50" i="37"/>
  <c r="X58" i="37"/>
  <c r="X66" i="37"/>
  <c r="X51" i="37"/>
  <c r="X59" i="37"/>
  <c r="X67" i="37"/>
  <c r="X68" i="37"/>
  <c r="V7" i="37"/>
  <c r="V30" i="32"/>
  <c r="V80" i="32"/>
  <c r="V68" i="32"/>
  <c r="V57" i="32"/>
  <c r="V70" i="32"/>
  <c r="V83" i="32"/>
  <c r="V66" i="32"/>
  <c r="V14" i="32"/>
  <c r="V23" i="32"/>
  <c r="V64" i="32"/>
  <c r="V50" i="32"/>
  <c r="V28" i="32"/>
  <c r="V17" i="32"/>
  <c r="V27" i="32"/>
  <c r="V54" i="32"/>
  <c r="V38" i="32"/>
  <c r="V53" i="32"/>
  <c r="V47" i="32"/>
  <c r="V33" i="32"/>
  <c r="V11" i="32"/>
  <c r="X44" i="32"/>
  <c r="V12" i="32"/>
  <c r="V6" i="32"/>
  <c r="V31" i="32"/>
  <c r="V24" i="32"/>
  <c r="V79" i="32"/>
  <c r="V78" i="32"/>
  <c r="X64" i="32"/>
  <c r="V34" i="32"/>
  <c r="V72" i="32"/>
  <c r="V7" i="32"/>
  <c r="V42" i="32"/>
  <c r="X22" i="32"/>
  <c r="V56" i="32"/>
  <c r="V32" i="32"/>
  <c r="V40" i="32"/>
  <c r="V19" i="32"/>
  <c r="V59" i="32"/>
  <c r="V22" i="32"/>
  <c r="X33" i="32"/>
  <c r="V9" i="32"/>
  <c r="X81" i="32"/>
  <c r="V46" i="32"/>
  <c r="X19" i="32"/>
  <c r="V82" i="32"/>
  <c r="X36" i="32"/>
  <c r="X45" i="32"/>
  <c r="X76" i="32"/>
  <c r="X20" i="32"/>
  <c r="V51" i="32"/>
  <c r="X9" i="32"/>
  <c r="X71" i="32"/>
  <c r="X43" i="32"/>
  <c r="V75" i="32"/>
  <c r="V55" i="32"/>
  <c r="V41" i="32"/>
  <c r="V8" i="32"/>
  <c r="X72" i="32"/>
  <c r="X70" i="32"/>
  <c r="X53" i="32"/>
  <c r="V18" i="32"/>
  <c r="V59" i="37"/>
  <c r="V11" i="37"/>
  <c r="V43" i="37"/>
  <c r="V62" i="37"/>
  <c r="V76" i="37"/>
  <c r="V66" i="37"/>
  <c r="V55" i="37"/>
  <c r="V65" i="37"/>
  <c r="V18" i="37"/>
  <c r="V39" i="37"/>
  <c r="V82" i="37"/>
  <c r="V17" i="37"/>
  <c r="V8" i="37"/>
  <c r="V19" i="37"/>
  <c r="V84" i="37"/>
  <c r="V51" i="37"/>
  <c r="V75" i="37"/>
  <c r="W96" i="32"/>
  <c r="X35" i="32"/>
  <c r="W94" i="32"/>
  <c r="W135" i="32"/>
  <c r="V73" i="32"/>
  <c r="V48" i="32"/>
  <c r="X80" i="32"/>
  <c r="V16" i="32"/>
  <c r="V81" i="32"/>
  <c r="X61" i="32"/>
  <c r="X13" i="32"/>
  <c r="X52" i="32"/>
  <c r="X46" i="32"/>
  <c r="X14" i="32"/>
  <c r="W129" i="32"/>
  <c r="W161" i="32"/>
  <c r="V43" i="32"/>
  <c r="X69" i="32"/>
  <c r="X21" i="32"/>
  <c r="X60" i="32"/>
  <c r="X62" i="32"/>
  <c r="X31" i="32"/>
  <c r="V69" i="32"/>
  <c r="V49" i="32"/>
  <c r="V76" i="32"/>
  <c r="X41" i="32"/>
  <c r="X55" i="32"/>
  <c r="X11" i="32"/>
  <c r="X78" i="32"/>
  <c r="X57" i="32"/>
  <c r="X58" i="32"/>
  <c r="X56" i="32"/>
  <c r="W115" i="32"/>
  <c r="W163" i="32"/>
  <c r="X32" i="32"/>
  <c r="X63" i="32"/>
  <c r="X79" i="32"/>
  <c r="X42" i="32"/>
  <c r="X82" i="32"/>
  <c r="X77" i="32"/>
  <c r="X85" i="32"/>
  <c r="X28" i="32"/>
  <c r="V39" i="32"/>
  <c r="X16" i="32"/>
  <c r="X24" i="32"/>
  <c r="X10" i="32"/>
  <c r="X18" i="32"/>
  <c r="X15" i="32"/>
  <c r="X23" i="32"/>
  <c r="V67" i="32"/>
  <c r="X59" i="32"/>
  <c r="X67" i="32"/>
  <c r="X51" i="32"/>
  <c r="X38" i="32"/>
  <c r="X50" i="32"/>
  <c r="X68" i="32"/>
  <c r="X8" i="32"/>
  <c r="X17" i="32"/>
  <c r="X83" i="32"/>
  <c r="X29" i="32"/>
  <c r="V77" i="32"/>
  <c r="V10" i="32"/>
  <c r="V62" i="32"/>
  <c r="X30" i="32"/>
  <c r="X27" i="32"/>
  <c r="X65" i="32"/>
  <c r="X49" i="32"/>
  <c r="X66" i="32"/>
  <c r="X12" i="32"/>
  <c r="X34" i="32"/>
  <c r="X54" i="32"/>
  <c r="V25" i="32"/>
  <c r="V74" i="32"/>
  <c r="V52" i="32"/>
  <c r="W137" i="32"/>
  <c r="Y137" i="32" s="1"/>
  <c r="H70" i="31"/>
  <c r="I70" i="31"/>
  <c r="L48" i="31"/>
  <c r="L47" i="31"/>
  <c r="L37" i="31"/>
  <c r="H9" i="31"/>
  <c r="I9" i="31"/>
  <c r="H10" i="31"/>
  <c r="I10" i="31"/>
  <c r="H11" i="31"/>
  <c r="I11" i="31"/>
  <c r="H12" i="31"/>
  <c r="I12" i="31"/>
  <c r="H13" i="31"/>
  <c r="I13" i="31"/>
  <c r="H14" i="31"/>
  <c r="I14" i="31"/>
  <c r="H15" i="31"/>
  <c r="I15" i="31"/>
  <c r="H16" i="31"/>
  <c r="I16" i="31"/>
  <c r="H17" i="31"/>
  <c r="I17" i="31"/>
  <c r="H18" i="31"/>
  <c r="I18" i="31"/>
  <c r="H19" i="31"/>
  <c r="I19" i="31"/>
  <c r="H22" i="31"/>
  <c r="I22" i="31"/>
  <c r="H23" i="31"/>
  <c r="I23" i="31"/>
  <c r="H24" i="31"/>
  <c r="I24" i="31"/>
  <c r="H25" i="31"/>
  <c r="I25" i="31"/>
  <c r="H26" i="31"/>
  <c r="I26" i="31"/>
  <c r="H27" i="31"/>
  <c r="I27" i="31"/>
  <c r="H28" i="31"/>
  <c r="I28" i="31"/>
  <c r="H29" i="31"/>
  <c r="I29" i="31"/>
  <c r="H30" i="31"/>
  <c r="I30" i="31"/>
  <c r="H32" i="31"/>
  <c r="I32" i="31"/>
  <c r="H35" i="31"/>
  <c r="I35" i="31"/>
  <c r="H36" i="31"/>
  <c r="I36" i="31"/>
  <c r="H37" i="31"/>
  <c r="I37" i="31"/>
  <c r="H38" i="31"/>
  <c r="I38" i="31"/>
  <c r="H39" i="31"/>
  <c r="I39" i="31"/>
  <c r="H45" i="31"/>
  <c r="I45" i="31"/>
  <c r="H46" i="31"/>
  <c r="I46" i="31"/>
  <c r="H47" i="31"/>
  <c r="I47" i="31"/>
  <c r="H48" i="31"/>
  <c r="I48" i="31"/>
  <c r="H49" i="31"/>
  <c r="I49" i="31"/>
  <c r="H50" i="31"/>
  <c r="I50" i="31"/>
  <c r="H51" i="31"/>
  <c r="I51" i="31"/>
  <c r="H52" i="31"/>
  <c r="I52" i="31"/>
  <c r="H53" i="31"/>
  <c r="I53" i="31"/>
  <c r="H54" i="31"/>
  <c r="I54" i="31"/>
  <c r="H55" i="31"/>
  <c r="I55" i="31"/>
  <c r="H56" i="31"/>
  <c r="I56" i="31"/>
  <c r="H57" i="31"/>
  <c r="I57" i="31"/>
  <c r="H58" i="31"/>
  <c r="I58" i="31"/>
  <c r="H59" i="31"/>
  <c r="I59" i="31"/>
  <c r="H60" i="31"/>
  <c r="I60" i="31"/>
  <c r="H61" i="31"/>
  <c r="I61" i="31"/>
  <c r="H62" i="31"/>
  <c r="I62" i="31"/>
  <c r="H63" i="31"/>
  <c r="I63" i="31"/>
  <c r="H64" i="31"/>
  <c r="I64" i="31"/>
  <c r="H65" i="31"/>
  <c r="I65" i="31"/>
  <c r="H68" i="31"/>
  <c r="I68" i="31"/>
  <c r="H69" i="31"/>
  <c r="I69" i="31"/>
  <c r="H71" i="31"/>
  <c r="I71" i="31"/>
  <c r="H72" i="31"/>
  <c r="I72" i="31"/>
  <c r="H73" i="31"/>
  <c r="I73" i="31"/>
  <c r="H74" i="31"/>
  <c r="I74" i="31"/>
  <c r="H75" i="31"/>
  <c r="I75" i="31"/>
  <c r="H76" i="31"/>
  <c r="I76" i="31"/>
  <c r="H77" i="31"/>
  <c r="I77" i="31"/>
  <c r="H78" i="31"/>
  <c r="I78" i="31"/>
  <c r="I8" i="31"/>
  <c r="H8" i="31"/>
  <c r="O85" i="27"/>
  <c r="N85" i="27"/>
  <c r="M85" i="27"/>
  <c r="L85" i="27"/>
  <c r="K85" i="27"/>
  <c r="J85" i="27"/>
  <c r="I85" i="27"/>
  <c r="H85" i="27"/>
  <c r="G85" i="27"/>
  <c r="F85" i="27"/>
  <c r="P84" i="27"/>
  <c r="O84" i="27"/>
  <c r="N84" i="27"/>
  <c r="M84" i="27"/>
  <c r="L84" i="27"/>
  <c r="K84" i="27"/>
  <c r="J84" i="27"/>
  <c r="I84" i="27"/>
  <c r="H84" i="27"/>
  <c r="G84" i="27"/>
  <c r="F84" i="27"/>
  <c r="O83" i="27"/>
  <c r="N83" i="27"/>
  <c r="M83" i="27"/>
  <c r="L83" i="27"/>
  <c r="K83" i="27"/>
  <c r="J83" i="27"/>
  <c r="I83" i="27"/>
  <c r="H83" i="27"/>
  <c r="G83" i="27"/>
  <c r="F83" i="27"/>
  <c r="P82" i="27"/>
  <c r="O82" i="27"/>
  <c r="N82" i="27"/>
  <c r="M82" i="27"/>
  <c r="L82" i="27"/>
  <c r="K82" i="27"/>
  <c r="J82" i="27"/>
  <c r="I82" i="27"/>
  <c r="H82" i="27"/>
  <c r="G82" i="27"/>
  <c r="F82" i="27"/>
  <c r="P81" i="27"/>
  <c r="O81" i="27"/>
  <c r="N81" i="27"/>
  <c r="M81" i="27"/>
  <c r="L81" i="27"/>
  <c r="K81" i="27"/>
  <c r="J81" i="27"/>
  <c r="I81" i="27"/>
  <c r="H81" i="27"/>
  <c r="G81" i="27"/>
  <c r="F81" i="27"/>
  <c r="P80" i="27"/>
  <c r="O80" i="27"/>
  <c r="N80" i="27"/>
  <c r="M80" i="27"/>
  <c r="L80" i="27"/>
  <c r="K80" i="27"/>
  <c r="J80" i="27"/>
  <c r="I80" i="27"/>
  <c r="H80" i="27"/>
  <c r="G80" i="27"/>
  <c r="F80" i="27"/>
  <c r="P78" i="27"/>
  <c r="O78" i="27"/>
  <c r="N78" i="27"/>
  <c r="M78" i="27"/>
  <c r="L78" i="27"/>
  <c r="K78" i="27"/>
  <c r="J78" i="27"/>
  <c r="I78" i="27"/>
  <c r="H78" i="27"/>
  <c r="G78" i="27"/>
  <c r="F78" i="27"/>
  <c r="P77" i="27"/>
  <c r="O77" i="27"/>
  <c r="N77" i="27"/>
  <c r="M77" i="27"/>
  <c r="L77" i="27"/>
  <c r="K77" i="27"/>
  <c r="J77" i="27"/>
  <c r="I77" i="27"/>
  <c r="H77" i="27"/>
  <c r="G77" i="27"/>
  <c r="F77" i="27"/>
  <c r="P76" i="27"/>
  <c r="O76" i="27"/>
  <c r="N76" i="27"/>
  <c r="M76" i="27"/>
  <c r="L76" i="27"/>
  <c r="K76" i="27"/>
  <c r="J76" i="27"/>
  <c r="I76" i="27"/>
  <c r="H76" i="27"/>
  <c r="G76" i="27"/>
  <c r="F76" i="27"/>
  <c r="P75" i="27"/>
  <c r="O75" i="27"/>
  <c r="N75" i="27"/>
  <c r="M75" i="27"/>
  <c r="L75" i="27"/>
  <c r="K75" i="27"/>
  <c r="J75" i="27"/>
  <c r="I75" i="27"/>
  <c r="H75" i="27"/>
  <c r="G75" i="27"/>
  <c r="F75" i="27"/>
  <c r="P74" i="27"/>
  <c r="O74" i="27"/>
  <c r="N74" i="27"/>
  <c r="M74" i="27"/>
  <c r="L74" i="27"/>
  <c r="K74" i="27"/>
  <c r="J74" i="27"/>
  <c r="I74" i="27"/>
  <c r="H74" i="27"/>
  <c r="G74" i="27"/>
  <c r="F74" i="27"/>
  <c r="P73" i="27"/>
  <c r="O73" i="27"/>
  <c r="N73" i="27"/>
  <c r="M73" i="27"/>
  <c r="L73" i="27"/>
  <c r="K73" i="27"/>
  <c r="J73" i="27"/>
  <c r="I73" i="27"/>
  <c r="H73" i="27"/>
  <c r="G73" i="27"/>
  <c r="F73" i="27"/>
  <c r="P72" i="27"/>
  <c r="O72" i="27"/>
  <c r="N72" i="27"/>
  <c r="M72" i="27"/>
  <c r="L72" i="27"/>
  <c r="K72" i="27"/>
  <c r="J72" i="27"/>
  <c r="I72" i="27"/>
  <c r="H72" i="27"/>
  <c r="G72" i="27"/>
  <c r="F72" i="27"/>
  <c r="P71" i="27"/>
  <c r="O71" i="27"/>
  <c r="N71" i="27"/>
  <c r="M71" i="27"/>
  <c r="L71" i="27"/>
  <c r="K71" i="27"/>
  <c r="J71" i="27"/>
  <c r="I71" i="27"/>
  <c r="H71" i="27"/>
  <c r="G71" i="27"/>
  <c r="F71" i="27"/>
  <c r="P70" i="27"/>
  <c r="O70" i="27"/>
  <c r="N70" i="27"/>
  <c r="M70" i="27"/>
  <c r="L70" i="27"/>
  <c r="K70" i="27"/>
  <c r="J70" i="27"/>
  <c r="I70" i="27"/>
  <c r="H70" i="27"/>
  <c r="G70" i="27"/>
  <c r="F70" i="27"/>
  <c r="P69" i="27"/>
  <c r="O69" i="27"/>
  <c r="N69" i="27"/>
  <c r="M69" i="27"/>
  <c r="L69" i="27"/>
  <c r="K69" i="27"/>
  <c r="J69" i="27"/>
  <c r="I69" i="27"/>
  <c r="H69" i="27"/>
  <c r="G69" i="27"/>
  <c r="F69" i="27"/>
  <c r="P68" i="27"/>
  <c r="O68" i="27"/>
  <c r="N68" i="27"/>
  <c r="M68" i="27"/>
  <c r="L68" i="27"/>
  <c r="K68" i="27"/>
  <c r="J68" i="27"/>
  <c r="I68" i="27"/>
  <c r="H68" i="27"/>
  <c r="G68" i="27"/>
  <c r="F68" i="27"/>
  <c r="P67" i="27"/>
  <c r="O67" i="27"/>
  <c r="N67" i="27"/>
  <c r="M67" i="27"/>
  <c r="L67" i="27"/>
  <c r="K67" i="27"/>
  <c r="J67" i="27"/>
  <c r="I67" i="27"/>
  <c r="H67" i="27"/>
  <c r="G67" i="27"/>
  <c r="F67" i="27"/>
  <c r="P66" i="27"/>
  <c r="O66" i="27"/>
  <c r="N66" i="27"/>
  <c r="M66" i="27"/>
  <c r="L66" i="27"/>
  <c r="K66" i="27"/>
  <c r="J66" i="27"/>
  <c r="I66" i="27"/>
  <c r="H66" i="27"/>
  <c r="G66" i="27"/>
  <c r="F66" i="27"/>
  <c r="P65" i="27"/>
  <c r="O65" i="27"/>
  <c r="N65" i="27"/>
  <c r="M65" i="27"/>
  <c r="L65" i="27"/>
  <c r="K65" i="27"/>
  <c r="J65" i="27"/>
  <c r="I65" i="27"/>
  <c r="H65" i="27"/>
  <c r="G65" i="27"/>
  <c r="F65" i="27"/>
  <c r="P64" i="27"/>
  <c r="O64" i="27"/>
  <c r="N64" i="27"/>
  <c r="M64" i="27"/>
  <c r="L64" i="27"/>
  <c r="K64" i="27"/>
  <c r="J64" i="27"/>
  <c r="I64" i="27"/>
  <c r="H64" i="27"/>
  <c r="G64" i="27"/>
  <c r="F64" i="27"/>
  <c r="P63" i="27"/>
  <c r="O63" i="27"/>
  <c r="N63" i="27"/>
  <c r="M63" i="27"/>
  <c r="L63" i="27"/>
  <c r="K63" i="27"/>
  <c r="J63" i="27"/>
  <c r="I63" i="27"/>
  <c r="H63" i="27"/>
  <c r="G63" i="27"/>
  <c r="F63" i="27"/>
  <c r="P62" i="27"/>
  <c r="O62" i="27"/>
  <c r="N62" i="27"/>
  <c r="M62" i="27"/>
  <c r="L62" i="27"/>
  <c r="K62" i="27"/>
  <c r="J62" i="27"/>
  <c r="I62" i="27"/>
  <c r="H62" i="27"/>
  <c r="G62" i="27"/>
  <c r="F62" i="27"/>
  <c r="P61" i="27"/>
  <c r="O61" i="27"/>
  <c r="N61" i="27"/>
  <c r="M61" i="27"/>
  <c r="L61" i="27"/>
  <c r="K61" i="27"/>
  <c r="J61" i="27"/>
  <c r="I61" i="27"/>
  <c r="H61" i="27"/>
  <c r="G61" i="27"/>
  <c r="F61" i="27"/>
  <c r="P60" i="27"/>
  <c r="O60" i="27"/>
  <c r="N60" i="27"/>
  <c r="M60" i="27"/>
  <c r="L60" i="27"/>
  <c r="K60" i="27"/>
  <c r="J60" i="27"/>
  <c r="I60" i="27"/>
  <c r="H60" i="27"/>
  <c r="G60" i="27"/>
  <c r="F60" i="27"/>
  <c r="P59" i="27"/>
  <c r="O59" i="27"/>
  <c r="N59" i="27"/>
  <c r="M59" i="27"/>
  <c r="L59" i="27"/>
  <c r="K59" i="27"/>
  <c r="J59" i="27"/>
  <c r="I59" i="27"/>
  <c r="H59" i="27"/>
  <c r="G59" i="27"/>
  <c r="F59" i="27"/>
  <c r="P58" i="27"/>
  <c r="O58" i="27"/>
  <c r="N58" i="27"/>
  <c r="M58" i="27"/>
  <c r="L58" i="27"/>
  <c r="K58" i="27"/>
  <c r="J58" i="27"/>
  <c r="I58" i="27"/>
  <c r="H58" i="27"/>
  <c r="G58" i="27"/>
  <c r="F58" i="27"/>
  <c r="P57" i="27"/>
  <c r="O57" i="27"/>
  <c r="N57" i="27"/>
  <c r="M57" i="27"/>
  <c r="L57" i="27"/>
  <c r="K57" i="27"/>
  <c r="J57" i="27"/>
  <c r="I57" i="27"/>
  <c r="H57" i="27"/>
  <c r="G57" i="27"/>
  <c r="F57" i="27"/>
  <c r="P56" i="27"/>
  <c r="O56" i="27"/>
  <c r="N56" i="27"/>
  <c r="M56" i="27"/>
  <c r="L56" i="27"/>
  <c r="K56" i="27"/>
  <c r="J56" i="27"/>
  <c r="I56" i="27"/>
  <c r="H56" i="27"/>
  <c r="G56" i="27"/>
  <c r="F56" i="27"/>
  <c r="P55" i="27"/>
  <c r="O55" i="27"/>
  <c r="N55" i="27"/>
  <c r="M55" i="27"/>
  <c r="L55" i="27"/>
  <c r="K55" i="27"/>
  <c r="J55" i="27"/>
  <c r="I55" i="27"/>
  <c r="H55" i="27"/>
  <c r="G55" i="27"/>
  <c r="F55" i="27"/>
  <c r="P54" i="27"/>
  <c r="O54" i="27"/>
  <c r="N54" i="27"/>
  <c r="M54" i="27"/>
  <c r="L54" i="27"/>
  <c r="K54" i="27"/>
  <c r="J54" i="27"/>
  <c r="I54" i="27"/>
  <c r="H54" i="27"/>
  <c r="G54" i="27"/>
  <c r="F54" i="27"/>
  <c r="P53" i="27"/>
  <c r="O53" i="27"/>
  <c r="N53" i="27"/>
  <c r="M53" i="27"/>
  <c r="L53" i="27"/>
  <c r="K53" i="27"/>
  <c r="J53" i="27"/>
  <c r="I53" i="27"/>
  <c r="H53" i="27"/>
  <c r="G53" i="27"/>
  <c r="F53" i="27"/>
  <c r="P52" i="27"/>
  <c r="O52" i="27"/>
  <c r="N52" i="27"/>
  <c r="M52" i="27"/>
  <c r="L52" i="27"/>
  <c r="K52" i="27"/>
  <c r="J52" i="27"/>
  <c r="I52" i="27"/>
  <c r="H52" i="27"/>
  <c r="G52" i="27"/>
  <c r="F52" i="27"/>
  <c r="P51" i="27"/>
  <c r="O51" i="27"/>
  <c r="N51" i="27"/>
  <c r="M51" i="27"/>
  <c r="L51" i="27"/>
  <c r="K51" i="27"/>
  <c r="J51" i="27"/>
  <c r="I51" i="27"/>
  <c r="H51" i="27"/>
  <c r="G51" i="27"/>
  <c r="F51" i="27"/>
  <c r="P50" i="27"/>
  <c r="O50" i="27"/>
  <c r="N50" i="27"/>
  <c r="M50" i="27"/>
  <c r="L50" i="27"/>
  <c r="K50" i="27"/>
  <c r="J50" i="27"/>
  <c r="I50" i="27"/>
  <c r="H50" i="27"/>
  <c r="G50" i="27"/>
  <c r="F50" i="27"/>
  <c r="P49" i="27"/>
  <c r="O49" i="27"/>
  <c r="N49" i="27"/>
  <c r="M49" i="27"/>
  <c r="L49" i="27"/>
  <c r="K49" i="27"/>
  <c r="J49" i="27"/>
  <c r="I49" i="27"/>
  <c r="H49" i="27"/>
  <c r="G49" i="27"/>
  <c r="F49" i="27"/>
  <c r="P48" i="27"/>
  <c r="O48" i="27"/>
  <c r="N48" i="27"/>
  <c r="M48" i="27"/>
  <c r="L48" i="27"/>
  <c r="K48" i="27"/>
  <c r="J48" i="27"/>
  <c r="I48" i="27"/>
  <c r="H48" i="27"/>
  <c r="G48" i="27"/>
  <c r="F48" i="27"/>
  <c r="P47" i="27"/>
  <c r="O47" i="27"/>
  <c r="N47" i="27"/>
  <c r="M47" i="27"/>
  <c r="L47" i="27"/>
  <c r="K47" i="27"/>
  <c r="J47" i="27"/>
  <c r="I47" i="27"/>
  <c r="H47" i="27"/>
  <c r="G47" i="27"/>
  <c r="F47" i="27"/>
  <c r="P46" i="27"/>
  <c r="O46" i="27"/>
  <c r="N46" i="27"/>
  <c r="M46" i="27"/>
  <c r="L46" i="27"/>
  <c r="K46" i="27"/>
  <c r="J46" i="27"/>
  <c r="I46" i="27"/>
  <c r="H46" i="27"/>
  <c r="G46" i="27"/>
  <c r="F46" i="27"/>
  <c r="P45" i="27"/>
  <c r="O45" i="27"/>
  <c r="N45" i="27"/>
  <c r="M45" i="27"/>
  <c r="L45" i="27"/>
  <c r="K45" i="27"/>
  <c r="J45" i="27"/>
  <c r="I45" i="27"/>
  <c r="H45" i="27"/>
  <c r="G45" i="27"/>
  <c r="F45" i="27"/>
  <c r="P44" i="27"/>
  <c r="O44" i="27"/>
  <c r="N44" i="27"/>
  <c r="M44" i="27"/>
  <c r="L44" i="27"/>
  <c r="K44" i="27"/>
  <c r="J44" i="27"/>
  <c r="I44" i="27"/>
  <c r="H44" i="27"/>
  <c r="G44" i="27"/>
  <c r="F44" i="27"/>
  <c r="P43" i="27"/>
  <c r="O43" i="27"/>
  <c r="N43" i="27"/>
  <c r="M43" i="27"/>
  <c r="L43" i="27"/>
  <c r="K43" i="27"/>
  <c r="J43" i="27"/>
  <c r="I43" i="27"/>
  <c r="H43" i="27"/>
  <c r="G43" i="27"/>
  <c r="F43" i="27"/>
  <c r="P42" i="27"/>
  <c r="O42" i="27"/>
  <c r="N42" i="27"/>
  <c r="M42" i="27"/>
  <c r="L42" i="27"/>
  <c r="K42" i="27"/>
  <c r="J42" i="27"/>
  <c r="I42" i="27"/>
  <c r="H42" i="27"/>
  <c r="G42" i="27"/>
  <c r="F42" i="27"/>
  <c r="P41" i="27"/>
  <c r="O41" i="27"/>
  <c r="N41" i="27"/>
  <c r="M41" i="27"/>
  <c r="L41" i="27"/>
  <c r="K41" i="27"/>
  <c r="J41" i="27"/>
  <c r="I41" i="27"/>
  <c r="H41" i="27"/>
  <c r="G41" i="27"/>
  <c r="F41" i="27"/>
  <c r="P40" i="27"/>
  <c r="O40" i="27"/>
  <c r="N40" i="27"/>
  <c r="M40" i="27"/>
  <c r="L40" i="27"/>
  <c r="K40" i="27"/>
  <c r="J40" i="27"/>
  <c r="I40" i="27"/>
  <c r="H40" i="27"/>
  <c r="G40" i="27"/>
  <c r="F40" i="27"/>
  <c r="P39" i="27"/>
  <c r="O39" i="27"/>
  <c r="N39" i="27"/>
  <c r="M39" i="27"/>
  <c r="L39" i="27"/>
  <c r="K39" i="27"/>
  <c r="J39" i="27"/>
  <c r="I39" i="27"/>
  <c r="H39" i="27"/>
  <c r="G39" i="27"/>
  <c r="F39" i="27"/>
  <c r="P38" i="27"/>
  <c r="O38" i="27"/>
  <c r="N38" i="27"/>
  <c r="M38" i="27"/>
  <c r="L38" i="27"/>
  <c r="K38" i="27"/>
  <c r="J38" i="27"/>
  <c r="I38" i="27"/>
  <c r="H38" i="27"/>
  <c r="G38" i="27"/>
  <c r="F38" i="27"/>
  <c r="P36" i="27"/>
  <c r="O36" i="27"/>
  <c r="N36" i="27"/>
  <c r="M36" i="27"/>
  <c r="L36" i="27"/>
  <c r="K36" i="27"/>
  <c r="J36" i="27"/>
  <c r="I36" i="27"/>
  <c r="H36" i="27"/>
  <c r="G36" i="27"/>
  <c r="F36" i="27"/>
  <c r="P35" i="27"/>
  <c r="O35" i="27"/>
  <c r="N35" i="27"/>
  <c r="M35" i="27"/>
  <c r="L35" i="27"/>
  <c r="K35" i="27"/>
  <c r="J35" i="27"/>
  <c r="I35" i="27"/>
  <c r="H35" i="27"/>
  <c r="G35" i="27"/>
  <c r="F35" i="27"/>
  <c r="P34" i="27"/>
  <c r="O34" i="27"/>
  <c r="N34" i="27"/>
  <c r="M34" i="27"/>
  <c r="L34" i="27"/>
  <c r="K34" i="27"/>
  <c r="J34" i="27"/>
  <c r="I34" i="27"/>
  <c r="H34" i="27"/>
  <c r="G34" i="27"/>
  <c r="F34" i="27"/>
  <c r="P33" i="27"/>
  <c r="O33" i="27"/>
  <c r="N33" i="27"/>
  <c r="M33" i="27"/>
  <c r="L33" i="27"/>
  <c r="K33" i="27"/>
  <c r="J33" i="27"/>
  <c r="I33" i="27"/>
  <c r="H33" i="27"/>
  <c r="G33" i="27"/>
  <c r="F33" i="27"/>
  <c r="P32" i="27"/>
  <c r="O32" i="27"/>
  <c r="N32" i="27"/>
  <c r="M32" i="27"/>
  <c r="L32" i="27"/>
  <c r="K32" i="27"/>
  <c r="J32" i="27"/>
  <c r="I32" i="27"/>
  <c r="H32" i="27"/>
  <c r="G32" i="27"/>
  <c r="F32" i="27"/>
  <c r="P31" i="27"/>
  <c r="O31" i="27"/>
  <c r="N31" i="27"/>
  <c r="M31" i="27"/>
  <c r="L31" i="27"/>
  <c r="K31" i="27"/>
  <c r="J31" i="27"/>
  <c r="I31" i="27"/>
  <c r="H31" i="27"/>
  <c r="G31" i="27"/>
  <c r="F31" i="27"/>
  <c r="P30" i="27"/>
  <c r="O30" i="27"/>
  <c r="N30" i="27"/>
  <c r="M30" i="27"/>
  <c r="L30" i="27"/>
  <c r="K30" i="27"/>
  <c r="J30" i="27"/>
  <c r="I30" i="27"/>
  <c r="H30" i="27"/>
  <c r="G30" i="27"/>
  <c r="F30" i="27"/>
  <c r="P29" i="27"/>
  <c r="O29" i="27"/>
  <c r="N29" i="27"/>
  <c r="M29" i="27"/>
  <c r="L29" i="27"/>
  <c r="K29" i="27"/>
  <c r="J29" i="27"/>
  <c r="I29" i="27"/>
  <c r="H29" i="27"/>
  <c r="G29" i="27"/>
  <c r="F29" i="27"/>
  <c r="P28" i="27"/>
  <c r="O28" i="27"/>
  <c r="N28" i="27"/>
  <c r="M28" i="27"/>
  <c r="L28" i="27"/>
  <c r="K28" i="27"/>
  <c r="J28" i="27"/>
  <c r="I28" i="27"/>
  <c r="H28" i="27"/>
  <c r="G28" i="27"/>
  <c r="F28" i="27"/>
  <c r="P27" i="27"/>
  <c r="O27" i="27"/>
  <c r="N27" i="27"/>
  <c r="M27" i="27"/>
  <c r="L27" i="27"/>
  <c r="K27" i="27"/>
  <c r="J27" i="27"/>
  <c r="I27" i="27"/>
  <c r="H27" i="27"/>
  <c r="G27" i="27"/>
  <c r="F27" i="27"/>
  <c r="P26" i="27"/>
  <c r="O26" i="27"/>
  <c r="N26" i="27"/>
  <c r="M26" i="27"/>
  <c r="L26" i="27"/>
  <c r="K26" i="27"/>
  <c r="J26" i="27"/>
  <c r="I26" i="27"/>
  <c r="H26" i="27"/>
  <c r="G26" i="27"/>
  <c r="F26" i="27"/>
  <c r="P25" i="27"/>
  <c r="O25" i="27"/>
  <c r="N25" i="27"/>
  <c r="M25" i="27"/>
  <c r="L25" i="27"/>
  <c r="K25" i="27"/>
  <c r="J25" i="27"/>
  <c r="I25" i="27"/>
  <c r="H25" i="27"/>
  <c r="G25" i="27"/>
  <c r="F25" i="27"/>
  <c r="P24" i="27"/>
  <c r="O24" i="27"/>
  <c r="N24" i="27"/>
  <c r="M24" i="27"/>
  <c r="L24" i="27"/>
  <c r="K24" i="27"/>
  <c r="J24" i="27"/>
  <c r="I24" i="27"/>
  <c r="H24" i="27"/>
  <c r="G24" i="27"/>
  <c r="F24" i="27"/>
  <c r="P23" i="27"/>
  <c r="O23" i="27"/>
  <c r="N23" i="27"/>
  <c r="M23" i="27"/>
  <c r="L23" i="27"/>
  <c r="K23" i="27"/>
  <c r="J23" i="27"/>
  <c r="I23" i="27"/>
  <c r="H23" i="27"/>
  <c r="G23" i="27"/>
  <c r="F23" i="27"/>
  <c r="P22" i="27"/>
  <c r="O22" i="27"/>
  <c r="N22" i="27"/>
  <c r="M22" i="27"/>
  <c r="L22" i="27"/>
  <c r="K22" i="27"/>
  <c r="J22" i="27"/>
  <c r="I22" i="27"/>
  <c r="H22" i="27"/>
  <c r="G22" i="27"/>
  <c r="F22" i="27"/>
  <c r="P21" i="27"/>
  <c r="O21" i="27"/>
  <c r="N21" i="27"/>
  <c r="M21" i="27"/>
  <c r="L21" i="27"/>
  <c r="K21" i="27"/>
  <c r="J21" i="27"/>
  <c r="I21" i="27"/>
  <c r="H21" i="27"/>
  <c r="G21" i="27"/>
  <c r="F21" i="27"/>
  <c r="P20" i="27"/>
  <c r="O20" i="27"/>
  <c r="N20" i="27"/>
  <c r="M20" i="27"/>
  <c r="L20" i="27"/>
  <c r="K20" i="27"/>
  <c r="J20" i="27"/>
  <c r="I20" i="27"/>
  <c r="H20" i="27"/>
  <c r="G20" i="27"/>
  <c r="F20" i="27"/>
  <c r="P19" i="27"/>
  <c r="O19" i="27"/>
  <c r="N19" i="27"/>
  <c r="M19" i="27"/>
  <c r="L19" i="27"/>
  <c r="K19" i="27"/>
  <c r="J19" i="27"/>
  <c r="I19" i="27"/>
  <c r="H19" i="27"/>
  <c r="G19" i="27"/>
  <c r="F19" i="27"/>
  <c r="P18" i="27"/>
  <c r="O18" i="27"/>
  <c r="N18" i="27"/>
  <c r="M18" i="27"/>
  <c r="L18" i="27"/>
  <c r="K18" i="27"/>
  <c r="J18" i="27"/>
  <c r="I18" i="27"/>
  <c r="H18" i="27"/>
  <c r="G18" i="27"/>
  <c r="F18" i="27"/>
  <c r="P17" i="27"/>
  <c r="O17" i="27"/>
  <c r="N17" i="27"/>
  <c r="M17" i="27"/>
  <c r="L17" i="27"/>
  <c r="K17" i="27"/>
  <c r="J17" i="27"/>
  <c r="I17" i="27"/>
  <c r="H17" i="27"/>
  <c r="G17" i="27"/>
  <c r="F17" i="27"/>
  <c r="P16" i="27"/>
  <c r="O16" i="27"/>
  <c r="N16" i="27"/>
  <c r="M16" i="27"/>
  <c r="L16" i="27"/>
  <c r="K16" i="27"/>
  <c r="J16" i="27"/>
  <c r="I16" i="27"/>
  <c r="H16" i="27"/>
  <c r="G16" i="27"/>
  <c r="F16" i="27"/>
  <c r="P15" i="27"/>
  <c r="O15" i="27"/>
  <c r="N15" i="27"/>
  <c r="M15" i="27"/>
  <c r="L15" i="27"/>
  <c r="K15" i="27"/>
  <c r="J15" i="27"/>
  <c r="I15" i="27"/>
  <c r="H15" i="27"/>
  <c r="G15" i="27"/>
  <c r="F15" i="27"/>
  <c r="P14" i="27"/>
  <c r="O14" i="27"/>
  <c r="N14" i="27"/>
  <c r="M14" i="27"/>
  <c r="L14" i="27"/>
  <c r="K14" i="27"/>
  <c r="J14" i="27"/>
  <c r="I14" i="27"/>
  <c r="H14" i="27"/>
  <c r="G14" i="27"/>
  <c r="F14" i="27"/>
  <c r="P13" i="27"/>
  <c r="O13" i="27"/>
  <c r="N13" i="27"/>
  <c r="M13" i="27"/>
  <c r="L13" i="27"/>
  <c r="K13" i="27"/>
  <c r="J13" i="27"/>
  <c r="I13" i="27"/>
  <c r="H13" i="27"/>
  <c r="G13" i="27"/>
  <c r="F13" i="27"/>
  <c r="P12" i="27"/>
  <c r="O12" i="27"/>
  <c r="N12" i="27"/>
  <c r="M12" i="27"/>
  <c r="L12" i="27"/>
  <c r="K12" i="27"/>
  <c r="J12" i="27"/>
  <c r="I12" i="27"/>
  <c r="H12" i="27"/>
  <c r="G12" i="27"/>
  <c r="F12" i="27"/>
  <c r="P11" i="27"/>
  <c r="O11" i="27"/>
  <c r="N11" i="27"/>
  <c r="M11" i="27"/>
  <c r="L11" i="27"/>
  <c r="K11" i="27"/>
  <c r="J11" i="27"/>
  <c r="I11" i="27"/>
  <c r="H11" i="27"/>
  <c r="G11" i="27"/>
  <c r="F11" i="27"/>
  <c r="P10" i="27"/>
  <c r="O10" i="27"/>
  <c r="N10" i="27"/>
  <c r="M10" i="27"/>
  <c r="L10" i="27"/>
  <c r="K10" i="27"/>
  <c r="J10" i="27"/>
  <c r="I10" i="27"/>
  <c r="H10" i="27"/>
  <c r="G10" i="27"/>
  <c r="F10" i="27"/>
  <c r="P9" i="27"/>
  <c r="O9" i="27"/>
  <c r="N9" i="27"/>
  <c r="M9" i="27"/>
  <c r="L9" i="27"/>
  <c r="K9" i="27"/>
  <c r="J9" i="27"/>
  <c r="I9" i="27"/>
  <c r="H9" i="27"/>
  <c r="G9" i="27"/>
  <c r="F9" i="27"/>
  <c r="P8" i="27"/>
  <c r="O8" i="27"/>
  <c r="N8" i="27"/>
  <c r="M8" i="27"/>
  <c r="L8" i="27"/>
  <c r="K8" i="27"/>
  <c r="J8" i="27"/>
  <c r="I8" i="27"/>
  <c r="H8" i="27"/>
  <c r="G8" i="27"/>
  <c r="F8" i="27"/>
  <c r="P7" i="27"/>
  <c r="O7" i="27"/>
  <c r="N7" i="27"/>
  <c r="M7" i="27"/>
  <c r="L7" i="27"/>
  <c r="K7" i="27"/>
  <c r="J7" i="27"/>
  <c r="I7" i="27"/>
  <c r="H7" i="27"/>
  <c r="G7" i="27"/>
  <c r="F7" i="27"/>
  <c r="P6" i="27"/>
  <c r="O6" i="27"/>
  <c r="N6" i="27"/>
  <c r="M6" i="27"/>
  <c r="L6" i="27"/>
  <c r="K6" i="27"/>
  <c r="J6" i="27"/>
  <c r="I6" i="27"/>
  <c r="H6" i="27"/>
  <c r="G6" i="27"/>
  <c r="F6" i="27"/>
  <c r="E7" i="27"/>
  <c r="E8" i="27"/>
  <c r="E9" i="27"/>
  <c r="E10" i="27"/>
  <c r="Q10" i="27" s="1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80" i="27"/>
  <c r="E81" i="27"/>
  <c r="E82" i="27"/>
  <c r="E83" i="27"/>
  <c r="E84" i="27"/>
  <c r="E85" i="27"/>
  <c r="E6" i="27"/>
  <c r="AB77" i="20"/>
  <c r="AB78" i="20"/>
  <c r="AB79" i="20"/>
  <c r="AB80" i="20"/>
  <c r="AB81" i="20"/>
  <c r="AB82" i="20"/>
  <c r="AB83" i="20"/>
  <c r="AB84" i="20"/>
  <c r="AB85" i="20"/>
  <c r="AB86" i="20"/>
  <c r="AB76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50" i="20"/>
  <c r="AB43" i="20"/>
  <c r="AB44" i="20"/>
  <c r="AB45" i="20"/>
  <c r="AB46" i="20"/>
  <c r="AB47" i="20"/>
  <c r="AB42" i="20"/>
  <c r="AB29" i="20"/>
  <c r="AB30" i="20"/>
  <c r="AB31" i="20"/>
  <c r="AB32" i="20"/>
  <c r="AB33" i="20"/>
  <c r="AB34" i="20"/>
  <c r="AB35" i="20"/>
  <c r="AB36" i="20"/>
  <c r="AB37" i="20"/>
  <c r="AB39" i="20"/>
  <c r="AB28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9" i="20"/>
  <c r="AG76" i="18"/>
  <c r="AG77" i="18"/>
  <c r="AG78" i="18"/>
  <c r="AG79" i="18"/>
  <c r="AG80" i="18"/>
  <c r="AG81" i="18"/>
  <c r="AG82" i="18"/>
  <c r="AG83" i="18"/>
  <c r="AG84" i="18"/>
  <c r="AG85" i="18"/>
  <c r="AG75" i="18"/>
  <c r="AG50" i="18"/>
  <c r="AG51" i="18"/>
  <c r="AG52" i="18"/>
  <c r="AG53" i="18"/>
  <c r="AG54" i="18"/>
  <c r="AG55" i="18"/>
  <c r="AG56" i="18"/>
  <c r="AG57" i="18"/>
  <c r="AG58" i="18"/>
  <c r="AG59" i="18"/>
  <c r="AG60" i="18"/>
  <c r="AG61" i="18"/>
  <c r="AG62" i="18"/>
  <c r="AG63" i="18"/>
  <c r="AG64" i="18"/>
  <c r="AG65" i="18"/>
  <c r="AG66" i="18"/>
  <c r="AG67" i="18"/>
  <c r="AG68" i="18"/>
  <c r="AG69" i="18"/>
  <c r="AG70" i="18"/>
  <c r="AG71" i="18"/>
  <c r="AG72" i="18"/>
  <c r="AG49" i="18"/>
  <c r="AG42" i="18"/>
  <c r="AG43" i="18"/>
  <c r="AG44" i="18"/>
  <c r="AG45" i="18"/>
  <c r="AG46" i="18"/>
  <c r="AG41" i="18"/>
  <c r="AG28" i="18"/>
  <c r="AG29" i="18"/>
  <c r="AG30" i="18"/>
  <c r="AG31" i="18"/>
  <c r="AG32" i="18"/>
  <c r="AG33" i="18"/>
  <c r="AG34" i="18"/>
  <c r="AG35" i="18"/>
  <c r="AG36" i="18"/>
  <c r="AG27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3" i="18"/>
  <c r="AG24" i="18"/>
  <c r="AG8" i="18"/>
  <c r="Y124" i="32" l="1"/>
  <c r="Q10" i="33"/>
  <c r="Q8" i="33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Q29" i="33"/>
  <c r="Q27" i="33"/>
  <c r="S27" i="33"/>
  <c r="S28" i="33"/>
  <c r="S29" i="33"/>
  <c r="S30" i="33"/>
  <c r="S31" i="33"/>
  <c r="S32" i="33"/>
  <c r="S33" i="33"/>
  <c r="S34" i="33"/>
  <c r="S35" i="33"/>
  <c r="S36" i="33"/>
  <c r="S37" i="33"/>
  <c r="S39" i="33"/>
  <c r="Q43" i="33"/>
  <c r="Q41" i="33"/>
  <c r="S40" i="33" s="1"/>
  <c r="S41" i="33"/>
  <c r="S42" i="33"/>
  <c r="S43" i="33"/>
  <c r="S44" i="33"/>
  <c r="S45" i="33"/>
  <c r="S46" i="33"/>
  <c r="S47" i="33"/>
  <c r="Q51" i="33"/>
  <c r="Q49" i="33"/>
  <c r="S48" i="33" s="1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Q77" i="33"/>
  <c r="Q75" i="33"/>
  <c r="S74" i="33" s="1"/>
  <c r="S75" i="33"/>
  <c r="S76" i="33"/>
  <c r="S77" i="33"/>
  <c r="S78" i="33"/>
  <c r="S79" i="33"/>
  <c r="S80" i="33"/>
  <c r="S81" i="33"/>
  <c r="S82" i="33"/>
  <c r="S83" i="33"/>
  <c r="S84" i="33"/>
  <c r="S85" i="33"/>
  <c r="S86" i="33"/>
  <c r="Y123" i="32"/>
  <c r="Y99" i="32"/>
  <c r="Y100" i="32"/>
  <c r="O28" i="42"/>
  <c r="Q30" i="42" s="1"/>
  <c r="O40" i="42"/>
  <c r="O50" i="42"/>
  <c r="O9" i="42"/>
  <c r="O42" i="42"/>
  <c r="Q45" i="42" s="1"/>
  <c r="O74" i="42"/>
  <c r="O76" i="42"/>
  <c r="Q78" i="42" s="1"/>
  <c r="O48" i="42"/>
  <c r="O7" i="42"/>
  <c r="AC46" i="27"/>
  <c r="AC13" i="27"/>
  <c r="AC11" i="27"/>
  <c r="AC44" i="27"/>
  <c r="AC54" i="27"/>
  <c r="AC52" i="27"/>
  <c r="AC80" i="27"/>
  <c r="AC78" i="27"/>
  <c r="AC32" i="27"/>
  <c r="AC30" i="27"/>
  <c r="W76" i="32"/>
  <c r="W74" i="32"/>
  <c r="Y73" i="32" s="1"/>
  <c r="W50" i="32"/>
  <c r="W48" i="32"/>
  <c r="W49" i="37"/>
  <c r="W47" i="37"/>
  <c r="W42" i="32"/>
  <c r="W40" i="32"/>
  <c r="W25" i="37"/>
  <c r="W27" i="37"/>
  <c r="Y36" i="37" s="1"/>
  <c r="W41" i="37"/>
  <c r="W39" i="37"/>
  <c r="W28" i="32"/>
  <c r="W26" i="32"/>
  <c r="Y37" i="32" s="1"/>
  <c r="W75" i="37"/>
  <c r="W73" i="37"/>
  <c r="W8" i="37"/>
  <c r="W6" i="37"/>
  <c r="W9" i="32"/>
  <c r="W7" i="32"/>
  <c r="L16" i="31"/>
  <c r="L75" i="31"/>
  <c r="L23" i="31"/>
  <c r="J70" i="31"/>
  <c r="Y149" i="32"/>
  <c r="Y130" i="32"/>
  <c r="Y111" i="32"/>
  <c r="Y118" i="32"/>
  <c r="Y119" i="32"/>
  <c r="Y132" i="32"/>
  <c r="Y129" i="32"/>
  <c r="Y97" i="32"/>
  <c r="Y125" i="32"/>
  <c r="Y109" i="32"/>
  <c r="Y143" i="32"/>
  <c r="Y121" i="32"/>
  <c r="Y167" i="32"/>
  <c r="Y148" i="32"/>
  <c r="Y158" i="32"/>
  <c r="Y122" i="32"/>
  <c r="Y98" i="32"/>
  <c r="Y103" i="32"/>
  <c r="Y131" i="32"/>
  <c r="Y96" i="32"/>
  <c r="Y145" i="32"/>
  <c r="Y106" i="32"/>
  <c r="Y133" i="32"/>
  <c r="Y171" i="32"/>
  <c r="Y172" i="32"/>
  <c r="Y165" i="32"/>
  <c r="Y128" i="32"/>
  <c r="Y164" i="32"/>
  <c r="Y168" i="32"/>
  <c r="Y155" i="32"/>
  <c r="Y166" i="32"/>
  <c r="Y169" i="32"/>
  <c r="Y163" i="32"/>
  <c r="L36" i="31"/>
  <c r="L30" i="31"/>
  <c r="L63" i="31"/>
  <c r="L18" i="31"/>
  <c r="L55" i="31"/>
  <c r="L15" i="31"/>
  <c r="L49" i="31"/>
  <c r="L14" i="31"/>
  <c r="L77" i="31"/>
  <c r="L13" i="31"/>
  <c r="L74" i="31"/>
  <c r="L10" i="31"/>
  <c r="L73" i="31"/>
  <c r="L35" i="31"/>
  <c r="L69" i="31"/>
  <c r="Y101" i="32"/>
  <c r="Y141" i="32"/>
  <c r="Y153" i="32"/>
  <c r="Y136" i="32"/>
  <c r="Y146" i="32"/>
  <c r="Y139" i="32"/>
  <c r="Y159" i="32"/>
  <c r="Y102" i="32"/>
  <c r="Y116" i="32"/>
  <c r="Y152" i="32"/>
  <c r="Y114" i="32"/>
  <c r="Y162" i="32"/>
  <c r="Y144" i="32"/>
  <c r="Y104" i="32"/>
  <c r="Y117" i="32"/>
  <c r="Y107" i="32"/>
  <c r="Y95" i="32"/>
  <c r="Y120" i="32"/>
  <c r="Y170" i="32"/>
  <c r="Y105" i="32"/>
  <c r="Y115" i="32"/>
  <c r="Y110" i="32"/>
  <c r="Y108" i="32"/>
  <c r="Y151" i="32"/>
  <c r="Y140" i="32"/>
  <c r="Y154" i="32"/>
  <c r="Y150" i="32"/>
  <c r="Y142" i="32"/>
  <c r="Y138" i="32"/>
  <c r="Y156" i="32"/>
  <c r="Y147" i="32"/>
  <c r="Y157" i="32"/>
  <c r="L29" i="31"/>
  <c r="L39" i="31"/>
  <c r="L62" i="31"/>
  <c r="L54" i="31"/>
  <c r="L46" i="31"/>
  <c r="L72" i="31"/>
  <c r="L8" i="31"/>
  <c r="L12" i="31"/>
  <c r="L28" i="31"/>
  <c r="L38" i="31"/>
  <c r="L61" i="31"/>
  <c r="L53" i="31"/>
  <c r="L68" i="31"/>
  <c r="L71" i="31"/>
  <c r="L19" i="31"/>
  <c r="L11" i="31"/>
  <c r="L27" i="31"/>
  <c r="L60" i="31"/>
  <c r="L52" i="31"/>
  <c r="L78" i="31"/>
  <c r="L70" i="31"/>
  <c r="L26" i="31"/>
  <c r="L59" i="31"/>
  <c r="L51" i="31"/>
  <c r="L17" i="31"/>
  <c r="L9" i="31"/>
  <c r="L25" i="31"/>
  <c r="L45" i="31"/>
  <c r="L58" i="31"/>
  <c r="L50" i="31"/>
  <c r="L76" i="31"/>
  <c r="J16" i="31"/>
  <c r="J12" i="31"/>
  <c r="L22" i="31"/>
  <c r="L24" i="31"/>
  <c r="L65" i="31"/>
  <c r="L57" i="31"/>
  <c r="L32" i="31"/>
  <c r="L64" i="31"/>
  <c r="L56" i="31"/>
  <c r="J78" i="31"/>
  <c r="J69" i="31"/>
  <c r="J59" i="31"/>
  <c r="J51" i="31"/>
  <c r="J38" i="31"/>
  <c r="J27" i="31"/>
  <c r="J76" i="31"/>
  <c r="J72" i="31"/>
  <c r="J65" i="31"/>
  <c r="J61" i="31"/>
  <c r="J57" i="31"/>
  <c r="J53" i="31"/>
  <c r="J49" i="31"/>
  <c r="J45" i="31"/>
  <c r="J36" i="31"/>
  <c r="J29" i="31"/>
  <c r="J25" i="31"/>
  <c r="J19" i="31"/>
  <c r="J15" i="31"/>
  <c r="J11" i="31"/>
  <c r="J17" i="31"/>
  <c r="J14" i="31"/>
  <c r="J10" i="31"/>
  <c r="J8" i="31"/>
  <c r="J75" i="31"/>
  <c r="J71" i="31"/>
  <c r="J64" i="31"/>
  <c r="J60" i="31"/>
  <c r="J56" i="31"/>
  <c r="J52" i="31"/>
  <c r="J48" i="31"/>
  <c r="J39" i="31"/>
  <c r="J35" i="31"/>
  <c r="J28" i="31"/>
  <c r="J24" i="31"/>
  <c r="J18" i="31"/>
  <c r="J74" i="31"/>
  <c r="J63" i="31"/>
  <c r="J55" i="31"/>
  <c r="J47" i="31"/>
  <c r="J32" i="31"/>
  <c r="J23" i="31"/>
  <c r="J13" i="31"/>
  <c r="J9" i="31"/>
  <c r="J77" i="31"/>
  <c r="J73" i="31"/>
  <c r="J68" i="31"/>
  <c r="J62" i="31"/>
  <c r="J58" i="31"/>
  <c r="J54" i="31"/>
  <c r="J50" i="31"/>
  <c r="J46" i="31"/>
  <c r="J37" i="31"/>
  <c r="J30" i="31"/>
  <c r="J26" i="31"/>
  <c r="J22" i="31"/>
  <c r="Q12" i="27"/>
  <c r="V31" i="27"/>
  <c r="X17" i="27"/>
  <c r="Y6" i="27"/>
  <c r="AA85" i="27"/>
  <c r="S85" i="27"/>
  <c r="V84" i="27"/>
  <c r="Y83" i="27"/>
  <c r="T82" i="27"/>
  <c r="W81" i="27"/>
  <c r="Z80" i="27"/>
  <c r="R80" i="27"/>
  <c r="U78" i="27"/>
  <c r="X77" i="27"/>
  <c r="AA76" i="27"/>
  <c r="S76" i="27"/>
  <c r="V75" i="27"/>
  <c r="Y74" i="27"/>
  <c r="T73" i="27"/>
  <c r="W72" i="27"/>
  <c r="Z71" i="27"/>
  <c r="R71" i="27"/>
  <c r="U70" i="27"/>
  <c r="X69" i="27"/>
  <c r="AA68" i="27"/>
  <c r="S68" i="27"/>
  <c r="V67" i="27"/>
  <c r="Y66" i="27"/>
  <c r="T65" i="27"/>
  <c r="W64" i="27"/>
  <c r="Z63" i="27"/>
  <c r="R63" i="27"/>
  <c r="U62" i="27"/>
  <c r="X61" i="27"/>
  <c r="AA60" i="27"/>
  <c r="S60" i="27"/>
  <c r="V59" i="27"/>
  <c r="Y58" i="27"/>
  <c r="T57" i="27"/>
  <c r="W56" i="27"/>
  <c r="Z55" i="27"/>
  <c r="R55" i="27"/>
  <c r="U54" i="27"/>
  <c r="X53" i="27"/>
  <c r="AA52" i="27"/>
  <c r="S52" i="27"/>
  <c r="V51" i="27"/>
  <c r="Y50" i="27"/>
  <c r="T49" i="27"/>
  <c r="W48" i="27"/>
  <c r="Z47" i="27"/>
  <c r="R47" i="27"/>
  <c r="U46" i="27"/>
  <c r="X45" i="27"/>
  <c r="AA44" i="27"/>
  <c r="S44" i="27"/>
  <c r="V43" i="27"/>
  <c r="Y42" i="27"/>
  <c r="T41" i="27"/>
  <c r="W40" i="27"/>
  <c r="Z39" i="27"/>
  <c r="R39" i="27"/>
  <c r="U38" i="27"/>
  <c r="X36" i="27"/>
  <c r="AA35" i="27"/>
  <c r="S35" i="27"/>
  <c r="V34" i="27"/>
  <c r="Y33" i="27"/>
  <c r="T32" i="27"/>
  <c r="W31" i="27"/>
  <c r="Z30" i="27"/>
  <c r="R30" i="27"/>
  <c r="U29" i="27"/>
  <c r="X28" i="27"/>
  <c r="AA27" i="27"/>
  <c r="S27" i="27"/>
  <c r="V26" i="27"/>
  <c r="Y25" i="27"/>
  <c r="T24" i="27"/>
  <c r="W23" i="27"/>
  <c r="Z22" i="27"/>
  <c r="R22" i="27"/>
  <c r="U21" i="27"/>
  <c r="X20" i="27"/>
  <c r="AA19" i="27"/>
  <c r="S19" i="27"/>
  <c r="V18" i="27"/>
  <c r="Y17" i="27"/>
  <c r="T16" i="27"/>
  <c r="W15" i="27"/>
  <c r="Z14" i="27"/>
  <c r="R14" i="27"/>
  <c r="U13" i="27"/>
  <c r="X12" i="27"/>
  <c r="AA11" i="27"/>
  <c r="S11" i="27"/>
  <c r="V10" i="27"/>
  <c r="Y9" i="27"/>
  <c r="T8" i="27"/>
  <c r="W7" i="27"/>
  <c r="Z6" i="27"/>
  <c r="R6" i="27"/>
  <c r="T46" i="27"/>
  <c r="AA41" i="27"/>
  <c r="U85" i="27"/>
  <c r="X84" i="27"/>
  <c r="AA83" i="27"/>
  <c r="S83" i="27"/>
  <c r="V82" i="27"/>
  <c r="Q78" i="27"/>
  <c r="V76" i="27"/>
  <c r="Q67" i="27"/>
  <c r="W57" i="27"/>
  <c r="V52" i="27"/>
  <c r="Y51" i="27"/>
  <c r="T50" i="27"/>
  <c r="W49" i="27"/>
  <c r="Z48" i="27"/>
  <c r="R48" i="27"/>
  <c r="U47" i="27"/>
  <c r="AA45" i="27"/>
  <c r="S45" i="27"/>
  <c r="V44" i="27"/>
  <c r="W41" i="27"/>
  <c r="R40" i="27"/>
  <c r="S36" i="27"/>
  <c r="V35" i="27"/>
  <c r="Y34" i="27"/>
  <c r="W32" i="27"/>
  <c r="U30" i="27"/>
  <c r="X29" i="27"/>
  <c r="V27" i="27"/>
  <c r="Y26" i="27"/>
  <c r="W24" i="27"/>
  <c r="R23" i="27"/>
  <c r="X21" i="27"/>
  <c r="T17" i="27"/>
  <c r="U14" i="27"/>
  <c r="V11" i="27"/>
  <c r="Y10" i="27"/>
  <c r="Z7" i="27"/>
  <c r="R7" i="27"/>
  <c r="T84" i="27"/>
  <c r="Y52" i="27"/>
  <c r="T43" i="27"/>
  <c r="Y81" i="27"/>
  <c r="U82" i="27"/>
  <c r="Q77" i="27"/>
  <c r="U73" i="27"/>
  <c r="AA6" i="27"/>
  <c r="S6" i="27"/>
  <c r="Z85" i="27"/>
  <c r="R85" i="27"/>
  <c r="U84" i="27"/>
  <c r="X83" i="27"/>
  <c r="AA82" i="27"/>
  <c r="S82" i="27"/>
  <c r="V81" i="27"/>
  <c r="Y80" i="27"/>
  <c r="T78" i="27"/>
  <c r="W77" i="27"/>
  <c r="Z76" i="27"/>
  <c r="R76" i="27"/>
  <c r="U75" i="27"/>
  <c r="X74" i="27"/>
  <c r="AA73" i="27"/>
  <c r="S73" i="27"/>
  <c r="V72" i="27"/>
  <c r="Y71" i="27"/>
  <c r="T70" i="27"/>
  <c r="W69" i="27"/>
  <c r="Z68" i="27"/>
  <c r="R68" i="27"/>
  <c r="U67" i="27"/>
  <c r="X66" i="27"/>
  <c r="AA65" i="27"/>
  <c r="S65" i="27"/>
  <c r="V64" i="27"/>
  <c r="Y63" i="27"/>
  <c r="T62" i="27"/>
  <c r="W61" i="27"/>
  <c r="Z60" i="27"/>
  <c r="R60" i="27"/>
  <c r="U59" i="27"/>
  <c r="X58" i="27"/>
  <c r="AA57" i="27"/>
  <c r="S57" i="27"/>
  <c r="V56" i="27"/>
  <c r="Y55" i="27"/>
  <c r="T54" i="27"/>
  <c r="W53" i="27"/>
  <c r="Z52" i="27"/>
  <c r="Z27" i="27"/>
  <c r="U26" i="27"/>
  <c r="V23" i="27"/>
  <c r="Y22" i="27"/>
  <c r="Q26" i="27"/>
  <c r="W85" i="27"/>
  <c r="Z84" i="27"/>
  <c r="R84" i="27"/>
  <c r="U83" i="27"/>
  <c r="X82" i="27"/>
  <c r="AA81" i="27"/>
  <c r="S81" i="27"/>
  <c r="V80" i="27"/>
  <c r="Y78" i="27"/>
  <c r="T77" i="27"/>
  <c r="W76" i="27"/>
  <c r="Z75" i="27"/>
  <c r="R75" i="27"/>
  <c r="U74" i="27"/>
  <c r="X73" i="27"/>
  <c r="AA72" i="27"/>
  <c r="S72" i="27"/>
  <c r="V71" i="27"/>
  <c r="Y70" i="27"/>
  <c r="Q70" i="27"/>
  <c r="T69" i="27"/>
  <c r="W68" i="27"/>
  <c r="Z67" i="27"/>
  <c r="R67" i="27"/>
  <c r="U66" i="27"/>
  <c r="X65" i="27"/>
  <c r="AA64" i="27"/>
  <c r="S64" i="27"/>
  <c r="V63" i="27"/>
  <c r="Y62" i="27"/>
  <c r="Q62" i="27"/>
  <c r="T61" i="27"/>
  <c r="W60" i="27"/>
  <c r="Z59" i="27"/>
  <c r="R59" i="27"/>
  <c r="U58" i="27"/>
  <c r="X57" i="27"/>
  <c r="AA56" i="27"/>
  <c r="S56" i="27"/>
  <c r="V55" i="27"/>
  <c r="Y54" i="27"/>
  <c r="Q54" i="27"/>
  <c r="T53" i="27"/>
  <c r="W52" i="27"/>
  <c r="Z51" i="27"/>
  <c r="Q81" i="27"/>
  <c r="T80" i="27"/>
  <c r="W78" i="27"/>
  <c r="Z77" i="27"/>
  <c r="R77" i="27"/>
  <c r="U76" i="27"/>
  <c r="X75" i="27"/>
  <c r="AA74" i="27"/>
  <c r="S74" i="27"/>
  <c r="V73" i="27"/>
  <c r="Y72" i="27"/>
  <c r="Q72" i="27"/>
  <c r="T71" i="27"/>
  <c r="W70" i="27"/>
  <c r="Z69" i="27"/>
  <c r="R69" i="27"/>
  <c r="U68" i="27"/>
  <c r="X67" i="27"/>
  <c r="AA66" i="27"/>
  <c r="S66" i="27"/>
  <c r="V65" i="27"/>
  <c r="Y64" i="27"/>
  <c r="Q64" i="27"/>
  <c r="T63" i="27"/>
  <c r="W62" i="27"/>
  <c r="Z61" i="27"/>
  <c r="R61" i="27"/>
  <c r="U60" i="27"/>
  <c r="X59" i="27"/>
  <c r="AA58" i="27"/>
  <c r="S58" i="27"/>
  <c r="V57" i="27"/>
  <c r="Y56" i="27"/>
  <c r="Q56" i="27"/>
  <c r="T55" i="27"/>
  <c r="W54" i="27"/>
  <c r="Z53" i="27"/>
  <c r="R53" i="27"/>
  <c r="U52" i="27"/>
  <c r="X51" i="27"/>
  <c r="AA50" i="27"/>
  <c r="S50" i="27"/>
  <c r="V49" i="27"/>
  <c r="Y48" i="27"/>
  <c r="T47" i="27"/>
  <c r="W46" i="27"/>
  <c r="Z45" i="27"/>
  <c r="R45" i="27"/>
  <c r="U44" i="27"/>
  <c r="X43" i="27"/>
  <c r="AA42" i="27"/>
  <c r="V41" i="27"/>
  <c r="Y40" i="27"/>
  <c r="W38" i="27"/>
  <c r="Z36" i="27"/>
  <c r="R36" i="27"/>
  <c r="U35" i="27"/>
  <c r="X34" i="27"/>
  <c r="AA33" i="27"/>
  <c r="S33" i="27"/>
  <c r="V32" i="27"/>
  <c r="T30" i="27"/>
  <c r="W29" i="27"/>
  <c r="R28" i="27"/>
  <c r="U27" i="27"/>
  <c r="X26" i="27"/>
  <c r="AA25" i="27"/>
  <c r="S25" i="27"/>
  <c r="V24" i="27"/>
  <c r="T22" i="27"/>
  <c r="W21" i="27"/>
  <c r="R20" i="27"/>
  <c r="U19" i="27"/>
  <c r="AA17" i="27"/>
  <c r="S17" i="27"/>
  <c r="V16" i="27"/>
  <c r="T14" i="27"/>
  <c r="W13" i="27"/>
  <c r="R12" i="27"/>
  <c r="U11" i="27"/>
  <c r="X10" i="27"/>
  <c r="AA9" i="27"/>
  <c r="V8" i="27"/>
  <c r="Y7" i="27"/>
  <c r="S80" i="27"/>
  <c r="T76" i="27"/>
  <c r="AA63" i="27"/>
  <c r="T60" i="27"/>
  <c r="R52" i="27"/>
  <c r="U51" i="27"/>
  <c r="X50" i="27"/>
  <c r="AA49" i="27"/>
  <c r="S49" i="27"/>
  <c r="V48" i="27"/>
  <c r="Y47" i="27"/>
  <c r="Z44" i="27"/>
  <c r="R44" i="27"/>
  <c r="U43" i="27"/>
  <c r="S41" i="27"/>
  <c r="T38" i="27"/>
  <c r="U34" i="27"/>
  <c r="X33" i="27"/>
  <c r="Y30" i="27"/>
  <c r="T29" i="27"/>
  <c r="X25" i="27"/>
  <c r="AA24" i="27"/>
  <c r="W20" i="27"/>
  <c r="Z19" i="27"/>
  <c r="R19" i="27"/>
  <c r="AA16" i="27"/>
  <c r="S16" i="27"/>
  <c r="Y14" i="27"/>
  <c r="R51" i="27"/>
  <c r="U50" i="27"/>
  <c r="X49" i="27"/>
  <c r="AA48" i="27"/>
  <c r="S48" i="27"/>
  <c r="V47" i="27"/>
  <c r="Y46" i="27"/>
  <c r="Q46" i="27"/>
  <c r="T45" i="27"/>
  <c r="W44" i="27"/>
  <c r="Z43" i="27"/>
  <c r="R43" i="27"/>
  <c r="U42" i="27"/>
  <c r="X41" i="27"/>
  <c r="AA40" i="27"/>
  <c r="S40" i="27"/>
  <c r="V39" i="27"/>
  <c r="Y38" i="27"/>
  <c r="Q38" i="27"/>
  <c r="T36" i="27"/>
  <c r="W35" i="27"/>
  <c r="Z34" i="27"/>
  <c r="R34" i="27"/>
  <c r="U33" i="27"/>
  <c r="X32" i="27"/>
  <c r="AA31" i="27"/>
  <c r="S31" i="27"/>
  <c r="V30" i="27"/>
  <c r="Y29" i="27"/>
  <c r="Q29" i="27"/>
  <c r="T28" i="27"/>
  <c r="W27" i="27"/>
  <c r="Z26" i="27"/>
  <c r="R26" i="27"/>
  <c r="U25" i="27"/>
  <c r="X24" i="27"/>
  <c r="AA23" i="27"/>
  <c r="S23" i="27"/>
  <c r="V22" i="27"/>
  <c r="Y21" i="27"/>
  <c r="Q21" i="27"/>
  <c r="T20" i="27"/>
  <c r="W19" i="27"/>
  <c r="Z18" i="27"/>
  <c r="R18" i="27"/>
  <c r="U17" i="27"/>
  <c r="X16" i="27"/>
  <c r="AA15" i="27"/>
  <c r="S15" i="27"/>
  <c r="V14" i="27"/>
  <c r="Y13" i="27"/>
  <c r="Q13" i="27"/>
  <c r="T12" i="27"/>
  <c r="W11" i="27"/>
  <c r="Z10" i="27"/>
  <c r="R10" i="27"/>
  <c r="U9" i="27"/>
  <c r="X8" i="27"/>
  <c r="AA7" i="27"/>
  <c r="S7" i="27"/>
  <c r="V6" i="27"/>
  <c r="W6" i="27"/>
  <c r="V85" i="27"/>
  <c r="Y84" i="27"/>
  <c r="Q84" i="27"/>
  <c r="T83" i="27"/>
  <c r="W82" i="27"/>
  <c r="Z81" i="27"/>
  <c r="R81" i="27"/>
  <c r="U80" i="27"/>
  <c r="X78" i="27"/>
  <c r="AA77" i="27"/>
  <c r="S77" i="27"/>
  <c r="Y75" i="27"/>
  <c r="Q75" i="27"/>
  <c r="T74" i="27"/>
  <c r="W73" i="27"/>
  <c r="Z72" i="27"/>
  <c r="R72" i="27"/>
  <c r="U71" i="27"/>
  <c r="X70" i="27"/>
  <c r="AA69" i="27"/>
  <c r="S69" i="27"/>
  <c r="V68" i="27"/>
  <c r="Y67" i="27"/>
  <c r="T66" i="27"/>
  <c r="W65" i="27"/>
  <c r="Z64" i="27"/>
  <c r="R64" i="27"/>
  <c r="U63" i="27"/>
  <c r="X62" i="27"/>
  <c r="AA61" i="27"/>
  <c r="S61" i="27"/>
  <c r="V60" i="27"/>
  <c r="Y59" i="27"/>
  <c r="Q59" i="27"/>
  <c r="T58" i="27"/>
  <c r="Z56" i="27"/>
  <c r="R56" i="27"/>
  <c r="U55" i="27"/>
  <c r="X54" i="27"/>
  <c r="AA53" i="27"/>
  <c r="S53" i="27"/>
  <c r="Q51" i="27"/>
  <c r="Q43" i="27"/>
  <c r="Q18" i="27"/>
  <c r="W34" i="27"/>
  <c r="T85" i="27"/>
  <c r="W84" i="27"/>
  <c r="Z83" i="27"/>
  <c r="R83" i="27"/>
  <c r="X81" i="27"/>
  <c r="AA80" i="27"/>
  <c r="V78" i="27"/>
  <c r="Y77" i="27"/>
  <c r="W75" i="27"/>
  <c r="Z74" i="27"/>
  <c r="R74" i="27"/>
  <c r="X72" i="27"/>
  <c r="AA71" i="27"/>
  <c r="S71" i="27"/>
  <c r="V70" i="27"/>
  <c r="Y69" i="27"/>
  <c r="Q69" i="27"/>
  <c r="T68" i="27"/>
  <c r="W67" i="27"/>
  <c r="Z66" i="27"/>
  <c r="R66" i="27"/>
  <c r="U65" i="27"/>
  <c r="X64" i="27"/>
  <c r="S63" i="27"/>
  <c r="V62" i="27"/>
  <c r="Y61" i="27"/>
  <c r="Q61" i="27"/>
  <c r="W59" i="27"/>
  <c r="Z58" i="27"/>
  <c r="Q45" i="27"/>
  <c r="Q50" i="27"/>
  <c r="Q42" i="27"/>
  <c r="Q83" i="27"/>
  <c r="Q74" i="27"/>
  <c r="Q66" i="27"/>
  <c r="Q80" i="27"/>
  <c r="Q71" i="27"/>
  <c r="Q63" i="27"/>
  <c r="U57" i="27"/>
  <c r="Q58" i="27"/>
  <c r="Y85" i="27"/>
  <c r="Q85" i="27"/>
  <c r="W83" i="27"/>
  <c r="Z82" i="27"/>
  <c r="R82" i="27"/>
  <c r="U81" i="27"/>
  <c r="X80" i="27"/>
  <c r="AA78" i="27"/>
  <c r="S78" i="27"/>
  <c r="V77" i="27"/>
  <c r="Y76" i="27"/>
  <c r="Q76" i="27"/>
  <c r="T75" i="27"/>
  <c r="W74" i="27"/>
  <c r="Z73" i="27"/>
  <c r="R73" i="27"/>
  <c r="U72" i="27"/>
  <c r="X71" i="27"/>
  <c r="AA70" i="27"/>
  <c r="S70" i="27"/>
  <c r="V69" i="27"/>
  <c r="Y49" i="27"/>
  <c r="X85" i="27"/>
  <c r="AA84" i="27"/>
  <c r="S84" i="27"/>
  <c r="V83" i="27"/>
  <c r="Y82" i="27"/>
  <c r="Q82" i="27"/>
  <c r="T81" i="27"/>
  <c r="W80" i="27"/>
  <c r="Z78" i="27"/>
  <c r="R78" i="27"/>
  <c r="U77" i="27"/>
  <c r="X76" i="27"/>
  <c r="AA75" i="27"/>
  <c r="S75" i="27"/>
  <c r="V74" i="27"/>
  <c r="Y73" i="27"/>
  <c r="Q73" i="27"/>
  <c r="T72" i="27"/>
  <c r="W71" i="27"/>
  <c r="Z70" i="27"/>
  <c r="R70" i="27"/>
  <c r="U69" i="27"/>
  <c r="X68" i="27"/>
  <c r="AA67" i="27"/>
  <c r="S67" i="27"/>
  <c r="V66" i="27"/>
  <c r="Y65" i="27"/>
  <c r="Q65" i="27"/>
  <c r="AA59" i="27"/>
  <c r="V58" i="27"/>
  <c r="R54" i="27"/>
  <c r="T40" i="27"/>
  <c r="Z29" i="27"/>
  <c r="V25" i="27"/>
  <c r="Q48" i="27"/>
  <c r="S42" i="27"/>
  <c r="T42" i="27"/>
  <c r="Q40" i="27"/>
  <c r="T39" i="27"/>
  <c r="U39" i="27"/>
  <c r="Y31" i="27"/>
  <c r="Z31" i="27"/>
  <c r="Q31" i="27"/>
  <c r="Z28" i="27"/>
  <c r="AA28" i="27"/>
  <c r="Y23" i="27"/>
  <c r="Z23" i="27"/>
  <c r="Q23" i="27"/>
  <c r="Z20" i="27"/>
  <c r="AA20" i="27"/>
  <c r="X18" i="27"/>
  <c r="Y18" i="27"/>
  <c r="Y15" i="27"/>
  <c r="Z15" i="27"/>
  <c r="Q15" i="27"/>
  <c r="Z12" i="27"/>
  <c r="AA12" i="27"/>
  <c r="S9" i="27"/>
  <c r="T9" i="27"/>
  <c r="Q7" i="27"/>
  <c r="T6" i="27"/>
  <c r="U6" i="27"/>
  <c r="T33" i="27"/>
  <c r="S20" i="27"/>
  <c r="R58" i="27"/>
  <c r="X56" i="27"/>
  <c r="AA55" i="27"/>
  <c r="S55" i="27"/>
  <c r="V54" i="27"/>
  <c r="Y53" i="27"/>
  <c r="Q53" i="27"/>
  <c r="T52" i="27"/>
  <c r="W51" i="27"/>
  <c r="Z50" i="27"/>
  <c r="R50" i="27"/>
  <c r="U49" i="27"/>
  <c r="X48" i="27"/>
  <c r="AA47" i="27"/>
  <c r="S47" i="27"/>
  <c r="V46" i="27"/>
  <c r="Y45" i="27"/>
  <c r="T44" i="27"/>
  <c r="W43" i="27"/>
  <c r="Z42" i="27"/>
  <c r="R42" i="27"/>
  <c r="U41" i="27"/>
  <c r="X40" i="27"/>
  <c r="AA39" i="27"/>
  <c r="S39" i="27"/>
  <c r="V38" i="27"/>
  <c r="Y36" i="27"/>
  <c r="Q36" i="27"/>
  <c r="T35" i="27"/>
  <c r="U32" i="27"/>
  <c r="X31" i="27"/>
  <c r="V29" i="27"/>
  <c r="Q33" i="27"/>
  <c r="Q25" i="27"/>
  <c r="Q17" i="27"/>
  <c r="Q9" i="27"/>
  <c r="R15" i="27"/>
  <c r="Q55" i="27"/>
  <c r="Q47" i="27"/>
  <c r="Q39" i="27"/>
  <c r="Q22" i="27"/>
  <c r="Y68" i="27"/>
  <c r="Q68" i="27"/>
  <c r="T67" i="27"/>
  <c r="W66" i="27"/>
  <c r="Z65" i="27"/>
  <c r="R65" i="27"/>
  <c r="U64" i="27"/>
  <c r="X63" i="27"/>
  <c r="AA62" i="27"/>
  <c r="S62" i="27"/>
  <c r="V61" i="27"/>
  <c r="Y60" i="27"/>
  <c r="Q60" i="27"/>
  <c r="T59" i="27"/>
  <c r="W58" i="27"/>
  <c r="Z57" i="27"/>
  <c r="R57" i="27"/>
  <c r="U56" i="27"/>
  <c r="X55" i="27"/>
  <c r="AA54" i="27"/>
  <c r="S54" i="27"/>
  <c r="V53" i="27"/>
  <c r="Q52" i="27"/>
  <c r="T51" i="27"/>
  <c r="W50" i="27"/>
  <c r="Z49" i="27"/>
  <c r="R49" i="27"/>
  <c r="U48" i="27"/>
  <c r="X47" i="27"/>
  <c r="AA46" i="27"/>
  <c r="S46" i="27"/>
  <c r="V45" i="27"/>
  <c r="Y44" i="27"/>
  <c r="Q44" i="27"/>
  <c r="W42" i="27"/>
  <c r="Z41" i="27"/>
  <c r="R41" i="27"/>
  <c r="U40" i="27"/>
  <c r="V40" i="27"/>
  <c r="X39" i="27"/>
  <c r="AA38" i="27"/>
  <c r="S38" i="27"/>
  <c r="V36" i="27"/>
  <c r="W36" i="27"/>
  <c r="Y35" i="27"/>
  <c r="T34" i="27"/>
  <c r="W33" i="27"/>
  <c r="U31" i="27"/>
  <c r="X30" i="27"/>
  <c r="AA13" i="27"/>
  <c r="V12" i="27"/>
  <c r="T10" i="27"/>
  <c r="Z8" i="27"/>
  <c r="U7" i="27"/>
  <c r="X6" i="27"/>
  <c r="W8" i="27"/>
  <c r="T64" i="27"/>
  <c r="W63" i="27"/>
  <c r="Z62" i="27"/>
  <c r="R62" i="27"/>
  <c r="U61" i="27"/>
  <c r="X60" i="27"/>
  <c r="S59" i="27"/>
  <c r="Y57" i="27"/>
  <c r="Q57" i="27"/>
  <c r="T56" i="27"/>
  <c r="W55" i="27"/>
  <c r="Z54" i="27"/>
  <c r="U53" i="27"/>
  <c r="X52" i="27"/>
  <c r="AA51" i="27"/>
  <c r="S51" i="27"/>
  <c r="V50" i="27"/>
  <c r="Q49" i="27"/>
  <c r="T48" i="27"/>
  <c r="W47" i="27"/>
  <c r="Z46" i="27"/>
  <c r="R46" i="27"/>
  <c r="U45" i="27"/>
  <c r="X44" i="27"/>
  <c r="AA43" i="27"/>
  <c r="S43" i="27"/>
  <c r="V42" i="27"/>
  <c r="Y41" i="27"/>
  <c r="Q41" i="27"/>
  <c r="W39" i="27"/>
  <c r="Z38" i="27"/>
  <c r="R38" i="27"/>
  <c r="U36" i="27"/>
  <c r="X35" i="27"/>
  <c r="AA34" i="27"/>
  <c r="S34" i="27"/>
  <c r="V33" i="27"/>
  <c r="Y32" i="27"/>
  <c r="Q32" i="27"/>
  <c r="T31" i="27"/>
  <c r="W30" i="27"/>
  <c r="R29" i="27"/>
  <c r="U28" i="27"/>
  <c r="X27" i="27"/>
  <c r="AA26" i="27"/>
  <c r="S26" i="27"/>
  <c r="Y24" i="27"/>
  <c r="Q24" i="27"/>
  <c r="T23" i="27"/>
  <c r="W22" i="27"/>
  <c r="Z21" i="27"/>
  <c r="R21" i="27"/>
  <c r="U20" i="27"/>
  <c r="X19" i="27"/>
  <c r="AA18" i="27"/>
  <c r="S18" i="27"/>
  <c r="V17" i="27"/>
  <c r="Y16" i="27"/>
  <c r="Q16" i="27"/>
  <c r="T15" i="27"/>
  <c r="W14" i="27"/>
  <c r="Z13" i="27"/>
  <c r="R13" i="27"/>
  <c r="U12" i="27"/>
  <c r="X11" i="27"/>
  <c r="AA10" i="27"/>
  <c r="S10" i="27"/>
  <c r="V9" i="27"/>
  <c r="Y8" i="27"/>
  <c r="Q8" i="27"/>
  <c r="T7" i="27"/>
  <c r="X38" i="27"/>
  <c r="Z33" i="27"/>
  <c r="R33" i="27"/>
  <c r="AA30" i="27"/>
  <c r="S30" i="27"/>
  <c r="Y28" i="27"/>
  <c r="Q28" i="27"/>
  <c r="T27" i="27"/>
  <c r="W26" i="27"/>
  <c r="Z25" i="27"/>
  <c r="R25" i="27"/>
  <c r="U24" i="27"/>
  <c r="X23" i="27"/>
  <c r="AA22" i="27"/>
  <c r="S22" i="27"/>
  <c r="V21" i="27"/>
  <c r="Y20" i="27"/>
  <c r="Q20" i="27"/>
  <c r="T19" i="27"/>
  <c r="W18" i="27"/>
  <c r="Z17" i="27"/>
  <c r="R17" i="27"/>
  <c r="U16" i="27"/>
  <c r="X15" i="27"/>
  <c r="AA14" i="27"/>
  <c r="S14" i="27"/>
  <c r="V13" i="27"/>
  <c r="Y12" i="27"/>
  <c r="T11" i="27"/>
  <c r="W10" i="27"/>
  <c r="Z9" i="27"/>
  <c r="R9" i="27"/>
  <c r="U8" i="27"/>
  <c r="X7" i="27"/>
  <c r="W45" i="27"/>
  <c r="X42" i="27"/>
  <c r="Y39" i="27"/>
  <c r="Z35" i="27"/>
  <c r="AA32" i="27"/>
  <c r="Q30" i="27"/>
  <c r="R27" i="27"/>
  <c r="S24" i="27"/>
  <c r="T21" i="27"/>
  <c r="U18" i="27"/>
  <c r="V15" i="27"/>
  <c r="Q14" i="27"/>
  <c r="T13" i="27"/>
  <c r="W12" i="27"/>
  <c r="Z11" i="27"/>
  <c r="R11" i="27"/>
  <c r="U10" i="27"/>
  <c r="X9" i="27"/>
  <c r="AA8" i="27"/>
  <c r="S8" i="27"/>
  <c r="V7" i="27"/>
  <c r="Q6" i="27"/>
  <c r="Q35" i="27"/>
  <c r="Z32" i="27"/>
  <c r="R32" i="27"/>
  <c r="AA29" i="27"/>
  <c r="S29" i="27"/>
  <c r="V28" i="27"/>
  <c r="Y27" i="27"/>
  <c r="Q27" i="27"/>
  <c r="T26" i="27"/>
  <c r="W25" i="27"/>
  <c r="Z24" i="27"/>
  <c r="R24" i="27"/>
  <c r="U23" i="27"/>
  <c r="X22" i="27"/>
  <c r="AA21" i="27"/>
  <c r="S21" i="27"/>
  <c r="V20" i="27"/>
  <c r="Y19" i="27"/>
  <c r="Q19" i="27"/>
  <c r="T18" i="27"/>
  <c r="W17" i="27"/>
  <c r="Z16" i="27"/>
  <c r="R16" i="27"/>
  <c r="U15" i="27"/>
  <c r="X14" i="27"/>
  <c r="S13" i="27"/>
  <c r="Y11" i="27"/>
  <c r="Q11" i="27"/>
  <c r="W9" i="27"/>
  <c r="R8" i="27"/>
  <c r="S32" i="27"/>
  <c r="R35" i="27"/>
  <c r="W28" i="27"/>
  <c r="X46" i="27"/>
  <c r="Y43" i="27"/>
  <c r="Z40" i="27"/>
  <c r="AA36" i="27"/>
  <c r="Q34" i="27"/>
  <c r="R31" i="27"/>
  <c r="S28" i="27"/>
  <c r="T25" i="27"/>
  <c r="U22" i="27"/>
  <c r="V19" i="27"/>
  <c r="W16" i="27"/>
  <c r="X13" i="27"/>
  <c r="S12" i="27"/>
  <c r="D24" i="26"/>
  <c r="E24" i="26"/>
  <c r="F24" i="26"/>
  <c r="G24" i="26"/>
  <c r="H24" i="26"/>
  <c r="I24" i="26"/>
  <c r="J24" i="26"/>
  <c r="K24" i="26"/>
  <c r="L24" i="26"/>
  <c r="M24" i="26"/>
  <c r="N24" i="26"/>
  <c r="D25" i="26"/>
  <c r="E25" i="26"/>
  <c r="F25" i="26"/>
  <c r="G25" i="26"/>
  <c r="H25" i="26"/>
  <c r="I25" i="26"/>
  <c r="J25" i="26"/>
  <c r="K25" i="26"/>
  <c r="L25" i="26"/>
  <c r="M25" i="26"/>
  <c r="N25" i="26"/>
  <c r="D26" i="26"/>
  <c r="E26" i="26"/>
  <c r="F26" i="26"/>
  <c r="G26" i="26"/>
  <c r="H26" i="26"/>
  <c r="I26" i="26"/>
  <c r="J26" i="26"/>
  <c r="K26" i="26"/>
  <c r="L26" i="26"/>
  <c r="M26" i="26"/>
  <c r="N26" i="26"/>
  <c r="D27" i="26"/>
  <c r="E27" i="26"/>
  <c r="F27" i="26"/>
  <c r="G27" i="26"/>
  <c r="H27" i="26"/>
  <c r="I27" i="26"/>
  <c r="J27" i="26"/>
  <c r="K27" i="26"/>
  <c r="L27" i="26"/>
  <c r="M27" i="26"/>
  <c r="N27" i="26"/>
  <c r="D28" i="26"/>
  <c r="E28" i="26"/>
  <c r="F28" i="26"/>
  <c r="G28" i="26"/>
  <c r="H28" i="26"/>
  <c r="I28" i="26"/>
  <c r="J28" i="26"/>
  <c r="K28" i="26"/>
  <c r="L28" i="26"/>
  <c r="M28" i="26"/>
  <c r="N28" i="26"/>
  <c r="D29" i="26"/>
  <c r="E29" i="26"/>
  <c r="F29" i="26"/>
  <c r="G29" i="26"/>
  <c r="H29" i="26"/>
  <c r="I29" i="26"/>
  <c r="J29" i="26"/>
  <c r="K29" i="26"/>
  <c r="L29" i="26"/>
  <c r="M29" i="26"/>
  <c r="N29" i="26"/>
  <c r="D30" i="26"/>
  <c r="E30" i="26"/>
  <c r="F30" i="26"/>
  <c r="G30" i="26"/>
  <c r="H30" i="26"/>
  <c r="I30" i="26"/>
  <c r="J30" i="26"/>
  <c r="K30" i="26"/>
  <c r="L30" i="26"/>
  <c r="M30" i="26"/>
  <c r="N30" i="26"/>
  <c r="D31" i="26"/>
  <c r="E31" i="26"/>
  <c r="F31" i="26"/>
  <c r="G31" i="26"/>
  <c r="H31" i="26"/>
  <c r="I31" i="26"/>
  <c r="J31" i="26"/>
  <c r="K31" i="26"/>
  <c r="L31" i="26"/>
  <c r="M31" i="26"/>
  <c r="N31" i="26"/>
  <c r="D32" i="26"/>
  <c r="E32" i="26"/>
  <c r="F32" i="26"/>
  <c r="G32" i="26"/>
  <c r="H32" i="26"/>
  <c r="I32" i="26"/>
  <c r="J32" i="26"/>
  <c r="K32" i="26"/>
  <c r="L32" i="26"/>
  <c r="M32" i="26"/>
  <c r="N32" i="26"/>
  <c r="D33" i="26"/>
  <c r="E33" i="26"/>
  <c r="F33" i="26"/>
  <c r="G33" i="26"/>
  <c r="H33" i="26"/>
  <c r="I33" i="26"/>
  <c r="J33" i="26"/>
  <c r="K33" i="26"/>
  <c r="L33" i="26"/>
  <c r="M33" i="26"/>
  <c r="N33" i="26"/>
  <c r="D34" i="26"/>
  <c r="E34" i="26"/>
  <c r="F34" i="26"/>
  <c r="G34" i="26"/>
  <c r="H34" i="26"/>
  <c r="I34" i="26"/>
  <c r="J34" i="26"/>
  <c r="K34" i="26"/>
  <c r="L34" i="26"/>
  <c r="M34" i="26"/>
  <c r="N34" i="26"/>
  <c r="D35" i="26"/>
  <c r="E35" i="26"/>
  <c r="F35" i="26"/>
  <c r="G35" i="26"/>
  <c r="H35" i="26"/>
  <c r="I35" i="26"/>
  <c r="J35" i="26"/>
  <c r="K35" i="26"/>
  <c r="L35" i="26"/>
  <c r="M35" i="26"/>
  <c r="N35" i="26"/>
  <c r="D37" i="26"/>
  <c r="E37" i="26"/>
  <c r="F37" i="26"/>
  <c r="G37" i="26"/>
  <c r="H37" i="26"/>
  <c r="I37" i="26"/>
  <c r="J37" i="26"/>
  <c r="K37" i="26"/>
  <c r="L37" i="26"/>
  <c r="M37" i="26"/>
  <c r="N37" i="26"/>
  <c r="D38" i="26"/>
  <c r="E38" i="26"/>
  <c r="F38" i="26"/>
  <c r="G38" i="26"/>
  <c r="H38" i="26"/>
  <c r="I38" i="26"/>
  <c r="J38" i="26"/>
  <c r="K38" i="26"/>
  <c r="L38" i="26"/>
  <c r="M38" i="26"/>
  <c r="N38" i="26"/>
  <c r="D39" i="26"/>
  <c r="E39" i="26"/>
  <c r="F39" i="26"/>
  <c r="G39" i="26"/>
  <c r="H39" i="26"/>
  <c r="I39" i="26"/>
  <c r="J39" i="26"/>
  <c r="K39" i="26"/>
  <c r="L39" i="26"/>
  <c r="M39" i="26"/>
  <c r="N39" i="26"/>
  <c r="D40" i="26"/>
  <c r="E40" i="26"/>
  <c r="F40" i="26"/>
  <c r="G40" i="26"/>
  <c r="H40" i="26"/>
  <c r="I40" i="26"/>
  <c r="J40" i="26"/>
  <c r="K40" i="26"/>
  <c r="L40" i="26"/>
  <c r="M40" i="26"/>
  <c r="N40" i="26"/>
  <c r="D41" i="26"/>
  <c r="E41" i="26"/>
  <c r="F41" i="26"/>
  <c r="G41" i="26"/>
  <c r="H41" i="26"/>
  <c r="I41" i="26"/>
  <c r="J41" i="26"/>
  <c r="K41" i="26"/>
  <c r="L41" i="26"/>
  <c r="M41" i="26"/>
  <c r="N41" i="26"/>
  <c r="D42" i="26"/>
  <c r="E42" i="26"/>
  <c r="F42" i="26"/>
  <c r="G42" i="26"/>
  <c r="H42" i="26"/>
  <c r="I42" i="26"/>
  <c r="J42" i="26"/>
  <c r="K42" i="26"/>
  <c r="L42" i="26"/>
  <c r="M42" i="26"/>
  <c r="N42" i="26"/>
  <c r="D43" i="26"/>
  <c r="E43" i="26"/>
  <c r="F43" i="26"/>
  <c r="G43" i="26"/>
  <c r="H43" i="26"/>
  <c r="I43" i="26"/>
  <c r="J43" i="26"/>
  <c r="K43" i="26"/>
  <c r="L43" i="26"/>
  <c r="M43" i="26"/>
  <c r="N43" i="26"/>
  <c r="D44" i="26"/>
  <c r="E44" i="26"/>
  <c r="F44" i="26"/>
  <c r="G44" i="26"/>
  <c r="H44" i="26"/>
  <c r="I44" i="26"/>
  <c r="J44" i="26"/>
  <c r="K44" i="26"/>
  <c r="L44" i="26"/>
  <c r="M44" i="26"/>
  <c r="N44" i="26"/>
  <c r="D45" i="26"/>
  <c r="E45" i="26"/>
  <c r="F45" i="26"/>
  <c r="G45" i="26"/>
  <c r="H45" i="26"/>
  <c r="I45" i="26"/>
  <c r="J45" i="26"/>
  <c r="K45" i="26"/>
  <c r="L45" i="26"/>
  <c r="M45" i="26"/>
  <c r="N45" i="26"/>
  <c r="D46" i="26"/>
  <c r="E46" i="26"/>
  <c r="F46" i="26"/>
  <c r="G46" i="26"/>
  <c r="H46" i="26"/>
  <c r="I46" i="26"/>
  <c r="J46" i="26"/>
  <c r="K46" i="26"/>
  <c r="L46" i="26"/>
  <c r="M46" i="26"/>
  <c r="N46" i="26"/>
  <c r="D47" i="26"/>
  <c r="E47" i="26"/>
  <c r="F47" i="26"/>
  <c r="G47" i="26"/>
  <c r="H47" i="26"/>
  <c r="I47" i="26"/>
  <c r="J47" i="26"/>
  <c r="K47" i="26"/>
  <c r="L47" i="26"/>
  <c r="M47" i="26"/>
  <c r="N47" i="26"/>
  <c r="D48" i="26"/>
  <c r="E48" i="26"/>
  <c r="F48" i="26"/>
  <c r="G48" i="26"/>
  <c r="H48" i="26"/>
  <c r="I48" i="26"/>
  <c r="J48" i="26"/>
  <c r="K48" i="26"/>
  <c r="L48" i="26"/>
  <c r="M48" i="26"/>
  <c r="N48" i="26"/>
  <c r="D49" i="26"/>
  <c r="E49" i="26"/>
  <c r="F49" i="26"/>
  <c r="G49" i="26"/>
  <c r="H49" i="26"/>
  <c r="I49" i="26"/>
  <c r="J49" i="26"/>
  <c r="K49" i="26"/>
  <c r="L49" i="26"/>
  <c r="M49" i="26"/>
  <c r="N49" i="26"/>
  <c r="D50" i="26"/>
  <c r="E50" i="26"/>
  <c r="F50" i="26"/>
  <c r="G50" i="26"/>
  <c r="H50" i="26"/>
  <c r="I50" i="26"/>
  <c r="J50" i="26"/>
  <c r="K50" i="26"/>
  <c r="L50" i="26"/>
  <c r="M50" i="26"/>
  <c r="N50" i="26"/>
  <c r="D51" i="26"/>
  <c r="E51" i="26"/>
  <c r="F51" i="26"/>
  <c r="G51" i="26"/>
  <c r="H51" i="26"/>
  <c r="I51" i="26"/>
  <c r="J51" i="26"/>
  <c r="K51" i="26"/>
  <c r="L51" i="26"/>
  <c r="M51" i="26"/>
  <c r="N51" i="26"/>
  <c r="D52" i="26"/>
  <c r="E52" i="26"/>
  <c r="F52" i="26"/>
  <c r="G52" i="26"/>
  <c r="H52" i="26"/>
  <c r="I52" i="26"/>
  <c r="J52" i="26"/>
  <c r="K52" i="26"/>
  <c r="L52" i="26"/>
  <c r="M52" i="26"/>
  <c r="N52" i="26"/>
  <c r="D53" i="26"/>
  <c r="E53" i="26"/>
  <c r="F53" i="26"/>
  <c r="G53" i="26"/>
  <c r="H53" i="26"/>
  <c r="I53" i="26"/>
  <c r="J53" i="26"/>
  <c r="K53" i="26"/>
  <c r="L53" i="26"/>
  <c r="M53" i="26"/>
  <c r="N53" i="26"/>
  <c r="D54" i="26"/>
  <c r="E54" i="26"/>
  <c r="F54" i="26"/>
  <c r="G54" i="26"/>
  <c r="H54" i="26"/>
  <c r="I54" i="26"/>
  <c r="J54" i="26"/>
  <c r="K54" i="26"/>
  <c r="L54" i="26"/>
  <c r="M54" i="26"/>
  <c r="N54" i="26"/>
  <c r="D55" i="26"/>
  <c r="E55" i="26"/>
  <c r="F55" i="26"/>
  <c r="G55" i="26"/>
  <c r="H55" i="26"/>
  <c r="I55" i="26"/>
  <c r="J55" i="26"/>
  <c r="K55" i="26"/>
  <c r="L55" i="26"/>
  <c r="M55" i="26"/>
  <c r="N55" i="26"/>
  <c r="D56" i="26"/>
  <c r="E56" i="26"/>
  <c r="F56" i="26"/>
  <c r="G56" i="26"/>
  <c r="H56" i="26"/>
  <c r="I56" i="26"/>
  <c r="J56" i="26"/>
  <c r="K56" i="26"/>
  <c r="L56" i="26"/>
  <c r="M56" i="26"/>
  <c r="N56" i="26"/>
  <c r="D57" i="26"/>
  <c r="E57" i="26"/>
  <c r="F57" i="26"/>
  <c r="G57" i="26"/>
  <c r="H57" i="26"/>
  <c r="I57" i="26"/>
  <c r="J57" i="26"/>
  <c r="K57" i="26"/>
  <c r="L57" i="26"/>
  <c r="M57" i="26"/>
  <c r="N57" i="26"/>
  <c r="D58" i="26"/>
  <c r="E58" i="26"/>
  <c r="F58" i="26"/>
  <c r="G58" i="26"/>
  <c r="H58" i="26"/>
  <c r="I58" i="26"/>
  <c r="J58" i="26"/>
  <c r="K58" i="26"/>
  <c r="L58" i="26"/>
  <c r="M58" i="26"/>
  <c r="N58" i="26"/>
  <c r="D59" i="26"/>
  <c r="E59" i="26"/>
  <c r="F59" i="26"/>
  <c r="G59" i="26"/>
  <c r="H59" i="26"/>
  <c r="I59" i="26"/>
  <c r="J59" i="26"/>
  <c r="K59" i="26"/>
  <c r="L59" i="26"/>
  <c r="M59" i="26"/>
  <c r="N59" i="26"/>
  <c r="D60" i="26"/>
  <c r="E60" i="26"/>
  <c r="F60" i="26"/>
  <c r="G60" i="26"/>
  <c r="H60" i="26"/>
  <c r="I60" i="26"/>
  <c r="J60" i="26"/>
  <c r="K60" i="26"/>
  <c r="L60" i="26"/>
  <c r="M60" i="26"/>
  <c r="N60" i="26"/>
  <c r="D61" i="26"/>
  <c r="E61" i="26"/>
  <c r="F61" i="26"/>
  <c r="G61" i="26"/>
  <c r="H61" i="26"/>
  <c r="I61" i="26"/>
  <c r="J61" i="26"/>
  <c r="K61" i="26"/>
  <c r="L61" i="26"/>
  <c r="M61" i="26"/>
  <c r="N61" i="26"/>
  <c r="D62" i="26"/>
  <c r="E62" i="26"/>
  <c r="F62" i="26"/>
  <c r="G62" i="26"/>
  <c r="H62" i="26"/>
  <c r="I62" i="26"/>
  <c r="J62" i="26"/>
  <c r="K62" i="26"/>
  <c r="L62" i="26"/>
  <c r="M62" i="26"/>
  <c r="N62" i="26"/>
  <c r="D63" i="26"/>
  <c r="E63" i="26"/>
  <c r="F63" i="26"/>
  <c r="G63" i="26"/>
  <c r="H63" i="26"/>
  <c r="I63" i="26"/>
  <c r="J63" i="26"/>
  <c r="K63" i="26"/>
  <c r="L63" i="26"/>
  <c r="M63" i="26"/>
  <c r="N63" i="26"/>
  <c r="D64" i="26"/>
  <c r="E64" i="26"/>
  <c r="F64" i="26"/>
  <c r="G64" i="26"/>
  <c r="H64" i="26"/>
  <c r="I64" i="26"/>
  <c r="J64" i="26"/>
  <c r="K64" i="26"/>
  <c r="L64" i="26"/>
  <c r="M64" i="26"/>
  <c r="N64" i="26"/>
  <c r="D65" i="26"/>
  <c r="E65" i="26"/>
  <c r="F65" i="26"/>
  <c r="G65" i="26"/>
  <c r="H65" i="26"/>
  <c r="I65" i="26"/>
  <c r="J65" i="26"/>
  <c r="K65" i="26"/>
  <c r="L65" i="26"/>
  <c r="M65" i="26"/>
  <c r="N65" i="26"/>
  <c r="D66" i="26"/>
  <c r="E66" i="26"/>
  <c r="F66" i="26"/>
  <c r="G66" i="26"/>
  <c r="H66" i="26"/>
  <c r="I66" i="26"/>
  <c r="J66" i="26"/>
  <c r="K66" i="26"/>
  <c r="L66" i="26"/>
  <c r="M66" i="26"/>
  <c r="N66" i="26"/>
  <c r="D67" i="26"/>
  <c r="E67" i="26"/>
  <c r="F67" i="26"/>
  <c r="G67" i="26"/>
  <c r="H67" i="26"/>
  <c r="I67" i="26"/>
  <c r="J67" i="26"/>
  <c r="K67" i="26"/>
  <c r="L67" i="26"/>
  <c r="M67" i="26"/>
  <c r="N67" i="26"/>
  <c r="D68" i="26"/>
  <c r="E68" i="26"/>
  <c r="F68" i="26"/>
  <c r="G68" i="26"/>
  <c r="H68" i="26"/>
  <c r="I68" i="26"/>
  <c r="J68" i="26"/>
  <c r="K68" i="26"/>
  <c r="L68" i="26"/>
  <c r="M68" i="26"/>
  <c r="N68" i="26"/>
  <c r="D69" i="26"/>
  <c r="E69" i="26"/>
  <c r="F69" i="26"/>
  <c r="G69" i="26"/>
  <c r="H69" i="26"/>
  <c r="I69" i="26"/>
  <c r="J69" i="26"/>
  <c r="K69" i="26"/>
  <c r="L69" i="26"/>
  <c r="M69" i="26"/>
  <c r="N69" i="26"/>
  <c r="D70" i="26"/>
  <c r="E70" i="26"/>
  <c r="F70" i="26"/>
  <c r="G70" i="26"/>
  <c r="H70" i="26"/>
  <c r="I70" i="26"/>
  <c r="J70" i="26"/>
  <c r="K70" i="26"/>
  <c r="L70" i="26"/>
  <c r="M70" i="26"/>
  <c r="N70" i="26"/>
  <c r="D71" i="26"/>
  <c r="E71" i="26"/>
  <c r="F71" i="26"/>
  <c r="G71" i="26"/>
  <c r="H71" i="26"/>
  <c r="I71" i="26"/>
  <c r="J71" i="26"/>
  <c r="K71" i="26"/>
  <c r="L71" i="26"/>
  <c r="M71" i="26"/>
  <c r="N71" i="26"/>
  <c r="D72" i="26"/>
  <c r="E72" i="26"/>
  <c r="F72" i="26"/>
  <c r="G72" i="26"/>
  <c r="H72" i="26"/>
  <c r="I72" i="26"/>
  <c r="J72" i="26"/>
  <c r="K72" i="26"/>
  <c r="L72" i="26"/>
  <c r="M72" i="26"/>
  <c r="N72" i="26"/>
  <c r="D73" i="26"/>
  <c r="E73" i="26"/>
  <c r="F73" i="26"/>
  <c r="G73" i="26"/>
  <c r="H73" i="26"/>
  <c r="I73" i="26"/>
  <c r="J73" i="26"/>
  <c r="K73" i="26"/>
  <c r="L73" i="26"/>
  <c r="M73" i="26"/>
  <c r="N73" i="26"/>
  <c r="D74" i="26"/>
  <c r="E74" i="26"/>
  <c r="F74" i="26"/>
  <c r="G74" i="26"/>
  <c r="H74" i="26"/>
  <c r="I74" i="26"/>
  <c r="J74" i="26"/>
  <c r="K74" i="26"/>
  <c r="L74" i="26"/>
  <c r="M74" i="26"/>
  <c r="N74" i="26"/>
  <c r="D75" i="26"/>
  <c r="E75" i="26"/>
  <c r="F75" i="26"/>
  <c r="G75" i="26"/>
  <c r="H75" i="26"/>
  <c r="I75" i="26"/>
  <c r="J75" i="26"/>
  <c r="K75" i="26"/>
  <c r="L75" i="26"/>
  <c r="M75" i="26"/>
  <c r="N75" i="26"/>
  <c r="D76" i="26"/>
  <c r="E76" i="26"/>
  <c r="F76" i="26"/>
  <c r="G76" i="26"/>
  <c r="H76" i="26"/>
  <c r="I76" i="26"/>
  <c r="J76" i="26"/>
  <c r="K76" i="26"/>
  <c r="L76" i="26"/>
  <c r="M76" i="26"/>
  <c r="N76" i="26"/>
  <c r="D77" i="26"/>
  <c r="E77" i="26"/>
  <c r="F77" i="26"/>
  <c r="G77" i="26"/>
  <c r="H77" i="26"/>
  <c r="I77" i="26"/>
  <c r="J77" i="26"/>
  <c r="K77" i="26"/>
  <c r="L77" i="26"/>
  <c r="M77" i="26"/>
  <c r="N77" i="26"/>
  <c r="D78" i="26"/>
  <c r="E78" i="26"/>
  <c r="F78" i="26"/>
  <c r="G78" i="26"/>
  <c r="H78" i="26"/>
  <c r="I78" i="26"/>
  <c r="J78" i="26"/>
  <c r="K78" i="26"/>
  <c r="L78" i="26"/>
  <c r="M78" i="26"/>
  <c r="N78" i="26"/>
  <c r="D79" i="26"/>
  <c r="E79" i="26"/>
  <c r="F79" i="26"/>
  <c r="G79" i="26"/>
  <c r="H79" i="26"/>
  <c r="I79" i="26"/>
  <c r="J79" i="26"/>
  <c r="K79" i="26"/>
  <c r="L79" i="26"/>
  <c r="M79" i="26"/>
  <c r="N79" i="26"/>
  <c r="D80" i="26"/>
  <c r="E80" i="26"/>
  <c r="F80" i="26"/>
  <c r="G80" i="26"/>
  <c r="H80" i="26"/>
  <c r="I80" i="26"/>
  <c r="J80" i="26"/>
  <c r="K80" i="26"/>
  <c r="L80" i="26"/>
  <c r="M80" i="26"/>
  <c r="N80" i="26"/>
  <c r="D81" i="26"/>
  <c r="E81" i="26"/>
  <c r="F81" i="26"/>
  <c r="G81" i="26"/>
  <c r="H81" i="26"/>
  <c r="I81" i="26"/>
  <c r="J81" i="26"/>
  <c r="K81" i="26"/>
  <c r="L81" i="26"/>
  <c r="M81" i="26"/>
  <c r="N81" i="26"/>
  <c r="D82" i="26"/>
  <c r="E82" i="26"/>
  <c r="F82" i="26"/>
  <c r="G82" i="26"/>
  <c r="H82" i="26"/>
  <c r="I82" i="26"/>
  <c r="J82" i="26"/>
  <c r="K82" i="26"/>
  <c r="L82" i="26"/>
  <c r="M82" i="26"/>
  <c r="N82" i="26"/>
  <c r="D83" i="26"/>
  <c r="E83" i="26"/>
  <c r="F83" i="26"/>
  <c r="G83" i="26"/>
  <c r="H83" i="26"/>
  <c r="I83" i="26"/>
  <c r="J83" i="26"/>
  <c r="K83" i="26"/>
  <c r="L83" i="26"/>
  <c r="M83" i="26"/>
  <c r="N83" i="26"/>
  <c r="D84" i="26"/>
  <c r="E84" i="26"/>
  <c r="F84" i="26"/>
  <c r="G84" i="26"/>
  <c r="H84" i="26"/>
  <c r="I84" i="26"/>
  <c r="J84" i="26"/>
  <c r="K84" i="26"/>
  <c r="L84" i="26"/>
  <c r="M84" i="26"/>
  <c r="N84" i="26"/>
  <c r="D14" i="26"/>
  <c r="E14" i="26"/>
  <c r="F14" i="26"/>
  <c r="G14" i="26"/>
  <c r="H14" i="26"/>
  <c r="I14" i="26"/>
  <c r="J14" i="26"/>
  <c r="K14" i="26"/>
  <c r="L14" i="26"/>
  <c r="M14" i="26"/>
  <c r="N14" i="26"/>
  <c r="D15" i="26"/>
  <c r="E15" i="26"/>
  <c r="F15" i="26"/>
  <c r="G15" i="26"/>
  <c r="H15" i="26"/>
  <c r="I15" i="26"/>
  <c r="J15" i="26"/>
  <c r="K15" i="26"/>
  <c r="L15" i="26"/>
  <c r="M15" i="26"/>
  <c r="N15" i="26"/>
  <c r="D16" i="26"/>
  <c r="E16" i="26"/>
  <c r="F16" i="26"/>
  <c r="G16" i="26"/>
  <c r="H16" i="26"/>
  <c r="I16" i="26"/>
  <c r="J16" i="26"/>
  <c r="K16" i="26"/>
  <c r="L16" i="26"/>
  <c r="M16" i="26"/>
  <c r="N16" i="26"/>
  <c r="D17" i="26"/>
  <c r="E17" i="26"/>
  <c r="F17" i="26"/>
  <c r="G17" i="26"/>
  <c r="H17" i="26"/>
  <c r="I17" i="26"/>
  <c r="J17" i="26"/>
  <c r="K17" i="26"/>
  <c r="L17" i="26"/>
  <c r="M17" i="26"/>
  <c r="N17" i="26"/>
  <c r="D18" i="26"/>
  <c r="E18" i="26"/>
  <c r="F18" i="26"/>
  <c r="G18" i="26"/>
  <c r="H18" i="26"/>
  <c r="I18" i="26"/>
  <c r="J18" i="26"/>
  <c r="K18" i="26"/>
  <c r="L18" i="26"/>
  <c r="M18" i="26"/>
  <c r="N18" i="26"/>
  <c r="D19" i="26"/>
  <c r="E19" i="26"/>
  <c r="F19" i="26"/>
  <c r="G19" i="26"/>
  <c r="H19" i="26"/>
  <c r="I19" i="26"/>
  <c r="J19" i="26"/>
  <c r="K19" i="26"/>
  <c r="L19" i="26"/>
  <c r="M19" i="26"/>
  <c r="N19" i="26"/>
  <c r="D20" i="26"/>
  <c r="E20" i="26"/>
  <c r="F20" i="26"/>
  <c r="G20" i="26"/>
  <c r="H20" i="26"/>
  <c r="I20" i="26"/>
  <c r="J20" i="26"/>
  <c r="K20" i="26"/>
  <c r="L20" i="26"/>
  <c r="M20" i="26"/>
  <c r="N20" i="26"/>
  <c r="D21" i="26"/>
  <c r="E21" i="26"/>
  <c r="F21" i="26"/>
  <c r="G21" i="26"/>
  <c r="H21" i="26"/>
  <c r="I21" i="26"/>
  <c r="J21" i="26"/>
  <c r="K21" i="26"/>
  <c r="L21" i="26"/>
  <c r="M21" i="26"/>
  <c r="N21" i="26"/>
  <c r="D22" i="26"/>
  <c r="E22" i="26"/>
  <c r="F22" i="26"/>
  <c r="G22" i="26"/>
  <c r="H22" i="26"/>
  <c r="I22" i="26"/>
  <c r="J22" i="26"/>
  <c r="K22" i="26"/>
  <c r="L22" i="26"/>
  <c r="M22" i="26"/>
  <c r="N22" i="26"/>
  <c r="D23" i="26"/>
  <c r="E23" i="26"/>
  <c r="F23" i="26"/>
  <c r="G23" i="26"/>
  <c r="H23" i="26"/>
  <c r="I23" i="26"/>
  <c r="J23" i="26"/>
  <c r="K23" i="26"/>
  <c r="L23" i="26"/>
  <c r="M23" i="26"/>
  <c r="N23" i="26"/>
  <c r="D13" i="26"/>
  <c r="E13" i="26"/>
  <c r="F13" i="26"/>
  <c r="G13" i="26"/>
  <c r="H13" i="26"/>
  <c r="I13" i="26"/>
  <c r="J13" i="26"/>
  <c r="K13" i="26"/>
  <c r="L13" i="26"/>
  <c r="M13" i="26"/>
  <c r="N13" i="26"/>
  <c r="E5" i="26"/>
  <c r="F5" i="26"/>
  <c r="G5" i="26"/>
  <c r="H5" i="26"/>
  <c r="I5" i="26"/>
  <c r="J5" i="26"/>
  <c r="K5" i="26"/>
  <c r="L5" i="26"/>
  <c r="M5" i="26"/>
  <c r="N5" i="26"/>
  <c r="E6" i="26"/>
  <c r="F6" i="26"/>
  <c r="G6" i="26"/>
  <c r="H6" i="26"/>
  <c r="I6" i="26"/>
  <c r="J6" i="26"/>
  <c r="K6" i="26"/>
  <c r="L6" i="26"/>
  <c r="M6" i="26"/>
  <c r="N6" i="26"/>
  <c r="E7" i="26"/>
  <c r="F7" i="26"/>
  <c r="G7" i="26"/>
  <c r="H7" i="26"/>
  <c r="I7" i="26"/>
  <c r="J7" i="26"/>
  <c r="K7" i="26"/>
  <c r="L7" i="26"/>
  <c r="M7" i="26"/>
  <c r="N7" i="26"/>
  <c r="E8" i="26"/>
  <c r="F8" i="26"/>
  <c r="G8" i="26"/>
  <c r="H8" i="26"/>
  <c r="I8" i="26"/>
  <c r="J8" i="26"/>
  <c r="K8" i="26"/>
  <c r="L8" i="26"/>
  <c r="M8" i="26"/>
  <c r="N8" i="26"/>
  <c r="E9" i="26"/>
  <c r="F9" i="26"/>
  <c r="G9" i="26"/>
  <c r="H9" i="26"/>
  <c r="I9" i="26"/>
  <c r="J9" i="26"/>
  <c r="K9" i="26"/>
  <c r="L9" i="26"/>
  <c r="M9" i="26"/>
  <c r="N9" i="26"/>
  <c r="E10" i="26"/>
  <c r="F10" i="26"/>
  <c r="G10" i="26"/>
  <c r="H10" i="26"/>
  <c r="I10" i="26"/>
  <c r="J10" i="26"/>
  <c r="K10" i="26"/>
  <c r="L10" i="26"/>
  <c r="M10" i="26"/>
  <c r="N10" i="26"/>
  <c r="E11" i="26"/>
  <c r="F11" i="26"/>
  <c r="G11" i="26"/>
  <c r="H11" i="26"/>
  <c r="I11" i="26"/>
  <c r="J11" i="26"/>
  <c r="K11" i="26"/>
  <c r="L11" i="26"/>
  <c r="M11" i="26"/>
  <c r="N11" i="26"/>
  <c r="E12" i="26"/>
  <c r="F12" i="26"/>
  <c r="G12" i="26"/>
  <c r="H12" i="26"/>
  <c r="I12" i="26"/>
  <c r="J12" i="26"/>
  <c r="K12" i="26"/>
  <c r="L12" i="26"/>
  <c r="M12" i="26"/>
  <c r="N12" i="26"/>
  <c r="D6" i="26"/>
  <c r="D7" i="26"/>
  <c r="D8" i="26"/>
  <c r="D9" i="26"/>
  <c r="D10" i="26"/>
  <c r="D11" i="26"/>
  <c r="D12" i="26"/>
  <c r="D5" i="26"/>
  <c r="O8" i="20"/>
  <c r="P8" i="20"/>
  <c r="Q8" i="20"/>
  <c r="R8" i="20"/>
  <c r="S8" i="20"/>
  <c r="T8" i="20"/>
  <c r="U8" i="20"/>
  <c r="V8" i="20"/>
  <c r="W8" i="20"/>
  <c r="X8" i="20"/>
  <c r="Q9" i="20"/>
  <c r="R9" i="20"/>
  <c r="S9" i="20"/>
  <c r="T9" i="20"/>
  <c r="U9" i="20"/>
  <c r="V9" i="20"/>
  <c r="W9" i="20"/>
  <c r="X9" i="20"/>
  <c r="Q10" i="20"/>
  <c r="R10" i="20"/>
  <c r="S10" i="20"/>
  <c r="T10" i="20"/>
  <c r="U10" i="20"/>
  <c r="V10" i="20"/>
  <c r="W10" i="20"/>
  <c r="X10" i="20"/>
  <c r="Q11" i="20"/>
  <c r="R11" i="20"/>
  <c r="S11" i="20"/>
  <c r="T11" i="20"/>
  <c r="U11" i="20"/>
  <c r="V11" i="20"/>
  <c r="W11" i="20"/>
  <c r="X11" i="20"/>
  <c r="Q12" i="20"/>
  <c r="R12" i="20"/>
  <c r="S12" i="20"/>
  <c r="T12" i="20"/>
  <c r="U12" i="20"/>
  <c r="V12" i="20"/>
  <c r="W12" i="20"/>
  <c r="X12" i="20"/>
  <c r="Q13" i="20"/>
  <c r="R13" i="20"/>
  <c r="S13" i="20"/>
  <c r="T13" i="20"/>
  <c r="U13" i="20"/>
  <c r="V13" i="20"/>
  <c r="W13" i="20"/>
  <c r="X13" i="20"/>
  <c r="Q14" i="20"/>
  <c r="R14" i="20"/>
  <c r="S14" i="20"/>
  <c r="T14" i="20"/>
  <c r="U14" i="20"/>
  <c r="V14" i="20"/>
  <c r="W14" i="20"/>
  <c r="X14" i="20"/>
  <c r="Q15" i="20"/>
  <c r="R15" i="20"/>
  <c r="S15" i="20"/>
  <c r="T15" i="20"/>
  <c r="U15" i="20"/>
  <c r="V15" i="20"/>
  <c r="W15" i="20"/>
  <c r="X15" i="20"/>
  <c r="Q16" i="20"/>
  <c r="R16" i="20"/>
  <c r="S16" i="20"/>
  <c r="T16" i="20"/>
  <c r="U16" i="20"/>
  <c r="V16" i="20"/>
  <c r="W16" i="20"/>
  <c r="X16" i="20"/>
  <c r="Q17" i="20"/>
  <c r="R17" i="20"/>
  <c r="S17" i="20"/>
  <c r="T17" i="20"/>
  <c r="U17" i="20"/>
  <c r="V17" i="20"/>
  <c r="W17" i="20"/>
  <c r="X17" i="20"/>
  <c r="Q18" i="20"/>
  <c r="R18" i="20"/>
  <c r="S18" i="20"/>
  <c r="T18" i="20"/>
  <c r="U18" i="20"/>
  <c r="V18" i="20"/>
  <c r="W18" i="20"/>
  <c r="X18" i="20"/>
  <c r="Q19" i="20"/>
  <c r="R19" i="20"/>
  <c r="S19" i="20"/>
  <c r="T19" i="20"/>
  <c r="U19" i="20"/>
  <c r="V19" i="20"/>
  <c r="W19" i="20"/>
  <c r="X19" i="20"/>
  <c r="Q20" i="20"/>
  <c r="R20" i="20"/>
  <c r="S20" i="20"/>
  <c r="T20" i="20"/>
  <c r="U20" i="20"/>
  <c r="V20" i="20"/>
  <c r="W20" i="20"/>
  <c r="X20" i="20"/>
  <c r="Q21" i="20"/>
  <c r="R21" i="20"/>
  <c r="S21" i="20"/>
  <c r="T21" i="20"/>
  <c r="U21" i="20"/>
  <c r="V21" i="20"/>
  <c r="W21" i="20"/>
  <c r="X21" i="20"/>
  <c r="Q22" i="20"/>
  <c r="R22" i="20"/>
  <c r="S22" i="20"/>
  <c r="T22" i="20"/>
  <c r="U22" i="20"/>
  <c r="V22" i="20"/>
  <c r="W22" i="20"/>
  <c r="X22" i="20"/>
  <c r="Q23" i="20"/>
  <c r="R23" i="20"/>
  <c r="S23" i="20"/>
  <c r="T23" i="20"/>
  <c r="U23" i="20"/>
  <c r="V23" i="20"/>
  <c r="W23" i="20"/>
  <c r="X23" i="20"/>
  <c r="Q24" i="20"/>
  <c r="R24" i="20"/>
  <c r="S24" i="20"/>
  <c r="T24" i="20"/>
  <c r="U24" i="20"/>
  <c r="V24" i="20"/>
  <c r="W24" i="20"/>
  <c r="X24" i="20"/>
  <c r="Q25" i="20"/>
  <c r="R25" i="20"/>
  <c r="S25" i="20"/>
  <c r="T25" i="20"/>
  <c r="U25" i="20"/>
  <c r="V25" i="20"/>
  <c r="W25" i="20"/>
  <c r="X25" i="20"/>
  <c r="O26" i="20"/>
  <c r="P26" i="20"/>
  <c r="Q26" i="20"/>
  <c r="R26" i="20"/>
  <c r="S26" i="20"/>
  <c r="T26" i="20"/>
  <c r="U26" i="20"/>
  <c r="V26" i="20"/>
  <c r="W26" i="20"/>
  <c r="X26" i="20"/>
  <c r="O27" i="20"/>
  <c r="P27" i="20"/>
  <c r="Q27" i="20"/>
  <c r="R27" i="20"/>
  <c r="S27" i="20"/>
  <c r="T27" i="20"/>
  <c r="U27" i="20"/>
  <c r="V27" i="20"/>
  <c r="W27" i="20"/>
  <c r="X27" i="20"/>
  <c r="Q28" i="20"/>
  <c r="R28" i="20"/>
  <c r="S28" i="20"/>
  <c r="T28" i="20"/>
  <c r="U28" i="20"/>
  <c r="V28" i="20"/>
  <c r="W28" i="20"/>
  <c r="X28" i="20"/>
  <c r="Q29" i="20"/>
  <c r="R29" i="20"/>
  <c r="S29" i="20"/>
  <c r="T29" i="20"/>
  <c r="U29" i="20"/>
  <c r="V29" i="20"/>
  <c r="W29" i="20"/>
  <c r="X29" i="20"/>
  <c r="Q30" i="20"/>
  <c r="R30" i="20"/>
  <c r="S30" i="20"/>
  <c r="T30" i="20"/>
  <c r="U30" i="20"/>
  <c r="V30" i="20"/>
  <c r="W30" i="20"/>
  <c r="X30" i="20"/>
  <c r="Q31" i="20"/>
  <c r="R31" i="20"/>
  <c r="S31" i="20"/>
  <c r="T31" i="20"/>
  <c r="U31" i="20"/>
  <c r="V31" i="20"/>
  <c r="W31" i="20"/>
  <c r="X31" i="20"/>
  <c r="Q32" i="20"/>
  <c r="R32" i="20"/>
  <c r="S32" i="20"/>
  <c r="T32" i="20"/>
  <c r="U32" i="20"/>
  <c r="V32" i="20"/>
  <c r="W32" i="20"/>
  <c r="X32" i="20"/>
  <c r="Q33" i="20"/>
  <c r="R33" i="20"/>
  <c r="S33" i="20"/>
  <c r="T33" i="20"/>
  <c r="U33" i="20"/>
  <c r="V33" i="20"/>
  <c r="W33" i="20"/>
  <c r="X33" i="20"/>
  <c r="Q34" i="20"/>
  <c r="R34" i="20"/>
  <c r="S34" i="20"/>
  <c r="T34" i="20"/>
  <c r="U34" i="20"/>
  <c r="V34" i="20"/>
  <c r="W34" i="20"/>
  <c r="X34" i="20"/>
  <c r="Q35" i="20"/>
  <c r="R35" i="20"/>
  <c r="S35" i="20"/>
  <c r="T35" i="20"/>
  <c r="U35" i="20"/>
  <c r="V35" i="20"/>
  <c r="W35" i="20"/>
  <c r="X35" i="20"/>
  <c r="Q36" i="20"/>
  <c r="R36" i="20"/>
  <c r="S36" i="20"/>
  <c r="T36" i="20"/>
  <c r="U36" i="20"/>
  <c r="V36" i="20"/>
  <c r="W36" i="20"/>
  <c r="X36" i="20"/>
  <c r="Q37" i="20"/>
  <c r="R37" i="20"/>
  <c r="S37" i="20"/>
  <c r="T37" i="20"/>
  <c r="U37" i="20"/>
  <c r="V37" i="20"/>
  <c r="W37" i="20"/>
  <c r="X37" i="20"/>
  <c r="Q39" i="20"/>
  <c r="R39" i="20"/>
  <c r="S39" i="20"/>
  <c r="T39" i="20"/>
  <c r="U39" i="20"/>
  <c r="V39" i="20"/>
  <c r="W39" i="20"/>
  <c r="X39" i="20"/>
  <c r="O40" i="20"/>
  <c r="P40" i="20"/>
  <c r="Q40" i="20"/>
  <c r="R40" i="20"/>
  <c r="S40" i="20"/>
  <c r="T40" i="20"/>
  <c r="U40" i="20"/>
  <c r="V40" i="20"/>
  <c r="W40" i="20"/>
  <c r="X40" i="20"/>
  <c r="O41" i="20"/>
  <c r="P41" i="20"/>
  <c r="Q41" i="20"/>
  <c r="R41" i="20"/>
  <c r="S41" i="20"/>
  <c r="T41" i="20"/>
  <c r="U41" i="20"/>
  <c r="V41" i="20"/>
  <c r="W41" i="20"/>
  <c r="X41" i="20"/>
  <c r="Q42" i="20"/>
  <c r="R42" i="20"/>
  <c r="S42" i="20"/>
  <c r="T42" i="20"/>
  <c r="U42" i="20"/>
  <c r="V42" i="20"/>
  <c r="W42" i="20"/>
  <c r="X42" i="20"/>
  <c r="Q43" i="20"/>
  <c r="R43" i="20"/>
  <c r="S43" i="20"/>
  <c r="T43" i="20"/>
  <c r="U43" i="20"/>
  <c r="V43" i="20"/>
  <c r="W43" i="20"/>
  <c r="X43" i="20"/>
  <c r="Q44" i="20"/>
  <c r="R44" i="20"/>
  <c r="S44" i="20"/>
  <c r="T44" i="20"/>
  <c r="U44" i="20"/>
  <c r="V44" i="20"/>
  <c r="W44" i="20"/>
  <c r="X44" i="20"/>
  <c r="Q45" i="20"/>
  <c r="R45" i="20"/>
  <c r="S45" i="20"/>
  <c r="T45" i="20"/>
  <c r="U45" i="20"/>
  <c r="V45" i="20"/>
  <c r="W45" i="20"/>
  <c r="X45" i="20"/>
  <c r="Q46" i="20"/>
  <c r="R46" i="20"/>
  <c r="S46" i="20"/>
  <c r="T46" i="20"/>
  <c r="U46" i="20"/>
  <c r="V46" i="20"/>
  <c r="W46" i="20"/>
  <c r="X46" i="20"/>
  <c r="Q47" i="20"/>
  <c r="R47" i="20"/>
  <c r="S47" i="20"/>
  <c r="T47" i="20"/>
  <c r="U47" i="20"/>
  <c r="V47" i="20"/>
  <c r="W47" i="20"/>
  <c r="X47" i="20"/>
  <c r="O48" i="20"/>
  <c r="P48" i="20"/>
  <c r="Q48" i="20"/>
  <c r="R48" i="20"/>
  <c r="S48" i="20"/>
  <c r="T48" i="20"/>
  <c r="U48" i="20"/>
  <c r="V48" i="20"/>
  <c r="W48" i="20"/>
  <c r="X48" i="20"/>
  <c r="Q49" i="20"/>
  <c r="R49" i="20"/>
  <c r="S49" i="20"/>
  <c r="T49" i="20"/>
  <c r="U49" i="20"/>
  <c r="V49" i="20"/>
  <c r="W49" i="20"/>
  <c r="X49" i="20"/>
  <c r="Q50" i="20"/>
  <c r="R50" i="20"/>
  <c r="S50" i="20"/>
  <c r="T50" i="20"/>
  <c r="U50" i="20"/>
  <c r="V50" i="20"/>
  <c r="W50" i="20"/>
  <c r="X50" i="20"/>
  <c r="Q51" i="20"/>
  <c r="R51" i="20"/>
  <c r="S51" i="20"/>
  <c r="T51" i="20"/>
  <c r="U51" i="20"/>
  <c r="V51" i="20"/>
  <c r="W51" i="20"/>
  <c r="X51" i="20"/>
  <c r="Q52" i="20"/>
  <c r="R52" i="20"/>
  <c r="S52" i="20"/>
  <c r="T52" i="20"/>
  <c r="U52" i="20"/>
  <c r="V52" i="20"/>
  <c r="W52" i="20"/>
  <c r="X52" i="20"/>
  <c r="Q53" i="20"/>
  <c r="R53" i="20"/>
  <c r="S53" i="20"/>
  <c r="T53" i="20"/>
  <c r="U53" i="20"/>
  <c r="V53" i="20"/>
  <c r="W53" i="20"/>
  <c r="X53" i="20"/>
  <c r="Q54" i="20"/>
  <c r="R54" i="20"/>
  <c r="S54" i="20"/>
  <c r="T54" i="20"/>
  <c r="U54" i="20"/>
  <c r="V54" i="20"/>
  <c r="W54" i="20"/>
  <c r="X54" i="20"/>
  <c r="Q55" i="20"/>
  <c r="R55" i="20"/>
  <c r="S55" i="20"/>
  <c r="T55" i="20"/>
  <c r="U55" i="20"/>
  <c r="V55" i="20"/>
  <c r="W55" i="20"/>
  <c r="X55" i="20"/>
  <c r="Q56" i="20"/>
  <c r="R56" i="20"/>
  <c r="S56" i="20"/>
  <c r="T56" i="20"/>
  <c r="U56" i="20"/>
  <c r="V56" i="20"/>
  <c r="W56" i="20"/>
  <c r="X56" i="20"/>
  <c r="Q57" i="20"/>
  <c r="R57" i="20"/>
  <c r="S57" i="20"/>
  <c r="T57" i="20"/>
  <c r="U57" i="20"/>
  <c r="V57" i="20"/>
  <c r="W57" i="20"/>
  <c r="X57" i="20"/>
  <c r="Q58" i="20"/>
  <c r="R58" i="20"/>
  <c r="S58" i="20"/>
  <c r="T58" i="20"/>
  <c r="U58" i="20"/>
  <c r="V58" i="20"/>
  <c r="W58" i="20"/>
  <c r="X58" i="20"/>
  <c r="Q59" i="20"/>
  <c r="R59" i="20"/>
  <c r="S59" i="20"/>
  <c r="T59" i="20"/>
  <c r="U59" i="20"/>
  <c r="V59" i="20"/>
  <c r="W59" i="20"/>
  <c r="X59" i="20"/>
  <c r="Q60" i="20"/>
  <c r="R60" i="20"/>
  <c r="S60" i="20"/>
  <c r="T60" i="20"/>
  <c r="U60" i="20"/>
  <c r="V60" i="20"/>
  <c r="W60" i="20"/>
  <c r="X60" i="20"/>
  <c r="Q61" i="20"/>
  <c r="R61" i="20"/>
  <c r="S61" i="20"/>
  <c r="T61" i="20"/>
  <c r="U61" i="20"/>
  <c r="V61" i="20"/>
  <c r="W61" i="20"/>
  <c r="X61" i="20"/>
  <c r="Q62" i="20"/>
  <c r="R62" i="20"/>
  <c r="S62" i="20"/>
  <c r="T62" i="20"/>
  <c r="U62" i="20"/>
  <c r="V62" i="20"/>
  <c r="W62" i="20"/>
  <c r="X62" i="20"/>
  <c r="Q63" i="20"/>
  <c r="R63" i="20"/>
  <c r="S63" i="20"/>
  <c r="T63" i="20"/>
  <c r="U63" i="20"/>
  <c r="V63" i="20"/>
  <c r="W63" i="20"/>
  <c r="X63" i="20"/>
  <c r="Q64" i="20"/>
  <c r="R64" i="20"/>
  <c r="S64" i="20"/>
  <c r="T64" i="20"/>
  <c r="U64" i="20"/>
  <c r="V64" i="20"/>
  <c r="W64" i="20"/>
  <c r="X64" i="20"/>
  <c r="Q65" i="20"/>
  <c r="R65" i="20"/>
  <c r="S65" i="20"/>
  <c r="T65" i="20"/>
  <c r="U65" i="20"/>
  <c r="V65" i="20"/>
  <c r="W65" i="20"/>
  <c r="X65" i="20"/>
  <c r="Q66" i="20"/>
  <c r="R66" i="20"/>
  <c r="S66" i="20"/>
  <c r="T66" i="20"/>
  <c r="U66" i="20"/>
  <c r="V66" i="20"/>
  <c r="W66" i="20"/>
  <c r="X66" i="20"/>
  <c r="Q67" i="20"/>
  <c r="R67" i="20"/>
  <c r="S67" i="20"/>
  <c r="T67" i="20"/>
  <c r="U67" i="20"/>
  <c r="V67" i="20"/>
  <c r="W67" i="20"/>
  <c r="X67" i="20"/>
  <c r="Q68" i="20"/>
  <c r="R68" i="20"/>
  <c r="S68" i="20"/>
  <c r="T68" i="20"/>
  <c r="U68" i="20"/>
  <c r="V68" i="20"/>
  <c r="W68" i="20"/>
  <c r="X68" i="20"/>
  <c r="Q69" i="20"/>
  <c r="R69" i="20"/>
  <c r="S69" i="20"/>
  <c r="T69" i="20"/>
  <c r="U69" i="20"/>
  <c r="V69" i="20"/>
  <c r="W69" i="20"/>
  <c r="X69" i="20"/>
  <c r="Q70" i="20"/>
  <c r="R70" i="20"/>
  <c r="S70" i="20"/>
  <c r="T70" i="20"/>
  <c r="U70" i="20"/>
  <c r="V70" i="20"/>
  <c r="W70" i="20"/>
  <c r="X70" i="20"/>
  <c r="Q71" i="20"/>
  <c r="R71" i="20"/>
  <c r="S71" i="20"/>
  <c r="T71" i="20"/>
  <c r="U71" i="20"/>
  <c r="V71" i="20"/>
  <c r="W71" i="20"/>
  <c r="X71" i="20"/>
  <c r="Q72" i="20"/>
  <c r="R72" i="20"/>
  <c r="S72" i="20"/>
  <c r="T72" i="20"/>
  <c r="U72" i="20"/>
  <c r="V72" i="20"/>
  <c r="W72" i="20"/>
  <c r="X72" i="20"/>
  <c r="Q73" i="20"/>
  <c r="R73" i="20"/>
  <c r="S73" i="20"/>
  <c r="T73" i="20"/>
  <c r="U73" i="20"/>
  <c r="V73" i="20"/>
  <c r="W73" i="20"/>
  <c r="X73" i="20"/>
  <c r="O74" i="20"/>
  <c r="P74" i="20"/>
  <c r="Q74" i="20"/>
  <c r="R74" i="20"/>
  <c r="S74" i="20"/>
  <c r="T74" i="20"/>
  <c r="U74" i="20"/>
  <c r="V74" i="20"/>
  <c r="W74" i="20"/>
  <c r="X74" i="20"/>
  <c r="O75" i="20"/>
  <c r="P75" i="20"/>
  <c r="Q75" i="20"/>
  <c r="R75" i="20"/>
  <c r="S75" i="20"/>
  <c r="T75" i="20"/>
  <c r="U75" i="20"/>
  <c r="V75" i="20"/>
  <c r="W75" i="20"/>
  <c r="X75" i="20"/>
  <c r="Q76" i="20"/>
  <c r="R76" i="20"/>
  <c r="S76" i="20"/>
  <c r="T76" i="20"/>
  <c r="U76" i="20"/>
  <c r="V76" i="20"/>
  <c r="W76" i="20"/>
  <c r="X76" i="20"/>
  <c r="Q77" i="20"/>
  <c r="R77" i="20"/>
  <c r="S77" i="20"/>
  <c r="T77" i="20"/>
  <c r="U77" i="20"/>
  <c r="V77" i="20"/>
  <c r="W77" i="20"/>
  <c r="X77" i="20"/>
  <c r="Q78" i="20"/>
  <c r="R78" i="20"/>
  <c r="S78" i="20"/>
  <c r="T78" i="20"/>
  <c r="U78" i="20"/>
  <c r="V78" i="20"/>
  <c r="W78" i="20"/>
  <c r="X78" i="20"/>
  <c r="Q79" i="20"/>
  <c r="R79" i="20"/>
  <c r="S79" i="20"/>
  <c r="T79" i="20"/>
  <c r="U79" i="20"/>
  <c r="V79" i="20"/>
  <c r="W79" i="20"/>
  <c r="X79" i="20"/>
  <c r="Y79" i="20" s="1"/>
  <c r="O80" i="20"/>
  <c r="P80" i="20"/>
  <c r="Q80" i="20"/>
  <c r="R80" i="20"/>
  <c r="S80" i="20"/>
  <c r="T80" i="20"/>
  <c r="U80" i="20"/>
  <c r="V80" i="20"/>
  <c r="W80" i="20"/>
  <c r="X80" i="20"/>
  <c r="Q81" i="20"/>
  <c r="R81" i="20"/>
  <c r="S81" i="20"/>
  <c r="T81" i="20"/>
  <c r="U81" i="20"/>
  <c r="V81" i="20"/>
  <c r="W81" i="20"/>
  <c r="X81" i="20"/>
  <c r="Q82" i="20"/>
  <c r="R82" i="20"/>
  <c r="S82" i="20"/>
  <c r="T82" i="20"/>
  <c r="U82" i="20"/>
  <c r="V82" i="20"/>
  <c r="W82" i="20"/>
  <c r="X82" i="20"/>
  <c r="Q83" i="20"/>
  <c r="R83" i="20"/>
  <c r="S83" i="20"/>
  <c r="T83" i="20"/>
  <c r="U83" i="20"/>
  <c r="V83" i="20"/>
  <c r="W83" i="20"/>
  <c r="X83" i="20"/>
  <c r="Q84" i="20"/>
  <c r="R84" i="20"/>
  <c r="S84" i="20"/>
  <c r="T84" i="20"/>
  <c r="U84" i="20"/>
  <c r="V84" i="20"/>
  <c r="W84" i="20"/>
  <c r="X84" i="20"/>
  <c r="Q85" i="20"/>
  <c r="R85" i="20"/>
  <c r="S85" i="20"/>
  <c r="T85" i="20"/>
  <c r="U85" i="20"/>
  <c r="V85" i="20"/>
  <c r="W85" i="20"/>
  <c r="X85" i="20"/>
  <c r="Q86" i="20"/>
  <c r="R86" i="20"/>
  <c r="S86" i="20"/>
  <c r="T86" i="20"/>
  <c r="U86" i="20"/>
  <c r="V86" i="20"/>
  <c r="W86" i="20"/>
  <c r="X86" i="20"/>
  <c r="P7" i="20"/>
  <c r="Q7" i="20"/>
  <c r="R7" i="20"/>
  <c r="S7" i="20"/>
  <c r="T7" i="20"/>
  <c r="U7" i="20"/>
  <c r="V7" i="20"/>
  <c r="W7" i="20"/>
  <c r="X7" i="20"/>
  <c r="O7" i="20"/>
  <c r="AF71" i="18"/>
  <c r="AD71" i="18"/>
  <c r="R71" i="18"/>
  <c r="S71" i="18"/>
  <c r="T71" i="18"/>
  <c r="U71" i="18"/>
  <c r="V71" i="18"/>
  <c r="W71" i="18"/>
  <c r="X71" i="18"/>
  <c r="Y71" i="18"/>
  <c r="Z71" i="18"/>
  <c r="AA71" i="18"/>
  <c r="AB71" i="18"/>
  <c r="AC71" i="18"/>
  <c r="AD34" i="18"/>
  <c r="AD35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81" i="18"/>
  <c r="R73" i="18"/>
  <c r="S73" i="18"/>
  <c r="T73" i="18"/>
  <c r="U73" i="18"/>
  <c r="V73" i="18"/>
  <c r="W73" i="18"/>
  <c r="X73" i="18"/>
  <c r="Y73" i="18"/>
  <c r="Z73" i="18"/>
  <c r="AA73" i="18"/>
  <c r="AB73" i="18"/>
  <c r="AC73" i="18"/>
  <c r="R74" i="18"/>
  <c r="S74" i="18"/>
  <c r="T74" i="18"/>
  <c r="U74" i="18"/>
  <c r="V74" i="18"/>
  <c r="W74" i="18"/>
  <c r="X74" i="18"/>
  <c r="Y74" i="18"/>
  <c r="Z74" i="18"/>
  <c r="AA74" i="18"/>
  <c r="AB74" i="18"/>
  <c r="AC74" i="18"/>
  <c r="R75" i="18"/>
  <c r="S75" i="18"/>
  <c r="T75" i="18"/>
  <c r="U75" i="18"/>
  <c r="V75" i="18"/>
  <c r="W75" i="18"/>
  <c r="X75" i="18"/>
  <c r="Y75" i="18"/>
  <c r="Z75" i="18"/>
  <c r="AA75" i="18"/>
  <c r="AB75" i="18"/>
  <c r="AC75" i="18"/>
  <c r="R76" i="18"/>
  <c r="S76" i="18"/>
  <c r="T76" i="18"/>
  <c r="U76" i="18"/>
  <c r="V76" i="18"/>
  <c r="W76" i="18"/>
  <c r="X76" i="18"/>
  <c r="Y76" i="18"/>
  <c r="Z76" i="18"/>
  <c r="AA76" i="18"/>
  <c r="AB76" i="18"/>
  <c r="AC76" i="18"/>
  <c r="R77" i="18"/>
  <c r="S77" i="18"/>
  <c r="T77" i="18"/>
  <c r="U77" i="18"/>
  <c r="V77" i="18"/>
  <c r="W77" i="18"/>
  <c r="X77" i="18"/>
  <c r="Y77" i="18"/>
  <c r="Z77" i="18"/>
  <c r="AA77" i="18"/>
  <c r="AB77" i="18"/>
  <c r="AC77" i="18"/>
  <c r="AD78" i="18"/>
  <c r="Y78" i="18"/>
  <c r="Z78" i="18"/>
  <c r="AA78" i="18"/>
  <c r="AB78" i="18"/>
  <c r="AC78" i="18"/>
  <c r="Y79" i="18"/>
  <c r="Z79" i="18"/>
  <c r="AA79" i="18"/>
  <c r="AB79" i="18"/>
  <c r="AC79" i="18"/>
  <c r="AD79" i="18"/>
  <c r="R80" i="18"/>
  <c r="S80" i="18"/>
  <c r="T80" i="18"/>
  <c r="U80" i="18"/>
  <c r="V80" i="18"/>
  <c r="W80" i="18"/>
  <c r="X80" i="18"/>
  <c r="Y80" i="18"/>
  <c r="Z80" i="18"/>
  <c r="AA80" i="18"/>
  <c r="AB80" i="18"/>
  <c r="AC80" i="18"/>
  <c r="Y81" i="18"/>
  <c r="Z81" i="18"/>
  <c r="AA81" i="18"/>
  <c r="AB81" i="18"/>
  <c r="AC81" i="18"/>
  <c r="R82" i="18"/>
  <c r="S82" i="18"/>
  <c r="T82" i="18"/>
  <c r="U82" i="18"/>
  <c r="V82" i="18"/>
  <c r="W82" i="18"/>
  <c r="X82" i="18"/>
  <c r="Y82" i="18"/>
  <c r="Z82" i="18"/>
  <c r="AA82" i="18"/>
  <c r="AB82" i="18"/>
  <c r="AC82" i="18"/>
  <c r="R83" i="18"/>
  <c r="S83" i="18"/>
  <c r="T83" i="18"/>
  <c r="U83" i="18"/>
  <c r="V83" i="18"/>
  <c r="W83" i="18"/>
  <c r="X83" i="18"/>
  <c r="Y83" i="18"/>
  <c r="Z83" i="18"/>
  <c r="AA83" i="18"/>
  <c r="AB83" i="18"/>
  <c r="AC83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R85" i="18"/>
  <c r="S85" i="18"/>
  <c r="T85" i="18"/>
  <c r="U85" i="18"/>
  <c r="V85" i="18"/>
  <c r="W85" i="18"/>
  <c r="X85" i="18"/>
  <c r="Y85" i="18"/>
  <c r="Z85" i="18"/>
  <c r="AA85" i="18"/>
  <c r="AB85" i="18"/>
  <c r="AC85" i="18"/>
  <c r="R47" i="18"/>
  <c r="AD47" i="18" s="1"/>
  <c r="S47" i="18"/>
  <c r="T47" i="18"/>
  <c r="U47" i="18"/>
  <c r="V47" i="18"/>
  <c r="W47" i="18"/>
  <c r="X47" i="18"/>
  <c r="Y47" i="18"/>
  <c r="Z47" i="18"/>
  <c r="AA47" i="18"/>
  <c r="AB47" i="18"/>
  <c r="AC47" i="18"/>
  <c r="R48" i="18"/>
  <c r="S48" i="18"/>
  <c r="T48" i="18"/>
  <c r="AD48" i="18" s="1"/>
  <c r="U48" i="18"/>
  <c r="V48" i="18"/>
  <c r="W48" i="18"/>
  <c r="X48" i="18"/>
  <c r="Y48" i="18"/>
  <c r="Z48" i="18"/>
  <c r="AA48" i="18"/>
  <c r="AB48" i="18"/>
  <c r="AC48" i="18"/>
  <c r="R49" i="18"/>
  <c r="AD49" i="18" s="1"/>
  <c r="S49" i="18"/>
  <c r="T49" i="18"/>
  <c r="U49" i="18"/>
  <c r="V49" i="18"/>
  <c r="W49" i="18"/>
  <c r="X49" i="18"/>
  <c r="Y49" i="18"/>
  <c r="Z49" i="18"/>
  <c r="AA49" i="18"/>
  <c r="AB49" i="18"/>
  <c r="AC49" i="18"/>
  <c r="R50" i="18"/>
  <c r="AD50" i="18" s="1"/>
  <c r="S50" i="18"/>
  <c r="T50" i="18"/>
  <c r="U50" i="18"/>
  <c r="V50" i="18"/>
  <c r="W50" i="18"/>
  <c r="X50" i="18"/>
  <c r="Y50" i="18"/>
  <c r="Z50" i="18"/>
  <c r="AA50" i="18"/>
  <c r="AB50" i="18"/>
  <c r="AC50" i="18"/>
  <c r="R51" i="18"/>
  <c r="S51" i="18"/>
  <c r="T51" i="18"/>
  <c r="U51" i="18"/>
  <c r="AD51" i="18" s="1"/>
  <c r="V51" i="18"/>
  <c r="W51" i="18"/>
  <c r="X51" i="18"/>
  <c r="Y51" i="18"/>
  <c r="Z51" i="18"/>
  <c r="AA51" i="18"/>
  <c r="AB51" i="18"/>
  <c r="AC51" i="18"/>
  <c r="R52" i="18"/>
  <c r="AD52" i="18" s="1"/>
  <c r="S52" i="18"/>
  <c r="T52" i="18"/>
  <c r="U52" i="18"/>
  <c r="V52" i="18"/>
  <c r="W52" i="18"/>
  <c r="X52" i="18"/>
  <c r="Y52" i="18"/>
  <c r="Z52" i="18"/>
  <c r="AA52" i="18"/>
  <c r="AB52" i="18"/>
  <c r="AC52" i="18"/>
  <c r="R53" i="18"/>
  <c r="S53" i="18"/>
  <c r="AD53" i="18" s="1"/>
  <c r="T53" i="18"/>
  <c r="U53" i="18"/>
  <c r="V53" i="18"/>
  <c r="W53" i="18"/>
  <c r="X53" i="18"/>
  <c r="Y53" i="18"/>
  <c r="Z53" i="18"/>
  <c r="AA53" i="18"/>
  <c r="AB53" i="18"/>
  <c r="AC53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R55" i="18"/>
  <c r="AD55" i="18" s="1"/>
  <c r="S55" i="18"/>
  <c r="T55" i="18"/>
  <c r="U55" i="18"/>
  <c r="V55" i="18"/>
  <c r="W55" i="18"/>
  <c r="X55" i="18"/>
  <c r="Y55" i="18"/>
  <c r="Z55" i="18"/>
  <c r="AA55" i="18"/>
  <c r="AB55" i="18"/>
  <c r="AC55" i="18"/>
  <c r="R56" i="18"/>
  <c r="S56" i="18"/>
  <c r="T56" i="18"/>
  <c r="AD56" i="18" s="1"/>
  <c r="U56" i="18"/>
  <c r="V56" i="18"/>
  <c r="W56" i="18"/>
  <c r="X56" i="18"/>
  <c r="Y56" i="18"/>
  <c r="Z56" i="18"/>
  <c r="AA56" i="18"/>
  <c r="AB56" i="18"/>
  <c r="AC56" i="18"/>
  <c r="R57" i="18"/>
  <c r="AD57" i="18" s="1"/>
  <c r="S57" i="18"/>
  <c r="T57" i="18"/>
  <c r="U57" i="18"/>
  <c r="V57" i="18"/>
  <c r="W57" i="18"/>
  <c r="X57" i="18"/>
  <c r="Y57" i="18"/>
  <c r="Z57" i="18"/>
  <c r="AA57" i="18"/>
  <c r="AB57" i="18"/>
  <c r="AC57" i="18"/>
  <c r="R58" i="18"/>
  <c r="AD58" i="18" s="1"/>
  <c r="S58" i="18"/>
  <c r="T58" i="18"/>
  <c r="U58" i="18"/>
  <c r="V58" i="18"/>
  <c r="W58" i="18"/>
  <c r="X58" i="18"/>
  <c r="Y58" i="18"/>
  <c r="Z58" i="18"/>
  <c r="AA58" i="18"/>
  <c r="AB58" i="18"/>
  <c r="AC58" i="18"/>
  <c r="R59" i="18"/>
  <c r="S59" i="18"/>
  <c r="T59" i="18"/>
  <c r="U59" i="18"/>
  <c r="AD59" i="18" s="1"/>
  <c r="V59" i="18"/>
  <c r="W59" i="18"/>
  <c r="X59" i="18"/>
  <c r="Y59" i="18"/>
  <c r="Z59" i="18"/>
  <c r="AA59" i="18"/>
  <c r="AB59" i="18"/>
  <c r="AC59" i="18"/>
  <c r="R60" i="18"/>
  <c r="AD60" i="18" s="1"/>
  <c r="S60" i="18"/>
  <c r="T60" i="18"/>
  <c r="U60" i="18"/>
  <c r="V60" i="18"/>
  <c r="W60" i="18"/>
  <c r="X60" i="18"/>
  <c r="Y60" i="18"/>
  <c r="Z60" i="18"/>
  <c r="AA60" i="18"/>
  <c r="AB60" i="18"/>
  <c r="AC60" i="18"/>
  <c r="R61" i="18"/>
  <c r="S61" i="18"/>
  <c r="AD61" i="18" s="1"/>
  <c r="T61" i="18"/>
  <c r="U61" i="18"/>
  <c r="V61" i="18"/>
  <c r="W61" i="18"/>
  <c r="X61" i="18"/>
  <c r="Y61" i="18"/>
  <c r="Z61" i="18"/>
  <c r="AA61" i="18"/>
  <c r="AB61" i="18"/>
  <c r="AC61" i="18"/>
  <c r="R62" i="18"/>
  <c r="S62" i="18"/>
  <c r="T62" i="18"/>
  <c r="U62" i="18"/>
  <c r="V62" i="18"/>
  <c r="W62" i="18"/>
  <c r="X62" i="18"/>
  <c r="Y62" i="18"/>
  <c r="Z62" i="18"/>
  <c r="AA62" i="18"/>
  <c r="AB62" i="18"/>
  <c r="AC62" i="18"/>
  <c r="AD62" i="18"/>
  <c r="R63" i="18"/>
  <c r="AD63" i="18" s="1"/>
  <c r="S63" i="18"/>
  <c r="T63" i="18"/>
  <c r="U63" i="18"/>
  <c r="V63" i="18"/>
  <c r="W63" i="18"/>
  <c r="X63" i="18"/>
  <c r="Y63" i="18"/>
  <c r="Z63" i="18"/>
  <c r="AA63" i="18"/>
  <c r="AB63" i="18"/>
  <c r="AC63" i="18"/>
  <c r="R64" i="18"/>
  <c r="S64" i="18"/>
  <c r="T64" i="18"/>
  <c r="AD64" i="18" s="1"/>
  <c r="U64" i="18"/>
  <c r="V64" i="18"/>
  <c r="W64" i="18"/>
  <c r="X64" i="18"/>
  <c r="Y64" i="18"/>
  <c r="Z64" i="18"/>
  <c r="AA64" i="18"/>
  <c r="AB64" i="18"/>
  <c r="AC64" i="18"/>
  <c r="R65" i="18"/>
  <c r="AD65" i="18" s="1"/>
  <c r="S65" i="18"/>
  <c r="T65" i="18"/>
  <c r="U65" i="18"/>
  <c r="V65" i="18"/>
  <c r="W65" i="18"/>
  <c r="X65" i="18"/>
  <c r="Y65" i="18"/>
  <c r="Z65" i="18"/>
  <c r="AA65" i="18"/>
  <c r="AB65" i="18"/>
  <c r="AC65" i="18"/>
  <c r="R66" i="18"/>
  <c r="AD66" i="18" s="1"/>
  <c r="S66" i="18"/>
  <c r="T66" i="18"/>
  <c r="U66" i="18"/>
  <c r="V66" i="18"/>
  <c r="W66" i="18"/>
  <c r="X66" i="18"/>
  <c r="Y66" i="18"/>
  <c r="Z66" i="18"/>
  <c r="AA66" i="18"/>
  <c r="AB66" i="18"/>
  <c r="AC66" i="18"/>
  <c r="R67" i="18"/>
  <c r="S67" i="18"/>
  <c r="T67" i="18"/>
  <c r="U67" i="18"/>
  <c r="AD67" i="18" s="1"/>
  <c r="V67" i="18"/>
  <c r="W67" i="18"/>
  <c r="X67" i="18"/>
  <c r="Y67" i="18"/>
  <c r="Z67" i="18"/>
  <c r="AA67" i="18"/>
  <c r="AB67" i="18"/>
  <c r="AC67" i="18"/>
  <c r="R68" i="18"/>
  <c r="AD68" i="18" s="1"/>
  <c r="S68" i="18"/>
  <c r="T68" i="18"/>
  <c r="U68" i="18"/>
  <c r="V68" i="18"/>
  <c r="W68" i="18"/>
  <c r="X68" i="18"/>
  <c r="Y68" i="18"/>
  <c r="Z68" i="18"/>
  <c r="AA68" i="18"/>
  <c r="AB68" i="18"/>
  <c r="AC68" i="18"/>
  <c r="R69" i="18"/>
  <c r="S69" i="18"/>
  <c r="AD69" i="18" s="1"/>
  <c r="T69" i="18"/>
  <c r="U69" i="18"/>
  <c r="V69" i="18"/>
  <c r="W69" i="18"/>
  <c r="X69" i="18"/>
  <c r="Y69" i="18"/>
  <c r="Z69" i="18"/>
  <c r="AA69" i="18"/>
  <c r="AB69" i="18"/>
  <c r="AC69" i="18"/>
  <c r="R70" i="18"/>
  <c r="S70" i="18"/>
  <c r="T70" i="18"/>
  <c r="U70" i="18"/>
  <c r="V70" i="18"/>
  <c r="AD70" i="18" s="1"/>
  <c r="W70" i="18"/>
  <c r="X70" i="18"/>
  <c r="Y70" i="18"/>
  <c r="Z70" i="18"/>
  <c r="AA70" i="18"/>
  <c r="AB70" i="18"/>
  <c r="AC70" i="18"/>
  <c r="R72" i="18"/>
  <c r="AD72" i="18" s="1"/>
  <c r="S72" i="18"/>
  <c r="T72" i="18"/>
  <c r="U72" i="18"/>
  <c r="V72" i="18"/>
  <c r="W72" i="18"/>
  <c r="X72" i="18"/>
  <c r="Y72" i="18"/>
  <c r="Z72" i="18"/>
  <c r="AA72" i="18"/>
  <c r="AB72" i="18"/>
  <c r="AC72" i="18"/>
  <c r="AF42" i="18"/>
  <c r="AF43" i="18"/>
  <c r="AF44" i="18"/>
  <c r="AF45" i="18"/>
  <c r="AF46" i="18"/>
  <c r="AF41" i="18"/>
  <c r="AD40" i="18"/>
  <c r="AD41" i="18"/>
  <c r="AD42" i="18"/>
  <c r="AD43" i="18"/>
  <c r="AD44" i="18"/>
  <c r="AD45" i="18"/>
  <c r="AD46" i="18"/>
  <c r="AD39" i="18"/>
  <c r="AD3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S39" i="18"/>
  <c r="T39" i="18"/>
  <c r="U39" i="18"/>
  <c r="V39" i="18"/>
  <c r="W39" i="18"/>
  <c r="X39" i="18"/>
  <c r="Y39" i="18"/>
  <c r="Z39" i="18"/>
  <c r="AA39" i="18"/>
  <c r="AB39" i="18"/>
  <c r="AC39" i="18"/>
  <c r="R39" i="18"/>
  <c r="AD38" i="18"/>
  <c r="AD36" i="18"/>
  <c r="AD33" i="18"/>
  <c r="AD31" i="18"/>
  <c r="AD29" i="18"/>
  <c r="AD28" i="18"/>
  <c r="AD27" i="18"/>
  <c r="AD26" i="18"/>
  <c r="AD25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AC32" i="18"/>
  <c r="AB32" i="18"/>
  <c r="AA32" i="18"/>
  <c r="Z32" i="18"/>
  <c r="Y32" i="18"/>
  <c r="X32" i="18"/>
  <c r="W32" i="18"/>
  <c r="V32" i="18"/>
  <c r="AD32" i="18" s="1"/>
  <c r="AC31" i="18"/>
  <c r="AB31" i="18"/>
  <c r="AA31" i="18"/>
  <c r="Z31" i="18"/>
  <c r="Y31" i="18"/>
  <c r="X31" i="18"/>
  <c r="W31" i="18"/>
  <c r="V31" i="18"/>
  <c r="U31" i="18"/>
  <c r="T31" i="18"/>
  <c r="S31" i="18"/>
  <c r="R31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AF12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3" i="18"/>
  <c r="AD24" i="18"/>
  <c r="AD6" i="18"/>
  <c r="R7" i="18"/>
  <c r="S7" i="18"/>
  <c r="T7" i="18"/>
  <c r="U7" i="18"/>
  <c r="V7" i="18"/>
  <c r="W7" i="18"/>
  <c r="X7" i="18"/>
  <c r="Y7" i="18"/>
  <c r="Z7" i="18"/>
  <c r="AA7" i="18"/>
  <c r="AB7" i="18"/>
  <c r="AC7" i="18"/>
  <c r="R8" i="18"/>
  <c r="S8" i="18"/>
  <c r="T8" i="18"/>
  <c r="U8" i="18"/>
  <c r="V8" i="18"/>
  <c r="W8" i="18"/>
  <c r="X8" i="18"/>
  <c r="Y8" i="18"/>
  <c r="Z8" i="18"/>
  <c r="AA8" i="18"/>
  <c r="AB8" i="18"/>
  <c r="AC8" i="18"/>
  <c r="R9" i="18"/>
  <c r="S9" i="18"/>
  <c r="T9" i="18"/>
  <c r="U9" i="18"/>
  <c r="V9" i="18"/>
  <c r="W9" i="18"/>
  <c r="X9" i="18"/>
  <c r="Y9" i="18"/>
  <c r="Z9" i="18"/>
  <c r="AA9" i="18"/>
  <c r="AB9" i="18"/>
  <c r="AC9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C6" i="18"/>
  <c r="AB6" i="18"/>
  <c r="V6" i="18"/>
  <c r="W6" i="18"/>
  <c r="X6" i="18"/>
  <c r="Y6" i="18"/>
  <c r="Z6" i="18"/>
  <c r="AA6" i="18"/>
  <c r="S6" i="18"/>
  <c r="T6" i="18"/>
  <c r="U6" i="18"/>
  <c r="R6" i="18"/>
  <c r="K25" i="31" l="1"/>
  <c r="K23" i="31"/>
  <c r="K71" i="31"/>
  <c r="K69" i="31"/>
  <c r="K38" i="31"/>
  <c r="K36" i="31"/>
  <c r="K11" i="31"/>
  <c r="K9" i="31"/>
  <c r="K47" i="31"/>
  <c r="K45" i="31"/>
  <c r="M43" i="31" s="1"/>
  <c r="Y7" i="20"/>
  <c r="Y86" i="20"/>
  <c r="Y85" i="20"/>
  <c r="Y84" i="20"/>
  <c r="Y83" i="20"/>
  <c r="Y82" i="20"/>
  <c r="Y81" i="20"/>
  <c r="Y80" i="20"/>
  <c r="Y78" i="20"/>
  <c r="Y77" i="20"/>
  <c r="Y76" i="20"/>
  <c r="Y75" i="20"/>
  <c r="Y74" i="20"/>
  <c r="Y73" i="20"/>
  <c r="Y72" i="20"/>
  <c r="Y71" i="20"/>
  <c r="Y70" i="20"/>
  <c r="Y69" i="20"/>
  <c r="Y68" i="20"/>
  <c r="Y67" i="20"/>
  <c r="Y66" i="20"/>
  <c r="Y65" i="20"/>
  <c r="Y64" i="20"/>
  <c r="Y63" i="20"/>
  <c r="Y62" i="20"/>
  <c r="Y61" i="20"/>
  <c r="Y60" i="20"/>
  <c r="Y59" i="20"/>
  <c r="Y58" i="20"/>
  <c r="Y57" i="20"/>
  <c r="Y56" i="20"/>
  <c r="Y55" i="20"/>
  <c r="Y54" i="20"/>
  <c r="Y53" i="20"/>
  <c r="Y52" i="20"/>
  <c r="Y51" i="20"/>
  <c r="Y50" i="20"/>
  <c r="Y49" i="20"/>
  <c r="Y48" i="20"/>
  <c r="Y47" i="20"/>
  <c r="Y46" i="20"/>
  <c r="Y45" i="20"/>
  <c r="Y44" i="20"/>
  <c r="Y43" i="20"/>
  <c r="Y42" i="20"/>
  <c r="Y41" i="20"/>
  <c r="Y40" i="20"/>
  <c r="Y39" i="20"/>
  <c r="Y37" i="20"/>
  <c r="Y36" i="20"/>
  <c r="Y35" i="20"/>
  <c r="Y34" i="20"/>
  <c r="Y33" i="20"/>
  <c r="Y32" i="20"/>
  <c r="Y31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S26" i="33"/>
  <c r="S38" i="33"/>
  <c r="S7" i="33"/>
  <c r="S8" i="33"/>
  <c r="AD79" i="27"/>
  <c r="S12" i="26"/>
  <c r="U11" i="26"/>
  <c r="W10" i="26"/>
  <c r="Q9" i="26"/>
  <c r="S8" i="26"/>
  <c r="U7" i="26"/>
  <c r="W6" i="26"/>
  <c r="Q5" i="26"/>
  <c r="S13" i="26"/>
  <c r="V23" i="26"/>
  <c r="Q22" i="26"/>
  <c r="T21" i="26"/>
  <c r="W20" i="26"/>
  <c r="O20" i="26"/>
  <c r="R19" i="26"/>
  <c r="U18" i="26"/>
  <c r="P17" i="26"/>
  <c r="S16" i="26"/>
  <c r="Q14" i="26"/>
  <c r="T84" i="26"/>
  <c r="W83" i="26"/>
  <c r="O83" i="26"/>
  <c r="R82" i="26"/>
  <c r="U81" i="26"/>
  <c r="X80" i="26"/>
  <c r="P80" i="26"/>
  <c r="S79" i="26"/>
  <c r="V78" i="26"/>
  <c r="Q77" i="26"/>
  <c r="T76" i="26"/>
  <c r="W75" i="26"/>
  <c r="O75" i="26"/>
  <c r="R74" i="26"/>
  <c r="U73" i="26"/>
  <c r="P72" i="26"/>
  <c r="S71" i="26"/>
  <c r="V70" i="26"/>
  <c r="Q69" i="26"/>
  <c r="T68" i="26"/>
  <c r="W67" i="26"/>
  <c r="O67" i="26"/>
  <c r="R66" i="26"/>
  <c r="U65" i="26"/>
  <c r="P64" i="26"/>
  <c r="S63" i="26"/>
  <c r="V62" i="26"/>
  <c r="Q61" i="26"/>
  <c r="T60" i="26"/>
  <c r="R58" i="26"/>
  <c r="U57" i="26"/>
  <c r="P56" i="26"/>
  <c r="S55" i="26"/>
  <c r="V54" i="26"/>
  <c r="Q53" i="26"/>
  <c r="T52" i="26"/>
  <c r="W51" i="26"/>
  <c r="O51" i="26"/>
  <c r="R50" i="26"/>
  <c r="U49" i="26"/>
  <c r="P48" i="26"/>
  <c r="S47" i="26"/>
  <c r="V46" i="26"/>
  <c r="Q45" i="26"/>
  <c r="T44" i="26"/>
  <c r="W43" i="26"/>
  <c r="O43" i="26"/>
  <c r="R42" i="26"/>
  <c r="U41" i="26"/>
  <c r="P40" i="26"/>
  <c r="O38" i="26"/>
  <c r="W34" i="26"/>
  <c r="O34" i="26"/>
  <c r="R33" i="26"/>
  <c r="P31" i="26"/>
  <c r="S30" i="26"/>
  <c r="V29" i="26"/>
  <c r="Q28" i="26"/>
  <c r="T27" i="26"/>
  <c r="W26" i="26"/>
  <c r="O26" i="26"/>
  <c r="R25" i="26"/>
  <c r="U24" i="26"/>
  <c r="O9" i="26"/>
  <c r="T18" i="26"/>
  <c r="W11" i="26"/>
  <c r="Q10" i="26"/>
  <c r="S9" i="26"/>
  <c r="U8" i="26"/>
  <c r="W7" i="26"/>
  <c r="O7" i="26"/>
  <c r="Q6" i="26"/>
  <c r="S5" i="26"/>
  <c r="U13" i="26"/>
  <c r="S22" i="26"/>
  <c r="V21" i="26"/>
  <c r="Q20" i="26"/>
  <c r="T19" i="26"/>
  <c r="W18" i="26"/>
  <c r="R17" i="26"/>
  <c r="U16" i="26"/>
  <c r="P15" i="26"/>
  <c r="S14" i="26"/>
  <c r="V84" i="26"/>
  <c r="Q83" i="26"/>
  <c r="T82" i="26"/>
  <c r="W81" i="26"/>
  <c r="O81" i="26"/>
  <c r="R80" i="26"/>
  <c r="U79" i="26"/>
  <c r="P78" i="26"/>
  <c r="S77" i="26"/>
  <c r="V76" i="26"/>
  <c r="Q75" i="26"/>
  <c r="T74" i="26"/>
  <c r="W73" i="26"/>
  <c r="O73" i="26"/>
  <c r="R72" i="26"/>
  <c r="S69" i="26"/>
  <c r="V68" i="26"/>
  <c r="Q67" i="26"/>
  <c r="T66" i="26"/>
  <c r="O65" i="26"/>
  <c r="R64" i="26"/>
  <c r="U63" i="26"/>
  <c r="P62" i="26"/>
  <c r="S61" i="26"/>
  <c r="V60" i="26"/>
  <c r="Q59" i="26"/>
  <c r="T58" i="26"/>
  <c r="W57" i="26"/>
  <c r="T26" i="26"/>
  <c r="W25" i="26"/>
  <c r="O25" i="26"/>
  <c r="P24" i="26"/>
  <c r="AD37" i="27"/>
  <c r="AD73" i="27"/>
  <c r="Y39" i="32"/>
  <c r="Y47" i="32"/>
  <c r="Y26" i="32"/>
  <c r="Y74" i="32"/>
  <c r="Y48" i="32"/>
  <c r="Q34" i="42"/>
  <c r="Q29" i="42"/>
  <c r="Q33" i="42"/>
  <c r="Q37" i="42"/>
  <c r="Q25" i="42"/>
  <c r="Q26" i="42"/>
  <c r="Q28" i="42"/>
  <c r="Q38" i="42"/>
  <c r="Q35" i="42"/>
  <c r="Q31" i="42"/>
  <c r="Q12" i="42"/>
  <c r="Q36" i="42"/>
  <c r="Q27" i="42"/>
  <c r="Q70" i="42"/>
  <c r="Q32" i="42"/>
  <c r="Q41" i="42"/>
  <c r="Q44" i="42"/>
  <c r="Q43" i="42"/>
  <c r="Q46" i="42"/>
  <c r="Q42" i="42"/>
  <c r="Q40" i="42"/>
  <c r="Q39" i="42"/>
  <c r="Q19" i="42"/>
  <c r="Q17" i="42"/>
  <c r="Q79" i="42"/>
  <c r="Q83" i="42"/>
  <c r="Q85" i="42"/>
  <c r="Q82" i="42"/>
  <c r="Q80" i="42"/>
  <c r="Q81" i="42"/>
  <c r="Q75" i="42"/>
  <c r="Q84" i="42"/>
  <c r="Q76" i="42"/>
  <c r="Q77" i="42"/>
  <c r="Q74" i="42"/>
  <c r="Q73" i="42"/>
  <c r="Q11" i="42"/>
  <c r="Q23" i="42"/>
  <c r="Q22" i="42"/>
  <c r="Q20" i="42"/>
  <c r="Q14" i="42"/>
  <c r="Q10" i="42"/>
  <c r="Q13" i="42"/>
  <c r="Q21" i="42"/>
  <c r="Q16" i="42"/>
  <c r="Q8" i="42"/>
  <c r="Q24" i="42"/>
  <c r="Q7" i="42"/>
  <c r="Q15" i="42"/>
  <c r="Q6" i="42"/>
  <c r="Q18" i="42"/>
  <c r="Q9" i="42"/>
  <c r="Q63" i="42"/>
  <c r="Q71" i="42"/>
  <c r="Q56" i="42"/>
  <c r="Q55" i="42"/>
  <c r="Q64" i="42"/>
  <c r="Q48" i="42"/>
  <c r="Q52" i="42"/>
  <c r="Q49" i="42"/>
  <c r="Q66" i="42"/>
  <c r="Q69" i="42"/>
  <c r="Q50" i="42"/>
  <c r="Q68" i="42"/>
  <c r="Q54" i="42"/>
  <c r="Q47" i="42"/>
  <c r="Q59" i="42"/>
  <c r="Q60" i="42"/>
  <c r="Q72" i="42"/>
  <c r="Q58" i="42"/>
  <c r="Q61" i="42"/>
  <c r="Q53" i="42"/>
  <c r="Q67" i="42"/>
  <c r="Q65" i="42"/>
  <c r="Q57" i="42"/>
  <c r="Q62" i="42"/>
  <c r="Q51" i="42"/>
  <c r="P7" i="26"/>
  <c r="R6" i="26"/>
  <c r="T5" i="26"/>
  <c r="P81" i="26"/>
  <c r="V55" i="26"/>
  <c r="R34" i="26"/>
  <c r="U33" i="26"/>
  <c r="V30" i="26"/>
  <c r="Q29" i="26"/>
  <c r="T28" i="26"/>
  <c r="W27" i="26"/>
  <c r="O27" i="26"/>
  <c r="R26" i="26"/>
  <c r="O57" i="26"/>
  <c r="R56" i="26"/>
  <c r="U55" i="26"/>
  <c r="P54" i="26"/>
  <c r="S53" i="26"/>
  <c r="V52" i="26"/>
  <c r="Q51" i="26"/>
  <c r="T50" i="26"/>
  <c r="W49" i="26"/>
  <c r="O49" i="26"/>
  <c r="R48" i="26"/>
  <c r="U47" i="26"/>
  <c r="X46" i="26"/>
  <c r="P46" i="26"/>
  <c r="S45" i="26"/>
  <c r="V44" i="26"/>
  <c r="Q43" i="26"/>
  <c r="T42" i="26"/>
  <c r="W41" i="26"/>
  <c r="O41" i="26"/>
  <c r="R40" i="26"/>
  <c r="U39" i="26"/>
  <c r="P38" i="26"/>
  <c r="V35" i="26"/>
  <c r="Q34" i="26"/>
  <c r="T33" i="26"/>
  <c r="W32" i="26"/>
  <c r="R31" i="26"/>
  <c r="U30" i="26"/>
  <c r="P29" i="26"/>
  <c r="S28" i="26"/>
  <c r="V27" i="26"/>
  <c r="Q26" i="26"/>
  <c r="T25" i="26"/>
  <c r="W24" i="26"/>
  <c r="O24" i="26"/>
  <c r="U10" i="26"/>
  <c r="W9" i="26"/>
  <c r="Q8" i="26"/>
  <c r="S7" i="26"/>
  <c r="U6" i="26"/>
  <c r="W5" i="26"/>
  <c r="Q13" i="26"/>
  <c r="T23" i="26"/>
  <c r="W22" i="26"/>
  <c r="O22" i="26"/>
  <c r="R21" i="26"/>
  <c r="U20" i="26"/>
  <c r="P19" i="26"/>
  <c r="V17" i="26"/>
  <c r="Q16" i="26"/>
  <c r="R84" i="26"/>
  <c r="U83" i="26"/>
  <c r="X82" i="26"/>
  <c r="P82" i="26"/>
  <c r="S81" i="26"/>
  <c r="V80" i="26"/>
  <c r="Q79" i="26"/>
  <c r="T78" i="26"/>
  <c r="W77" i="26"/>
  <c r="O77" i="26"/>
  <c r="R76" i="26"/>
  <c r="U75" i="26"/>
  <c r="P74" i="26"/>
  <c r="S73" i="26"/>
  <c r="V72" i="26"/>
  <c r="Q71" i="26"/>
  <c r="T70" i="26"/>
  <c r="W69" i="26"/>
  <c r="O69" i="26"/>
  <c r="R68" i="26"/>
  <c r="U67" i="26"/>
  <c r="P66" i="26"/>
  <c r="S65" i="26"/>
  <c r="V64" i="26"/>
  <c r="Q63" i="26"/>
  <c r="T62" i="26"/>
  <c r="W61" i="26"/>
  <c r="O61" i="26"/>
  <c r="R60" i="26"/>
  <c r="U59" i="26"/>
  <c r="P58" i="26"/>
  <c r="S57" i="26"/>
  <c r="V56" i="26"/>
  <c r="Q55" i="26"/>
  <c r="T54" i="26"/>
  <c r="W53" i="26"/>
  <c r="O53" i="26"/>
  <c r="R52" i="26"/>
  <c r="U51" i="26"/>
  <c r="X50" i="26"/>
  <c r="P50" i="26"/>
  <c r="S49" i="26"/>
  <c r="V48" i="26"/>
  <c r="Q47" i="26"/>
  <c r="T46" i="26"/>
  <c r="W45" i="26"/>
  <c r="O45" i="26"/>
  <c r="R44" i="26"/>
  <c r="U43" i="26"/>
  <c r="X42" i="26"/>
  <c r="P42" i="26"/>
  <c r="S41" i="26"/>
  <c r="V40" i="26"/>
  <c r="Q39" i="26"/>
  <c r="T38" i="26"/>
  <c r="U34" i="26"/>
  <c r="P33" i="26"/>
  <c r="S32" i="26"/>
  <c r="V31" i="26"/>
  <c r="Q30" i="26"/>
  <c r="T29" i="26"/>
  <c r="W28" i="26"/>
  <c r="O28" i="26"/>
  <c r="R27" i="26"/>
  <c r="U26" i="26"/>
  <c r="P25" i="26"/>
  <c r="S24" i="26"/>
  <c r="O82" i="26"/>
  <c r="O66" i="26"/>
  <c r="R69" i="26"/>
  <c r="S66" i="26"/>
  <c r="Q64" i="26"/>
  <c r="V57" i="26"/>
  <c r="V83" i="26"/>
  <c r="P77" i="26"/>
  <c r="Q50" i="26"/>
  <c r="X28" i="26"/>
  <c r="V13" i="26"/>
  <c r="U84" i="26"/>
  <c r="P75" i="26"/>
  <c r="P28" i="26"/>
  <c r="S27" i="26"/>
  <c r="P12" i="26"/>
  <c r="R11" i="26"/>
  <c r="T10" i="26"/>
  <c r="V5" i="26"/>
  <c r="S23" i="26"/>
  <c r="S15" i="26"/>
  <c r="Q84" i="26"/>
  <c r="T83" i="26"/>
  <c r="W82" i="26"/>
  <c r="R81" i="26"/>
  <c r="U80" i="26"/>
  <c r="X79" i="26"/>
  <c r="P79" i="26"/>
  <c r="S78" i="26"/>
  <c r="V77" i="26"/>
  <c r="T75" i="26"/>
  <c r="U72" i="26"/>
  <c r="Q68" i="26"/>
  <c r="W66" i="26"/>
  <c r="X63" i="26"/>
  <c r="P63" i="26"/>
  <c r="S62" i="26"/>
  <c r="P55" i="26"/>
  <c r="R49" i="26"/>
  <c r="W42" i="26"/>
  <c r="O42" i="26"/>
  <c r="R41" i="26"/>
  <c r="O8" i="26"/>
  <c r="U5" i="26"/>
  <c r="P21" i="26"/>
  <c r="T17" i="26"/>
  <c r="Q81" i="26"/>
  <c r="R78" i="26"/>
  <c r="P76" i="26"/>
  <c r="V74" i="26"/>
  <c r="P68" i="26"/>
  <c r="O63" i="26"/>
  <c r="W55" i="26"/>
  <c r="Q41" i="26"/>
  <c r="P35" i="26"/>
  <c r="T31" i="26"/>
  <c r="V25" i="26"/>
  <c r="V12" i="26"/>
  <c r="P11" i="26"/>
  <c r="R10" i="26"/>
  <c r="T9" i="26"/>
  <c r="V8" i="26"/>
  <c r="Q23" i="26"/>
  <c r="T22" i="26"/>
  <c r="W21" i="26"/>
  <c r="O21" i="26"/>
  <c r="R20" i="26"/>
  <c r="U19" i="26"/>
  <c r="P18" i="26"/>
  <c r="S17" i="26"/>
  <c r="V16" i="26"/>
  <c r="Q15" i="26"/>
  <c r="T14" i="26"/>
  <c r="W84" i="26"/>
  <c r="R83" i="26"/>
  <c r="S80" i="26"/>
  <c r="V79" i="26"/>
  <c r="Q78" i="26"/>
  <c r="T77" i="26"/>
  <c r="W76" i="26"/>
  <c r="O76" i="26"/>
  <c r="R75" i="26"/>
  <c r="P73" i="26"/>
  <c r="S72" i="26"/>
  <c r="V71" i="26"/>
  <c r="Q70" i="26"/>
  <c r="T69" i="26"/>
  <c r="W68" i="26"/>
  <c r="R67" i="26"/>
  <c r="U66" i="26"/>
  <c r="P65" i="26"/>
  <c r="S64" i="26"/>
  <c r="V63" i="26"/>
  <c r="Q62" i="26"/>
  <c r="T61" i="26"/>
  <c r="W60" i="26"/>
  <c r="O60" i="26"/>
  <c r="U58" i="26"/>
  <c r="P57" i="26"/>
  <c r="S56" i="26"/>
  <c r="Q54" i="26"/>
  <c r="T53" i="26"/>
  <c r="W52" i="26"/>
  <c r="O52" i="26"/>
  <c r="R51" i="26"/>
  <c r="U50" i="26"/>
  <c r="P49" i="26"/>
  <c r="S48" i="26"/>
  <c r="V47" i="26"/>
  <c r="Q46" i="26"/>
  <c r="T45" i="26"/>
  <c r="W44" i="26"/>
  <c r="O44" i="26"/>
  <c r="R43" i="26"/>
  <c r="U42" i="26"/>
  <c r="P41" i="26"/>
  <c r="S40" i="26"/>
  <c r="V39" i="26"/>
  <c r="Q38" i="26"/>
  <c r="P32" i="26"/>
  <c r="S31" i="26"/>
  <c r="U25" i="26"/>
  <c r="U62" i="26"/>
  <c r="O11" i="26"/>
  <c r="S44" i="26"/>
  <c r="R5" i="26"/>
  <c r="S19" i="26"/>
  <c r="T16" i="26"/>
  <c r="P83" i="26"/>
  <c r="V81" i="26"/>
  <c r="T79" i="26"/>
  <c r="W78" i="26"/>
  <c r="O78" i="26"/>
  <c r="R77" i="26"/>
  <c r="X75" i="26"/>
  <c r="S74" i="26"/>
  <c r="Q72" i="26"/>
  <c r="W70" i="26"/>
  <c r="U60" i="26"/>
  <c r="S58" i="26"/>
  <c r="R53" i="26"/>
  <c r="U52" i="26"/>
  <c r="W46" i="26"/>
  <c r="O46" i="26"/>
  <c r="R45" i="26"/>
  <c r="W38" i="26"/>
  <c r="X34" i="26"/>
  <c r="P34" i="26"/>
  <c r="S33" i="26"/>
  <c r="O29" i="26"/>
  <c r="V43" i="26"/>
  <c r="W12" i="26"/>
  <c r="Q11" i="26"/>
  <c r="S10" i="26"/>
  <c r="U9" i="26"/>
  <c r="W8" i="26"/>
  <c r="Q7" i="26"/>
  <c r="S6" i="26"/>
  <c r="W13" i="26"/>
  <c r="O13" i="26"/>
  <c r="S20" i="26"/>
  <c r="Q18" i="26"/>
  <c r="W16" i="26"/>
  <c r="R15" i="26"/>
  <c r="U14" i="26"/>
  <c r="X84" i="26"/>
  <c r="P84" i="26"/>
  <c r="S83" i="26"/>
  <c r="V82" i="26"/>
  <c r="T80" i="26"/>
  <c r="W79" i="26"/>
  <c r="O79" i="26"/>
  <c r="U77" i="26"/>
  <c r="X76" i="26"/>
  <c r="S75" i="26"/>
  <c r="Q73" i="26"/>
  <c r="T72" i="26"/>
  <c r="R70" i="26"/>
  <c r="U69" i="26"/>
  <c r="X68" i="26"/>
  <c r="S67" i="26"/>
  <c r="V66" i="26"/>
  <c r="Q65" i="26"/>
  <c r="T64" i="26"/>
  <c r="W63" i="26"/>
  <c r="R62" i="26"/>
  <c r="U61" i="26"/>
  <c r="X60" i="26"/>
  <c r="P60" i="26"/>
  <c r="V58" i="26"/>
  <c r="Q57" i="26"/>
  <c r="T56" i="26"/>
  <c r="O55" i="26"/>
  <c r="R54" i="26"/>
  <c r="U53" i="26"/>
  <c r="X52" i="26"/>
  <c r="P52" i="26"/>
  <c r="S51" i="26"/>
  <c r="V50" i="26"/>
  <c r="Q49" i="26"/>
  <c r="T48" i="26"/>
  <c r="W47" i="26"/>
  <c r="O47" i="26"/>
  <c r="R46" i="26"/>
  <c r="U45" i="26"/>
  <c r="X44" i="26"/>
  <c r="P44" i="26"/>
  <c r="S43" i="26"/>
  <c r="V42" i="26"/>
  <c r="W39" i="26"/>
  <c r="O39" i="26"/>
  <c r="R38" i="26"/>
  <c r="S34" i="26"/>
  <c r="V33" i="26"/>
  <c r="Q32" i="26"/>
  <c r="W30" i="26"/>
  <c r="O30" i="26"/>
  <c r="R29" i="26"/>
  <c r="U28" i="26"/>
  <c r="X27" i="26"/>
  <c r="P27" i="26"/>
  <c r="S26" i="26"/>
  <c r="Q24" i="26"/>
  <c r="V69" i="26"/>
  <c r="X49" i="26"/>
  <c r="X32" i="26"/>
  <c r="Z29" i="26"/>
  <c r="Z31" i="26"/>
  <c r="X24" i="26"/>
  <c r="T40" i="26"/>
  <c r="X23" i="26"/>
  <c r="X15" i="26"/>
  <c r="X78" i="26"/>
  <c r="X70" i="26"/>
  <c r="X62" i="26"/>
  <c r="R79" i="26"/>
  <c r="X57" i="26"/>
  <c r="T12" i="26"/>
  <c r="V11" i="26"/>
  <c r="X10" i="26"/>
  <c r="P10" i="26"/>
  <c r="X11" i="26"/>
  <c r="X18" i="26"/>
  <c r="X41" i="26"/>
  <c r="O10" i="26"/>
  <c r="O6" i="26"/>
  <c r="R32" i="26"/>
  <c r="X12" i="26"/>
  <c r="X73" i="26"/>
  <c r="R12" i="26"/>
  <c r="T11" i="26"/>
  <c r="V10" i="26"/>
  <c r="X9" i="26"/>
  <c r="P9" i="26"/>
  <c r="R8" i="26"/>
  <c r="T7" i="26"/>
  <c r="V6" i="26"/>
  <c r="Z12" i="26"/>
  <c r="Z10" i="26"/>
  <c r="X5" i="26"/>
  <c r="P5" i="26"/>
  <c r="R13" i="26"/>
  <c r="U23" i="26"/>
  <c r="X22" i="26"/>
  <c r="S21" i="26"/>
  <c r="U15" i="26"/>
  <c r="S84" i="26"/>
  <c r="Q82" i="26"/>
  <c r="T81" i="26"/>
  <c r="W80" i="26"/>
  <c r="O80" i="26"/>
  <c r="X77" i="26"/>
  <c r="S76" i="26"/>
  <c r="V75" i="26"/>
  <c r="Q74" i="26"/>
  <c r="T73" i="26"/>
  <c r="W72" i="26"/>
  <c r="O72" i="26"/>
  <c r="P69" i="26"/>
  <c r="T65" i="26"/>
  <c r="W64" i="26"/>
  <c r="O64" i="26"/>
  <c r="V59" i="26"/>
  <c r="T57" i="26"/>
  <c r="W56" i="26"/>
  <c r="O56" i="26"/>
  <c r="X81" i="26"/>
  <c r="X7" i="26"/>
  <c r="X65" i="26"/>
  <c r="Q12" i="26"/>
  <c r="S11" i="26"/>
  <c r="O5" i="26"/>
  <c r="X19" i="26"/>
  <c r="X74" i="26"/>
  <c r="X66" i="26"/>
  <c r="U64" i="26"/>
  <c r="Z51" i="26"/>
  <c r="Z53" i="26"/>
  <c r="Z43" i="26"/>
  <c r="Z45" i="26"/>
  <c r="R9" i="26"/>
  <c r="T8" i="26"/>
  <c r="V7" i="26"/>
  <c r="X6" i="26"/>
  <c r="P6" i="26"/>
  <c r="T13" i="26"/>
  <c r="W23" i="26"/>
  <c r="O23" i="26"/>
  <c r="R22" i="26"/>
  <c r="X20" i="26"/>
  <c r="P20" i="26"/>
  <c r="V18" i="26"/>
  <c r="Q17" i="26"/>
  <c r="W15" i="26"/>
  <c r="O15" i="26"/>
  <c r="R14" i="26"/>
  <c r="Q80" i="26"/>
  <c r="U76" i="26"/>
  <c r="V73" i="26"/>
  <c r="T71" i="26"/>
  <c r="O70" i="26"/>
  <c r="U68" i="26"/>
  <c r="X67" i="26"/>
  <c r="P67" i="26"/>
  <c r="T63" i="26"/>
  <c r="W62" i="26"/>
  <c r="O62" i="26"/>
  <c r="R61" i="26"/>
  <c r="P59" i="26"/>
  <c r="Q56" i="26"/>
  <c r="T55" i="26"/>
  <c r="W54" i="26"/>
  <c r="O54" i="26"/>
  <c r="P51" i="26"/>
  <c r="S50" i="26"/>
  <c r="V49" i="26"/>
  <c r="Q48" i="26"/>
  <c r="T47" i="26"/>
  <c r="U44" i="26"/>
  <c r="X43" i="26"/>
  <c r="P43" i="26"/>
  <c r="S42" i="26"/>
  <c r="V41" i="26"/>
  <c r="Q40" i="26"/>
  <c r="T39" i="26"/>
  <c r="R37" i="26"/>
  <c r="U35" i="26"/>
  <c r="V32" i="26"/>
  <c r="Q31" i="26"/>
  <c r="T30" i="26"/>
  <c r="R28" i="26"/>
  <c r="U27" i="26"/>
  <c r="X26" i="26"/>
  <c r="P26" i="26"/>
  <c r="S25" i="26"/>
  <c r="V24" i="26"/>
  <c r="Z79" i="26"/>
  <c r="Z77" i="26"/>
  <c r="X72" i="26"/>
  <c r="X64" i="26"/>
  <c r="X48" i="26"/>
  <c r="X40" i="26"/>
  <c r="S39" i="26"/>
  <c r="V38" i="26"/>
  <c r="X31" i="26"/>
  <c r="X59" i="26"/>
  <c r="X56" i="26"/>
  <c r="X54" i="26"/>
  <c r="V20" i="26"/>
  <c r="Q19" i="26"/>
  <c r="W17" i="26"/>
  <c r="O17" i="26"/>
  <c r="R16" i="26"/>
  <c r="X14" i="26"/>
  <c r="P14" i="26"/>
  <c r="U78" i="26"/>
  <c r="R71" i="26"/>
  <c r="U70" i="26"/>
  <c r="S68" i="26"/>
  <c r="V67" i="26"/>
  <c r="Q66" i="26"/>
  <c r="R63" i="26"/>
  <c r="X61" i="26"/>
  <c r="P61" i="26"/>
  <c r="S60" i="26"/>
  <c r="Q58" i="26"/>
  <c r="R55" i="26"/>
  <c r="U54" i="26"/>
  <c r="X53" i="26"/>
  <c r="P53" i="26"/>
  <c r="S52" i="26"/>
  <c r="V51" i="26"/>
  <c r="W48" i="26"/>
  <c r="O48" i="26"/>
  <c r="R47" i="26"/>
  <c r="U46" i="26"/>
  <c r="X45" i="26"/>
  <c r="P45" i="26"/>
  <c r="Q42" i="26"/>
  <c r="T41" i="26"/>
  <c r="W40" i="26"/>
  <c r="O40" i="26"/>
  <c r="R39" i="26"/>
  <c r="U38" i="26"/>
  <c r="P37" i="26"/>
  <c r="S35" i="26"/>
  <c r="V34" i="26"/>
  <c r="Q33" i="26"/>
  <c r="T32" i="26"/>
  <c r="W31" i="26"/>
  <c r="O31" i="26"/>
  <c r="R30" i="26"/>
  <c r="U29" i="26"/>
  <c r="V26" i="26"/>
  <c r="Q25" i="26"/>
  <c r="T24" i="26"/>
  <c r="X51" i="26"/>
  <c r="X38" i="26"/>
  <c r="X29" i="26"/>
  <c r="X33" i="26"/>
  <c r="X25" i="26"/>
  <c r="X69" i="26"/>
  <c r="V9" i="26"/>
  <c r="X8" i="26"/>
  <c r="P8" i="26"/>
  <c r="R7" i="26"/>
  <c r="T6" i="26"/>
  <c r="X13" i="26"/>
  <c r="P13" i="26"/>
  <c r="Q21" i="26"/>
  <c r="T20" i="26"/>
  <c r="W19" i="26"/>
  <c r="O19" i="26"/>
  <c r="R18" i="26"/>
  <c r="U17" i="26"/>
  <c r="P16" i="26"/>
  <c r="V14" i="26"/>
  <c r="Q76" i="26"/>
  <c r="W74" i="26"/>
  <c r="O74" i="26"/>
  <c r="R73" i="26"/>
  <c r="P71" i="26"/>
  <c r="T67" i="26"/>
  <c r="R65" i="26"/>
  <c r="V61" i="26"/>
  <c r="Q60" i="26"/>
  <c r="O58" i="26"/>
  <c r="R57" i="26"/>
  <c r="S54" i="26"/>
  <c r="V53" i="26"/>
  <c r="Q52" i="26"/>
  <c r="W50" i="26"/>
  <c r="O50" i="26"/>
  <c r="U48" i="26"/>
  <c r="X47" i="26"/>
  <c r="P47" i="26"/>
  <c r="S46" i="26"/>
  <c r="V45" i="26"/>
  <c r="Q44" i="26"/>
  <c r="T43" i="26"/>
  <c r="U40" i="26"/>
  <c r="X39" i="26"/>
  <c r="P39" i="26"/>
  <c r="S38" i="26"/>
  <c r="Q35" i="26"/>
  <c r="T34" i="26"/>
  <c r="W33" i="26"/>
  <c r="U31" i="26"/>
  <c r="X30" i="26"/>
  <c r="P30" i="26"/>
  <c r="S29" i="26"/>
  <c r="V28" i="26"/>
  <c r="Q27" i="26"/>
  <c r="R24" i="26"/>
  <c r="X83" i="26"/>
  <c r="X71" i="26"/>
  <c r="AD48" i="27"/>
  <c r="AD40" i="27"/>
  <c r="AD74" i="27"/>
  <c r="AD6" i="27"/>
  <c r="AD26" i="27"/>
  <c r="AD7" i="27"/>
  <c r="AD47" i="27"/>
  <c r="AD25" i="27"/>
  <c r="AD39" i="27"/>
  <c r="AE28" i="18"/>
  <c r="AE26" i="18"/>
  <c r="AF36" i="18" s="1"/>
  <c r="Y46" i="37"/>
  <c r="Y47" i="37"/>
  <c r="Y48" i="37"/>
  <c r="Y24" i="37"/>
  <c r="Y33" i="37"/>
  <c r="Y27" i="37"/>
  <c r="Y35" i="37"/>
  <c r="Y32" i="37"/>
  <c r="Y34" i="37"/>
  <c r="Y28" i="37"/>
  <c r="Y37" i="37"/>
  <c r="Y29" i="37"/>
  <c r="Y26" i="37"/>
  <c r="Y30" i="37"/>
  <c r="Y31" i="37"/>
  <c r="Y25" i="37"/>
  <c r="Y73" i="37"/>
  <c r="Y72" i="37"/>
  <c r="Y40" i="32"/>
  <c r="Y25" i="32"/>
  <c r="Y39" i="37"/>
  <c r="Y38" i="37"/>
  <c r="Y5" i="37"/>
  <c r="Y6" i="37"/>
  <c r="Y6" i="32"/>
  <c r="Y7" i="32"/>
  <c r="Y21" i="32"/>
  <c r="Y20" i="37"/>
  <c r="Y49" i="37"/>
  <c r="Y15" i="37"/>
  <c r="Y21" i="37"/>
  <c r="Y13" i="37"/>
  <c r="Y19" i="37"/>
  <c r="Y7" i="37"/>
  <c r="Y16" i="37"/>
  <c r="Y23" i="37"/>
  <c r="Y12" i="37"/>
  <c r="Y22" i="37"/>
  <c r="Y11" i="37"/>
  <c r="Y14" i="37"/>
  <c r="Y18" i="37"/>
  <c r="Y17" i="37"/>
  <c r="Y9" i="37"/>
  <c r="Y10" i="37"/>
  <c r="Y78" i="37"/>
  <c r="Y79" i="37"/>
  <c r="Y80" i="37"/>
  <c r="Y81" i="37"/>
  <c r="Y74" i="37"/>
  <c r="Y82" i="37"/>
  <c r="Y75" i="37"/>
  <c r="Y83" i="37"/>
  <c r="Y76" i="37"/>
  <c r="Y84" i="37"/>
  <c r="Y77" i="37"/>
  <c r="Y45" i="37"/>
  <c r="Y40" i="37"/>
  <c r="Y44" i="37"/>
  <c r="Y41" i="37"/>
  <c r="Y42" i="37"/>
  <c r="Y43" i="37"/>
  <c r="Y8" i="37"/>
  <c r="Y28" i="32"/>
  <c r="Y34" i="32"/>
  <c r="Y45" i="32"/>
  <c r="Y36" i="32"/>
  <c r="Y29" i="32"/>
  <c r="Y35" i="32"/>
  <c r="Y16" i="32"/>
  <c r="Y17" i="32"/>
  <c r="Y19" i="32"/>
  <c r="Y31" i="32"/>
  <c r="Y20" i="32"/>
  <c r="Y12" i="32"/>
  <c r="Y18" i="32"/>
  <c r="Y14" i="32"/>
  <c r="Y24" i="32"/>
  <c r="Y52" i="32"/>
  <c r="Y8" i="32"/>
  <c r="Y13" i="32"/>
  <c r="Y10" i="32"/>
  <c r="Y15" i="32"/>
  <c r="Y22" i="32"/>
  <c r="Y11" i="32"/>
  <c r="Y9" i="32"/>
  <c r="Y23" i="32"/>
  <c r="Y41" i="32"/>
  <c r="Y32" i="32"/>
  <c r="Y27" i="32"/>
  <c r="Y30" i="32"/>
  <c r="Y33" i="32"/>
  <c r="Y46" i="32"/>
  <c r="Y38" i="32"/>
  <c r="Y42" i="32"/>
  <c r="Y44" i="32"/>
  <c r="Y43" i="32"/>
  <c r="AB29" i="27"/>
  <c r="AB7" i="27"/>
  <c r="Y56" i="37"/>
  <c r="Y61" i="37"/>
  <c r="Y54" i="37"/>
  <c r="Y59" i="37"/>
  <c r="Y66" i="37"/>
  <c r="Y64" i="37"/>
  <c r="Y53" i="37"/>
  <c r="Y51" i="37"/>
  <c r="Y71" i="37"/>
  <c r="Y68" i="37"/>
  <c r="Y58" i="37"/>
  <c r="Y63" i="37"/>
  <c r="Y60" i="37"/>
  <c r="Y50" i="37"/>
  <c r="Y55" i="37"/>
  <c r="Y52" i="37"/>
  <c r="Y65" i="37"/>
  <c r="Y62" i="37"/>
  <c r="Y70" i="37"/>
  <c r="Y57" i="37"/>
  <c r="Y69" i="37"/>
  <c r="Y67" i="37"/>
  <c r="Y56" i="32"/>
  <c r="Y53" i="32"/>
  <c r="Y59" i="32"/>
  <c r="Y66" i="32"/>
  <c r="Y54" i="32"/>
  <c r="Y60" i="32"/>
  <c r="Y65" i="32"/>
  <c r="Y51" i="32"/>
  <c r="Y68" i="32"/>
  <c r="Y63" i="32"/>
  <c r="Y61" i="32"/>
  <c r="Y72" i="32"/>
  <c r="Y70" i="32"/>
  <c r="Y58" i="32"/>
  <c r="Y50" i="32"/>
  <c r="Y71" i="32"/>
  <c r="Y55" i="32"/>
  <c r="Y64" i="32"/>
  <c r="Y57" i="32"/>
  <c r="Y84" i="32"/>
  <c r="Y79" i="32"/>
  <c r="Y80" i="32"/>
  <c r="Y75" i="32"/>
  <c r="Y85" i="32"/>
  <c r="Y82" i="32"/>
  <c r="Y78" i="32"/>
  <c r="Y83" i="32"/>
  <c r="Y62" i="32"/>
  <c r="Y67" i="32"/>
  <c r="Y49" i="32"/>
  <c r="Y77" i="32"/>
  <c r="Y81" i="32"/>
  <c r="Y69" i="32"/>
  <c r="Y76" i="32"/>
  <c r="M38" i="31"/>
  <c r="AD21" i="27"/>
  <c r="AD67" i="27"/>
  <c r="AD38" i="27"/>
  <c r="AD54" i="27"/>
  <c r="AD44" i="27"/>
  <c r="AD71" i="27"/>
  <c r="AD81" i="27"/>
  <c r="AD75" i="27"/>
  <c r="AD65" i="27"/>
  <c r="AD62" i="27"/>
  <c r="AD82" i="27"/>
  <c r="AD76" i="27"/>
  <c r="AD45" i="27"/>
  <c r="AD85" i="27"/>
  <c r="AD61" i="27"/>
  <c r="AD32" i="27"/>
  <c r="AD50" i="27"/>
  <c r="AD27" i="27"/>
  <c r="AD55" i="27"/>
  <c r="AD33" i="27"/>
  <c r="AD34" i="27"/>
  <c r="AD49" i="27"/>
  <c r="AD59" i="27"/>
  <c r="AD35" i="27"/>
  <c r="AD63" i="27"/>
  <c r="AD42" i="27"/>
  <c r="AD51" i="27"/>
  <c r="AD57" i="27"/>
  <c r="AD53" i="27"/>
  <c r="AD18" i="27"/>
  <c r="AD10" i="27"/>
  <c r="AD72" i="27"/>
  <c r="AD58" i="27"/>
  <c r="AD69" i="27"/>
  <c r="AD41" i="27"/>
  <c r="AD64" i="27"/>
  <c r="AD84" i="27"/>
  <c r="AD66" i="27"/>
  <c r="AD13" i="27"/>
  <c r="AD12" i="27"/>
  <c r="AD77" i="27"/>
  <c r="AD68" i="27"/>
  <c r="AD60" i="27"/>
  <c r="AD52" i="27"/>
  <c r="AD14" i="27"/>
  <c r="AD78" i="27"/>
  <c r="AD83" i="27"/>
  <c r="AD29" i="27"/>
  <c r="AD20" i="27"/>
  <c r="AD23" i="27"/>
  <c r="AD70" i="27"/>
  <c r="AD11" i="27"/>
  <c r="AD22" i="27"/>
  <c r="AD9" i="27"/>
  <c r="AD15" i="27"/>
  <c r="AD46" i="27"/>
  <c r="AD28" i="27"/>
  <c r="AD56" i="27"/>
  <c r="AD8" i="27"/>
  <c r="AD80" i="27"/>
  <c r="AD19" i="27"/>
  <c r="AD30" i="27"/>
  <c r="AD17" i="27"/>
  <c r="AD31" i="27"/>
  <c r="AD24" i="27"/>
  <c r="AD36" i="27"/>
  <c r="AD43" i="27"/>
  <c r="AD16" i="27"/>
  <c r="AB21" i="27"/>
  <c r="AB10" i="27"/>
  <c r="AB81" i="27"/>
  <c r="AB26" i="27"/>
  <c r="AB46" i="27"/>
  <c r="AB12" i="27"/>
  <c r="AB62" i="27"/>
  <c r="AB70" i="27"/>
  <c r="AB77" i="27"/>
  <c r="AB74" i="27"/>
  <c r="AB57" i="27"/>
  <c r="AB72" i="27"/>
  <c r="AB78" i="27"/>
  <c r="AB38" i="27"/>
  <c r="AB67" i="27"/>
  <c r="AB54" i="27"/>
  <c r="AB64" i="27"/>
  <c r="AB27" i="27"/>
  <c r="AB6" i="27"/>
  <c r="AB30" i="27"/>
  <c r="AB13" i="27"/>
  <c r="AB32" i="27"/>
  <c r="AB52" i="27"/>
  <c r="AB39" i="27"/>
  <c r="AB23" i="27"/>
  <c r="AB56" i="27"/>
  <c r="AB75" i="27"/>
  <c r="AB20" i="27"/>
  <c r="AB25" i="27"/>
  <c r="AB80" i="27"/>
  <c r="AB35" i="27"/>
  <c r="AB24" i="27"/>
  <c r="AB22" i="27"/>
  <c r="AB33" i="27"/>
  <c r="AB73" i="27"/>
  <c r="AB85" i="27"/>
  <c r="AB66" i="27"/>
  <c r="AB45" i="27"/>
  <c r="AB28" i="27"/>
  <c r="AB8" i="27"/>
  <c r="AB47" i="27"/>
  <c r="AB53" i="27"/>
  <c r="AB15" i="27"/>
  <c r="AB83" i="27"/>
  <c r="AB18" i="27"/>
  <c r="AB34" i="27"/>
  <c r="AB14" i="27"/>
  <c r="AB41" i="27"/>
  <c r="AB60" i="27"/>
  <c r="AB55" i="27"/>
  <c r="AB40" i="27"/>
  <c r="AB82" i="27"/>
  <c r="AB58" i="27"/>
  <c r="AB61" i="27"/>
  <c r="AB43" i="27"/>
  <c r="AB84" i="27"/>
  <c r="AB51" i="27"/>
  <c r="AB59" i="27"/>
  <c r="AB11" i="27"/>
  <c r="AB16" i="27"/>
  <c r="AB9" i="27"/>
  <c r="AB36" i="27"/>
  <c r="AB65" i="27"/>
  <c r="AB63" i="27"/>
  <c r="AB42" i="27"/>
  <c r="AB69" i="27"/>
  <c r="AB19" i="27"/>
  <c r="AB49" i="27"/>
  <c r="AB44" i="27"/>
  <c r="AB68" i="27"/>
  <c r="AB17" i="27"/>
  <c r="AB31" i="27"/>
  <c r="AB48" i="27"/>
  <c r="AB76" i="27"/>
  <c r="AB71" i="27"/>
  <c r="AB50" i="27"/>
  <c r="AF21" i="18"/>
  <c r="AF70" i="18"/>
  <c r="AF13" i="18"/>
  <c r="AF72" i="18"/>
  <c r="AF56" i="18"/>
  <c r="AF64" i="18"/>
  <c r="AF63" i="18"/>
  <c r="AF49" i="18"/>
  <c r="AF57" i="18"/>
  <c r="AF65" i="18"/>
  <c r="AF50" i="18"/>
  <c r="AF58" i="18"/>
  <c r="AF66" i="18"/>
  <c r="AF55" i="18"/>
  <c r="AF51" i="18"/>
  <c r="AF59" i="18"/>
  <c r="AF67" i="18"/>
  <c r="AF52" i="18"/>
  <c r="AF60" i="18"/>
  <c r="AF68" i="18"/>
  <c r="AF53" i="18"/>
  <c r="AF61" i="18"/>
  <c r="AF69" i="18"/>
  <c r="AF54" i="18"/>
  <c r="AF62" i="18"/>
  <c r="AD80" i="18"/>
  <c r="AD77" i="18"/>
  <c r="AF24" i="18"/>
  <c r="AD84" i="18"/>
  <c r="AF20" i="18"/>
  <c r="AD73" i="18"/>
  <c r="AF14" i="18"/>
  <c r="AD75" i="18"/>
  <c r="AD85" i="18"/>
  <c r="AD83" i="18"/>
  <c r="AD74" i="18"/>
  <c r="AF15" i="18"/>
  <c r="AD82" i="18"/>
  <c r="AD76" i="18"/>
  <c r="AF29" i="18"/>
  <c r="AF23" i="18"/>
  <c r="AF19" i="18"/>
  <c r="AF11" i="18"/>
  <c r="AF18" i="18"/>
  <c r="AF10" i="18"/>
  <c r="AF17" i="18"/>
  <c r="AF9" i="18"/>
  <c r="AF16" i="18"/>
  <c r="AF8" i="18"/>
  <c r="M6" i="31" l="1"/>
  <c r="M7" i="31"/>
  <c r="M34" i="31"/>
  <c r="M33" i="31"/>
  <c r="M67" i="31"/>
  <c r="M66" i="31"/>
  <c r="M20" i="31"/>
  <c r="M31" i="31"/>
  <c r="M21" i="31"/>
  <c r="Z29" i="20"/>
  <c r="Z27" i="20"/>
  <c r="AA38" i="20" s="1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9" i="20"/>
  <c r="Z43" i="20"/>
  <c r="Z41" i="20"/>
  <c r="AA40" i="20" s="1"/>
  <c r="AA41" i="20"/>
  <c r="AA42" i="20"/>
  <c r="AA43" i="20"/>
  <c r="AA44" i="20"/>
  <c r="AA45" i="20"/>
  <c r="AA46" i="20"/>
  <c r="AA47" i="20"/>
  <c r="Z51" i="20"/>
  <c r="Z49" i="20"/>
  <c r="AA48" i="20" s="1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Z77" i="20"/>
  <c r="Z75" i="20"/>
  <c r="AA75" i="20"/>
  <c r="AA76" i="20"/>
  <c r="AA77" i="20"/>
  <c r="AA78" i="20"/>
  <c r="AA80" i="20"/>
  <c r="AA81" i="20"/>
  <c r="AA82" i="20"/>
  <c r="AA83" i="20"/>
  <c r="AA84" i="20"/>
  <c r="AA85" i="20"/>
  <c r="AA86" i="20"/>
  <c r="Z10" i="20"/>
  <c r="Z8" i="20"/>
  <c r="AA79" i="26"/>
  <c r="AA42" i="26"/>
  <c r="AA6" i="26"/>
  <c r="AA35" i="26"/>
  <c r="AA36" i="26"/>
  <c r="AA40" i="26"/>
  <c r="AA20" i="26"/>
  <c r="AA31" i="26"/>
  <c r="Y9" i="26"/>
  <c r="Y37" i="26"/>
  <c r="AA75" i="26"/>
  <c r="Y30" i="26"/>
  <c r="AA41" i="26"/>
  <c r="Y80" i="26"/>
  <c r="Y81" i="26"/>
  <c r="Y25" i="26"/>
  <c r="Y43" i="26"/>
  <c r="Y75" i="26"/>
  <c r="Y84" i="26"/>
  <c r="Y59" i="26"/>
  <c r="AA60" i="26"/>
  <c r="Y76" i="26"/>
  <c r="Y10" i="26"/>
  <c r="Y54" i="26"/>
  <c r="AA37" i="26"/>
  <c r="Y50" i="26"/>
  <c r="AA24" i="26"/>
  <c r="Y21" i="26"/>
  <c r="Y6" i="26"/>
  <c r="Y72" i="26"/>
  <c r="Y28" i="26"/>
  <c r="Y77" i="26"/>
  <c r="Y22" i="26"/>
  <c r="Y48" i="26"/>
  <c r="Y82" i="26"/>
  <c r="Y68" i="26"/>
  <c r="Y26" i="26"/>
  <c r="Y69" i="26"/>
  <c r="Y45" i="26"/>
  <c r="Y64" i="26"/>
  <c r="Y12" i="26"/>
  <c r="Y27" i="26"/>
  <c r="Y35" i="26"/>
  <c r="Y31" i="26"/>
  <c r="Y67" i="26"/>
  <c r="Y17" i="26"/>
  <c r="Y42" i="26"/>
  <c r="Y55" i="26"/>
  <c r="Y62" i="26"/>
  <c r="Y16" i="26"/>
  <c r="Y15" i="26"/>
  <c r="Y40" i="26"/>
  <c r="Y78" i="26"/>
  <c r="Y41" i="26"/>
  <c r="Y71" i="26"/>
  <c r="Y14" i="26"/>
  <c r="Y13" i="26"/>
  <c r="Y39" i="26"/>
  <c r="Y47" i="26"/>
  <c r="Y61" i="26"/>
  <c r="Y34" i="26"/>
  <c r="Y79" i="26"/>
  <c r="Y49" i="26"/>
  <c r="Y11" i="26"/>
  <c r="Y63" i="26"/>
  <c r="AA76" i="26"/>
  <c r="Y51" i="26"/>
  <c r="Y83" i="26"/>
  <c r="Y44" i="26"/>
  <c r="AA72" i="26"/>
  <c r="Y32" i="26"/>
  <c r="Y24" i="26"/>
  <c r="Y53" i="26"/>
  <c r="AA13" i="26"/>
  <c r="AA25" i="26"/>
  <c r="Y33" i="26"/>
  <c r="Y23" i="26"/>
  <c r="AA82" i="26"/>
  <c r="Y65" i="26"/>
  <c r="Y46" i="26"/>
  <c r="Y73" i="26"/>
  <c r="Y18" i="26"/>
  <c r="Y38" i="26"/>
  <c r="Y74" i="26"/>
  <c r="Y19" i="26"/>
  <c r="Y7" i="26"/>
  <c r="AA33" i="26"/>
  <c r="AA28" i="26"/>
  <c r="Y52" i="26"/>
  <c r="Y56" i="26"/>
  <c r="AA38" i="26"/>
  <c r="Y57" i="26"/>
  <c r="Y29" i="26"/>
  <c r="Y58" i="26"/>
  <c r="Y70" i="26"/>
  <c r="AA67" i="26"/>
  <c r="AA23" i="26"/>
  <c r="AA26" i="26"/>
  <c r="Y60" i="26"/>
  <c r="Y20" i="26"/>
  <c r="Y8" i="26"/>
  <c r="Y66" i="26"/>
  <c r="AA63" i="26"/>
  <c r="AA69" i="26"/>
  <c r="AA56" i="26"/>
  <c r="AA59" i="26"/>
  <c r="AA46" i="26"/>
  <c r="AA74" i="26"/>
  <c r="AA65" i="26"/>
  <c r="AA9" i="26"/>
  <c r="AA12" i="26"/>
  <c r="AA18" i="26"/>
  <c r="AA78" i="26"/>
  <c r="AA68" i="26"/>
  <c r="AA84" i="26"/>
  <c r="AA54" i="26"/>
  <c r="AA57" i="26"/>
  <c r="AA8" i="26"/>
  <c r="AA64" i="26"/>
  <c r="AA34" i="26"/>
  <c r="AA51" i="26"/>
  <c r="AA29" i="26"/>
  <c r="AA7" i="26"/>
  <c r="AA5" i="26"/>
  <c r="AA17" i="26"/>
  <c r="AA11" i="26"/>
  <c r="AA15" i="26"/>
  <c r="AA55" i="26"/>
  <c r="AA45" i="26"/>
  <c r="AA61" i="26"/>
  <c r="AA77" i="26"/>
  <c r="AA43" i="26"/>
  <c r="AA50" i="26"/>
  <c r="AA19" i="26"/>
  <c r="AA22" i="26"/>
  <c r="AA32" i="26"/>
  <c r="AA27" i="26"/>
  <c r="AA44" i="26"/>
  <c r="AA30" i="26"/>
  <c r="AA39" i="26"/>
  <c r="AA47" i="26"/>
  <c r="AA71" i="26"/>
  <c r="AA16" i="26"/>
  <c r="AA53" i="26"/>
  <c r="AA58" i="26"/>
  <c r="Y5" i="26"/>
  <c r="AA62" i="26"/>
  <c r="AA73" i="26"/>
  <c r="AA10" i="26"/>
  <c r="AA49" i="26"/>
  <c r="AA66" i="26"/>
  <c r="AA81" i="26"/>
  <c r="AA70" i="26"/>
  <c r="AA52" i="26"/>
  <c r="AA21" i="26"/>
  <c r="AA14" i="26"/>
  <c r="AA48" i="26"/>
  <c r="AA80" i="26"/>
  <c r="AA83" i="26"/>
  <c r="AC50" i="27"/>
  <c r="AC48" i="27"/>
  <c r="AC7" i="27"/>
  <c r="AC9" i="27"/>
  <c r="AC42" i="27"/>
  <c r="AC40" i="27"/>
  <c r="AC28" i="27"/>
  <c r="AC26" i="27"/>
  <c r="AC74" i="27"/>
  <c r="AC76" i="27"/>
  <c r="AF32" i="18"/>
  <c r="AF33" i="18"/>
  <c r="AF26" i="18"/>
  <c r="AF25" i="18"/>
  <c r="AF34" i="18"/>
  <c r="AF35" i="18"/>
  <c r="M77" i="31"/>
  <c r="M44" i="31"/>
  <c r="M32" i="31"/>
  <c r="M48" i="31"/>
  <c r="M14" i="31"/>
  <c r="M53" i="31"/>
  <c r="M17" i="31"/>
  <c r="M75" i="31"/>
  <c r="M55" i="31"/>
  <c r="M22" i="31"/>
  <c r="M25" i="31"/>
  <c r="M58" i="31"/>
  <c r="M59" i="31"/>
  <c r="M46" i="31"/>
  <c r="M24" i="31"/>
  <c r="M52" i="31"/>
  <c r="M16" i="31"/>
  <c r="M12" i="31"/>
  <c r="M69" i="31"/>
  <c r="M57" i="31"/>
  <c r="M11" i="31"/>
  <c r="M56" i="31"/>
  <c r="M63" i="31"/>
  <c r="M68" i="31"/>
  <c r="M72" i="31"/>
  <c r="M78" i="31"/>
  <c r="M61" i="31"/>
  <c r="M15" i="31"/>
  <c r="M60" i="31"/>
  <c r="M74" i="31"/>
  <c r="M73" i="31"/>
  <c r="M26" i="31"/>
  <c r="M29" i="31"/>
  <c r="M65" i="31"/>
  <c r="M19" i="31"/>
  <c r="M64" i="31"/>
  <c r="M18" i="31"/>
  <c r="M30" i="31"/>
  <c r="M8" i="31"/>
  <c r="M71" i="31"/>
  <c r="M9" i="31"/>
  <c r="M37" i="31"/>
  <c r="M76" i="31"/>
  <c r="M39" i="31"/>
  <c r="M28" i="31"/>
  <c r="M13" i="31"/>
  <c r="M27" i="31"/>
  <c r="M36" i="31"/>
  <c r="M47" i="31"/>
  <c r="M35" i="31"/>
  <c r="M23" i="31"/>
  <c r="M50" i="31"/>
  <c r="M45" i="31"/>
  <c r="M10" i="31"/>
  <c r="M70" i="31"/>
  <c r="M62" i="31"/>
  <c r="M54" i="31"/>
  <c r="M51" i="31"/>
  <c r="M49" i="31"/>
  <c r="AF28" i="18"/>
  <c r="AF27" i="18"/>
  <c r="AF31" i="18"/>
  <c r="AF38" i="18"/>
  <c r="AF30" i="18"/>
  <c r="AA8" i="20" l="1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7" i="20"/>
  <c r="AA79" i="20"/>
  <c r="AA74" i="20"/>
  <c r="AE79" i="27"/>
  <c r="Z39" i="26"/>
  <c r="AE6" i="27"/>
  <c r="AE25" i="27"/>
  <c r="AE37" i="27"/>
  <c r="AE47" i="27"/>
  <c r="Z73" i="26"/>
  <c r="Z41" i="26"/>
  <c r="AB44" i="26" s="1"/>
  <c r="Z47" i="26"/>
  <c r="Z25" i="26"/>
  <c r="Z75" i="26"/>
  <c r="Z49" i="26"/>
  <c r="Z27" i="26"/>
  <c r="Z6" i="26"/>
  <c r="Z8" i="26"/>
  <c r="AE7" i="27"/>
  <c r="AE39" i="27"/>
  <c r="AE73" i="27"/>
  <c r="AE48" i="27"/>
  <c r="AE74" i="27"/>
  <c r="AE26" i="27"/>
  <c r="AE40" i="27"/>
  <c r="AE24" i="27"/>
  <c r="AE66" i="27"/>
  <c r="AE18" i="27"/>
  <c r="AE44" i="27"/>
  <c r="AE29" i="27"/>
  <c r="AE59" i="27"/>
  <c r="AE43" i="27"/>
  <c r="AE38" i="27"/>
  <c r="AE67" i="27"/>
  <c r="AE8" i="27"/>
  <c r="AE64" i="27"/>
  <c r="AE27" i="27"/>
  <c r="AE57" i="27"/>
  <c r="AE58" i="27"/>
  <c r="AE32" i="27"/>
  <c r="AE35" i="27"/>
  <c r="AE68" i="27"/>
  <c r="AE41" i="27"/>
  <c r="AE23" i="27"/>
  <c r="AE56" i="27"/>
  <c r="AE75" i="27"/>
  <c r="AE80" i="27"/>
  <c r="AE84" i="27"/>
  <c r="AE15" i="27"/>
  <c r="AE49" i="27"/>
  <c r="AE45" i="27"/>
  <c r="AE72" i="27"/>
  <c r="AE71" i="27"/>
  <c r="AE65" i="27"/>
  <c r="AE60" i="27"/>
  <c r="AE53" i="27"/>
  <c r="AE11" i="27"/>
  <c r="AE9" i="27"/>
  <c r="AE14" i="27"/>
  <c r="AE85" i="27"/>
  <c r="AE22" i="27"/>
  <c r="AE33" i="27"/>
  <c r="AE46" i="27"/>
  <c r="AE50" i="27"/>
  <c r="AE34" i="27"/>
  <c r="AE83" i="27"/>
  <c r="AE21" i="27"/>
  <c r="AE17" i="27"/>
  <c r="AE51" i="27"/>
  <c r="AE55" i="27"/>
  <c r="AE69" i="27"/>
  <c r="AE61" i="27"/>
  <c r="AE63" i="27"/>
  <c r="AE13" i="27"/>
  <c r="AE19" i="27"/>
  <c r="AE36" i="27"/>
  <c r="AE52" i="27"/>
  <c r="AE54" i="27"/>
  <c r="AE10" i="27"/>
  <c r="AE31" i="27"/>
  <c r="AE42" i="27"/>
  <c r="AE30" i="27"/>
  <c r="AE78" i="27"/>
  <c r="AE20" i="27"/>
  <c r="AE62" i="27"/>
  <c r="AE70" i="27"/>
  <c r="AE16" i="27"/>
  <c r="AE76" i="27"/>
  <c r="AE12" i="27"/>
  <c r="AE28" i="27"/>
  <c r="AE77" i="27"/>
  <c r="AE81" i="27"/>
  <c r="AE82" i="27"/>
  <c r="AF83" i="18"/>
  <c r="AF80" i="18"/>
  <c r="AF76" i="18"/>
  <c r="AF81" i="18"/>
  <c r="AF79" i="18"/>
  <c r="AF84" i="18"/>
  <c r="AF82" i="18"/>
  <c r="AF77" i="18"/>
  <c r="AF75" i="18"/>
  <c r="AF78" i="18"/>
  <c r="AF85" i="18"/>
  <c r="AB43" i="26" l="1"/>
  <c r="AB39" i="26"/>
  <c r="AB40" i="26"/>
  <c r="AB72" i="26"/>
  <c r="AB36" i="26"/>
  <c r="AB41" i="26"/>
  <c r="AB42" i="26"/>
  <c r="AB45" i="26"/>
  <c r="AB49" i="26"/>
  <c r="AB38" i="26"/>
  <c r="AB70" i="26"/>
  <c r="AB60" i="26"/>
  <c r="AB84" i="26"/>
  <c r="AB64" i="26"/>
  <c r="AB15" i="26"/>
  <c r="AB9" i="26"/>
  <c r="AB63" i="26"/>
  <c r="AB24" i="26"/>
  <c r="AB79" i="26"/>
  <c r="AB69" i="26"/>
  <c r="AB46" i="26"/>
  <c r="AB56" i="26"/>
  <c r="AB68" i="26"/>
  <c r="AB53" i="26"/>
  <c r="AB76" i="26"/>
  <c r="AB83" i="26"/>
  <c r="AB81" i="26"/>
  <c r="AB78" i="26"/>
  <c r="AB73" i="26"/>
  <c r="AB75" i="26"/>
  <c r="AB74" i="26"/>
  <c r="AB28" i="26"/>
  <c r="AB77" i="26"/>
  <c r="AB35" i="26"/>
  <c r="AB80" i="26"/>
  <c r="AB82" i="26"/>
  <c r="AB51" i="26"/>
  <c r="AB29" i="26"/>
  <c r="AB32" i="26"/>
  <c r="AB58" i="26"/>
  <c r="AB59" i="26"/>
  <c r="AB30" i="26"/>
  <c r="AB26" i="26"/>
  <c r="AB57" i="26"/>
  <c r="AB67" i="26"/>
  <c r="AB62" i="26"/>
  <c r="AB33" i="26"/>
  <c r="AB34" i="26"/>
  <c r="AB37" i="26"/>
  <c r="AB65" i="26"/>
  <c r="AB54" i="26"/>
  <c r="AB47" i="26"/>
  <c r="AB27" i="26"/>
  <c r="AB61" i="26"/>
  <c r="AB48" i="26"/>
  <c r="AB55" i="26"/>
  <c r="AB52" i="26"/>
  <c r="AB6" i="26"/>
  <c r="AB25" i="26"/>
  <c r="AB31" i="26"/>
  <c r="AB66" i="26"/>
  <c r="AB50" i="26"/>
  <c r="AB71" i="26"/>
  <c r="AB17" i="26"/>
  <c r="AB21" i="26"/>
  <c r="AB5" i="26"/>
  <c r="AB13" i="26"/>
  <c r="AB16" i="26"/>
  <c r="AB23" i="26"/>
  <c r="AB18" i="26"/>
  <c r="AB14" i="26"/>
  <c r="AB7" i="26"/>
  <c r="AB11" i="26"/>
  <c r="AB8" i="26"/>
  <c r="AB12" i="26"/>
  <c r="AB22" i="26"/>
  <c r="AB19" i="26"/>
  <c r="AB20" i="26"/>
  <c r="AB10" i="26"/>
</calcChain>
</file>

<file path=xl/sharedStrings.xml><?xml version="1.0" encoding="utf-8"?>
<sst xmlns="http://schemas.openxmlformats.org/spreadsheetml/2006/main" count="3702" uniqueCount="265">
  <si>
    <t>Avots</t>
  </si>
  <si>
    <t>Iedzīvotāju Skaits</t>
  </si>
  <si>
    <t>Saite</t>
  </si>
  <si>
    <t>Reģions</t>
  </si>
  <si>
    <t>Pilsēta/Gads</t>
  </si>
  <si>
    <t>T 2010</t>
  </si>
  <si>
    <t>T 2011</t>
  </si>
  <si>
    <t>T 2012</t>
  </si>
  <si>
    <t>T 2013</t>
  </si>
  <si>
    <t>T 2014</t>
  </si>
  <si>
    <t>T 2015</t>
  </si>
  <si>
    <t>T 2016</t>
  </si>
  <si>
    <t>T 2017</t>
  </si>
  <si>
    <t>T 2018</t>
  </si>
  <si>
    <t>T 2019</t>
  </si>
  <si>
    <t>T 2020</t>
  </si>
  <si>
    <t>T 2021</t>
  </si>
  <si>
    <t>Avg T 2019</t>
  </si>
  <si>
    <t>T Koeficients 2019</t>
  </si>
  <si>
    <t>Koeficients 2019</t>
  </si>
  <si>
    <t>Kurzeme</t>
  </si>
  <si>
    <t>Liepāja</t>
  </si>
  <si>
    <t>T Min</t>
  </si>
  <si>
    <t>Ventspils</t>
  </si>
  <si>
    <t>Tukums</t>
  </si>
  <si>
    <t>T Max</t>
  </si>
  <si>
    <t>Kuldīga</t>
  </si>
  <si>
    <t>Saldus</t>
  </si>
  <si>
    <t>Min 2019</t>
  </si>
  <si>
    <t>Talsi</t>
  </si>
  <si>
    <t>Aizpute</t>
  </si>
  <si>
    <t>Max 2019</t>
  </si>
  <si>
    <t>Brocēni</t>
  </si>
  <si>
    <t>Skrunda</t>
  </si>
  <si>
    <t>Priekule</t>
  </si>
  <si>
    <t>Stende</t>
  </si>
  <si>
    <t>Sabile</t>
  </si>
  <si>
    <t>Valdemārpils</t>
  </si>
  <si>
    <t>Piltene</t>
  </si>
  <si>
    <t>Pāvilosta</t>
  </si>
  <si>
    <t>K</t>
  </si>
  <si>
    <t>Grobiņa</t>
  </si>
  <si>
    <t>Ugāles pagasts</t>
  </si>
  <si>
    <t>Durbe</t>
  </si>
  <si>
    <t>Kandava</t>
  </si>
  <si>
    <t>Latgale</t>
  </si>
  <si>
    <t>Daugavpils</t>
  </si>
  <si>
    <t>Rēzekne</t>
  </si>
  <si>
    <t>Ludza</t>
  </si>
  <si>
    <t>Krāslava</t>
  </si>
  <si>
    <t>Līvāni</t>
  </si>
  <si>
    <t>Preiļi</t>
  </si>
  <si>
    <t>Balvi</t>
  </si>
  <si>
    <t>Dagda</t>
  </si>
  <si>
    <t>Zilupe</t>
  </si>
  <si>
    <t>Ilūkste</t>
  </si>
  <si>
    <t>Viļāni</t>
  </si>
  <si>
    <t>Viļaka</t>
  </si>
  <si>
    <t>Kārsava</t>
  </si>
  <si>
    <t>Subate</t>
  </si>
  <si>
    <t>Rīga</t>
  </si>
  <si>
    <t>Jūrmala</t>
  </si>
  <si>
    <t>Sigulda</t>
  </si>
  <si>
    <t>Salaspils</t>
  </si>
  <si>
    <t>Olaine</t>
  </si>
  <si>
    <t>Baloži</t>
  </si>
  <si>
    <t>Baldone</t>
  </si>
  <si>
    <t>Vangaži</t>
  </si>
  <si>
    <t>Vidzeme</t>
  </si>
  <si>
    <t>Valmiera</t>
  </si>
  <si>
    <t>Ogre</t>
  </si>
  <si>
    <t>Cēsis</t>
  </si>
  <si>
    <t>Gulbene</t>
  </si>
  <si>
    <t>Madona</t>
  </si>
  <si>
    <t>Alūksne</t>
  </si>
  <si>
    <t>Smiltene</t>
  </si>
  <si>
    <t>Valka</t>
  </si>
  <si>
    <t>Limbaži</t>
  </si>
  <si>
    <t>Rūjiena</t>
  </si>
  <si>
    <t>Lubāna</t>
  </si>
  <si>
    <t>Cesvaine</t>
  </si>
  <si>
    <t>Mazsalaca</t>
  </si>
  <si>
    <t>Seda</t>
  </si>
  <si>
    <t>Līgatne</t>
  </si>
  <si>
    <t>Strenči</t>
  </si>
  <si>
    <t>Saulkrasti</t>
  </si>
  <si>
    <t>Ikšķile</t>
  </si>
  <si>
    <t>Lielvārde</t>
  </si>
  <si>
    <t>Salacgrīva</t>
  </si>
  <si>
    <t>Ķegums</t>
  </si>
  <si>
    <t>Aloja</t>
  </si>
  <si>
    <t>Ainaži</t>
  </si>
  <si>
    <t>Staicele</t>
  </si>
  <si>
    <t>Varakļāni</t>
  </si>
  <si>
    <t>Ape</t>
  </si>
  <si>
    <t>Zemgale</t>
  </si>
  <si>
    <t>Jelgava</t>
  </si>
  <si>
    <t>Jēkabpils</t>
  </si>
  <si>
    <t>Bauska</t>
  </si>
  <si>
    <t>Dobele</t>
  </si>
  <si>
    <t>Aizkraukle</t>
  </si>
  <si>
    <t>Ozolnieku pagasts</t>
  </si>
  <si>
    <t>Iecavas pagasts</t>
  </si>
  <si>
    <t>Pļaviņas</t>
  </si>
  <si>
    <t>Kokneses pagasts</t>
  </si>
  <si>
    <t>Auce</t>
  </si>
  <si>
    <t>Jaunjelgava</t>
  </si>
  <si>
    <t>Viesīte</t>
  </si>
  <si>
    <t>Aknīste</t>
  </si>
  <si>
    <t>Iedzīvotāji 15-64 Vecuma Grupā</t>
  </si>
  <si>
    <t>Uzņēmumu Reģistrāciju/Likvidāciju dinamika</t>
  </si>
  <si>
    <t>T AVG 2019</t>
  </si>
  <si>
    <t>Koeficients T 2019</t>
  </si>
  <si>
    <t>`</t>
  </si>
  <si>
    <t>Rīga*</t>
  </si>
  <si>
    <t>Reģistrētie Uzņēmumi</t>
  </si>
  <si>
    <t>Ugāles Pagasts</t>
  </si>
  <si>
    <t>Ozolnieku Pagasts</t>
  </si>
  <si>
    <t>Iecavas Pagasts</t>
  </si>
  <si>
    <t>Kokneses Pagasts</t>
  </si>
  <si>
    <t>Likvidētie Uzņēmumi</t>
  </si>
  <si>
    <t>Vidējais darbinieku skaits pēc faktiskās darba vietas (privātā/sabiedriskā sektora attiecība)</t>
  </si>
  <si>
    <t xml:space="preserve"> </t>
  </si>
  <si>
    <t>Vidējais darbinieku skaits pēc faktiskās darba vietas (Sabiedriskajā sektorā)</t>
  </si>
  <si>
    <t>Novada līmenī</t>
  </si>
  <si>
    <t xml:space="preserve">Iecavas </t>
  </si>
  <si>
    <t>Vidējais darbinieku skaits pēc faktiskās darba vietas (privātajā sektorā)</t>
  </si>
  <si>
    <t>Mēneša vidējā neto darba samaksa</t>
  </si>
  <si>
    <t>Vidējais darbinieku skaits pēc faktiskās darba vietas</t>
  </si>
  <si>
    <t>Darbinieku Skaits / Iedzīvotāji vecumā 15-64</t>
  </si>
  <si>
    <t>KPMG Aprēķins</t>
  </si>
  <si>
    <t>T AVG Min</t>
  </si>
  <si>
    <t>T AVG Max</t>
  </si>
  <si>
    <t>Pievienotā Vērtība uz 1 iedzīvotāju</t>
  </si>
  <si>
    <t>Pievienotā Vērtība, EUR</t>
  </si>
  <si>
    <t>Nodarbināto Personu Skaits</t>
  </si>
  <si>
    <t>Vērtība/Skaits</t>
  </si>
  <si>
    <t>Variance</t>
  </si>
  <si>
    <t>Lauksaimniecība, mežsaimniecība un zivsaimniecība</t>
  </si>
  <si>
    <t>Ieguves rūpniecība un karjeru izstrāde</t>
  </si>
  <si>
    <t>Apstrādes rūpniecība</t>
  </si>
  <si>
    <t>Elektroenerģija, gāzes apgāde, siltumapgāde un gaisa kondicionēšana</t>
  </si>
  <si>
    <t>Ūdens apgāde, notekūdeņu, atkritumu apsaimniekošana un sanācija</t>
  </si>
  <si>
    <t>Būvniecība</t>
  </si>
  <si>
    <t>Vairumtirdzniecība un mazumtirdzniecība, automobiļu un motociklu remonts</t>
  </si>
  <si>
    <t xml:space="preserve">Transports un uzglabāšana </t>
  </si>
  <si>
    <t xml:space="preserve">Izmitināšana un ēdināšanas pakalpojumi </t>
  </si>
  <si>
    <t>Informācijas un komunikācijas pakalpojumi</t>
  </si>
  <si>
    <t>Finanšu un apdrošināšanas darbības</t>
  </si>
  <si>
    <t>Operācijas ar nekustamo īpašumu</t>
  </si>
  <si>
    <t xml:space="preserve">Profesionālie, zinātniskie un tehniskie pakalpojumi </t>
  </si>
  <si>
    <t>Administratīvo un apkalpojošo dienestu darbība</t>
  </si>
  <si>
    <t>Valsts pārvalde un aizsardzība, obligātā sociālā apdrošināšana</t>
  </si>
  <si>
    <t>Izglītība</t>
  </si>
  <si>
    <t>Veselība un sociālā aprūpe</t>
  </si>
  <si>
    <t>Māksla, izklaide un atpūta</t>
  </si>
  <si>
    <t>Citi pakalpojumi</t>
  </si>
  <si>
    <t>Primārais Sektors</t>
  </si>
  <si>
    <t>Sekundārais Sektors</t>
  </si>
  <si>
    <t>Terciārais Sektors</t>
  </si>
  <si>
    <t>4 Sektors</t>
  </si>
  <si>
    <t>…</t>
  </si>
  <si>
    <t>-</t>
  </si>
  <si>
    <t>Kurzemes Reģions</t>
  </si>
  <si>
    <t>Latgales Reģions</t>
  </si>
  <si>
    <t>Rīgas Reģions</t>
  </si>
  <si>
    <t>Vidzemes Reģions</t>
  </si>
  <si>
    <t>Iecavas Novads</t>
  </si>
  <si>
    <t>Zemgales Reģions</t>
  </si>
  <si>
    <t>Latvija</t>
  </si>
  <si>
    <t>Tehniskā kārtībā esošo transportlīdzekļu skaits uz 1000 iedzīvotājiem</t>
  </si>
  <si>
    <t>*Ugāle rēķināta ar novada iedzīvotāju skaitu</t>
  </si>
  <si>
    <t>T AVG</t>
  </si>
  <si>
    <t>Min</t>
  </si>
  <si>
    <t>Max</t>
  </si>
  <si>
    <t>Ugāle*</t>
  </si>
  <si>
    <t>Ozolnieki</t>
  </si>
  <si>
    <t>Iecava</t>
  </si>
  <si>
    <t>Koknese</t>
  </si>
  <si>
    <t>Tehniskā kārtībā esošo transportlīdzekļu skaits</t>
  </si>
  <si>
    <t>Ugāle</t>
  </si>
  <si>
    <t>Ieturētā iedzīvotāju ienākuma nodokļa summa (pēc darba ņēmēja deklarētās adreses) uz 1 iedzīvotāju</t>
  </si>
  <si>
    <t>N</t>
  </si>
  <si>
    <t>Ceļu satiksmes negadījumi uz 1000 iedzīvotājiem</t>
  </si>
  <si>
    <t>Ceļu satiksmes negadījumi</t>
  </si>
  <si>
    <t>Iecavas Novads*</t>
  </si>
  <si>
    <t>*Pieejams tikai novada līmenī</t>
  </si>
  <si>
    <t>Vēlētāju Aktivitāte</t>
  </si>
  <si>
    <t>Novads</t>
  </si>
  <si>
    <t>Pilsēta</t>
  </si>
  <si>
    <t>Koeficients 2017</t>
  </si>
  <si>
    <t>T Koeficients</t>
  </si>
  <si>
    <t>Aizputes novads</t>
  </si>
  <si>
    <t>Min T AVG</t>
  </si>
  <si>
    <t>Brocēnu novads</t>
  </si>
  <si>
    <t>Durbes novads</t>
  </si>
  <si>
    <t>Max T AVG</t>
  </si>
  <si>
    <t>Grobiņas novads</t>
  </si>
  <si>
    <t>Kuldīgas novads</t>
  </si>
  <si>
    <t>Min 2017</t>
  </si>
  <si>
    <t>Pāvilostas novads</t>
  </si>
  <si>
    <t>Priekules novads</t>
  </si>
  <si>
    <t>Max 2017</t>
  </si>
  <si>
    <t>Saldus novads</t>
  </si>
  <si>
    <t>Skrundas novads</t>
  </si>
  <si>
    <t>Talsu novads</t>
  </si>
  <si>
    <t>Talsi, Stende, Sabile, Valdemārpils</t>
  </si>
  <si>
    <t>Ventspils novads</t>
  </si>
  <si>
    <t>Piltene, Ugāle</t>
  </si>
  <si>
    <t>Tukuma novads</t>
  </si>
  <si>
    <t>Tukums, Kandava</t>
  </si>
  <si>
    <t>Balvu novads</t>
  </si>
  <si>
    <t>Dagdas novads</t>
  </si>
  <si>
    <t>Ilūkstes novads</t>
  </si>
  <si>
    <t>Ilūkste, Subate</t>
  </si>
  <si>
    <t>Krāslavas novads</t>
  </si>
  <si>
    <t>Līvānu novads</t>
  </si>
  <si>
    <t>Ludzas novads</t>
  </si>
  <si>
    <t>Preiļu novads</t>
  </si>
  <si>
    <t>Viļakas novads</t>
  </si>
  <si>
    <t>Viļānu novads</t>
  </si>
  <si>
    <t>Kārsavas novads</t>
  </si>
  <si>
    <t>Zilupes novads</t>
  </si>
  <si>
    <t>Ķekavas novads</t>
  </si>
  <si>
    <t>Baloži, Baldone</t>
  </si>
  <si>
    <t>Olaines novads</t>
  </si>
  <si>
    <t>Ropažu novads</t>
  </si>
  <si>
    <t>Salaspils novads</t>
  </si>
  <si>
    <t>Siguldas novads</t>
  </si>
  <si>
    <t>Ogres Novads</t>
  </si>
  <si>
    <t>Alojas novads</t>
  </si>
  <si>
    <t>Alūksnes novads</t>
  </si>
  <si>
    <t>Apes novads</t>
  </si>
  <si>
    <t>Cēsu novads</t>
  </si>
  <si>
    <t>Cesvaines novads</t>
  </si>
  <si>
    <t>Gulbenes novads</t>
  </si>
  <si>
    <t>Ikšķiles novads</t>
  </si>
  <si>
    <t>Ķeguma novads</t>
  </si>
  <si>
    <t>Lielvārdes novads</t>
  </si>
  <si>
    <t>Līgatnes novads</t>
  </si>
  <si>
    <t>Limbažu novads</t>
  </si>
  <si>
    <t>Limbaži, Ainaži, Staicele</t>
  </si>
  <si>
    <t>Lubānas novads</t>
  </si>
  <si>
    <t>Madonas novads</t>
  </si>
  <si>
    <t>Mazsalacas novads</t>
  </si>
  <si>
    <t>Rūjienas novads</t>
  </si>
  <si>
    <t>Salacgrīvas novads</t>
  </si>
  <si>
    <t>Saulkrastu novads</t>
  </si>
  <si>
    <t>Smiltenes novads</t>
  </si>
  <si>
    <t>Strenču novads</t>
  </si>
  <si>
    <t>Strenči, Seda</t>
  </si>
  <si>
    <t>Valkas novads</t>
  </si>
  <si>
    <t>Varakļānu novads</t>
  </si>
  <si>
    <t>Kurzeme/Zemgale</t>
  </si>
  <si>
    <t>Aizkraukles novads</t>
  </si>
  <si>
    <t>Bauskas novads</t>
  </si>
  <si>
    <t>Dobeles novads</t>
  </si>
  <si>
    <t>Aknīstes novads</t>
  </si>
  <si>
    <t>Auces novads</t>
  </si>
  <si>
    <t>Iecavas novads</t>
  </si>
  <si>
    <t>Jaunjelgavas novads</t>
  </si>
  <si>
    <t>Kokneses novads</t>
  </si>
  <si>
    <t>Ozolnieku novads</t>
  </si>
  <si>
    <t>Pļaviņu novads</t>
  </si>
  <si>
    <t>Viesītes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</si>
</sst>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&quot;€&quot;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1"/>
      <color theme="8"/>
      <name val="Calibri"/>
      <family val="2"/>
      <charset val="186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theme="1"/>
      <name val="Times New Roman"/>
      <family val="2"/>
      <charset val="186"/>
    </font>
    <font>
      <sz val="9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2" fillId="0" borderId="0" applyNumberFormat="0" applyBorder="0" applyAlignment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9" fontId="12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20" fillId="0" borderId="0"/>
  </cellStyleXfs>
  <cellXfs count="2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3" fontId="2" fillId="0" borderId="0" xfId="1" applyNumberFormat="1" applyBorder="1"/>
    <xf numFmtId="3" fontId="0" fillId="0" borderId="0" xfId="0" applyNumberFormat="1"/>
    <xf numFmtId="0" fontId="0" fillId="3" borderId="0" xfId="0" applyFill="1"/>
    <xf numFmtId="0" fontId="10" fillId="0" borderId="0" xfId="0" applyFont="1"/>
    <xf numFmtId="0" fontId="9" fillId="0" borderId="0" xfId="0" applyFont="1"/>
    <xf numFmtId="0" fontId="0" fillId="2" borderId="12" xfId="0" applyFill="1" applyBorder="1"/>
    <xf numFmtId="0" fontId="0" fillId="0" borderId="12" xfId="0" applyBorder="1"/>
    <xf numFmtId="0" fontId="0" fillId="2" borderId="0" xfId="0" applyFill="1"/>
    <xf numFmtId="3" fontId="0" fillId="0" borderId="13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2" fillId="0" borderId="13" xfId="1" applyNumberFormat="1" applyBorder="1"/>
    <xf numFmtId="3" fontId="2" fillId="0" borderId="12" xfId="1" applyNumberFormat="1" applyBorder="1"/>
    <xf numFmtId="3" fontId="2" fillId="0" borderId="14" xfId="1" applyNumberFormat="1" applyBorder="1"/>
    <xf numFmtId="0" fontId="0" fillId="5" borderId="0" xfId="0" applyFill="1"/>
    <xf numFmtId="2" fontId="0" fillId="0" borderId="12" xfId="0" applyNumberFormat="1" applyBorder="1"/>
    <xf numFmtId="0" fontId="11" fillId="0" borderId="0" xfId="0" applyFont="1"/>
    <xf numFmtId="0" fontId="11" fillId="0" borderId="12" xfId="0" applyFont="1" applyBorder="1"/>
    <xf numFmtId="164" fontId="0" fillId="0" borderId="13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2" fontId="0" fillId="0" borderId="8" xfId="0" applyNumberForma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0" fillId="2" borderId="9" xfId="0" applyFill="1" applyBorder="1"/>
    <xf numFmtId="2" fontId="0" fillId="0" borderId="11" xfId="0" applyNumberFormat="1" applyBorder="1"/>
    <xf numFmtId="0" fontId="0" fillId="2" borderId="20" xfId="0" applyFill="1" applyBorder="1"/>
    <xf numFmtId="2" fontId="0" fillId="0" borderId="21" xfId="0" applyNumberFormat="1" applyBorder="1"/>
    <xf numFmtId="0" fontId="0" fillId="4" borderId="9" xfId="0" applyFill="1" applyBorder="1"/>
    <xf numFmtId="0" fontId="0" fillId="4" borderId="20" xfId="0" applyFill="1" applyBorder="1"/>
    <xf numFmtId="0" fontId="0" fillId="2" borderId="6" xfId="0" applyFill="1" applyBorder="1"/>
    <xf numFmtId="3" fontId="2" fillId="0" borderId="7" xfId="1" applyNumberFormat="1" applyBorder="1"/>
    <xf numFmtId="3" fontId="2" fillId="0" borderId="15" xfId="1" applyNumberFormat="1" applyBorder="1"/>
    <xf numFmtId="0" fontId="1" fillId="0" borderId="4" xfId="0" applyFont="1" applyBorder="1"/>
    <xf numFmtId="2" fontId="0" fillId="0" borderId="7" xfId="0" applyNumberFormat="1" applyBorder="1"/>
    <xf numFmtId="0" fontId="1" fillId="0" borderId="19" xfId="0" applyFont="1" applyBorder="1"/>
    <xf numFmtId="0" fontId="0" fillId="0" borderId="11" xfId="0" applyBorder="1"/>
    <xf numFmtId="0" fontId="0" fillId="0" borderId="21" xfId="0" applyBorder="1"/>
    <xf numFmtId="2" fontId="0" fillId="0" borderId="22" xfId="0" applyNumberFormat="1" applyBorder="1"/>
    <xf numFmtId="164" fontId="0" fillId="0" borderId="0" xfId="0" applyNumberFormat="1"/>
    <xf numFmtId="0" fontId="0" fillId="6" borderId="0" xfId="0" applyFill="1"/>
    <xf numFmtId="0" fontId="0" fillId="0" borderId="17" xfId="0" applyBorder="1"/>
    <xf numFmtId="0" fontId="0" fillId="0" borderId="19" xfId="0" applyBorder="1"/>
    <xf numFmtId="10" fontId="0" fillId="0" borderId="0" xfId="0" applyNumberFormat="1"/>
    <xf numFmtId="0" fontId="1" fillId="0" borderId="23" xfId="0" applyFont="1" applyBorder="1"/>
    <xf numFmtId="10" fontId="0" fillId="0" borderId="24" xfId="0" applyNumberFormat="1" applyBorder="1"/>
    <xf numFmtId="10" fontId="0" fillId="0" borderId="12" xfId="0" applyNumberFormat="1" applyBorder="1"/>
    <xf numFmtId="10" fontId="0" fillId="0" borderId="11" xfId="0" applyNumberFormat="1" applyBorder="1"/>
    <xf numFmtId="10" fontId="0" fillId="0" borderId="21" xfId="0" applyNumberFormat="1" applyBorder="1"/>
    <xf numFmtId="0" fontId="1" fillId="0" borderId="10" xfId="0" applyFont="1" applyBorder="1"/>
    <xf numFmtId="10" fontId="0" fillId="0" borderId="25" xfId="0" applyNumberFormat="1" applyBorder="1"/>
    <xf numFmtId="10" fontId="0" fillId="0" borderId="22" xfId="0" applyNumberFormat="1" applyBorder="1"/>
    <xf numFmtId="10" fontId="0" fillId="0" borderId="0" xfId="5" applyNumberFormat="1" applyFont="1" applyBorder="1"/>
    <xf numFmtId="10" fontId="0" fillId="0" borderId="24" xfId="5" applyNumberFormat="1" applyFont="1" applyBorder="1"/>
    <xf numFmtId="10" fontId="0" fillId="0" borderId="12" xfId="5" applyNumberFormat="1" applyFont="1" applyBorder="1"/>
    <xf numFmtId="10" fontId="0" fillId="0" borderId="26" xfId="0" applyNumberFormat="1" applyBorder="1"/>
    <xf numFmtId="10" fontId="0" fillId="0" borderId="27" xfId="0" applyNumberFormat="1" applyBorder="1"/>
    <xf numFmtId="10" fontId="0" fillId="0" borderId="7" xfId="0" applyNumberFormat="1" applyBorder="1"/>
    <xf numFmtId="10" fontId="0" fillId="0" borderId="2" xfId="0" applyNumberFormat="1" applyBorder="1"/>
    <xf numFmtId="0" fontId="1" fillId="0" borderId="25" xfId="0" applyFont="1" applyBorder="1"/>
    <xf numFmtId="0" fontId="1" fillId="0" borderId="1" xfId="0" applyFont="1" applyBorder="1"/>
    <xf numFmtId="164" fontId="0" fillId="0" borderId="7" xfId="0" applyNumberFormat="1" applyBorder="1"/>
    <xf numFmtId="164" fontId="0" fillId="0" borderId="15" xfId="0" applyNumberFormat="1" applyBorder="1"/>
    <xf numFmtId="0" fontId="0" fillId="0" borderId="1" xfId="0" applyBorder="1"/>
    <xf numFmtId="0" fontId="0" fillId="0" borderId="25" xfId="0" applyBorder="1"/>
    <xf numFmtId="0" fontId="0" fillId="0" borderId="22" xfId="0" applyBorder="1"/>
    <xf numFmtId="0" fontId="0" fillId="0" borderId="2" xfId="0" applyBorder="1"/>
    <xf numFmtId="164" fontId="0" fillId="0" borderId="3" xfId="0" applyNumberFormat="1" applyBorder="1"/>
    <xf numFmtId="164" fontId="0" fillId="0" borderId="9" xfId="0" applyNumberFormat="1" applyBorder="1"/>
    <xf numFmtId="164" fontId="0" fillId="0" borderId="20" xfId="0" applyNumberFormat="1" applyBorder="1"/>
    <xf numFmtId="2" fontId="0" fillId="0" borderId="2" xfId="0" applyNumberFormat="1" applyBorder="1"/>
    <xf numFmtId="10" fontId="7" fillId="0" borderId="25" xfId="0" applyNumberFormat="1" applyFont="1" applyBorder="1"/>
    <xf numFmtId="2" fontId="0" fillId="5" borderId="11" xfId="0" applyNumberFormat="1" applyFill="1" applyBorder="1"/>
    <xf numFmtId="0" fontId="0" fillId="0" borderId="10" xfId="0" applyBorder="1"/>
    <xf numFmtId="2" fontId="0" fillId="0" borderId="25" xfId="0" applyNumberFormat="1" applyBorder="1"/>
    <xf numFmtId="2" fontId="0" fillId="5" borderId="25" xfId="0" applyNumberFormat="1" applyFill="1" applyBorder="1"/>
    <xf numFmtId="0" fontId="4" fillId="5" borderId="0" xfId="0" applyFont="1" applyFill="1"/>
    <xf numFmtId="0" fontId="0" fillId="5" borderId="0" xfId="0" applyFill="1" applyAlignment="1">
      <alignment horizontal="center" vertical="center"/>
    </xf>
    <xf numFmtId="10" fontId="0" fillId="0" borderId="20" xfId="0" applyNumberFormat="1" applyBorder="1"/>
    <xf numFmtId="1" fontId="0" fillId="0" borderId="0" xfId="0" applyNumberFormat="1"/>
    <xf numFmtId="0" fontId="3" fillId="0" borderId="0" xfId="0" applyFont="1"/>
    <xf numFmtId="1" fontId="0" fillId="0" borderId="11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12" xfId="0" applyNumberFormat="1" applyBorder="1"/>
    <xf numFmtId="1" fontId="0" fillId="0" borderId="21" xfId="0" applyNumberFormat="1" applyBorder="1"/>
    <xf numFmtId="10" fontId="0" fillId="0" borderId="9" xfId="0" applyNumberFormat="1" applyBorder="1"/>
    <xf numFmtId="10" fontId="0" fillId="0" borderId="6" xfId="0" applyNumberFormat="1" applyBorder="1"/>
    <xf numFmtId="10" fontId="0" fillId="0" borderId="8" xfId="0" applyNumberFormat="1" applyBorder="1"/>
    <xf numFmtId="0" fontId="5" fillId="0" borderId="2" xfId="2" applyBorder="1" applyAlignment="1">
      <alignment horizontal="center"/>
    </xf>
    <xf numFmtId="0" fontId="0" fillId="5" borderId="0" xfId="0" applyFill="1" applyAlignment="1">
      <alignment vertical="center"/>
    </xf>
    <xf numFmtId="0" fontId="0" fillId="2" borderId="0" xfId="0" applyFill="1" applyAlignment="1">
      <alignment horizontal="left" vertical="top"/>
    </xf>
    <xf numFmtId="2" fontId="0" fillId="2" borderId="0" xfId="0" applyNumberForma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2" fontId="0" fillId="2" borderId="12" xfId="0" applyNumberFormat="1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0" borderId="9" xfId="0" applyBorder="1"/>
    <xf numFmtId="0" fontId="0" fillId="3" borderId="9" xfId="0" applyFill="1" applyBorder="1"/>
    <xf numFmtId="0" fontId="0" fillId="3" borderId="20" xfId="0" applyFill="1" applyBorder="1"/>
    <xf numFmtId="0" fontId="0" fillId="3" borderId="6" xfId="0" applyFill="1" applyBorder="1"/>
    <xf numFmtId="2" fontId="0" fillId="2" borderId="7" xfId="0" applyNumberFormat="1" applyFill="1" applyBorder="1" applyAlignment="1">
      <alignment horizontal="left" vertical="top"/>
    </xf>
    <xf numFmtId="0" fontId="0" fillId="7" borderId="7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10" fontId="0" fillId="2" borderId="0" xfId="0" applyNumberFormat="1" applyFill="1"/>
    <xf numFmtId="10" fontId="0" fillId="2" borderId="9" xfId="0" applyNumberFormat="1" applyFill="1" applyBorder="1"/>
    <xf numFmtId="10" fontId="0" fillId="2" borderId="20" xfId="0" applyNumberFormat="1" applyFill="1" applyBorder="1"/>
    <xf numFmtId="10" fontId="0" fillId="2" borderId="12" xfId="0" applyNumberFormat="1" applyFill="1" applyBorder="1"/>
    <xf numFmtId="10" fontId="0" fillId="2" borderId="22" xfId="0" applyNumberFormat="1" applyFill="1" applyBorder="1"/>
    <xf numFmtId="2" fontId="0" fillId="2" borderId="25" xfId="0" applyNumberFormat="1" applyFill="1" applyBorder="1"/>
    <xf numFmtId="2" fontId="0" fillId="2" borderId="0" xfId="0" applyNumberFormat="1" applyFill="1"/>
    <xf numFmtId="2" fontId="0" fillId="2" borderId="22" xfId="0" applyNumberFormat="1" applyFill="1" applyBorder="1"/>
    <xf numFmtId="2" fontId="0" fillId="2" borderId="12" xfId="0" applyNumberFormat="1" applyFill="1" applyBorder="1"/>
    <xf numFmtId="1" fontId="2" fillId="0" borderId="0" xfId="1" applyNumberFormat="1" applyBorder="1"/>
    <xf numFmtId="1" fontId="2" fillId="0" borderId="7" xfId="1" applyNumberFormat="1" applyBorder="1"/>
    <xf numFmtId="1" fontId="0" fillId="0" borderId="25" xfId="0" applyNumberFormat="1" applyBorder="1"/>
    <xf numFmtId="1" fontId="2" fillId="0" borderId="12" xfId="1" applyNumberFormat="1" applyBorder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2" fontId="7" fillId="0" borderId="25" xfId="0" applyNumberFormat="1" applyFont="1" applyBorder="1"/>
    <xf numFmtId="0" fontId="7" fillId="5" borderId="0" xfId="0" applyFont="1" applyFill="1"/>
    <xf numFmtId="0" fontId="0" fillId="0" borderId="2" xfId="0" applyBorder="1" applyAlignment="1">
      <alignment horizontal="center" vertical="center" wrapText="1"/>
    </xf>
    <xf numFmtId="0" fontId="1" fillId="0" borderId="0" xfId="0" applyFont="1"/>
    <xf numFmtId="164" fontId="0" fillId="0" borderId="25" xfId="0" applyNumberFormat="1" applyBorder="1"/>
    <xf numFmtId="0" fontId="21" fillId="0" borderId="12" xfId="0" applyFont="1" applyBorder="1"/>
    <xf numFmtId="0" fontId="1" fillId="0" borderId="7" xfId="0" applyFont="1" applyBorder="1"/>
    <xf numFmtId="0" fontId="1" fillId="0" borderId="12" xfId="0" applyFont="1" applyBorder="1"/>
    <xf numFmtId="3" fontId="1" fillId="0" borderId="7" xfId="0" applyNumberFormat="1" applyFont="1" applyBorder="1"/>
    <xf numFmtId="3" fontId="1" fillId="0" borderId="12" xfId="0" applyNumberFormat="1" applyFont="1" applyBorder="1"/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1" fontId="1" fillId="0" borderId="12" xfId="0" applyNumberFormat="1" applyFont="1" applyBorder="1"/>
    <xf numFmtId="0" fontId="1" fillId="0" borderId="12" xfId="0" applyFont="1" applyBorder="1" applyAlignment="1">
      <alignment horizontal="right"/>
    </xf>
    <xf numFmtId="0" fontId="1" fillId="2" borderId="20" xfId="0" applyFont="1" applyFill="1" applyBorder="1"/>
    <xf numFmtId="0" fontId="1" fillId="0" borderId="21" xfId="0" applyFont="1" applyBorder="1"/>
    <xf numFmtId="10" fontId="1" fillId="0" borderId="20" xfId="0" applyNumberFormat="1" applyFont="1" applyBorder="1"/>
    <xf numFmtId="10" fontId="1" fillId="0" borderId="12" xfId="0" applyNumberFormat="1" applyFont="1" applyBorder="1"/>
    <xf numFmtId="0" fontId="1" fillId="4" borderId="20" xfId="0" applyFont="1" applyFill="1" applyBorder="1"/>
    <xf numFmtId="0" fontId="1" fillId="2" borderId="6" xfId="0" applyFont="1" applyFill="1" applyBorder="1"/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0" xfId="0" applyAlignment="1">
      <alignment horizontal="right"/>
    </xf>
    <xf numFmtId="10" fontId="1" fillId="0" borderId="21" xfId="0" applyNumberFormat="1" applyFont="1" applyBorder="1"/>
    <xf numFmtId="0" fontId="1" fillId="0" borderId="8" xfId="0" applyFont="1" applyBorder="1"/>
    <xf numFmtId="1" fontId="1" fillId="0" borderId="7" xfId="0" applyNumberFormat="1" applyFont="1" applyBorder="1"/>
    <xf numFmtId="10" fontId="1" fillId="0" borderId="6" xfId="0" applyNumberFormat="1" applyFont="1" applyBorder="1"/>
    <xf numFmtId="10" fontId="1" fillId="0" borderId="7" xfId="0" applyNumberFormat="1" applyFont="1" applyBorder="1"/>
    <xf numFmtId="10" fontId="1" fillId="0" borderId="8" xfId="0" applyNumberFormat="1" applyFont="1" applyBorder="1"/>
    <xf numFmtId="165" fontId="0" fillId="0" borderId="0" xfId="0" applyNumberFormat="1"/>
    <xf numFmtId="165" fontId="1" fillId="0" borderId="12" xfId="0" applyNumberFormat="1" applyFont="1" applyBorder="1"/>
    <xf numFmtId="165" fontId="1" fillId="0" borderId="7" xfId="0" applyNumberFormat="1" applyFont="1" applyBorder="1"/>
    <xf numFmtId="2" fontId="7" fillId="0" borderId="11" xfId="0" applyNumberFormat="1" applyFont="1" applyBorder="1"/>
    <xf numFmtId="2" fontId="7" fillId="0" borderId="21" xfId="0" applyNumberFormat="1" applyFont="1" applyBorder="1"/>
    <xf numFmtId="2" fontId="7" fillId="0" borderId="22" xfId="0" applyNumberFormat="1" applyFont="1" applyBorder="1"/>
    <xf numFmtId="2" fontId="7" fillId="0" borderId="8" xfId="0" applyNumberFormat="1" applyFont="1" applyBorder="1"/>
    <xf numFmtId="0" fontId="7" fillId="0" borderId="0" xfId="0" applyFont="1"/>
    <xf numFmtId="0" fontId="1" fillId="5" borderId="16" xfId="0" applyFont="1" applyFill="1" applyBorder="1"/>
    <xf numFmtId="0" fontId="1" fillId="5" borderId="17" xfId="0" applyFont="1" applyFill="1" applyBorder="1"/>
    <xf numFmtId="0" fontId="1" fillId="5" borderId="19" xfId="0" applyFont="1" applyFill="1" applyBorder="1"/>
    <xf numFmtId="1" fontId="2" fillId="0" borderId="0" xfId="1" applyNumberFormat="1"/>
    <xf numFmtId="0" fontId="4" fillId="9" borderId="0" xfId="0" applyFont="1" applyFill="1" applyBorder="1" applyAlignment="1"/>
    <xf numFmtId="0" fontId="0" fillId="0" borderId="0" xfId="0" applyFill="1"/>
    <xf numFmtId="0" fontId="0" fillId="9" borderId="0" xfId="0" applyFill="1"/>
    <xf numFmtId="0" fontId="0" fillId="0" borderId="0" xfId="0" applyBorder="1"/>
    <xf numFmtId="2" fontId="0" fillId="0" borderId="20" xfId="0" applyNumberFormat="1" applyBorder="1"/>
    <xf numFmtId="0" fontId="0" fillId="0" borderId="28" xfId="0" applyBorder="1"/>
    <xf numFmtId="1" fontId="0" fillId="0" borderId="29" xfId="0" applyNumberFormat="1" applyBorder="1"/>
    <xf numFmtId="10" fontId="0" fillId="0" borderId="29" xfId="0" applyNumberFormat="1" applyBorder="1"/>
    <xf numFmtId="2" fontId="0" fillId="0" borderId="29" xfId="0" applyNumberFormat="1" applyBorder="1"/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10">
    <cellStyle name="Hyperlink" xfId="2" builtinId="8"/>
    <cellStyle name="Normal" xfId="0" builtinId="0"/>
    <cellStyle name="Normal 2" xfId="1" xr:uid="{1F67D089-FF53-4245-88F5-C7984C295C0F}"/>
    <cellStyle name="Normal 3" xfId="3" xr:uid="{26398DF7-69EA-41A4-A35F-6C2CEA645937}"/>
    <cellStyle name="Normal 4" xfId="4" xr:uid="{1139C10C-B867-43A2-B142-A19534C17DC7}"/>
    <cellStyle name="Normal 5" xfId="6" xr:uid="{95E1E309-FE26-4376-8301-FE2DD42A0B06}"/>
    <cellStyle name="Normal 6" xfId="7" xr:uid="{EB33ACD8-EFBA-4AD2-9A72-C9CD66475C0E}"/>
    <cellStyle name="Normal 7" xfId="8" xr:uid="{BBC63A06-012F-4126-B470-E22986EC59C8}"/>
    <cellStyle name="Normal 8" xfId="9" xr:uid="{D8E12427-24AE-464D-903D-752C9244C409}"/>
    <cellStyle name="Percent" xfId="5" builtinId="5"/>
  </cellStyles>
  <dxfs count="84"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stat.gov.lv/pxweb/lv/OSP_PUB/START__POP__IR__IRS/IRS030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raim.gov.lv/at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csdd.lv/celu-satiksmes-negadijumi/celu-satiksmes-negadijumu-sadalijums-pa-pagastiem" TargetMode="External"/><Relationship Id="rId1" Type="http://schemas.openxmlformats.org/officeDocument/2006/relationships/hyperlink" Target="https://www.csdd.lv/celu-satiksmes-negadijumi/celu-satiksmes-negadijumu-sadalijums-pa-pagastie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cvk.lv/lv/velesanas/pasvaldibu-velesana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stat.gov.lv/pxweb/lv/OSP_PUB/START__POP__IR__IRD/RIG01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aim.gov.lv/at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stat.gov.lv/pxweb/lv/OSP_PUB/START__EMP__DV__DVA/DVA050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stat.gov.lv/pxweb/lv/OSP_PUB/START__EMP__DS__DSV/RIG110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stat.gov.lv/pxweb/lv/OSP_PUB/START__EMP__DV__DVA/DVA050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ata.stat.gov.lv/pxweb/lv/OSP_PUB/START__ENT__UF__UFR/NPV01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csdd.lv/transportlidzekli/tehniska-kartiba-esoso-transportlidzeklu-skaits-regionos" TargetMode="External"/><Relationship Id="rId1" Type="http://schemas.openxmlformats.org/officeDocument/2006/relationships/hyperlink" Target="https://www.csdd.lv/transportlidzekli/tehniska-kartiba-esoso-transportlidzeklu-skaits-region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C4CA-6850-4FBC-9275-12BA9E6E260B}">
  <dimension ref="A1:AG112"/>
  <sheetViews>
    <sheetView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P101" sqref="P101"/>
    </sheetView>
  </sheetViews>
  <sheetFormatPr defaultRowHeight="15" x14ac:dyDescent="0.25"/>
  <cols>
    <col min="1" max="1" width="0" hidden="1" customWidth="1"/>
    <col min="2" max="2" width="3.5703125" style="21" customWidth="1"/>
    <col min="3" max="3" width="8.85546875" bestFit="1" customWidth="1"/>
    <col min="4" max="4" width="17.28515625" bestFit="1" customWidth="1"/>
    <col min="18" max="20" width="9.28515625" bestFit="1" customWidth="1"/>
    <col min="21" max="21" width="7.7109375" bestFit="1" customWidth="1"/>
    <col min="23" max="23" width="9.28515625" bestFit="1" customWidth="1"/>
    <col min="24" max="24" width="7.7109375" bestFit="1" customWidth="1"/>
    <col min="30" max="30" width="10.140625" bestFit="1" customWidth="1"/>
    <col min="31" max="31" width="13.28515625" bestFit="1" customWidth="1"/>
    <col min="32" max="33" width="20.42578125" bestFit="1" customWidth="1"/>
    <col min="34" max="34" width="25.140625" bestFit="1" customWidth="1"/>
    <col min="35" max="35" width="18.85546875" bestFit="1" customWidth="1"/>
    <col min="77" max="77" width="17" bestFit="1" customWidth="1"/>
    <col min="78" max="78" width="15.5703125" bestFit="1" customWidth="1"/>
  </cols>
  <sheetData>
    <row r="1" spans="3:33" hidden="1" x14ac:dyDescent="0.25"/>
    <row r="2" spans="3:33" s="21" customFormat="1" ht="15" customHeight="1" x14ac:dyDescent="0.4">
      <c r="C2" s="1" t="s">
        <v>0</v>
      </c>
      <c r="E2" s="179" t="s">
        <v>1</v>
      </c>
      <c r="F2" s="180"/>
      <c r="G2" s="180"/>
      <c r="H2" s="181"/>
      <c r="J2" s="170"/>
      <c r="K2" s="170"/>
      <c r="L2" s="170"/>
      <c r="M2" s="170"/>
      <c r="N2" s="84"/>
      <c r="O2" s="185"/>
      <c r="P2" s="185"/>
      <c r="Q2" s="185"/>
    </row>
    <row r="3" spans="3:33" s="21" customFormat="1" ht="15" customHeight="1" x14ac:dyDescent="0.4">
      <c r="C3" s="2" t="s">
        <v>2</v>
      </c>
      <c r="E3" s="182"/>
      <c r="F3" s="183"/>
      <c r="G3" s="183"/>
      <c r="H3" s="184"/>
      <c r="J3" s="170"/>
      <c r="K3" s="170"/>
      <c r="L3" s="170"/>
      <c r="M3" s="170"/>
      <c r="N3" s="84"/>
    </row>
    <row r="4" spans="3:33" s="21" customFormat="1" x14ac:dyDescent="0.25"/>
    <row r="5" spans="3:33" x14ac:dyDescent="0.25">
      <c r="C5" s="29" t="s">
        <v>3</v>
      </c>
      <c r="D5" s="30" t="s">
        <v>4</v>
      </c>
      <c r="E5" s="30">
        <v>2009</v>
      </c>
      <c r="F5" s="30">
        <v>2010</v>
      </c>
      <c r="G5" s="30">
        <v>2011</v>
      </c>
      <c r="H5" s="30">
        <v>2012</v>
      </c>
      <c r="I5" s="30">
        <v>2013</v>
      </c>
      <c r="J5" s="30">
        <v>2014</v>
      </c>
      <c r="K5" s="30">
        <v>2015</v>
      </c>
      <c r="L5" s="30">
        <v>2016</v>
      </c>
      <c r="M5" s="30">
        <v>2017</v>
      </c>
      <c r="N5" s="30">
        <v>2018</v>
      </c>
      <c r="O5" s="30">
        <v>2019</v>
      </c>
      <c r="P5" s="30">
        <v>2020</v>
      </c>
      <c r="Q5" s="31">
        <v>2021</v>
      </c>
      <c r="R5" s="52" t="s">
        <v>5</v>
      </c>
      <c r="S5" s="30" t="s">
        <v>6</v>
      </c>
      <c r="T5" s="30" t="s">
        <v>7</v>
      </c>
      <c r="U5" s="30" t="s">
        <v>8</v>
      </c>
      <c r="V5" s="30" t="s">
        <v>9</v>
      </c>
      <c r="W5" s="30" t="s">
        <v>10</v>
      </c>
      <c r="X5" s="30" t="s">
        <v>11</v>
      </c>
      <c r="Y5" s="30" t="s">
        <v>12</v>
      </c>
      <c r="Z5" s="30" t="s">
        <v>13</v>
      </c>
      <c r="AA5" s="30" t="s">
        <v>14</v>
      </c>
      <c r="AB5" s="30" t="s">
        <v>15</v>
      </c>
      <c r="AC5" s="43" t="s">
        <v>16</v>
      </c>
      <c r="AD5" s="57" t="s">
        <v>17</v>
      </c>
      <c r="AE5" s="81"/>
      <c r="AF5" s="57" t="s">
        <v>18</v>
      </c>
      <c r="AG5" s="68" t="s">
        <v>19</v>
      </c>
    </row>
    <row r="6" spans="3:33" x14ac:dyDescent="0.25">
      <c r="C6" s="32" t="s">
        <v>20</v>
      </c>
      <c r="D6" s="11" t="s">
        <v>21</v>
      </c>
      <c r="E6" s="8">
        <v>80678</v>
      </c>
      <c r="F6" s="8">
        <v>78913</v>
      </c>
      <c r="G6" s="8">
        <v>76910</v>
      </c>
      <c r="H6" s="8">
        <v>74812</v>
      </c>
      <c r="I6" s="8">
        <v>73469</v>
      </c>
      <c r="J6" s="8">
        <v>71926</v>
      </c>
      <c r="K6" s="8">
        <v>71125</v>
      </c>
      <c r="L6" s="8">
        <v>70630</v>
      </c>
      <c r="M6" s="8">
        <v>69443</v>
      </c>
      <c r="N6" s="8">
        <v>69180</v>
      </c>
      <c r="O6" s="8">
        <v>68945</v>
      </c>
      <c r="P6" s="8">
        <v>68313</v>
      </c>
      <c r="Q6" s="15">
        <v>67964</v>
      </c>
      <c r="R6" s="51">
        <f>(F6-E6)/E6</f>
        <v>-2.1877091648280819E-2</v>
      </c>
      <c r="S6" s="51">
        <f t="shared" ref="S6:V6" si="0">(G6-F6)/F6</f>
        <v>-2.5382383130789603E-2</v>
      </c>
      <c r="T6" s="51">
        <f t="shared" si="0"/>
        <v>-2.7278637368352621E-2</v>
      </c>
      <c r="U6" s="51">
        <f t="shared" si="0"/>
        <v>-1.7951665508207239E-2</v>
      </c>
      <c r="V6" s="51">
        <f t="shared" si="0"/>
        <v>-2.1002055288625133E-2</v>
      </c>
      <c r="W6" s="51">
        <f t="shared" ref="W6" si="1">(K6-J6)/J6</f>
        <v>-1.1136445791507939E-2</v>
      </c>
      <c r="X6" s="51">
        <f t="shared" ref="X6" si="2">(L6-K6)/K6</f>
        <v>-6.9595782073813709E-3</v>
      </c>
      <c r="Y6" s="51">
        <f t="shared" ref="Y6:Z6" si="3">(M6-L6)/L6</f>
        <v>-1.6805889848506301E-2</v>
      </c>
      <c r="Z6" s="51">
        <f t="shared" si="3"/>
        <v>-3.7872787753985282E-3</v>
      </c>
      <c r="AA6" s="51">
        <f t="shared" ref="AA6" si="4">(O6-N6)/N6</f>
        <v>-3.3969355305001445E-3</v>
      </c>
      <c r="AB6" s="51">
        <f>(P6-O6)/O6</f>
        <v>-9.1667271013126401E-3</v>
      </c>
      <c r="AC6" s="55">
        <f>(Q6-P6)/P6</f>
        <v>-5.1088372637711713E-3</v>
      </c>
      <c r="AD6" s="58">
        <f>AVERAGE(R6:AA6)</f>
        <v>-1.5557796109754968E-2</v>
      </c>
      <c r="AE6" s="67" t="s">
        <v>22</v>
      </c>
      <c r="AF6" s="82">
        <f t="shared" ref="AF6:AF23" si="5">(AD6-$AE$7)/($AE$9-$AE$7)</f>
        <v>0.23717186712255217</v>
      </c>
      <c r="AG6" s="82">
        <f t="shared" ref="AG6:AG7" si="6">(O6-$AE$11)/($AE$13-$AE$11)</f>
        <v>1</v>
      </c>
    </row>
    <row r="7" spans="3:33" x14ac:dyDescent="0.25">
      <c r="C7" s="32" t="s">
        <v>20</v>
      </c>
      <c r="D7" s="11" t="s">
        <v>23</v>
      </c>
      <c r="E7" s="8">
        <v>40676</v>
      </c>
      <c r="F7" s="8">
        <v>39881</v>
      </c>
      <c r="G7" s="8">
        <v>38824</v>
      </c>
      <c r="H7" s="8">
        <v>38000</v>
      </c>
      <c r="I7" s="8">
        <v>37336</v>
      </c>
      <c r="J7" s="8">
        <v>36677</v>
      </c>
      <c r="K7" s="8">
        <v>36274</v>
      </c>
      <c r="L7" s="8">
        <v>35903</v>
      </c>
      <c r="M7" s="8">
        <v>35362</v>
      </c>
      <c r="N7" s="8">
        <v>34855</v>
      </c>
      <c r="O7" s="8">
        <v>34377</v>
      </c>
      <c r="P7" s="8">
        <v>33799</v>
      </c>
      <c r="Q7" s="15">
        <v>33372</v>
      </c>
      <c r="R7" s="51">
        <f t="shared" ref="R7:R24" si="7">(F7-E7)/E7</f>
        <v>-1.9544694660241911E-2</v>
      </c>
      <c r="S7" s="51">
        <f t="shared" ref="S7:S25" si="8">(G7-F7)/F7</f>
        <v>-2.6503848950628118E-2</v>
      </c>
      <c r="T7" s="51">
        <f t="shared" ref="T7:T25" si="9">(H7-G7)/G7</f>
        <v>-2.1223985163816197E-2</v>
      </c>
      <c r="U7" s="51">
        <f t="shared" ref="U7:U25" si="10">(I7-H7)/H7</f>
        <v>-1.7473684210526315E-2</v>
      </c>
      <c r="V7" s="51">
        <f t="shared" ref="V7:V25" si="11">(J7-I7)/I7</f>
        <v>-1.7650524962502679E-2</v>
      </c>
      <c r="W7" s="51">
        <f t="shared" ref="W7:W25" si="12">(K7-J7)/J7</f>
        <v>-1.0987812525560978E-2</v>
      </c>
      <c r="X7" s="51">
        <f t="shared" ref="X7:X25" si="13">(L7-K7)/K7</f>
        <v>-1.0227711308375145E-2</v>
      </c>
      <c r="Y7" s="51">
        <f t="shared" ref="Y7:Y25" si="14">(M7-L7)/L7</f>
        <v>-1.5068378687017797E-2</v>
      </c>
      <c r="Z7" s="51">
        <f t="shared" ref="Z7:Z25" si="15">(N7-M7)/M7</f>
        <v>-1.4337424353826142E-2</v>
      </c>
      <c r="AA7" s="51">
        <f t="shared" ref="AA7:AA25" si="16">(O7-N7)/N7</f>
        <v>-1.3713957825276145E-2</v>
      </c>
      <c r="AB7" s="51">
        <f t="shared" ref="AB7:AB25" si="17">(P7-O7)/O7</f>
        <v>-1.6813567210635018E-2</v>
      </c>
      <c r="AC7" s="55">
        <f t="shared" ref="AC7:AC25" si="18">(Q7-P7)/P7</f>
        <v>-1.2633509867155833E-2</v>
      </c>
      <c r="AD7" s="58">
        <f t="shared" ref="AD7:AD24" si="19">AVERAGE(R7:AA7)</f>
        <v>-1.6673202264777143E-2</v>
      </c>
      <c r="AE7" s="58">
        <f>MIN(AD6:AD24)</f>
        <v>-2.1521436345717827E-2</v>
      </c>
      <c r="AF7" s="82">
        <f t="shared" si="5"/>
        <v>0.19281255805636999</v>
      </c>
      <c r="AG7" s="82">
        <f t="shared" si="6"/>
        <v>0.49495215136240778</v>
      </c>
    </row>
    <row r="8" spans="3:33" x14ac:dyDescent="0.25">
      <c r="C8" s="32" t="s">
        <v>20</v>
      </c>
      <c r="D8" s="10" t="s">
        <v>24</v>
      </c>
      <c r="E8" s="8">
        <v>18911</v>
      </c>
      <c r="F8" s="8">
        <v>18752</v>
      </c>
      <c r="G8" s="8">
        <v>18444</v>
      </c>
      <c r="H8" s="8">
        <v>18078</v>
      </c>
      <c r="I8" s="8">
        <v>17787</v>
      </c>
      <c r="J8" s="8">
        <v>17606</v>
      </c>
      <c r="K8" s="8">
        <v>17563</v>
      </c>
      <c r="L8" s="8">
        <v>17369</v>
      </c>
      <c r="M8" s="8">
        <v>17075</v>
      </c>
      <c r="N8" s="8">
        <v>16937</v>
      </c>
      <c r="O8" s="8">
        <v>16999</v>
      </c>
      <c r="P8" s="8">
        <v>16852</v>
      </c>
      <c r="Q8" s="15">
        <v>16691</v>
      </c>
      <c r="R8" s="51">
        <f t="shared" si="7"/>
        <v>-8.4078049812278573E-3</v>
      </c>
      <c r="S8" s="51">
        <f t="shared" si="8"/>
        <v>-1.642491467576792E-2</v>
      </c>
      <c r="T8" s="51">
        <f t="shared" si="9"/>
        <v>-1.9843851659076123E-2</v>
      </c>
      <c r="U8" s="51">
        <f t="shared" si="10"/>
        <v>-1.6096913375373383E-2</v>
      </c>
      <c r="V8" s="51">
        <f t="shared" si="11"/>
        <v>-1.0175971214932253E-2</v>
      </c>
      <c r="W8" s="51">
        <f t="shared" si="12"/>
        <v>-2.442349199136658E-3</v>
      </c>
      <c r="X8" s="51">
        <f t="shared" si="13"/>
        <v>-1.1045948869783067E-2</v>
      </c>
      <c r="Y8" s="51">
        <f t="shared" si="14"/>
        <v>-1.6926708503655939E-2</v>
      </c>
      <c r="Z8" s="51">
        <f t="shared" si="15"/>
        <v>-8.0819912152269406E-3</v>
      </c>
      <c r="AA8" s="51">
        <f t="shared" si="16"/>
        <v>3.6606246678868751E-3</v>
      </c>
      <c r="AB8" s="51">
        <f t="shared" si="17"/>
        <v>-8.6475675039708218E-3</v>
      </c>
      <c r="AC8" s="55">
        <f t="shared" si="18"/>
        <v>-9.5537621647282227E-3</v>
      </c>
      <c r="AD8" s="58">
        <f t="shared" si="19"/>
        <v>-1.0578582902629327E-2</v>
      </c>
      <c r="AE8" s="67" t="s">
        <v>25</v>
      </c>
      <c r="AF8" s="82">
        <f t="shared" si="5"/>
        <v>0.43519341879393542</v>
      </c>
      <c r="AG8" s="82">
        <f>(O8-$AE$11)/($AE$13-$AE$11)</f>
        <v>0.24105486156768208</v>
      </c>
    </row>
    <row r="9" spans="3:33" x14ac:dyDescent="0.25">
      <c r="C9" s="32" t="s">
        <v>20</v>
      </c>
      <c r="D9" s="10" t="s">
        <v>26</v>
      </c>
      <c r="E9" s="8">
        <v>12286</v>
      </c>
      <c r="F9" s="8">
        <v>12067</v>
      </c>
      <c r="G9" s="8">
        <v>11785</v>
      </c>
      <c r="H9" s="8">
        <v>11618</v>
      </c>
      <c r="I9" s="8">
        <v>11492</v>
      </c>
      <c r="J9" s="8">
        <v>11392</v>
      </c>
      <c r="K9" s="8">
        <v>11206</v>
      </c>
      <c r="L9" s="8">
        <v>11019</v>
      </c>
      <c r="M9" s="8">
        <v>10753</v>
      </c>
      <c r="N9" s="8">
        <v>10623</v>
      </c>
      <c r="O9" s="8">
        <v>10497</v>
      </c>
      <c r="P9" s="8">
        <v>10265</v>
      </c>
      <c r="Q9" s="15">
        <v>10109</v>
      </c>
      <c r="R9" s="51">
        <f t="shared" si="7"/>
        <v>-1.782516685658473E-2</v>
      </c>
      <c r="S9" s="51">
        <f t="shared" si="8"/>
        <v>-2.336952017900058E-2</v>
      </c>
      <c r="T9" s="51">
        <f t="shared" si="9"/>
        <v>-1.4170555791260076E-2</v>
      </c>
      <c r="U9" s="51">
        <f t="shared" si="10"/>
        <v>-1.0845240144603202E-2</v>
      </c>
      <c r="V9" s="51">
        <f t="shared" si="11"/>
        <v>-8.7017055342847194E-3</v>
      </c>
      <c r="W9" s="51">
        <f t="shared" si="12"/>
        <v>-1.6327247191011238E-2</v>
      </c>
      <c r="X9" s="51">
        <f t="shared" si="13"/>
        <v>-1.6687488845261469E-2</v>
      </c>
      <c r="Y9" s="51">
        <f t="shared" si="14"/>
        <v>-2.414012160813141E-2</v>
      </c>
      <c r="Z9" s="51">
        <f t="shared" si="15"/>
        <v>-1.2089649400167395E-2</v>
      </c>
      <c r="AA9" s="51">
        <f t="shared" si="16"/>
        <v>-1.1861056198813894E-2</v>
      </c>
      <c r="AB9" s="51">
        <f t="shared" si="17"/>
        <v>-2.2101552824616556E-2</v>
      </c>
      <c r="AC9" s="55">
        <f t="shared" si="18"/>
        <v>-1.5197272284461763E-2</v>
      </c>
      <c r="AD9" s="58">
        <f t="shared" si="19"/>
        <v>-1.5601775174911871E-2</v>
      </c>
      <c r="AE9" s="58">
        <f>MAX(AD6:AD24)</f>
        <v>3.6233681722704246E-3</v>
      </c>
      <c r="AF9" s="82">
        <f t="shared" si="5"/>
        <v>0.23542283522511023</v>
      </c>
      <c r="AG9" s="82">
        <f t="shared" ref="AG9:AG24" si="20">(O9-$AE$11)/($AE$13-$AE$11)</f>
        <v>0.14605887939221274</v>
      </c>
    </row>
    <row r="10" spans="3:33" x14ac:dyDescent="0.25">
      <c r="C10" s="32" t="s">
        <v>20</v>
      </c>
      <c r="D10" s="10" t="s">
        <v>27</v>
      </c>
      <c r="E10" s="8">
        <v>11919</v>
      </c>
      <c r="F10" s="8">
        <v>11735</v>
      </c>
      <c r="G10" s="8">
        <v>11413</v>
      </c>
      <c r="H10" s="8">
        <v>11217</v>
      </c>
      <c r="I10" s="8">
        <v>11022</v>
      </c>
      <c r="J10" s="8">
        <v>10895</v>
      </c>
      <c r="K10" s="8">
        <v>10771</v>
      </c>
      <c r="L10" s="8">
        <v>10627</v>
      </c>
      <c r="M10" s="8">
        <v>10311</v>
      </c>
      <c r="N10" s="8">
        <v>10053</v>
      </c>
      <c r="O10" s="8">
        <v>9937</v>
      </c>
      <c r="P10" s="8">
        <v>9701</v>
      </c>
      <c r="Q10" s="15">
        <v>9679</v>
      </c>
      <c r="R10" s="51">
        <f t="shared" si="7"/>
        <v>-1.5437536706099505E-2</v>
      </c>
      <c r="S10" s="51">
        <f t="shared" si="8"/>
        <v>-2.7439284192586282E-2</v>
      </c>
      <c r="T10" s="51">
        <f t="shared" si="9"/>
        <v>-1.7173398755804783E-2</v>
      </c>
      <c r="U10" s="51">
        <f t="shared" si="10"/>
        <v>-1.7384327360256753E-2</v>
      </c>
      <c r="V10" s="51">
        <f t="shared" si="11"/>
        <v>-1.152240972600254E-2</v>
      </c>
      <c r="W10" s="51">
        <f t="shared" si="12"/>
        <v>-1.1381367599816429E-2</v>
      </c>
      <c r="X10" s="51">
        <f t="shared" si="13"/>
        <v>-1.3369232197567542E-2</v>
      </c>
      <c r="Y10" s="51">
        <f t="shared" si="14"/>
        <v>-2.973557918509457E-2</v>
      </c>
      <c r="Z10" s="51">
        <f t="shared" si="15"/>
        <v>-2.5021821355833578E-2</v>
      </c>
      <c r="AA10" s="51">
        <f t="shared" si="16"/>
        <v>-1.1538844126131502E-2</v>
      </c>
      <c r="AB10" s="51">
        <f t="shared" si="17"/>
        <v>-2.3749622622521886E-2</v>
      </c>
      <c r="AC10" s="55">
        <f t="shared" si="18"/>
        <v>-2.2678074425316976E-3</v>
      </c>
      <c r="AD10" s="58">
        <f t="shared" si="19"/>
        <v>-1.8000380120519351E-2</v>
      </c>
      <c r="AE10" s="67" t="s">
        <v>28</v>
      </c>
      <c r="AF10" s="82">
        <f t="shared" si="5"/>
        <v>0.14003116320429376</v>
      </c>
      <c r="AG10" s="82">
        <f t="shared" si="20"/>
        <v>0.13787712762071735</v>
      </c>
    </row>
    <row r="11" spans="3:33" x14ac:dyDescent="0.25">
      <c r="C11" s="32" t="s">
        <v>20</v>
      </c>
      <c r="D11" s="10" t="s">
        <v>29</v>
      </c>
      <c r="E11" s="8">
        <v>10946</v>
      </c>
      <c r="F11" s="8">
        <v>10652</v>
      </c>
      <c r="G11" s="8">
        <v>10297</v>
      </c>
      <c r="H11" s="8">
        <v>10146</v>
      </c>
      <c r="I11" s="8">
        <v>9980</v>
      </c>
      <c r="J11" s="8">
        <v>9791</v>
      </c>
      <c r="K11" s="8">
        <v>9712</v>
      </c>
      <c r="L11" s="8">
        <v>9516</v>
      </c>
      <c r="M11" s="8">
        <v>9264</v>
      </c>
      <c r="N11" s="8">
        <v>9269</v>
      </c>
      <c r="O11" s="8">
        <v>9126</v>
      </c>
      <c r="P11" s="8">
        <v>8996</v>
      </c>
      <c r="Q11" s="15">
        <v>8816</v>
      </c>
      <c r="R11" s="51">
        <f t="shared" si="7"/>
        <v>-2.6859126621596931E-2</v>
      </c>
      <c r="S11" s="51">
        <f t="shared" si="8"/>
        <v>-3.3327074727750657E-2</v>
      </c>
      <c r="T11" s="51">
        <f t="shared" si="9"/>
        <v>-1.4664465378265514E-2</v>
      </c>
      <c r="U11" s="51">
        <f t="shared" si="10"/>
        <v>-1.6361127537945989E-2</v>
      </c>
      <c r="V11" s="51">
        <f t="shared" si="11"/>
        <v>-1.8937875751503006E-2</v>
      </c>
      <c r="W11" s="51">
        <f t="shared" si="12"/>
        <v>-8.068634460218568E-3</v>
      </c>
      <c r="X11" s="51">
        <f t="shared" si="13"/>
        <v>-2.0181219110378911E-2</v>
      </c>
      <c r="Y11" s="51">
        <f t="shared" si="14"/>
        <v>-2.6481715006305171E-2</v>
      </c>
      <c r="Z11" s="51">
        <f t="shared" si="15"/>
        <v>5.3972366148531952E-4</v>
      </c>
      <c r="AA11" s="51">
        <f t="shared" si="16"/>
        <v>-1.5427769985974754E-2</v>
      </c>
      <c r="AB11" s="51">
        <f t="shared" si="17"/>
        <v>-1.4245014245014245E-2</v>
      </c>
      <c r="AC11" s="55">
        <f t="shared" si="18"/>
        <v>-2.0008892841262782E-2</v>
      </c>
      <c r="AD11" s="58">
        <f t="shared" si="19"/>
        <v>-1.7976928491845415E-2</v>
      </c>
      <c r="AE11" s="82">
        <f>MIN(O6:O24)</f>
        <v>500</v>
      </c>
      <c r="AF11" s="82">
        <f t="shared" si="5"/>
        <v>0.14096382619863757</v>
      </c>
      <c r="AG11" s="82">
        <f t="shared" si="20"/>
        <v>0.12602819782306962</v>
      </c>
    </row>
    <row r="12" spans="3:33" x14ac:dyDescent="0.25">
      <c r="C12" s="32" t="s">
        <v>20</v>
      </c>
      <c r="D12" s="23" t="s">
        <v>30</v>
      </c>
      <c r="E12" s="8">
        <v>4932</v>
      </c>
      <c r="F12" s="8">
        <v>4773</v>
      </c>
      <c r="G12" s="8">
        <v>4561</v>
      </c>
      <c r="H12" s="8">
        <v>4520</v>
      </c>
      <c r="I12" s="8">
        <v>4492</v>
      </c>
      <c r="J12" s="8">
        <v>4458</v>
      </c>
      <c r="K12" s="8">
        <v>4389</v>
      </c>
      <c r="L12" s="8">
        <v>4287</v>
      </c>
      <c r="M12" s="8">
        <v>4237</v>
      </c>
      <c r="N12" s="8">
        <v>4155</v>
      </c>
      <c r="O12" s="8">
        <v>4073</v>
      </c>
      <c r="P12" s="8">
        <v>4079</v>
      </c>
      <c r="Q12" s="15">
        <v>4036</v>
      </c>
      <c r="R12" s="51">
        <f t="shared" si="7"/>
        <v>-3.223844282238443E-2</v>
      </c>
      <c r="S12" s="51">
        <f t="shared" si="8"/>
        <v>-4.4416509532788605E-2</v>
      </c>
      <c r="T12" s="51">
        <f t="shared" si="9"/>
        <v>-8.989256741942557E-3</v>
      </c>
      <c r="U12" s="51">
        <f t="shared" si="10"/>
        <v>-6.1946902654867256E-3</v>
      </c>
      <c r="V12" s="51">
        <f t="shared" si="11"/>
        <v>-7.5690115761353517E-3</v>
      </c>
      <c r="W12" s="51">
        <f t="shared" si="12"/>
        <v>-1.547779273216689E-2</v>
      </c>
      <c r="X12" s="51">
        <f t="shared" si="13"/>
        <v>-2.3239917976760081E-2</v>
      </c>
      <c r="Y12" s="51">
        <f t="shared" si="14"/>
        <v>-1.1663167716351761E-2</v>
      </c>
      <c r="Z12" s="51">
        <f t="shared" si="15"/>
        <v>-1.9353316025489734E-2</v>
      </c>
      <c r="AA12" s="51">
        <f t="shared" si="16"/>
        <v>-1.9735258724428398E-2</v>
      </c>
      <c r="AB12" s="51">
        <f t="shared" si="17"/>
        <v>1.4731156395777069E-3</v>
      </c>
      <c r="AC12" s="55">
        <f t="shared" si="18"/>
        <v>-1.054179946065212E-2</v>
      </c>
      <c r="AD12" s="58">
        <f t="shared" si="19"/>
        <v>-1.8887736411393453E-2</v>
      </c>
      <c r="AE12" s="67" t="s">
        <v>31</v>
      </c>
      <c r="AF12" s="82">
        <f t="shared" si="5"/>
        <v>0.1047413167376291</v>
      </c>
      <c r="AG12" s="82">
        <f t="shared" si="20"/>
        <v>5.2202498356344509E-2</v>
      </c>
    </row>
    <row r="13" spans="3:33" x14ac:dyDescent="0.25">
      <c r="C13" s="32" t="s">
        <v>20</v>
      </c>
      <c r="D13" s="23" t="s">
        <v>32</v>
      </c>
      <c r="E13" s="8">
        <v>3274</v>
      </c>
      <c r="F13" s="8">
        <v>3200</v>
      </c>
      <c r="G13" s="8">
        <v>3114</v>
      </c>
      <c r="H13" s="8">
        <v>3006</v>
      </c>
      <c r="I13" s="8">
        <v>2947</v>
      </c>
      <c r="J13" s="8">
        <v>2892</v>
      </c>
      <c r="K13" s="8">
        <v>2881</v>
      </c>
      <c r="L13" s="8">
        <v>2838</v>
      </c>
      <c r="M13" s="8">
        <v>2779</v>
      </c>
      <c r="N13" s="8">
        <v>2840</v>
      </c>
      <c r="O13" s="8">
        <v>2862</v>
      </c>
      <c r="P13" s="8">
        <v>2836</v>
      </c>
      <c r="Q13" s="15">
        <v>2830</v>
      </c>
      <c r="R13" s="51">
        <f t="shared" si="7"/>
        <v>-2.2602321319486866E-2</v>
      </c>
      <c r="S13" s="51">
        <f t="shared" si="8"/>
        <v>-2.6875E-2</v>
      </c>
      <c r="T13" s="51">
        <f t="shared" si="9"/>
        <v>-3.4682080924855488E-2</v>
      </c>
      <c r="U13" s="51">
        <f t="shared" si="10"/>
        <v>-1.9627411842980707E-2</v>
      </c>
      <c r="V13" s="51">
        <f t="shared" si="11"/>
        <v>-1.8663047166610113E-2</v>
      </c>
      <c r="W13" s="51">
        <f t="shared" si="12"/>
        <v>-3.8035961272475795E-3</v>
      </c>
      <c r="X13" s="51">
        <f t="shared" si="13"/>
        <v>-1.4925373134328358E-2</v>
      </c>
      <c r="Y13" s="51">
        <f t="shared" si="14"/>
        <v>-2.0789288231148697E-2</v>
      </c>
      <c r="Z13" s="51">
        <f t="shared" si="15"/>
        <v>2.1950341849586181E-2</v>
      </c>
      <c r="AA13" s="51">
        <f t="shared" si="16"/>
        <v>7.7464788732394367E-3</v>
      </c>
      <c r="AB13" s="51">
        <f t="shared" si="17"/>
        <v>-9.0845562543675745E-3</v>
      </c>
      <c r="AC13" s="55">
        <f t="shared" si="18"/>
        <v>-2.1156558533145277E-3</v>
      </c>
      <c r="AD13" s="58">
        <f t="shared" si="19"/>
        <v>-1.3227129802383216E-2</v>
      </c>
      <c r="AE13" s="82">
        <f>MAX(O6:O24)</f>
        <v>68945</v>
      </c>
      <c r="AF13" s="82">
        <f>(AD13-$AE$7)/($AE$9-$AE$7)</f>
        <v>0.32986164348189612</v>
      </c>
      <c r="AG13" s="82">
        <f t="shared" si="20"/>
        <v>3.4509460150485789E-2</v>
      </c>
    </row>
    <row r="14" spans="3:33" x14ac:dyDescent="0.25">
      <c r="C14" s="32" t="s">
        <v>20</v>
      </c>
      <c r="D14" s="23" t="s">
        <v>33</v>
      </c>
      <c r="E14" s="8">
        <v>2310</v>
      </c>
      <c r="F14" s="8">
        <v>2262</v>
      </c>
      <c r="G14" s="8">
        <v>2185</v>
      </c>
      <c r="H14" s="8">
        <v>2143</v>
      </c>
      <c r="I14" s="8">
        <v>2141</v>
      </c>
      <c r="J14" s="8">
        <v>2101</v>
      </c>
      <c r="K14" s="8">
        <v>2081</v>
      </c>
      <c r="L14" s="8">
        <v>2035</v>
      </c>
      <c r="M14" s="8">
        <v>1970</v>
      </c>
      <c r="N14" s="8">
        <v>1958</v>
      </c>
      <c r="O14" s="8">
        <v>1911</v>
      </c>
      <c r="P14" s="8">
        <v>1916</v>
      </c>
      <c r="Q14" s="15">
        <v>1906</v>
      </c>
      <c r="R14" s="51">
        <f t="shared" si="7"/>
        <v>-2.0779220779220779E-2</v>
      </c>
      <c r="S14" s="51">
        <f t="shared" si="8"/>
        <v>-3.4040671971706453E-2</v>
      </c>
      <c r="T14" s="51">
        <f t="shared" si="9"/>
        <v>-1.9221967963386728E-2</v>
      </c>
      <c r="U14" s="51">
        <f t="shared" si="10"/>
        <v>-9.3327111525898275E-4</v>
      </c>
      <c r="V14" s="51">
        <f t="shared" si="11"/>
        <v>-1.8682858477347034E-2</v>
      </c>
      <c r="W14" s="51">
        <f t="shared" si="12"/>
        <v>-9.5192765349833407E-3</v>
      </c>
      <c r="X14" s="51">
        <f t="shared" si="13"/>
        <v>-2.2104757328207592E-2</v>
      </c>
      <c r="Y14" s="51">
        <f t="shared" si="14"/>
        <v>-3.1941031941031942E-2</v>
      </c>
      <c r="Z14" s="51">
        <f t="shared" si="15"/>
        <v>-6.0913705583756344E-3</v>
      </c>
      <c r="AA14" s="51">
        <f t="shared" si="16"/>
        <v>-2.4004085801838611E-2</v>
      </c>
      <c r="AB14" s="51">
        <f t="shared" si="17"/>
        <v>2.6164311878597592E-3</v>
      </c>
      <c r="AC14" s="55">
        <f t="shared" si="18"/>
        <v>-5.2192066805845511E-3</v>
      </c>
      <c r="AD14" s="58">
        <f t="shared" si="19"/>
        <v>-1.8731851247135708E-2</v>
      </c>
      <c r="AE14" s="72"/>
      <c r="AF14" s="82">
        <f t="shared" si="5"/>
        <v>0.11094081469539711</v>
      </c>
      <c r="AG14" s="82">
        <f t="shared" si="20"/>
        <v>2.0615092409964206E-2</v>
      </c>
    </row>
    <row r="15" spans="3:33" x14ac:dyDescent="0.25">
      <c r="C15" s="32" t="s">
        <v>20</v>
      </c>
      <c r="D15" s="23" t="s">
        <v>34</v>
      </c>
      <c r="E15" s="8">
        <v>2304</v>
      </c>
      <c r="F15" s="8">
        <v>2229</v>
      </c>
      <c r="G15" s="8">
        <v>2152</v>
      </c>
      <c r="H15" s="8">
        <v>2128</v>
      </c>
      <c r="I15" s="8">
        <v>2086</v>
      </c>
      <c r="J15" s="8">
        <v>2059</v>
      </c>
      <c r="K15" s="8">
        <v>2034</v>
      </c>
      <c r="L15" s="8">
        <v>1984</v>
      </c>
      <c r="M15" s="8">
        <v>1985</v>
      </c>
      <c r="N15" s="8">
        <v>1934</v>
      </c>
      <c r="O15" s="8">
        <v>1907</v>
      </c>
      <c r="P15" s="8">
        <v>1901</v>
      </c>
      <c r="Q15" s="15">
        <v>1851</v>
      </c>
      <c r="R15" s="51">
        <f t="shared" si="7"/>
        <v>-3.2552083333333336E-2</v>
      </c>
      <c r="S15" s="51">
        <f t="shared" si="8"/>
        <v>-3.4544638851502919E-2</v>
      </c>
      <c r="T15" s="51">
        <f t="shared" si="9"/>
        <v>-1.1152416356877323E-2</v>
      </c>
      <c r="U15" s="51">
        <f t="shared" si="10"/>
        <v>-1.9736842105263157E-2</v>
      </c>
      <c r="V15" s="51">
        <f t="shared" si="11"/>
        <v>-1.2943432406519654E-2</v>
      </c>
      <c r="W15" s="51">
        <f t="shared" si="12"/>
        <v>-1.2141816415735794E-2</v>
      </c>
      <c r="X15" s="51">
        <f t="shared" si="13"/>
        <v>-2.4582104228121928E-2</v>
      </c>
      <c r="Y15" s="51">
        <f t="shared" si="14"/>
        <v>5.0403225806451612E-4</v>
      </c>
      <c r="Z15" s="51">
        <f t="shared" si="15"/>
        <v>-2.5692695214105794E-2</v>
      </c>
      <c r="AA15" s="51">
        <f t="shared" si="16"/>
        <v>-1.3960703205791106E-2</v>
      </c>
      <c r="AB15" s="51">
        <f t="shared" si="17"/>
        <v>-3.146303093864709E-3</v>
      </c>
      <c r="AC15" s="55">
        <f t="shared" si="18"/>
        <v>-2.6301946344029457E-2</v>
      </c>
      <c r="AD15" s="58">
        <f t="shared" si="19"/>
        <v>-1.8680269985918645E-2</v>
      </c>
      <c r="AE15" s="58"/>
      <c r="AF15" s="82">
        <f t="shared" si="5"/>
        <v>0.11299218324670811</v>
      </c>
      <c r="AG15" s="82">
        <f t="shared" si="20"/>
        <v>2.0556651325882094E-2</v>
      </c>
    </row>
    <row r="16" spans="3:33" x14ac:dyDescent="0.25">
      <c r="C16" s="32" t="s">
        <v>20</v>
      </c>
      <c r="D16" s="23" t="s">
        <v>35</v>
      </c>
      <c r="E16" s="8">
        <v>1837</v>
      </c>
      <c r="F16" s="8">
        <v>1789</v>
      </c>
      <c r="G16" s="8">
        <v>1734</v>
      </c>
      <c r="H16" s="8">
        <v>1725</v>
      </c>
      <c r="I16" s="8">
        <v>1712</v>
      </c>
      <c r="J16" s="8">
        <v>1702</v>
      </c>
      <c r="K16" s="8">
        <v>1671</v>
      </c>
      <c r="L16" s="8">
        <v>1653</v>
      </c>
      <c r="M16" s="8">
        <v>1639</v>
      </c>
      <c r="N16" s="8">
        <v>1643</v>
      </c>
      <c r="O16" s="8">
        <v>1634</v>
      </c>
      <c r="P16" s="8">
        <v>1576</v>
      </c>
      <c r="Q16" s="15">
        <v>1559</v>
      </c>
      <c r="R16" s="51">
        <f t="shared" si="7"/>
        <v>-2.6129559063690799E-2</v>
      </c>
      <c r="S16" s="51">
        <f t="shared" si="8"/>
        <v>-3.0743432084963666E-2</v>
      </c>
      <c r="T16" s="51">
        <f t="shared" si="9"/>
        <v>-5.1903114186851208E-3</v>
      </c>
      <c r="U16" s="51">
        <f t="shared" si="10"/>
        <v>-7.5362318840579709E-3</v>
      </c>
      <c r="V16" s="51">
        <f t="shared" si="11"/>
        <v>-5.8411214953271026E-3</v>
      </c>
      <c r="W16" s="51">
        <f t="shared" si="12"/>
        <v>-1.8213866039952998E-2</v>
      </c>
      <c r="X16" s="51">
        <f t="shared" si="13"/>
        <v>-1.0771992818671455E-2</v>
      </c>
      <c r="Y16" s="51">
        <f t="shared" si="14"/>
        <v>-8.4694494857834243E-3</v>
      </c>
      <c r="Z16" s="51">
        <f t="shared" si="15"/>
        <v>2.4405125076266015E-3</v>
      </c>
      <c r="AA16" s="51">
        <f t="shared" si="16"/>
        <v>-5.4777845404747416E-3</v>
      </c>
      <c r="AB16" s="51">
        <f t="shared" si="17"/>
        <v>-3.5495716034271728E-2</v>
      </c>
      <c r="AC16" s="55">
        <f t="shared" si="18"/>
        <v>-1.0786802030456852E-2</v>
      </c>
      <c r="AD16" s="58">
        <f t="shared" si="19"/>
        <v>-1.1593323632398067E-2</v>
      </c>
      <c r="AE16" s="72"/>
      <c r="AF16" s="82">
        <f t="shared" si="5"/>
        <v>0.39483753815693112</v>
      </c>
      <c r="AG16" s="82">
        <f t="shared" si="20"/>
        <v>1.6568047337278107E-2</v>
      </c>
    </row>
    <row r="17" spans="1:33" x14ac:dyDescent="0.25">
      <c r="C17" s="32" t="s">
        <v>20</v>
      </c>
      <c r="D17" s="23" t="s">
        <v>36</v>
      </c>
      <c r="E17" s="8">
        <v>1304</v>
      </c>
      <c r="F17" s="8">
        <v>1260</v>
      </c>
      <c r="G17" s="8">
        <v>1218</v>
      </c>
      <c r="H17" s="8">
        <v>1212</v>
      </c>
      <c r="I17" s="8">
        <v>1194</v>
      </c>
      <c r="J17" s="8">
        <v>1464</v>
      </c>
      <c r="K17" s="8">
        <v>1467</v>
      </c>
      <c r="L17" s="8">
        <v>1389</v>
      </c>
      <c r="M17" s="8">
        <v>1350</v>
      </c>
      <c r="N17" s="8">
        <v>1333</v>
      </c>
      <c r="O17" s="8">
        <v>1318</v>
      </c>
      <c r="P17" s="8">
        <v>1357</v>
      </c>
      <c r="Q17" s="15">
        <v>1347</v>
      </c>
      <c r="R17" s="51">
        <f t="shared" si="7"/>
        <v>-3.3742331288343558E-2</v>
      </c>
      <c r="S17" s="51">
        <f t="shared" si="8"/>
        <v>-3.3333333333333333E-2</v>
      </c>
      <c r="T17" s="51">
        <f t="shared" si="9"/>
        <v>-4.9261083743842365E-3</v>
      </c>
      <c r="U17" s="51">
        <f t="shared" si="10"/>
        <v>-1.4851485148514851E-2</v>
      </c>
      <c r="V17" s="51">
        <f t="shared" si="11"/>
        <v>0.22613065326633167</v>
      </c>
      <c r="W17" s="51">
        <f t="shared" si="12"/>
        <v>2.0491803278688526E-3</v>
      </c>
      <c r="X17" s="51">
        <f t="shared" si="13"/>
        <v>-5.3169734151329244E-2</v>
      </c>
      <c r="Y17" s="51">
        <f t="shared" si="14"/>
        <v>-2.8077753779697623E-2</v>
      </c>
      <c r="Z17" s="51">
        <f t="shared" si="15"/>
        <v>-1.2592592592592593E-2</v>
      </c>
      <c r="AA17" s="51">
        <f t="shared" si="16"/>
        <v>-1.1252813203300824E-2</v>
      </c>
      <c r="AB17" s="51">
        <f t="shared" si="17"/>
        <v>2.959028831562974E-2</v>
      </c>
      <c r="AC17" s="55">
        <f t="shared" si="18"/>
        <v>-7.3691967575534268E-3</v>
      </c>
      <c r="AD17" s="58">
        <f t="shared" si="19"/>
        <v>3.6233681722704246E-3</v>
      </c>
      <c r="AE17" s="72"/>
      <c r="AF17" s="82">
        <f t="shared" si="5"/>
        <v>1</v>
      </c>
      <c r="AG17" s="82">
        <f t="shared" si="20"/>
        <v>1.1951201694791438E-2</v>
      </c>
    </row>
    <row r="18" spans="1:33" x14ac:dyDescent="0.25">
      <c r="C18" s="32" t="s">
        <v>20</v>
      </c>
      <c r="D18" s="23" t="s">
        <v>37</v>
      </c>
      <c r="E18" s="8">
        <v>1335</v>
      </c>
      <c r="F18" s="8">
        <v>1296</v>
      </c>
      <c r="G18" s="8">
        <v>1249</v>
      </c>
      <c r="H18" s="8">
        <v>1238</v>
      </c>
      <c r="I18" s="8">
        <v>1331</v>
      </c>
      <c r="J18" s="8">
        <v>1296</v>
      </c>
      <c r="K18" s="8">
        <v>1287</v>
      </c>
      <c r="L18" s="8">
        <v>1252</v>
      </c>
      <c r="M18" s="8">
        <v>1222</v>
      </c>
      <c r="N18" s="8">
        <v>1199</v>
      </c>
      <c r="O18" s="8">
        <v>1169</v>
      </c>
      <c r="P18" s="8">
        <v>1173</v>
      </c>
      <c r="Q18" s="15">
        <v>1165</v>
      </c>
      <c r="R18" s="51">
        <f t="shared" si="7"/>
        <v>-2.9213483146067417E-2</v>
      </c>
      <c r="S18" s="51">
        <f t="shared" si="8"/>
        <v>-3.6265432098765434E-2</v>
      </c>
      <c r="T18" s="51">
        <f t="shared" si="9"/>
        <v>-8.8070456365092076E-3</v>
      </c>
      <c r="U18" s="51">
        <f t="shared" si="10"/>
        <v>7.5121163166397414E-2</v>
      </c>
      <c r="V18" s="51">
        <f t="shared" si="11"/>
        <v>-2.6296018031555221E-2</v>
      </c>
      <c r="W18" s="51">
        <f t="shared" si="12"/>
        <v>-6.9444444444444441E-3</v>
      </c>
      <c r="X18" s="51">
        <f t="shared" si="13"/>
        <v>-2.7195027195027196E-2</v>
      </c>
      <c r="Y18" s="51">
        <f t="shared" si="14"/>
        <v>-2.3961661341853034E-2</v>
      </c>
      <c r="Z18" s="51">
        <f t="shared" si="15"/>
        <v>-1.8821603927986905E-2</v>
      </c>
      <c r="AA18" s="51">
        <f t="shared" si="16"/>
        <v>-2.5020850708924104E-2</v>
      </c>
      <c r="AB18" s="51">
        <f t="shared" si="17"/>
        <v>3.4217279726261761E-3</v>
      </c>
      <c r="AC18" s="55">
        <f t="shared" si="18"/>
        <v>-6.8201193520886615E-3</v>
      </c>
      <c r="AD18" s="58">
        <f t="shared" si="19"/>
        <v>-1.2740440336473554E-2</v>
      </c>
      <c r="AE18" s="72"/>
      <c r="AF18" s="82">
        <f t="shared" si="5"/>
        <v>0.34921711174817316</v>
      </c>
      <c r="AG18" s="82">
        <f t="shared" si="20"/>
        <v>9.7742713127328511E-3</v>
      </c>
    </row>
    <row r="19" spans="1:33" x14ac:dyDescent="0.25">
      <c r="C19" s="32" t="s">
        <v>20</v>
      </c>
      <c r="D19" s="23" t="s">
        <v>38</v>
      </c>
      <c r="E19" s="8">
        <v>1076</v>
      </c>
      <c r="F19" s="8">
        <v>1084</v>
      </c>
      <c r="G19" s="8">
        <v>1075</v>
      </c>
      <c r="H19" s="8">
        <v>1068</v>
      </c>
      <c r="I19" s="8">
        <v>1064</v>
      </c>
      <c r="J19" s="8">
        <v>1022</v>
      </c>
      <c r="K19" s="8">
        <v>995</v>
      </c>
      <c r="L19" s="8">
        <v>979</v>
      </c>
      <c r="M19" s="8">
        <v>939</v>
      </c>
      <c r="N19" s="8">
        <v>903</v>
      </c>
      <c r="O19" s="8">
        <v>902</v>
      </c>
      <c r="P19" s="8">
        <v>872</v>
      </c>
      <c r="Q19" s="15">
        <v>876</v>
      </c>
      <c r="R19" s="51">
        <f t="shared" si="7"/>
        <v>7.4349442379182153E-3</v>
      </c>
      <c r="S19" s="51">
        <f t="shared" si="8"/>
        <v>-8.3025830258302586E-3</v>
      </c>
      <c r="T19" s="51">
        <f t="shared" si="9"/>
        <v>-6.5116279069767444E-3</v>
      </c>
      <c r="U19" s="51">
        <f t="shared" si="10"/>
        <v>-3.7453183520599251E-3</v>
      </c>
      <c r="V19" s="51">
        <f t="shared" si="11"/>
        <v>-3.9473684210526314E-2</v>
      </c>
      <c r="W19" s="51">
        <f t="shared" si="12"/>
        <v>-2.6418786692759294E-2</v>
      </c>
      <c r="X19" s="51">
        <f t="shared" si="13"/>
        <v>-1.6080402010050253E-2</v>
      </c>
      <c r="Y19" s="51">
        <f t="shared" si="14"/>
        <v>-4.0858018386108273E-2</v>
      </c>
      <c r="Z19" s="51">
        <f t="shared" si="15"/>
        <v>-3.8338658146964855E-2</v>
      </c>
      <c r="AA19" s="51">
        <f t="shared" si="16"/>
        <v>-1.1074197120708748E-3</v>
      </c>
      <c r="AB19" s="51">
        <f t="shared" si="17"/>
        <v>-3.325942350332594E-2</v>
      </c>
      <c r="AC19" s="55">
        <f t="shared" si="18"/>
        <v>4.5871559633027525E-3</v>
      </c>
      <c r="AD19" s="58">
        <f t="shared" si="19"/>
        <v>-1.7340155420542857E-2</v>
      </c>
      <c r="AE19" s="72"/>
      <c r="AF19" s="82">
        <f t="shared" si="5"/>
        <v>0.16628806647447741</v>
      </c>
      <c r="AG19" s="82">
        <f t="shared" si="20"/>
        <v>5.8733289502520269E-3</v>
      </c>
    </row>
    <row r="20" spans="1:33" x14ac:dyDescent="0.25">
      <c r="C20" s="32" t="s">
        <v>20</v>
      </c>
      <c r="D20" s="23" t="s">
        <v>39</v>
      </c>
      <c r="E20" s="8">
        <v>1081</v>
      </c>
      <c r="F20" s="8">
        <v>1068</v>
      </c>
      <c r="G20" s="8">
        <v>1031</v>
      </c>
      <c r="H20" s="8">
        <v>1022</v>
      </c>
      <c r="I20" s="8">
        <v>1006</v>
      </c>
      <c r="J20" s="8">
        <v>968</v>
      </c>
      <c r="K20" s="8">
        <v>936</v>
      </c>
      <c r="L20" s="8">
        <v>935</v>
      </c>
      <c r="M20" s="8">
        <v>908</v>
      </c>
      <c r="N20" s="8">
        <v>894</v>
      </c>
      <c r="O20" s="8">
        <v>869</v>
      </c>
      <c r="P20" s="8">
        <v>907</v>
      </c>
      <c r="Q20" s="15">
        <v>860</v>
      </c>
      <c r="R20" s="51">
        <f t="shared" si="7"/>
        <v>-1.2025901942645698E-2</v>
      </c>
      <c r="S20" s="51">
        <f t="shared" si="8"/>
        <v>-3.4644194756554308E-2</v>
      </c>
      <c r="T20" s="51">
        <f t="shared" si="9"/>
        <v>-8.7293889427740058E-3</v>
      </c>
      <c r="U20" s="51">
        <f t="shared" si="10"/>
        <v>-1.5655577299412915E-2</v>
      </c>
      <c r="V20" s="51">
        <f t="shared" si="11"/>
        <v>-3.7773359840954271E-2</v>
      </c>
      <c r="W20" s="51">
        <f t="shared" si="12"/>
        <v>-3.3057851239669422E-2</v>
      </c>
      <c r="X20" s="51">
        <f t="shared" si="13"/>
        <v>-1.0683760683760685E-3</v>
      </c>
      <c r="Y20" s="51">
        <f t="shared" si="14"/>
        <v>-2.8877005347593583E-2</v>
      </c>
      <c r="Z20" s="51">
        <f t="shared" si="15"/>
        <v>-1.5418502202643172E-2</v>
      </c>
      <c r="AA20" s="51">
        <f t="shared" si="16"/>
        <v>-2.7964205816554809E-2</v>
      </c>
      <c r="AB20" s="51">
        <f t="shared" si="17"/>
        <v>4.3728423475258918E-2</v>
      </c>
      <c r="AC20" s="55">
        <f t="shared" si="18"/>
        <v>-5.1819184123484012E-2</v>
      </c>
      <c r="AD20" s="58">
        <f t="shared" si="19"/>
        <v>-2.1521436345717827E-2</v>
      </c>
      <c r="AE20" s="72"/>
      <c r="AF20" s="82">
        <f t="shared" si="5"/>
        <v>0</v>
      </c>
      <c r="AG20" s="82">
        <f t="shared" si="20"/>
        <v>5.3911900065746216E-3</v>
      </c>
    </row>
    <row r="21" spans="1:33" x14ac:dyDescent="0.25">
      <c r="A21" t="s">
        <v>40</v>
      </c>
      <c r="C21" s="32" t="s">
        <v>20</v>
      </c>
      <c r="D21" s="23" t="s">
        <v>41</v>
      </c>
      <c r="E21" s="8">
        <v>4057</v>
      </c>
      <c r="F21" s="8">
        <v>4003</v>
      </c>
      <c r="G21" s="8">
        <v>3922</v>
      </c>
      <c r="H21" s="8">
        <v>3876</v>
      </c>
      <c r="I21" s="8">
        <v>3865</v>
      </c>
      <c r="J21" s="8">
        <v>3816</v>
      </c>
      <c r="K21" s="8">
        <v>3769</v>
      </c>
      <c r="L21" s="8">
        <v>3708</v>
      </c>
      <c r="M21" s="8">
        <v>3631</v>
      </c>
      <c r="N21" s="8">
        <v>3597</v>
      </c>
      <c r="O21" s="8">
        <v>3554</v>
      </c>
      <c r="P21" s="8">
        <v>3508</v>
      </c>
      <c r="Q21" s="15">
        <v>3522</v>
      </c>
      <c r="R21" s="51">
        <f t="shared" ref="R21" si="21">(F21-E21)/E21</f>
        <v>-1.3310327828444664E-2</v>
      </c>
      <c r="S21" s="51">
        <f t="shared" ref="S21" si="22">(G21-F21)/F21</f>
        <v>-2.0234823882088433E-2</v>
      </c>
      <c r="T21" s="51">
        <f t="shared" ref="T21" si="23">(H21-G21)/G21</f>
        <v>-1.1728709841917389E-2</v>
      </c>
      <c r="U21" s="51">
        <f t="shared" ref="U21" si="24">(I21-H21)/H21</f>
        <v>-2.8379772961816306E-3</v>
      </c>
      <c r="V21" s="51">
        <f t="shared" ref="V21" si="25">(J21-I21)/I21</f>
        <v>-1.2677878395860284E-2</v>
      </c>
      <c r="W21" s="51">
        <f t="shared" ref="W21" si="26">(K21-J21)/J21</f>
        <v>-1.2316561844863731E-2</v>
      </c>
      <c r="X21" s="51">
        <f t="shared" ref="X21" si="27">(L21-K21)/K21</f>
        <v>-1.6184664367206156E-2</v>
      </c>
      <c r="Y21" s="51">
        <f t="shared" ref="Y21" si="28">(M21-L21)/L21</f>
        <v>-2.0765911542610573E-2</v>
      </c>
      <c r="Z21" s="51">
        <f t="shared" ref="Z21" si="29">(N21-M21)/M21</f>
        <v>-9.36381162214266E-3</v>
      </c>
      <c r="AA21" s="51">
        <f t="shared" ref="AA21" si="30">(O21-N21)/N21</f>
        <v>-1.1954406449819294E-2</v>
      </c>
      <c r="AB21" s="51">
        <f t="shared" ref="AB21" si="31">(P21-O21)/O21</f>
        <v>-1.2943162633652222E-2</v>
      </c>
      <c r="AC21" s="55">
        <f t="shared" ref="AC21" si="32">(Q21-P21)/P21</f>
        <v>3.990877993158495E-3</v>
      </c>
      <c r="AD21" s="58">
        <f t="shared" si="19"/>
        <v>-1.3137507307113484E-2</v>
      </c>
      <c r="AE21" s="72"/>
      <c r="AF21" s="82">
        <f t="shared" si="5"/>
        <v>0.33342589848358511</v>
      </c>
      <c r="AG21" s="82">
        <f t="shared" si="20"/>
        <v>4.4619767696690772E-2</v>
      </c>
    </row>
    <row r="22" spans="1:33" x14ac:dyDescent="0.25">
      <c r="C22" s="32" t="s">
        <v>20</v>
      </c>
      <c r="D22" s="23" t="s">
        <v>42</v>
      </c>
      <c r="E22" s="8"/>
      <c r="F22" s="8"/>
      <c r="G22" s="8">
        <v>1273</v>
      </c>
      <c r="H22" s="8"/>
      <c r="I22" s="8"/>
      <c r="J22" s="8"/>
      <c r="K22" s="8"/>
      <c r="L22" s="8">
        <v>1200</v>
      </c>
      <c r="M22" s="8">
        <v>1162</v>
      </c>
      <c r="N22" s="8">
        <v>1126</v>
      </c>
      <c r="O22" s="8">
        <v>1163</v>
      </c>
      <c r="P22" s="8">
        <v>1167</v>
      </c>
      <c r="Q22" s="15">
        <v>1157</v>
      </c>
      <c r="R22" s="51"/>
      <c r="S22" s="51"/>
      <c r="T22" s="51"/>
      <c r="U22" s="51"/>
      <c r="V22" s="51"/>
      <c r="W22" s="51"/>
      <c r="X22" s="51"/>
      <c r="Y22" s="51">
        <f t="shared" ref="Y22" si="33">(M22-L22)/L22</f>
        <v>-3.1666666666666669E-2</v>
      </c>
      <c r="Z22" s="51">
        <f t="shared" ref="Z22" si="34">(N22-M22)/M22</f>
        <v>-3.098106712564544E-2</v>
      </c>
      <c r="AA22" s="51">
        <f t="shared" ref="AA22" si="35">(O22-N22)/N22</f>
        <v>3.2859680284191832E-2</v>
      </c>
      <c r="AB22" s="51">
        <f t="shared" ref="AB22" si="36">(P22-O22)/O22</f>
        <v>3.4393809114359416E-3</v>
      </c>
      <c r="AC22" s="55">
        <f t="shared" ref="AC22" si="37">(Q22-P22)/P22</f>
        <v>-8.5689802913453302E-3</v>
      </c>
      <c r="AD22" s="58">
        <f t="shared" ref="AD22" si="38">AVERAGE(R22:AA22)</f>
        <v>-9.9293511693734279E-3</v>
      </c>
      <c r="AE22" s="72"/>
      <c r="AF22" s="82">
        <f t="shared" ref="AF22" si="39">(AD22-$AE$7)/($AE$9-$AE$7)</f>
        <v>0.46101313565796775</v>
      </c>
      <c r="AG22" s="82">
        <f t="shared" ref="AG22" si="40">(O22-$AE$11)/($AE$13-$AE$11)</f>
        <v>9.6866096866096863E-3</v>
      </c>
    </row>
    <row r="23" spans="1:33" x14ac:dyDescent="0.25">
      <c r="C23" s="32" t="s">
        <v>20</v>
      </c>
      <c r="D23" s="23" t="s">
        <v>43</v>
      </c>
      <c r="E23" s="8">
        <v>533</v>
      </c>
      <c r="F23" s="8">
        <v>554</v>
      </c>
      <c r="G23" s="8">
        <v>556</v>
      </c>
      <c r="H23" s="8">
        <v>554</v>
      </c>
      <c r="I23" s="8">
        <v>543</v>
      </c>
      <c r="J23" s="8">
        <v>527</v>
      </c>
      <c r="K23" s="8">
        <v>526</v>
      </c>
      <c r="L23" s="8">
        <v>520</v>
      </c>
      <c r="M23" s="8">
        <v>508</v>
      </c>
      <c r="N23" s="8">
        <v>503</v>
      </c>
      <c r="O23" s="8">
        <v>500</v>
      </c>
      <c r="P23" s="8">
        <v>503</v>
      </c>
      <c r="Q23" s="15">
        <v>505</v>
      </c>
      <c r="R23" s="51">
        <f t="shared" si="7"/>
        <v>3.9399624765478425E-2</v>
      </c>
      <c r="S23" s="51">
        <f t="shared" si="8"/>
        <v>3.6101083032490976E-3</v>
      </c>
      <c r="T23" s="51">
        <f t="shared" si="9"/>
        <v>-3.5971223021582736E-3</v>
      </c>
      <c r="U23" s="51">
        <f t="shared" si="10"/>
        <v>-1.9855595667870037E-2</v>
      </c>
      <c r="V23" s="51">
        <f t="shared" si="11"/>
        <v>-2.9465930018416207E-2</v>
      </c>
      <c r="W23" s="51">
        <f t="shared" si="12"/>
        <v>-1.8975332068311196E-3</v>
      </c>
      <c r="X23" s="51">
        <f t="shared" si="13"/>
        <v>-1.1406844106463879E-2</v>
      </c>
      <c r="Y23" s="51">
        <f t="shared" si="14"/>
        <v>-2.3076923076923078E-2</v>
      </c>
      <c r="Z23" s="51">
        <f t="shared" si="15"/>
        <v>-9.8425196850393699E-3</v>
      </c>
      <c r="AA23" s="51">
        <f t="shared" si="16"/>
        <v>-5.9642147117296221E-3</v>
      </c>
      <c r="AB23" s="51">
        <f t="shared" si="17"/>
        <v>6.0000000000000001E-3</v>
      </c>
      <c r="AC23" s="55">
        <f t="shared" si="18"/>
        <v>3.9761431411530811E-3</v>
      </c>
      <c r="AD23" s="58">
        <f t="shared" si="19"/>
        <v>-6.209694970670406E-3</v>
      </c>
      <c r="AE23" s="72"/>
      <c r="AF23" s="82">
        <f t="shared" si="5"/>
        <v>0.60894254970618711</v>
      </c>
      <c r="AG23" s="82">
        <f t="shared" si="20"/>
        <v>0</v>
      </c>
    </row>
    <row r="24" spans="1:33" ht="15.75" thickBot="1" x14ac:dyDescent="0.3">
      <c r="C24" s="34" t="s">
        <v>20</v>
      </c>
      <c r="D24" s="13" t="s">
        <v>44</v>
      </c>
      <c r="E24" s="16">
        <v>3971</v>
      </c>
      <c r="F24" s="16">
        <v>3928</v>
      </c>
      <c r="G24" s="16">
        <v>3874</v>
      </c>
      <c r="H24" s="16">
        <v>3849</v>
      </c>
      <c r="I24" s="16">
        <v>3870</v>
      </c>
      <c r="J24" s="16">
        <v>3826</v>
      </c>
      <c r="K24" s="16">
        <v>3769</v>
      </c>
      <c r="L24" s="16">
        <v>3722</v>
      </c>
      <c r="M24" s="16">
        <v>3651</v>
      </c>
      <c r="N24" s="16">
        <v>3548</v>
      </c>
      <c r="O24" s="16">
        <v>3487</v>
      </c>
      <c r="P24" s="16">
        <v>3390</v>
      </c>
      <c r="Q24" s="17">
        <v>3336</v>
      </c>
      <c r="R24" s="53">
        <f t="shared" si="7"/>
        <v>-1.082850667338202E-2</v>
      </c>
      <c r="S24" s="54">
        <f t="shared" si="8"/>
        <v>-1.3747454175152749E-2</v>
      </c>
      <c r="T24" s="54">
        <f t="shared" si="9"/>
        <v>-6.4532782653588024E-3</v>
      </c>
      <c r="U24" s="54">
        <f t="shared" si="10"/>
        <v>5.4559625876851132E-3</v>
      </c>
      <c r="V24" s="54">
        <f t="shared" si="11"/>
        <v>-1.1369509043927648E-2</v>
      </c>
      <c r="W24" s="54">
        <f t="shared" si="12"/>
        <v>-1.4898065865133299E-2</v>
      </c>
      <c r="X24" s="54">
        <f t="shared" si="13"/>
        <v>-1.2470151233749005E-2</v>
      </c>
      <c r="Y24" s="54">
        <f t="shared" si="14"/>
        <v>-1.9075765717356259E-2</v>
      </c>
      <c r="Z24" s="54">
        <f t="shared" si="15"/>
        <v>-2.8211448918104631E-2</v>
      </c>
      <c r="AA24" s="54">
        <f t="shared" si="16"/>
        <v>-1.7192784667418262E-2</v>
      </c>
      <c r="AB24" s="54">
        <f t="shared" si="17"/>
        <v>-2.7817608259248637E-2</v>
      </c>
      <c r="AC24" s="56">
        <f t="shared" si="18"/>
        <v>-1.5929203539823009E-2</v>
      </c>
      <c r="AD24" s="59">
        <f t="shared" si="19"/>
        <v>-1.2879100197189759E-2</v>
      </c>
      <c r="AE24" s="73"/>
      <c r="AF24" s="46">
        <f>(AD24-$AE$7)/($AE$9-$AE$7)</f>
        <v>0.34370265803201844</v>
      </c>
      <c r="AG24" s="46">
        <f t="shared" si="20"/>
        <v>4.3640879538315434E-2</v>
      </c>
    </row>
    <row r="25" spans="1:33" x14ac:dyDescent="0.25">
      <c r="C25" s="36" t="s">
        <v>45</v>
      </c>
      <c r="D25" s="11" t="s">
        <v>46</v>
      </c>
      <c r="E25" s="8">
        <v>98662</v>
      </c>
      <c r="F25" s="8">
        <v>95962</v>
      </c>
      <c r="G25" s="8">
        <v>93588</v>
      </c>
      <c r="H25" s="8">
        <v>90879</v>
      </c>
      <c r="I25" s="8">
        <v>89184</v>
      </c>
      <c r="J25" s="8">
        <v>87403</v>
      </c>
      <c r="K25" s="8">
        <v>86435</v>
      </c>
      <c r="L25" s="8">
        <v>85858</v>
      </c>
      <c r="M25" s="8">
        <v>84592</v>
      </c>
      <c r="N25" s="8">
        <v>83250</v>
      </c>
      <c r="O25" s="8">
        <v>82604</v>
      </c>
      <c r="P25" s="8">
        <v>81587</v>
      </c>
      <c r="Q25" s="15">
        <v>80627</v>
      </c>
      <c r="R25" s="51">
        <f>(F25-E25)/E25</f>
        <v>-2.7366159210232915E-2</v>
      </c>
      <c r="S25" s="51">
        <f t="shared" si="8"/>
        <v>-2.4738959171338656E-2</v>
      </c>
      <c r="T25" s="51">
        <f t="shared" si="9"/>
        <v>-2.8946018720348764E-2</v>
      </c>
      <c r="U25" s="51">
        <f t="shared" si="10"/>
        <v>-1.8651173538441226E-2</v>
      </c>
      <c r="V25" s="51">
        <f t="shared" si="11"/>
        <v>-1.9969949766774308E-2</v>
      </c>
      <c r="W25" s="51">
        <f t="shared" si="12"/>
        <v>-1.1075134720776175E-2</v>
      </c>
      <c r="X25" s="51">
        <f t="shared" si="13"/>
        <v>-6.6755365303407185E-3</v>
      </c>
      <c r="Y25" s="51">
        <f t="shared" si="14"/>
        <v>-1.4745277085420113E-2</v>
      </c>
      <c r="Z25" s="51">
        <f t="shared" si="15"/>
        <v>-1.5864384338944579E-2</v>
      </c>
      <c r="AA25" s="51">
        <f t="shared" si="16"/>
        <v>-7.7597597597597601E-3</v>
      </c>
      <c r="AB25" s="51">
        <f t="shared" si="17"/>
        <v>-1.2311752457508112E-2</v>
      </c>
      <c r="AC25" s="55">
        <f t="shared" si="18"/>
        <v>-1.1766580460122323E-2</v>
      </c>
      <c r="AD25" s="58">
        <f>AVERAGE(R25:AA25)</f>
        <v>-1.7579235284237722E-2</v>
      </c>
      <c r="AE25" s="67" t="s">
        <v>22</v>
      </c>
      <c r="AF25" s="82">
        <f t="shared" ref="AF25:AF36" si="41">(AD25-$AE$26)/($AE$28-$AE$26)</f>
        <v>0.58050205224189766</v>
      </c>
      <c r="AG25" s="82">
        <f t="shared" ref="AG25:AG26" si="42">(O25-$AE$30)/($AE$32-$AE$30)</f>
        <v>1</v>
      </c>
    </row>
    <row r="26" spans="1:33" x14ac:dyDescent="0.25">
      <c r="C26" s="36" t="s">
        <v>45</v>
      </c>
      <c r="D26" s="11" t="s">
        <v>47</v>
      </c>
      <c r="E26" s="8">
        <v>34444</v>
      </c>
      <c r="F26" s="8">
        <v>33456</v>
      </c>
      <c r="G26" s="8">
        <v>32422</v>
      </c>
      <c r="H26" s="8">
        <v>31378</v>
      </c>
      <c r="I26" s="8">
        <v>30756</v>
      </c>
      <c r="J26" s="8">
        <v>29948</v>
      </c>
      <c r="K26" s="8">
        <v>29317</v>
      </c>
      <c r="L26" s="8">
        <v>28692</v>
      </c>
      <c r="M26" s="8">
        <v>28174</v>
      </c>
      <c r="N26" s="8">
        <v>28156</v>
      </c>
      <c r="O26" s="8">
        <v>27820</v>
      </c>
      <c r="P26" s="8">
        <v>27100</v>
      </c>
      <c r="Q26" s="15">
        <v>26839</v>
      </c>
      <c r="R26" s="51">
        <f t="shared" ref="R26:R38" si="43">(F26-E26)/E26</f>
        <v>-2.8684241086981768E-2</v>
      </c>
      <c r="S26" s="51">
        <f t="shared" ref="S26:S39" si="44">(G26-F26)/F26</f>
        <v>-3.0906264945002392E-2</v>
      </c>
      <c r="T26" s="51">
        <f t="shared" ref="T26:T39" si="45">(H26-G26)/G26</f>
        <v>-3.2200357781753133E-2</v>
      </c>
      <c r="U26" s="51">
        <f t="shared" ref="U26:U39" si="46">(I26-H26)/H26</f>
        <v>-1.9822805787494423E-2</v>
      </c>
      <c r="V26" s="51">
        <f t="shared" ref="V26:V39" si="47">(J26-I26)/I26</f>
        <v>-2.627129665756275E-2</v>
      </c>
      <c r="W26" s="51">
        <f t="shared" ref="W26:W39" si="48">(K26-J26)/J26</f>
        <v>-2.1069854414318152E-2</v>
      </c>
      <c r="X26" s="51">
        <f t="shared" ref="X26:X39" si="49">(L26-K26)/K26</f>
        <v>-2.1318688815363099E-2</v>
      </c>
      <c r="Y26" s="51">
        <f t="shared" ref="Y26:Y39" si="50">(M26-L26)/L26</f>
        <v>-1.8053812909521818E-2</v>
      </c>
      <c r="Z26" s="51">
        <f t="shared" ref="Z26:Z39" si="51">(N26-M26)/M26</f>
        <v>-6.3888691701568818E-4</v>
      </c>
      <c r="AA26" s="51">
        <f t="shared" ref="AA26:AA39" si="52">(O26-N26)/N26</f>
        <v>-1.1933513283136809E-2</v>
      </c>
      <c r="AB26" s="51">
        <f t="shared" ref="AB26:AB39" si="53">(P26-O26)/O26</f>
        <v>-2.5880661394680086E-2</v>
      </c>
      <c r="AC26" s="55">
        <f t="shared" ref="AC26:AC39" si="54">(Q26-P26)/P26</f>
        <v>-9.6309963099630996E-3</v>
      </c>
      <c r="AD26" s="58">
        <f t="shared" ref="AD26:AD38" si="55">AVERAGE(R26:AA26)</f>
        <v>-2.1089972259815008E-2</v>
      </c>
      <c r="AE26" s="58">
        <f>MIN(AD25:AD38)</f>
        <v>-2.3605866180090519E-2</v>
      </c>
      <c r="AF26" s="82">
        <f t="shared" si="41"/>
        <v>0.24233798438657855</v>
      </c>
      <c r="AG26" s="82">
        <f t="shared" si="42"/>
        <v>0.33188614356447721</v>
      </c>
    </row>
    <row r="27" spans="1:33" x14ac:dyDescent="0.25">
      <c r="C27" s="36" t="s">
        <v>45</v>
      </c>
      <c r="D27" s="10" t="s">
        <v>48</v>
      </c>
      <c r="E27" s="8">
        <v>9389</v>
      </c>
      <c r="F27" s="8">
        <v>9215</v>
      </c>
      <c r="G27" s="8">
        <v>8947</v>
      </c>
      <c r="H27" s="8">
        <v>8764</v>
      </c>
      <c r="I27" s="8">
        <v>8545</v>
      </c>
      <c r="J27" s="8">
        <v>8440</v>
      </c>
      <c r="K27" s="8">
        <v>8349</v>
      </c>
      <c r="L27" s="8">
        <v>8199</v>
      </c>
      <c r="M27" s="8">
        <v>8071</v>
      </c>
      <c r="N27" s="8">
        <v>7894</v>
      </c>
      <c r="O27" s="8">
        <v>7777</v>
      </c>
      <c r="P27" s="8">
        <v>7569</v>
      </c>
      <c r="Q27" s="15">
        <v>7473</v>
      </c>
      <c r="R27" s="51">
        <f t="shared" si="43"/>
        <v>-1.8532325061241878E-2</v>
      </c>
      <c r="S27" s="51">
        <f t="shared" si="44"/>
        <v>-2.9083016820401521E-2</v>
      </c>
      <c r="T27" s="51">
        <f t="shared" si="45"/>
        <v>-2.045378339108081E-2</v>
      </c>
      <c r="U27" s="51">
        <f t="shared" si="46"/>
        <v>-2.4988589685075308E-2</v>
      </c>
      <c r="V27" s="51">
        <f t="shared" si="47"/>
        <v>-1.2287887653598596E-2</v>
      </c>
      <c r="W27" s="51">
        <f t="shared" si="48"/>
        <v>-1.0781990521327015E-2</v>
      </c>
      <c r="X27" s="51">
        <f t="shared" si="49"/>
        <v>-1.7966223499820338E-2</v>
      </c>
      <c r="Y27" s="51">
        <f t="shared" si="50"/>
        <v>-1.5611659958531528E-2</v>
      </c>
      <c r="Z27" s="51">
        <f t="shared" si="51"/>
        <v>-2.1930367984140751E-2</v>
      </c>
      <c r="AA27" s="51">
        <f t="shared" si="52"/>
        <v>-1.4821383329110717E-2</v>
      </c>
      <c r="AB27" s="51">
        <f t="shared" si="53"/>
        <v>-2.6745531696026746E-2</v>
      </c>
      <c r="AC27" s="55">
        <f t="shared" si="54"/>
        <v>-1.2683313515655966E-2</v>
      </c>
      <c r="AD27" s="58">
        <f t="shared" si="55"/>
        <v>-1.8645722790432844E-2</v>
      </c>
      <c r="AE27" s="67" t="s">
        <v>25</v>
      </c>
      <c r="AF27" s="82">
        <f t="shared" si="41"/>
        <v>0.47777497359126347</v>
      </c>
      <c r="AG27" s="82">
        <f>(O27-$AE$30)/($AE$32-$AE$30)</f>
        <v>8.7453352520793184E-2</v>
      </c>
    </row>
    <row r="28" spans="1:33" x14ac:dyDescent="0.25">
      <c r="C28" s="36" t="s">
        <v>45</v>
      </c>
      <c r="D28" s="10" t="s">
        <v>49</v>
      </c>
      <c r="E28" s="8">
        <v>9694</v>
      </c>
      <c r="F28" s="8">
        <v>9395</v>
      </c>
      <c r="G28" s="8">
        <v>9125</v>
      </c>
      <c r="H28" s="8">
        <v>8835</v>
      </c>
      <c r="I28" s="8">
        <v>8644</v>
      </c>
      <c r="J28" s="8">
        <v>8489</v>
      </c>
      <c r="K28" s="8">
        <v>8300</v>
      </c>
      <c r="L28" s="8">
        <v>8173</v>
      </c>
      <c r="M28" s="8">
        <v>7978</v>
      </c>
      <c r="N28" s="8">
        <v>7796</v>
      </c>
      <c r="O28" s="8">
        <v>7633</v>
      </c>
      <c r="P28" s="8">
        <v>7370</v>
      </c>
      <c r="Q28" s="15">
        <v>7289</v>
      </c>
      <c r="R28" s="51">
        <f t="shared" si="43"/>
        <v>-3.0843820920156799E-2</v>
      </c>
      <c r="S28" s="51">
        <f t="shared" si="44"/>
        <v>-2.8738690792974985E-2</v>
      </c>
      <c r="T28" s="51">
        <f t="shared" si="45"/>
        <v>-3.1780821917808219E-2</v>
      </c>
      <c r="U28" s="51">
        <f t="shared" si="46"/>
        <v>-2.1618562535370686E-2</v>
      </c>
      <c r="V28" s="51">
        <f t="shared" si="47"/>
        <v>-1.7931513188338733E-2</v>
      </c>
      <c r="W28" s="51">
        <f t="shared" si="48"/>
        <v>-2.2264106490752739E-2</v>
      </c>
      <c r="X28" s="51">
        <f t="shared" si="49"/>
        <v>-1.5301204819277109E-2</v>
      </c>
      <c r="Y28" s="51">
        <f t="shared" si="50"/>
        <v>-2.3859048085158447E-2</v>
      </c>
      <c r="Z28" s="51">
        <f t="shared" si="51"/>
        <v>-2.2812735021308598E-2</v>
      </c>
      <c r="AA28" s="51">
        <f t="shared" si="52"/>
        <v>-2.0908158029758851E-2</v>
      </c>
      <c r="AB28" s="51">
        <f t="shared" si="53"/>
        <v>-3.4455653085287564E-2</v>
      </c>
      <c r="AC28" s="55">
        <f t="shared" si="54"/>
        <v>-1.0990502035278155E-2</v>
      </c>
      <c r="AD28" s="58">
        <f t="shared" si="55"/>
        <v>-2.3605866180090519E-2</v>
      </c>
      <c r="AE28" s="58">
        <f>MAX(AD25:AD38)</f>
        <v>-1.3224109780474081E-2</v>
      </c>
      <c r="AF28" s="82">
        <f t="shared" si="41"/>
        <v>0</v>
      </c>
      <c r="AG28" s="82">
        <f t="shared" ref="AG28:AG36" si="56">(O28-$AE$30)/($AE$32-$AE$30)</f>
        <v>8.5697212127125055E-2</v>
      </c>
    </row>
    <row r="29" spans="1:33" x14ac:dyDescent="0.25">
      <c r="C29" s="36" t="s">
        <v>45</v>
      </c>
      <c r="D29" s="10" t="s">
        <v>50</v>
      </c>
      <c r="E29" s="8">
        <v>8676</v>
      </c>
      <c r="F29" s="8">
        <v>8421</v>
      </c>
      <c r="G29" s="8">
        <v>8112</v>
      </c>
      <c r="H29" s="8">
        <v>7844</v>
      </c>
      <c r="I29" s="8">
        <v>7698</v>
      </c>
      <c r="J29" s="8">
        <v>7581</v>
      </c>
      <c r="K29" s="8">
        <v>7470</v>
      </c>
      <c r="L29" s="8">
        <v>7500</v>
      </c>
      <c r="M29" s="8">
        <v>7343</v>
      </c>
      <c r="N29" s="8">
        <v>7291</v>
      </c>
      <c r="O29" s="8">
        <v>7203</v>
      </c>
      <c r="P29" s="8">
        <v>7129</v>
      </c>
      <c r="Q29" s="15">
        <v>7035</v>
      </c>
      <c r="R29" s="51">
        <f t="shared" si="43"/>
        <v>-2.9391424619640387E-2</v>
      </c>
      <c r="S29" s="51">
        <f t="shared" si="44"/>
        <v>-3.6693979337370862E-2</v>
      </c>
      <c r="T29" s="51">
        <f t="shared" si="45"/>
        <v>-3.3037475345167655E-2</v>
      </c>
      <c r="U29" s="51">
        <f t="shared" si="46"/>
        <v>-1.8612952575216727E-2</v>
      </c>
      <c r="V29" s="51">
        <f t="shared" si="47"/>
        <v>-1.5198752922837101E-2</v>
      </c>
      <c r="W29" s="51">
        <f t="shared" si="48"/>
        <v>-1.4641867827463396E-2</v>
      </c>
      <c r="X29" s="51">
        <f t="shared" si="49"/>
        <v>4.0160642570281121E-3</v>
      </c>
      <c r="Y29" s="51">
        <f t="shared" si="50"/>
        <v>-2.0933333333333335E-2</v>
      </c>
      <c r="Z29" s="51">
        <f t="shared" si="51"/>
        <v>-7.0815742884379682E-3</v>
      </c>
      <c r="AA29" s="51">
        <f t="shared" si="52"/>
        <v>-1.2069674941708956E-2</v>
      </c>
      <c r="AB29" s="51">
        <f t="shared" si="53"/>
        <v>-1.0273497153963626E-2</v>
      </c>
      <c r="AC29" s="55">
        <f t="shared" si="54"/>
        <v>-1.3185580025248982E-2</v>
      </c>
      <c r="AD29" s="58">
        <f t="shared" si="55"/>
        <v>-1.8364497093414832E-2</v>
      </c>
      <c r="AE29" s="67" t="s">
        <v>28</v>
      </c>
      <c r="AF29" s="82">
        <f t="shared" si="41"/>
        <v>0.50486342434978859</v>
      </c>
      <c r="AG29" s="82">
        <f t="shared" si="56"/>
        <v>8.0453181784921585E-2</v>
      </c>
    </row>
    <row r="30" spans="1:33" x14ac:dyDescent="0.25">
      <c r="C30" s="36" t="s">
        <v>45</v>
      </c>
      <c r="D30" s="10" t="s">
        <v>51</v>
      </c>
      <c r="E30" s="8">
        <v>7669</v>
      </c>
      <c r="F30" s="8">
        <v>7457</v>
      </c>
      <c r="G30" s="8">
        <v>7285</v>
      </c>
      <c r="H30" s="8">
        <v>7112</v>
      </c>
      <c r="I30" s="8">
        <v>6971</v>
      </c>
      <c r="J30" s="8">
        <v>6842</v>
      </c>
      <c r="K30" s="8">
        <v>6729</v>
      </c>
      <c r="L30" s="8">
        <v>6634</v>
      </c>
      <c r="M30" s="8">
        <v>6522</v>
      </c>
      <c r="N30" s="8">
        <v>6423</v>
      </c>
      <c r="O30" s="8">
        <v>6340</v>
      </c>
      <c r="P30" s="8">
        <v>6229</v>
      </c>
      <c r="Q30" s="15">
        <v>6161</v>
      </c>
      <c r="R30" s="51">
        <f t="shared" si="43"/>
        <v>-2.7643760594601642E-2</v>
      </c>
      <c r="S30" s="51">
        <f t="shared" si="44"/>
        <v>-2.3065575968888294E-2</v>
      </c>
      <c r="T30" s="51">
        <f t="shared" si="45"/>
        <v>-2.3747426218256693E-2</v>
      </c>
      <c r="U30" s="51">
        <f t="shared" si="46"/>
        <v>-1.982564679415073E-2</v>
      </c>
      <c r="V30" s="51">
        <f t="shared" si="47"/>
        <v>-1.8505235977621576E-2</v>
      </c>
      <c r="W30" s="51">
        <f t="shared" si="48"/>
        <v>-1.6515638702133878E-2</v>
      </c>
      <c r="X30" s="51">
        <f t="shared" si="49"/>
        <v>-1.4117996730569179E-2</v>
      </c>
      <c r="Y30" s="51">
        <f t="shared" si="50"/>
        <v>-1.6882725354235757E-2</v>
      </c>
      <c r="Z30" s="51">
        <f t="shared" si="51"/>
        <v>-1.5179392824287029E-2</v>
      </c>
      <c r="AA30" s="51">
        <f t="shared" si="52"/>
        <v>-1.2922310446831698E-2</v>
      </c>
      <c r="AB30" s="51">
        <f t="shared" si="53"/>
        <v>-1.750788643533123E-2</v>
      </c>
      <c r="AC30" s="55">
        <f t="shared" si="54"/>
        <v>-1.0916680044951036E-2</v>
      </c>
      <c r="AD30" s="58">
        <f>AVERAGE(R30:AA30)</f>
        <v>-1.8840570961157647E-2</v>
      </c>
      <c r="AE30" s="82">
        <f>MIN(O25:O38)</f>
        <v>606</v>
      </c>
      <c r="AF30" s="82">
        <f t="shared" si="41"/>
        <v>0.45900664930925644</v>
      </c>
      <c r="AG30" s="82">
        <f t="shared" si="56"/>
        <v>6.9928534842313234E-2</v>
      </c>
    </row>
    <row r="31" spans="1:33" x14ac:dyDescent="0.25">
      <c r="C31" s="36" t="s">
        <v>45</v>
      </c>
      <c r="D31" s="10" t="s">
        <v>52</v>
      </c>
      <c r="E31" s="8">
        <v>7609</v>
      </c>
      <c r="F31" s="8">
        <v>7454</v>
      </c>
      <c r="G31" s="8">
        <v>7197</v>
      </c>
      <c r="H31" s="8">
        <v>7011</v>
      </c>
      <c r="I31" s="8">
        <v>6854</v>
      </c>
      <c r="J31" s="8">
        <v>6753</v>
      </c>
      <c r="K31" s="8">
        <v>6659</v>
      </c>
      <c r="L31" s="8">
        <v>6470</v>
      </c>
      <c r="M31" s="8">
        <v>6334</v>
      </c>
      <c r="N31" s="8">
        <v>6135</v>
      </c>
      <c r="O31" s="8">
        <v>6073</v>
      </c>
      <c r="P31" s="8">
        <v>5934</v>
      </c>
      <c r="Q31" s="15">
        <v>5840</v>
      </c>
      <c r="R31" s="51">
        <f t="shared" si="43"/>
        <v>-2.0370613746878697E-2</v>
      </c>
      <c r="S31" s="51">
        <f t="shared" si="44"/>
        <v>-3.4478132546283874E-2</v>
      </c>
      <c r="T31" s="51">
        <f t="shared" si="45"/>
        <v>-2.5844101709045435E-2</v>
      </c>
      <c r="U31" s="51">
        <f t="shared" si="46"/>
        <v>-2.2393381828555128E-2</v>
      </c>
      <c r="V31" s="51">
        <f t="shared" si="47"/>
        <v>-1.4735920630288883E-2</v>
      </c>
      <c r="W31" s="51">
        <f t="shared" si="48"/>
        <v>-1.3919739375092551E-2</v>
      </c>
      <c r="X31" s="51">
        <f t="shared" si="49"/>
        <v>-2.8382640036041448E-2</v>
      </c>
      <c r="Y31" s="51">
        <f t="shared" si="50"/>
        <v>-2.1020092735703245E-2</v>
      </c>
      <c r="Z31" s="51">
        <f t="shared" si="51"/>
        <v>-3.1417745500473632E-2</v>
      </c>
      <c r="AA31" s="51">
        <f t="shared" si="52"/>
        <v>-1.0105949470252649E-2</v>
      </c>
      <c r="AB31" s="51">
        <f t="shared" si="53"/>
        <v>-2.2888193643998023E-2</v>
      </c>
      <c r="AC31" s="55">
        <f t="shared" si="54"/>
        <v>-1.5840916750926862E-2</v>
      </c>
      <c r="AD31" s="58">
        <f t="shared" si="55"/>
        <v>-2.2266831757861552E-2</v>
      </c>
      <c r="AE31" s="67" t="s">
        <v>31</v>
      </c>
      <c r="AF31" s="82">
        <f t="shared" si="41"/>
        <v>0.12897956479487788</v>
      </c>
      <c r="AG31" s="82">
        <f t="shared" si="56"/>
        <v>6.6672357862386886E-2</v>
      </c>
    </row>
    <row r="32" spans="1:33" x14ac:dyDescent="0.25">
      <c r="C32" s="36" t="s">
        <v>45</v>
      </c>
      <c r="D32" s="23" t="s">
        <v>53</v>
      </c>
      <c r="E32" s="8">
        <v>2467</v>
      </c>
      <c r="F32" s="8">
        <v>2432</v>
      </c>
      <c r="G32" s="8">
        <v>2387</v>
      </c>
      <c r="H32" s="8">
        <v>2350</v>
      </c>
      <c r="I32" s="8">
        <v>2278</v>
      </c>
      <c r="J32" s="8">
        <v>2203</v>
      </c>
      <c r="K32" s="8">
        <v>2165</v>
      </c>
      <c r="L32" s="8">
        <v>2140</v>
      </c>
      <c r="M32" s="8">
        <v>2122</v>
      </c>
      <c r="N32" s="8">
        <v>2065</v>
      </c>
      <c r="O32" s="8">
        <v>2031</v>
      </c>
      <c r="P32" s="8">
        <v>1938</v>
      </c>
      <c r="Q32" s="15">
        <v>1895</v>
      </c>
      <c r="R32" s="51">
        <f t="shared" si="43"/>
        <v>-1.4187271990271585E-2</v>
      </c>
      <c r="S32" s="51">
        <f t="shared" si="44"/>
        <v>-1.8503289473684209E-2</v>
      </c>
      <c r="T32" s="51">
        <f t="shared" si="45"/>
        <v>-1.5500628403854211E-2</v>
      </c>
      <c r="U32" s="51">
        <f t="shared" si="46"/>
        <v>-3.0638297872340424E-2</v>
      </c>
      <c r="V32" s="51">
        <f t="shared" si="47"/>
        <v>-3.2923617208077259E-2</v>
      </c>
      <c r="W32" s="51">
        <f t="shared" si="48"/>
        <v>-1.7249205628688154E-2</v>
      </c>
      <c r="X32" s="51">
        <f t="shared" si="49"/>
        <v>-1.1547344110854504E-2</v>
      </c>
      <c r="Y32" s="51">
        <f t="shared" si="50"/>
        <v>-8.4112149532710283E-3</v>
      </c>
      <c r="Z32" s="51">
        <f t="shared" si="51"/>
        <v>-2.6861451460885956E-2</v>
      </c>
      <c r="AA32" s="51">
        <f t="shared" si="52"/>
        <v>-1.6464891041162229E-2</v>
      </c>
      <c r="AB32" s="51">
        <f t="shared" si="53"/>
        <v>-4.5790251107828653E-2</v>
      </c>
      <c r="AC32" s="55">
        <f t="shared" si="54"/>
        <v>-2.2187822497420021E-2</v>
      </c>
      <c r="AD32" s="58">
        <f t="shared" si="55"/>
        <v>-1.9228721214308953E-2</v>
      </c>
      <c r="AE32" s="82">
        <f>MAX(O25:O38)</f>
        <v>82604</v>
      </c>
      <c r="AF32" s="82">
        <f t="shared" si="41"/>
        <v>0.42161892432221609</v>
      </c>
      <c r="AG32" s="82">
        <f t="shared" si="56"/>
        <v>1.7378472645674284E-2</v>
      </c>
    </row>
    <row r="33" spans="3:33" x14ac:dyDescent="0.25">
      <c r="C33" s="36" t="s">
        <v>45</v>
      </c>
      <c r="D33" s="23" t="s">
        <v>54</v>
      </c>
      <c r="E33" s="8">
        <v>1746</v>
      </c>
      <c r="F33" s="8">
        <v>1710</v>
      </c>
      <c r="G33" s="8">
        <v>1663</v>
      </c>
      <c r="H33" s="8">
        <v>1633</v>
      </c>
      <c r="I33" s="8">
        <v>1610</v>
      </c>
      <c r="J33" s="8">
        <v>1590</v>
      </c>
      <c r="K33" s="8">
        <v>1555</v>
      </c>
      <c r="L33" s="8">
        <v>1533</v>
      </c>
      <c r="M33" s="8">
        <v>1469</v>
      </c>
      <c r="N33" s="8">
        <v>1437</v>
      </c>
      <c r="O33" s="8">
        <v>1382</v>
      </c>
      <c r="P33" s="8">
        <v>1345</v>
      </c>
      <c r="Q33" s="15">
        <v>1321</v>
      </c>
      <c r="R33" s="51">
        <f t="shared" si="43"/>
        <v>-2.0618556701030927E-2</v>
      </c>
      <c r="S33" s="51">
        <f t="shared" si="44"/>
        <v>-2.7485380116959064E-2</v>
      </c>
      <c r="T33" s="51">
        <f t="shared" si="45"/>
        <v>-1.8039687312086591E-2</v>
      </c>
      <c r="U33" s="51">
        <f t="shared" si="46"/>
        <v>-1.4084507042253521E-2</v>
      </c>
      <c r="V33" s="51">
        <f t="shared" si="47"/>
        <v>-1.2422360248447204E-2</v>
      </c>
      <c r="W33" s="51">
        <f t="shared" si="48"/>
        <v>-2.20125786163522E-2</v>
      </c>
      <c r="X33" s="51">
        <f t="shared" si="49"/>
        <v>-1.414790996784566E-2</v>
      </c>
      <c r="Y33" s="51">
        <f t="shared" si="50"/>
        <v>-4.1748206131767773E-2</v>
      </c>
      <c r="Z33" s="51">
        <f t="shared" si="51"/>
        <v>-2.1783526208304968E-2</v>
      </c>
      <c r="AA33" s="51">
        <f t="shared" si="52"/>
        <v>-3.8274182324286705E-2</v>
      </c>
      <c r="AB33" s="51">
        <f t="shared" si="53"/>
        <v>-2.6772793053545588E-2</v>
      </c>
      <c r="AC33" s="55">
        <f t="shared" si="54"/>
        <v>-1.7843866171003718E-2</v>
      </c>
      <c r="AD33" s="58">
        <f t="shared" si="55"/>
        <v>-2.306168946693346E-2</v>
      </c>
      <c r="AE33" s="72"/>
      <c r="AF33" s="82">
        <f t="shared" si="41"/>
        <v>5.2416632813419038E-2</v>
      </c>
      <c r="AG33" s="82">
        <f t="shared" si="56"/>
        <v>9.4636454547671889E-3</v>
      </c>
    </row>
    <row r="34" spans="3:33" x14ac:dyDescent="0.25">
      <c r="C34" s="36" t="s">
        <v>45</v>
      </c>
      <c r="D34" s="23" t="s">
        <v>55</v>
      </c>
      <c r="E34" s="8">
        <v>2678</v>
      </c>
      <c r="F34" s="8">
        <v>2639</v>
      </c>
      <c r="G34" s="8">
        <v>2563</v>
      </c>
      <c r="H34" s="8">
        <v>2538</v>
      </c>
      <c r="I34" s="8">
        <v>2537</v>
      </c>
      <c r="J34" s="8">
        <v>2458</v>
      </c>
      <c r="K34" s="8">
        <v>2459</v>
      </c>
      <c r="L34" s="8">
        <v>2381</v>
      </c>
      <c r="M34" s="8">
        <v>2365</v>
      </c>
      <c r="N34" s="8">
        <v>2287</v>
      </c>
      <c r="O34" s="8">
        <v>2253</v>
      </c>
      <c r="P34" s="8">
        <v>2206</v>
      </c>
      <c r="Q34" s="15">
        <v>2169</v>
      </c>
      <c r="R34" s="51">
        <f t="shared" ref="R34:R35" si="57">(F34-E34)/E34</f>
        <v>-1.4563106796116505E-2</v>
      </c>
      <c r="S34" s="51">
        <f t="shared" ref="S34:S35" si="58">(G34-F34)/F34</f>
        <v>-2.8798787419477074E-2</v>
      </c>
      <c r="T34" s="51">
        <f t="shared" ref="T34:T35" si="59">(H34-G34)/G34</f>
        <v>-9.7541943035505275E-3</v>
      </c>
      <c r="U34" s="51">
        <f t="shared" ref="U34:U35" si="60">(I34-H34)/H34</f>
        <v>-3.9401103230890468E-4</v>
      </c>
      <c r="V34" s="51">
        <f t="shared" ref="V34:V35" si="61">(J34-I34)/I34</f>
        <v>-3.1139140717382736E-2</v>
      </c>
      <c r="W34" s="51">
        <f t="shared" ref="W34:W35" si="62">(K34-J34)/J34</f>
        <v>4.0683482506102521E-4</v>
      </c>
      <c r="X34" s="51">
        <f t="shared" ref="X34:X35" si="63">(L34-K34)/K34</f>
        <v>-3.1720211468076451E-2</v>
      </c>
      <c r="Y34" s="51">
        <f t="shared" ref="Y34:Y35" si="64">(M34-L34)/L34</f>
        <v>-6.7198656026879466E-3</v>
      </c>
      <c r="Z34" s="51">
        <f t="shared" ref="Z34:Z35" si="65">(N34-M34)/M34</f>
        <v>-3.2980972515856237E-2</v>
      </c>
      <c r="AA34" s="51">
        <f t="shared" ref="AA34:AA35" si="66">(O34-N34)/N34</f>
        <v>-1.4866637516397026E-2</v>
      </c>
      <c r="AB34" s="51">
        <f t="shared" ref="AB34:AB35" si="67">(P34-O34)/O34</f>
        <v>-2.0861074123391034E-2</v>
      </c>
      <c r="AC34" s="55">
        <f t="shared" ref="AC34:AC35" si="68">(Q34-P34)/P34</f>
        <v>-1.6772438803263828E-2</v>
      </c>
      <c r="AD34" s="58">
        <f t="shared" si="55"/>
        <v>-1.7053009254679237E-2</v>
      </c>
      <c r="AE34" s="72"/>
      <c r="AF34" s="82">
        <f t="shared" si="41"/>
        <v>0.63118962468175255</v>
      </c>
      <c r="AG34" s="82">
        <f t="shared" si="56"/>
        <v>2.0085855752579332E-2</v>
      </c>
    </row>
    <row r="35" spans="3:33" x14ac:dyDescent="0.25">
      <c r="C35" s="36" t="s">
        <v>45</v>
      </c>
      <c r="D35" s="23" t="s">
        <v>56</v>
      </c>
      <c r="E35" s="8">
        <v>3396</v>
      </c>
      <c r="F35" s="8">
        <v>3299</v>
      </c>
      <c r="G35" s="8">
        <v>3213</v>
      </c>
      <c r="H35" s="8">
        <v>3149</v>
      </c>
      <c r="I35" s="8">
        <v>3111</v>
      </c>
      <c r="J35" s="8">
        <v>3039</v>
      </c>
      <c r="K35" s="8">
        <v>3004</v>
      </c>
      <c r="L35" s="8">
        <v>2963</v>
      </c>
      <c r="M35" s="8">
        <v>2938</v>
      </c>
      <c r="N35" s="8">
        <v>2891</v>
      </c>
      <c r="O35" s="8">
        <v>2850</v>
      </c>
      <c r="P35" s="8">
        <v>2814</v>
      </c>
      <c r="Q35" s="15">
        <v>2793</v>
      </c>
      <c r="R35" s="51">
        <f t="shared" si="57"/>
        <v>-2.8563015312131922E-2</v>
      </c>
      <c r="S35" s="51">
        <f t="shared" si="58"/>
        <v>-2.6068505607759928E-2</v>
      </c>
      <c r="T35" s="51">
        <f t="shared" si="59"/>
        <v>-1.9919078742608155E-2</v>
      </c>
      <c r="U35" s="51">
        <f t="shared" si="60"/>
        <v>-1.2067322959669736E-2</v>
      </c>
      <c r="V35" s="51">
        <f t="shared" si="61"/>
        <v>-2.3143683702989394E-2</v>
      </c>
      <c r="W35" s="51">
        <f t="shared" si="62"/>
        <v>-1.1516946363935505E-2</v>
      </c>
      <c r="X35" s="51">
        <f t="shared" si="63"/>
        <v>-1.3648468708388815E-2</v>
      </c>
      <c r="Y35" s="51">
        <f t="shared" si="64"/>
        <v>-8.4373945325683427E-3</v>
      </c>
      <c r="Z35" s="51">
        <f t="shared" si="65"/>
        <v>-1.5997277059223963E-2</v>
      </c>
      <c r="AA35" s="51">
        <f t="shared" si="66"/>
        <v>-1.4181943964026288E-2</v>
      </c>
      <c r="AB35" s="51">
        <f t="shared" si="67"/>
        <v>-1.2631578947368421E-2</v>
      </c>
      <c r="AC35" s="55">
        <f t="shared" si="68"/>
        <v>-7.462686567164179E-3</v>
      </c>
      <c r="AD35" s="58">
        <f t="shared" si="55"/>
        <v>-1.7354363695330201E-2</v>
      </c>
      <c r="AE35" s="72"/>
      <c r="AF35" s="82">
        <f t="shared" si="41"/>
        <v>0.60216231667613429</v>
      </c>
      <c r="AG35" s="82">
        <f t="shared" si="56"/>
        <v>2.7366521134661821E-2</v>
      </c>
    </row>
    <row r="36" spans="3:33" x14ac:dyDescent="0.25">
      <c r="C36" s="36" t="s">
        <v>45</v>
      </c>
      <c r="D36" s="23" t="s">
        <v>57</v>
      </c>
      <c r="E36" s="8">
        <v>1557</v>
      </c>
      <c r="F36" s="8">
        <v>1521</v>
      </c>
      <c r="G36" s="8">
        <v>1489</v>
      </c>
      <c r="H36" s="8">
        <v>1464</v>
      </c>
      <c r="I36" s="8">
        <v>1415</v>
      </c>
      <c r="J36" s="8">
        <v>1395</v>
      </c>
      <c r="K36" s="8">
        <v>1370</v>
      </c>
      <c r="L36" s="8">
        <v>1326</v>
      </c>
      <c r="M36" s="8">
        <v>1309</v>
      </c>
      <c r="N36" s="8">
        <v>1301</v>
      </c>
      <c r="O36" s="8">
        <v>1269</v>
      </c>
      <c r="P36" s="8">
        <v>1210</v>
      </c>
      <c r="Q36" s="15">
        <v>1216</v>
      </c>
      <c r="R36" s="51">
        <f t="shared" si="43"/>
        <v>-2.3121387283236993E-2</v>
      </c>
      <c r="S36" s="51">
        <f t="shared" si="44"/>
        <v>-2.1038790269559501E-2</v>
      </c>
      <c r="T36" s="51">
        <f t="shared" si="45"/>
        <v>-1.6789791806581598E-2</v>
      </c>
      <c r="U36" s="51">
        <f t="shared" si="46"/>
        <v>-3.3469945355191259E-2</v>
      </c>
      <c r="V36" s="51">
        <f t="shared" si="47"/>
        <v>-1.4134275618374558E-2</v>
      </c>
      <c r="W36" s="51">
        <f t="shared" si="48"/>
        <v>-1.7921146953405017E-2</v>
      </c>
      <c r="X36" s="51">
        <f t="shared" si="49"/>
        <v>-3.2116788321167884E-2</v>
      </c>
      <c r="Y36" s="51">
        <f t="shared" si="50"/>
        <v>-1.282051282051282E-2</v>
      </c>
      <c r="Z36" s="51">
        <f t="shared" si="51"/>
        <v>-6.1115355233002291E-3</v>
      </c>
      <c r="AA36" s="51">
        <f t="shared" si="52"/>
        <v>-2.4596464258262875E-2</v>
      </c>
      <c r="AB36" s="51">
        <f t="shared" si="53"/>
        <v>-4.6493301812450746E-2</v>
      </c>
      <c r="AC36" s="55">
        <f t="shared" si="54"/>
        <v>4.9586776859504135E-3</v>
      </c>
      <c r="AD36" s="58">
        <f t="shared" si="55"/>
        <v>-2.0212063820959275E-2</v>
      </c>
      <c r="AE36" s="72"/>
      <c r="AF36" s="82">
        <f t="shared" si="41"/>
        <v>0.32690059644017749</v>
      </c>
      <c r="AG36" s="82">
        <f t="shared" si="56"/>
        <v>8.0855630625137204E-3</v>
      </c>
    </row>
    <row r="37" spans="3:33" x14ac:dyDescent="0.25">
      <c r="C37" s="36" t="s">
        <v>45</v>
      </c>
      <c r="D37" s="23" t="s">
        <v>58</v>
      </c>
      <c r="E37" s="8">
        <v>2345</v>
      </c>
      <c r="F37" s="8">
        <v>2293</v>
      </c>
      <c r="G37" s="8">
        <v>2236</v>
      </c>
      <c r="H37" s="8">
        <v>2204</v>
      </c>
      <c r="I37" s="8">
        <v>2142</v>
      </c>
      <c r="J37" s="8">
        <v>2108</v>
      </c>
      <c r="K37" s="8">
        <v>2081</v>
      </c>
      <c r="L37" s="8">
        <v>2032</v>
      </c>
      <c r="M37" s="8">
        <v>2003</v>
      </c>
      <c r="N37" s="8">
        <v>1962</v>
      </c>
      <c r="O37" s="8">
        <v>1935</v>
      </c>
      <c r="P37" s="8">
        <v>1937</v>
      </c>
      <c r="Q37" s="15">
        <v>1923</v>
      </c>
      <c r="R37" s="51">
        <f t="shared" ref="R37" si="69">(F37-E37)/E37</f>
        <v>-2.2174840085287847E-2</v>
      </c>
      <c r="S37" s="51">
        <f t="shared" ref="S37" si="70">(G37-F37)/F37</f>
        <v>-2.4858264282599216E-2</v>
      </c>
      <c r="T37" s="51">
        <f t="shared" ref="T37" si="71">(H37-G37)/G37</f>
        <v>-1.4311270125223614E-2</v>
      </c>
      <c r="U37" s="51">
        <f t="shared" ref="U37" si="72">(I37-H37)/H37</f>
        <v>-2.8130671506352088E-2</v>
      </c>
      <c r="V37" s="51">
        <f t="shared" ref="V37" si="73">(J37-I37)/I37</f>
        <v>-1.5873015873015872E-2</v>
      </c>
      <c r="W37" s="51">
        <f t="shared" ref="W37" si="74">(K37-J37)/J37</f>
        <v>-1.2808349146110056E-2</v>
      </c>
      <c r="X37" s="51">
        <f t="shared" ref="X37" si="75">(L37-K37)/K37</f>
        <v>-2.3546371936568958E-2</v>
      </c>
      <c r="Y37" s="51">
        <f t="shared" ref="Y37" si="76">(M37-L37)/L37</f>
        <v>-1.4271653543307087E-2</v>
      </c>
      <c r="Z37" s="51">
        <f t="shared" ref="Z37" si="77">(N37-M37)/M37</f>
        <v>-2.0469296055916127E-2</v>
      </c>
      <c r="AA37" s="51">
        <f t="shared" ref="AA37" si="78">(O37-N37)/N37</f>
        <v>-1.3761467889908258E-2</v>
      </c>
      <c r="AB37" s="51">
        <f t="shared" ref="AB37" si="79">(P37-O37)/O37</f>
        <v>1.0335917312661498E-3</v>
      </c>
      <c r="AC37" s="55">
        <f t="shared" ref="AC37" si="80">(Q37-P37)/P37</f>
        <v>-7.2276716572018587E-3</v>
      </c>
      <c r="AD37" s="58">
        <f t="shared" si="55"/>
        <v>-1.9020520044428911E-2</v>
      </c>
      <c r="AE37" s="72"/>
      <c r="AF37" s="82">
        <f t="shared" ref="AF37" si="81">(AD37-$AE$26)/($AE$28-$AE$26)</f>
        <v>0.44167344707019102</v>
      </c>
      <c r="AG37" s="82">
        <f t="shared" ref="AG37" si="82">(O37-$AE$30)/($AE$32-$AE$30)</f>
        <v>1.6207712383228861E-2</v>
      </c>
    </row>
    <row r="38" spans="3:33" ht="15.75" thickBot="1" x14ac:dyDescent="0.3">
      <c r="C38" s="37" t="s">
        <v>45</v>
      </c>
      <c r="D38" s="24" t="s">
        <v>59</v>
      </c>
      <c r="E38" s="16">
        <v>693</v>
      </c>
      <c r="F38" s="16">
        <v>681</v>
      </c>
      <c r="G38" s="16">
        <v>664</v>
      </c>
      <c r="H38" s="16">
        <v>662</v>
      </c>
      <c r="I38" s="16">
        <v>659</v>
      </c>
      <c r="J38" s="16">
        <v>660</v>
      </c>
      <c r="K38" s="16">
        <v>660</v>
      </c>
      <c r="L38" s="16">
        <v>644</v>
      </c>
      <c r="M38" s="16">
        <v>639</v>
      </c>
      <c r="N38" s="16">
        <v>635</v>
      </c>
      <c r="O38" s="16">
        <v>606</v>
      </c>
      <c r="P38" s="16">
        <v>619</v>
      </c>
      <c r="Q38" s="17">
        <v>596</v>
      </c>
      <c r="R38" s="53">
        <f t="shared" si="43"/>
        <v>-1.7316017316017316E-2</v>
      </c>
      <c r="S38" s="54">
        <f t="shared" si="44"/>
        <v>-2.4963289280469897E-2</v>
      </c>
      <c r="T38" s="54">
        <f t="shared" si="45"/>
        <v>-3.0120481927710845E-3</v>
      </c>
      <c r="U38" s="54">
        <f t="shared" si="46"/>
        <v>-4.5317220543806651E-3</v>
      </c>
      <c r="V38" s="54">
        <f t="shared" si="47"/>
        <v>1.5174506828528073E-3</v>
      </c>
      <c r="W38" s="54">
        <f t="shared" si="48"/>
        <v>0</v>
      </c>
      <c r="X38" s="54">
        <f t="shared" si="49"/>
        <v>-2.4242424242424242E-2</v>
      </c>
      <c r="Y38" s="54">
        <f t="shared" si="50"/>
        <v>-7.763975155279503E-3</v>
      </c>
      <c r="Z38" s="54">
        <f t="shared" si="51"/>
        <v>-6.2597809076682318E-3</v>
      </c>
      <c r="AA38" s="54">
        <f t="shared" si="52"/>
        <v>-4.5669291338582677E-2</v>
      </c>
      <c r="AB38" s="54">
        <f t="shared" si="53"/>
        <v>2.1452145214521452E-2</v>
      </c>
      <c r="AC38" s="56">
        <f t="shared" si="54"/>
        <v>-3.7156704361873988E-2</v>
      </c>
      <c r="AD38" s="59">
        <f t="shared" si="55"/>
        <v>-1.3224109780474081E-2</v>
      </c>
      <c r="AE38" s="73"/>
      <c r="AF38" s="46">
        <f>(AD38-$AE$26)/($AE$28-$AE$26)</f>
        <v>1</v>
      </c>
      <c r="AG38" s="46">
        <f>(O38-$AE$30)/($AE$32-$AE$30)</f>
        <v>0</v>
      </c>
    </row>
    <row r="39" spans="3:33" x14ac:dyDescent="0.25">
      <c r="C39" s="32" t="s">
        <v>60</v>
      </c>
      <c r="D39" s="11" t="s">
        <v>60</v>
      </c>
      <c r="E39" s="8">
        <v>687443</v>
      </c>
      <c r="F39" s="8">
        <v>673433</v>
      </c>
      <c r="G39" s="8">
        <v>659418</v>
      </c>
      <c r="H39" s="8">
        <v>649853</v>
      </c>
      <c r="I39" s="8">
        <v>643615</v>
      </c>
      <c r="J39" s="8">
        <v>643368</v>
      </c>
      <c r="K39" s="8">
        <v>641007</v>
      </c>
      <c r="L39" s="8">
        <v>639630</v>
      </c>
      <c r="M39" s="8">
        <v>641423</v>
      </c>
      <c r="N39" s="8">
        <v>637971</v>
      </c>
      <c r="O39" s="8">
        <v>632614</v>
      </c>
      <c r="P39" s="8">
        <v>621120</v>
      </c>
      <c r="Q39" s="15">
        <v>614618</v>
      </c>
      <c r="R39" s="60">
        <f>(F39-E39)/E39</f>
        <v>-2.0379871494800295E-2</v>
      </c>
      <c r="S39" s="60">
        <f t="shared" si="44"/>
        <v>-2.0811275954697794E-2</v>
      </c>
      <c r="T39" s="60">
        <f t="shared" si="45"/>
        <v>-1.4505215204923129E-2</v>
      </c>
      <c r="U39" s="60">
        <f t="shared" si="46"/>
        <v>-9.5990939489392219E-3</v>
      </c>
      <c r="V39" s="60">
        <f t="shared" si="47"/>
        <v>-3.8376980026879422E-4</v>
      </c>
      <c r="W39" s="60">
        <f t="shared" si="48"/>
        <v>-3.6697504383183498E-3</v>
      </c>
      <c r="X39" s="60">
        <f t="shared" si="49"/>
        <v>-2.1481824691462026E-3</v>
      </c>
      <c r="Y39" s="60">
        <f t="shared" si="50"/>
        <v>2.8031830902240356E-3</v>
      </c>
      <c r="Z39" s="60">
        <f t="shared" si="51"/>
        <v>-5.3817839397714146E-3</v>
      </c>
      <c r="AA39" s="60">
        <f t="shared" si="52"/>
        <v>-8.3969334029289737E-3</v>
      </c>
      <c r="AB39" s="60">
        <f t="shared" si="53"/>
        <v>-1.8169057276633146E-2</v>
      </c>
      <c r="AC39" s="60">
        <f t="shared" si="54"/>
        <v>-1.0468186501803194E-2</v>
      </c>
      <c r="AD39" s="63">
        <f>AVERAGE(R39:AA39)</f>
        <v>-8.2472693563570149E-3</v>
      </c>
      <c r="AE39" s="67" t="s">
        <v>22</v>
      </c>
      <c r="AF39" s="82">
        <f t="shared" ref="AF39:AF40" si="83">(AD39-$AE$40)/($AE$42-$AE$40)</f>
        <v>7.0382393781741617E-2</v>
      </c>
      <c r="AG39" s="82">
        <f t="shared" ref="AG39:AG40" si="84">(O39-$AE$44)/($AE$46-$AE$44)</f>
        <v>1</v>
      </c>
    </row>
    <row r="40" spans="3:33" x14ac:dyDescent="0.25">
      <c r="C40" s="32" t="s">
        <v>60</v>
      </c>
      <c r="D40" s="11" t="s">
        <v>61</v>
      </c>
      <c r="E40" s="8">
        <v>52522</v>
      </c>
      <c r="F40" s="8">
        <v>51749</v>
      </c>
      <c r="G40" s="8">
        <v>50952</v>
      </c>
      <c r="H40" s="8">
        <v>50196</v>
      </c>
      <c r="I40" s="8">
        <v>50481</v>
      </c>
      <c r="J40" s="8">
        <v>49750</v>
      </c>
      <c r="K40" s="8">
        <v>49646</v>
      </c>
      <c r="L40" s="8">
        <v>49182</v>
      </c>
      <c r="M40" s="8">
        <v>48606</v>
      </c>
      <c r="N40" s="8">
        <v>49073</v>
      </c>
      <c r="O40" s="8">
        <v>49325</v>
      </c>
      <c r="P40" s="8">
        <v>49985</v>
      </c>
      <c r="Q40" s="15">
        <v>50248</v>
      </c>
      <c r="R40" s="60">
        <f t="shared" ref="R40:R46" si="85">(F40-E40)/E40</f>
        <v>-1.4717642130916569E-2</v>
      </c>
      <c r="S40" s="60">
        <f t="shared" ref="S40:S46" si="86">(G40-F40)/F40</f>
        <v>-1.5401263792537053E-2</v>
      </c>
      <c r="T40" s="60">
        <f t="shared" ref="T40:T46" si="87">(H40-G40)/G40</f>
        <v>-1.483749411210551E-2</v>
      </c>
      <c r="U40" s="60">
        <f t="shared" ref="U40:U46" si="88">(I40-H40)/H40</f>
        <v>5.677743246473823E-3</v>
      </c>
      <c r="V40" s="60">
        <f t="shared" ref="V40:V46" si="89">(J40-I40)/I40</f>
        <v>-1.4480695707295814E-2</v>
      </c>
      <c r="W40" s="60">
        <f t="shared" ref="W40:W46" si="90">(K40-J40)/J40</f>
        <v>-2.0904522613065329E-3</v>
      </c>
      <c r="X40" s="60">
        <f t="shared" ref="X40:X46" si="91">(L40-K40)/K40</f>
        <v>-9.3461708899004962E-3</v>
      </c>
      <c r="Y40" s="60">
        <f t="shared" ref="Y40:Y46" si="92">(M40-L40)/L40</f>
        <v>-1.1711601805538612E-2</v>
      </c>
      <c r="Z40" s="60">
        <f t="shared" ref="Z40:Z46" si="93">(N40-M40)/M40</f>
        <v>9.6078673414804749E-3</v>
      </c>
      <c r="AA40" s="60">
        <f t="shared" ref="AA40:AA46" si="94">(O40-N40)/N40</f>
        <v>5.1352067328266056E-3</v>
      </c>
      <c r="AB40" s="60">
        <f t="shared" ref="AB40:AB46" si="95">(P40-O40)/O40</f>
        <v>1.3380638621388748E-2</v>
      </c>
      <c r="AC40" s="60">
        <f t="shared" ref="AC40:AC46" si="96">(Q40-P40)/P40</f>
        <v>5.2615784735420626E-3</v>
      </c>
      <c r="AD40" s="58">
        <f t="shared" ref="AD40:AD46" si="97">AVERAGE(R40:AA40)</f>
        <v>-6.2164503378819682E-3</v>
      </c>
      <c r="AE40" s="58">
        <f>MIN(AD39:AD46)</f>
        <v>-1.3915038737037972E-2</v>
      </c>
      <c r="AF40" s="82">
        <f t="shared" si="83"/>
        <v>9.5601116396843488E-2</v>
      </c>
      <c r="AG40" s="82">
        <f t="shared" si="84"/>
        <v>7.3207354102481401E-2</v>
      </c>
    </row>
    <row r="41" spans="3:33" x14ac:dyDescent="0.25">
      <c r="C41" s="32" t="s">
        <v>60</v>
      </c>
      <c r="D41" s="10" t="s">
        <v>62</v>
      </c>
      <c r="E41" s="8">
        <v>10843</v>
      </c>
      <c r="F41" s="8">
        <v>10793</v>
      </c>
      <c r="G41" s="8">
        <v>10708</v>
      </c>
      <c r="H41" s="8">
        <v>10762</v>
      </c>
      <c r="I41" s="8">
        <v>10893</v>
      </c>
      <c r="J41" s="8">
        <v>10997</v>
      </c>
      <c r="K41" s="8">
        <v>11200</v>
      </c>
      <c r="L41" s="8">
        <v>11244</v>
      </c>
      <c r="M41" s="8">
        <v>11332</v>
      </c>
      <c r="N41" s="8">
        <v>11376</v>
      </c>
      <c r="O41" s="8">
        <v>11619</v>
      </c>
      <c r="P41" s="8">
        <v>11793</v>
      </c>
      <c r="Q41" s="15">
        <v>14396</v>
      </c>
      <c r="R41" s="60">
        <f t="shared" si="85"/>
        <v>-4.6112699437425063E-3</v>
      </c>
      <c r="S41" s="60">
        <f t="shared" si="86"/>
        <v>-7.8754748448068186E-3</v>
      </c>
      <c r="T41" s="60">
        <f t="shared" si="87"/>
        <v>5.0429585356742621E-3</v>
      </c>
      <c r="U41" s="60">
        <f t="shared" si="88"/>
        <v>1.2172458650808399E-2</v>
      </c>
      <c r="V41" s="60">
        <f t="shared" si="89"/>
        <v>9.5474157715964379E-3</v>
      </c>
      <c r="W41" s="60">
        <f t="shared" si="90"/>
        <v>1.8459579885423297E-2</v>
      </c>
      <c r="X41" s="60">
        <f t="shared" si="91"/>
        <v>3.9285714285714288E-3</v>
      </c>
      <c r="Y41" s="60">
        <f t="shared" si="92"/>
        <v>7.8263963002490212E-3</v>
      </c>
      <c r="Z41" s="60">
        <f t="shared" si="93"/>
        <v>3.8828097423226262E-3</v>
      </c>
      <c r="AA41" s="60">
        <f t="shared" si="94"/>
        <v>2.1360759493670885E-2</v>
      </c>
      <c r="AB41" s="60">
        <f t="shared" si="95"/>
        <v>1.4975471210947586E-2</v>
      </c>
      <c r="AC41" s="60">
        <f t="shared" si="96"/>
        <v>0.2207241583990503</v>
      </c>
      <c r="AD41" s="58">
        <f t="shared" si="97"/>
        <v>6.9734205019767025E-3</v>
      </c>
      <c r="AE41" s="67" t="s">
        <v>25</v>
      </c>
      <c r="AF41" s="82">
        <f>(AD41-$AE$40)/($AE$42-$AE$40)</f>
        <v>0.25939301070813053</v>
      </c>
      <c r="AG41" s="82">
        <f>(O41-$AE$44)/($AE$46-$AE$44)</f>
        <v>1.3295983399087649E-2</v>
      </c>
    </row>
    <row r="42" spans="3:33" x14ac:dyDescent="0.25">
      <c r="C42" s="32" t="s">
        <v>60</v>
      </c>
      <c r="D42" t="s">
        <v>63</v>
      </c>
      <c r="E42" s="7">
        <v>17576</v>
      </c>
      <c r="F42" s="7">
        <v>17394</v>
      </c>
      <c r="G42" s="7">
        <v>17110</v>
      </c>
      <c r="H42" s="7">
        <v>16898</v>
      </c>
      <c r="I42" s="7">
        <v>16843</v>
      </c>
      <c r="J42" s="7">
        <v>16751</v>
      </c>
      <c r="K42" s="7">
        <v>16734</v>
      </c>
      <c r="L42" s="7">
        <v>16643</v>
      </c>
      <c r="M42" s="7">
        <v>16616</v>
      </c>
      <c r="N42" s="7">
        <v>18071</v>
      </c>
      <c r="O42" s="7">
        <v>18011</v>
      </c>
      <c r="P42" s="7">
        <v>17943</v>
      </c>
      <c r="Q42" s="18">
        <v>17905</v>
      </c>
      <c r="R42" s="60">
        <f t="shared" si="85"/>
        <v>-1.0355029585798817E-2</v>
      </c>
      <c r="S42" s="60">
        <f t="shared" si="86"/>
        <v>-1.632746924226745E-2</v>
      </c>
      <c r="T42" s="60">
        <f t="shared" si="87"/>
        <v>-1.239041496201052E-2</v>
      </c>
      <c r="U42" s="60">
        <f t="shared" si="88"/>
        <v>-3.2548230559829566E-3</v>
      </c>
      <c r="V42" s="60">
        <f t="shared" si="89"/>
        <v>-5.4622098201033073E-3</v>
      </c>
      <c r="W42" s="60">
        <f t="shared" si="90"/>
        <v>-1.0148647841919886E-3</v>
      </c>
      <c r="X42" s="60">
        <f t="shared" si="91"/>
        <v>-5.4380303573562808E-3</v>
      </c>
      <c r="Y42" s="60">
        <f t="shared" si="92"/>
        <v>-1.6223036712131227E-3</v>
      </c>
      <c r="Z42" s="60">
        <f t="shared" si="93"/>
        <v>8.7566201251805489E-2</v>
      </c>
      <c r="AA42" s="60">
        <f t="shared" si="94"/>
        <v>-3.3202368435615074E-3</v>
      </c>
      <c r="AB42" s="60">
        <f t="shared" si="95"/>
        <v>-3.7754705457775802E-3</v>
      </c>
      <c r="AC42" s="60">
        <f t="shared" si="96"/>
        <v>-2.117817533299894E-3</v>
      </c>
      <c r="AD42" s="58">
        <f t="shared" si="97"/>
        <v>2.8380818929319537E-3</v>
      </c>
      <c r="AE42" s="58">
        <f>MAX(AD39:AD46)</f>
        <v>6.6613188226326142E-2</v>
      </c>
      <c r="AF42" s="82">
        <f t="shared" ref="AF42:AF46" si="98">(AD42-$AE$40)/($AE$42-$AE$40)</f>
        <v>0.20804035133657753</v>
      </c>
      <c r="AG42" s="82">
        <f t="shared" ref="AG42:AG46" si="99">(O42-$AE$44)/($AE$46-$AE$44)</f>
        <v>2.3452284293801827E-2</v>
      </c>
    </row>
    <row r="43" spans="3:33" x14ac:dyDescent="0.25">
      <c r="C43" s="32" t="s">
        <v>60</v>
      </c>
      <c r="D43" t="s">
        <v>64</v>
      </c>
      <c r="E43" s="7">
        <v>12450</v>
      </c>
      <c r="F43" s="7">
        <v>12279</v>
      </c>
      <c r="G43" s="7">
        <v>12040</v>
      </c>
      <c r="H43" s="7">
        <v>11773</v>
      </c>
      <c r="I43" s="7">
        <v>11591</v>
      </c>
      <c r="J43" s="7">
        <v>11543</v>
      </c>
      <c r="K43" s="7">
        <v>11490</v>
      </c>
      <c r="L43" s="7">
        <v>11414</v>
      </c>
      <c r="M43" s="7">
        <v>11132</v>
      </c>
      <c r="N43" s="7">
        <v>10934</v>
      </c>
      <c r="O43" s="7">
        <v>10840</v>
      </c>
      <c r="P43" s="7">
        <v>10566</v>
      </c>
      <c r="Q43" s="18">
        <v>10324</v>
      </c>
      <c r="R43" s="60">
        <f t="shared" si="85"/>
        <v>-1.3734939759036145E-2</v>
      </c>
      <c r="S43" s="60">
        <f t="shared" si="86"/>
        <v>-1.9464125743138692E-2</v>
      </c>
      <c r="T43" s="60">
        <f t="shared" si="87"/>
        <v>-2.217607973421927E-2</v>
      </c>
      <c r="U43" s="60">
        <f t="shared" si="88"/>
        <v>-1.5459101333559841E-2</v>
      </c>
      <c r="V43" s="60">
        <f t="shared" si="89"/>
        <v>-4.1411439910275212E-3</v>
      </c>
      <c r="W43" s="60">
        <f t="shared" si="90"/>
        <v>-4.5915273325825177E-3</v>
      </c>
      <c r="X43" s="60">
        <f t="shared" si="91"/>
        <v>-6.6144473455178416E-3</v>
      </c>
      <c r="Y43" s="60">
        <f t="shared" si="92"/>
        <v>-2.4706500788505344E-2</v>
      </c>
      <c r="Z43" s="60">
        <f t="shared" si="93"/>
        <v>-1.7786561264822136E-2</v>
      </c>
      <c r="AA43" s="60">
        <f t="shared" si="94"/>
        <v>-8.5970367660508501E-3</v>
      </c>
      <c r="AB43" s="60">
        <f t="shared" si="95"/>
        <v>-2.5276752767527676E-2</v>
      </c>
      <c r="AC43" s="60">
        <f t="shared" si="96"/>
        <v>-2.2903653227332954E-2</v>
      </c>
      <c r="AD43" s="58">
        <f t="shared" si="97"/>
        <v>-1.3727146405846019E-2</v>
      </c>
      <c r="AE43" s="67" t="s">
        <v>28</v>
      </c>
      <c r="AF43" s="82">
        <f t="shared" si="98"/>
        <v>2.3332480830284912E-3</v>
      </c>
      <c r="AG43" s="82">
        <f t="shared" si="99"/>
        <v>1.2058223950248107E-2</v>
      </c>
    </row>
    <row r="44" spans="3:33" x14ac:dyDescent="0.25">
      <c r="C44" s="32" t="s">
        <v>60</v>
      </c>
      <c r="D44" t="s">
        <v>65</v>
      </c>
      <c r="E44" s="7">
        <v>5644</v>
      </c>
      <c r="F44" s="7">
        <v>5828</v>
      </c>
      <c r="G44" s="7">
        <v>6010</v>
      </c>
      <c r="H44" s="7">
        <v>6063</v>
      </c>
      <c r="I44" s="7">
        <v>6185</v>
      </c>
      <c r="J44" s="7">
        <v>6145</v>
      </c>
      <c r="K44" s="7">
        <v>6246</v>
      </c>
      <c r="L44" s="7">
        <v>6299</v>
      </c>
      <c r="M44" s="7">
        <v>6240</v>
      </c>
      <c r="N44" s="7">
        <v>6397</v>
      </c>
      <c r="O44" s="7">
        <v>6642</v>
      </c>
      <c r="P44" s="7">
        <v>6779</v>
      </c>
      <c r="Q44" s="18">
        <v>6780</v>
      </c>
      <c r="R44" s="60">
        <f t="shared" si="85"/>
        <v>3.2600992204110557E-2</v>
      </c>
      <c r="S44" s="60">
        <f t="shared" si="86"/>
        <v>3.1228551818805766E-2</v>
      </c>
      <c r="T44" s="60">
        <f t="shared" si="87"/>
        <v>8.8186356073211309E-3</v>
      </c>
      <c r="U44" s="60">
        <f t="shared" si="88"/>
        <v>2.0122051789543131E-2</v>
      </c>
      <c r="V44" s="60">
        <f t="shared" si="89"/>
        <v>-6.4672594987873885E-3</v>
      </c>
      <c r="W44" s="60">
        <f t="shared" si="90"/>
        <v>1.643612693246542E-2</v>
      </c>
      <c r="X44" s="60">
        <f t="shared" si="91"/>
        <v>8.4854306756324046E-3</v>
      </c>
      <c r="Y44" s="60">
        <f t="shared" si="92"/>
        <v>-9.3665661216066048E-3</v>
      </c>
      <c r="Z44" s="60">
        <f t="shared" si="93"/>
        <v>2.5160256410256411E-2</v>
      </c>
      <c r="AA44" s="60">
        <f t="shared" si="94"/>
        <v>3.8299202751289667E-2</v>
      </c>
      <c r="AB44" s="60">
        <f t="shared" si="95"/>
        <v>2.0626317374284855E-2</v>
      </c>
      <c r="AC44" s="60">
        <f t="shared" si="96"/>
        <v>1.4751438265230861E-4</v>
      </c>
      <c r="AD44" s="58">
        <f t="shared" si="97"/>
        <v>1.6531742256903049E-2</v>
      </c>
      <c r="AE44" s="82">
        <f>MIN(O39:O46)</f>
        <v>3251</v>
      </c>
      <c r="AF44" s="82">
        <f t="shared" si="98"/>
        <v>0.37808830694599321</v>
      </c>
      <c r="AG44" s="82">
        <f t="shared" si="99"/>
        <v>5.3879875366044713E-3</v>
      </c>
    </row>
    <row r="45" spans="3:33" x14ac:dyDescent="0.25">
      <c r="C45" s="32" t="s">
        <v>60</v>
      </c>
      <c r="D45" t="s">
        <v>66</v>
      </c>
      <c r="E45" s="7">
        <v>2255</v>
      </c>
      <c r="F45" s="7">
        <v>2277</v>
      </c>
      <c r="G45" s="7">
        <v>2315</v>
      </c>
      <c r="H45" s="7">
        <v>2322</v>
      </c>
      <c r="I45" s="7">
        <v>2294</v>
      </c>
      <c r="J45" s="7">
        <v>2288</v>
      </c>
      <c r="K45" s="7">
        <v>2305</v>
      </c>
      <c r="L45" s="7">
        <v>2290</v>
      </c>
      <c r="M45" s="7">
        <v>3766</v>
      </c>
      <c r="N45" s="7">
        <v>3801</v>
      </c>
      <c r="O45" s="7">
        <v>3788</v>
      </c>
      <c r="P45" s="7">
        <v>3655</v>
      </c>
      <c r="Q45" s="18">
        <v>3664</v>
      </c>
      <c r="R45" s="60">
        <f t="shared" si="85"/>
        <v>9.7560975609756097E-3</v>
      </c>
      <c r="S45" s="60">
        <f t="shared" si="86"/>
        <v>1.668862538427756E-2</v>
      </c>
      <c r="T45" s="60">
        <f t="shared" si="87"/>
        <v>3.0237580993520518E-3</v>
      </c>
      <c r="U45" s="60">
        <f t="shared" si="88"/>
        <v>-1.2058570198105082E-2</v>
      </c>
      <c r="V45" s="60">
        <f t="shared" si="89"/>
        <v>-2.6155187445510027E-3</v>
      </c>
      <c r="W45" s="60">
        <f t="shared" si="90"/>
        <v>7.43006993006993E-3</v>
      </c>
      <c r="X45" s="60">
        <f t="shared" si="91"/>
        <v>-6.5075921908893707E-3</v>
      </c>
      <c r="Y45" s="60">
        <f t="shared" si="92"/>
        <v>0.64454148471615724</v>
      </c>
      <c r="Z45" s="60">
        <f t="shared" si="93"/>
        <v>9.2936802973977699E-3</v>
      </c>
      <c r="AA45" s="60">
        <f t="shared" si="94"/>
        <v>-3.4201525914233097E-3</v>
      </c>
      <c r="AB45" s="60">
        <f t="shared" si="95"/>
        <v>-3.5110876451953536E-2</v>
      </c>
      <c r="AC45" s="60">
        <f t="shared" si="96"/>
        <v>2.4623803009575923E-3</v>
      </c>
      <c r="AD45" s="58">
        <f t="shared" si="97"/>
        <v>6.6613188226326142E-2</v>
      </c>
      <c r="AE45" s="67" t="s">
        <v>31</v>
      </c>
      <c r="AF45" s="82">
        <f t="shared" si="98"/>
        <v>1</v>
      </c>
      <c r="AG45" s="82">
        <f t="shared" si="99"/>
        <v>8.5324367654279005E-4</v>
      </c>
    </row>
    <row r="46" spans="3:33" ht="15.75" thickBot="1" x14ac:dyDescent="0.3">
      <c r="C46" s="34" t="s">
        <v>60</v>
      </c>
      <c r="D46" s="13" t="s">
        <v>67</v>
      </c>
      <c r="E46" s="19">
        <v>3741</v>
      </c>
      <c r="F46" s="19">
        <v>3677</v>
      </c>
      <c r="G46" s="19">
        <v>3580</v>
      </c>
      <c r="H46" s="19">
        <v>3538</v>
      </c>
      <c r="I46" s="19">
        <v>3480</v>
      </c>
      <c r="J46" s="19">
        <v>3451</v>
      </c>
      <c r="K46" s="19">
        <v>3453</v>
      </c>
      <c r="L46" s="19">
        <v>3392</v>
      </c>
      <c r="M46" s="19">
        <v>3321</v>
      </c>
      <c r="N46" s="19">
        <v>3279</v>
      </c>
      <c r="O46" s="19">
        <v>3251</v>
      </c>
      <c r="P46" s="19">
        <v>3229</v>
      </c>
      <c r="Q46" s="20">
        <v>3235</v>
      </c>
      <c r="R46" s="61">
        <f t="shared" si="85"/>
        <v>-1.710772520716386E-2</v>
      </c>
      <c r="S46" s="62">
        <f t="shared" si="86"/>
        <v>-2.6380201251019853E-2</v>
      </c>
      <c r="T46" s="62">
        <f t="shared" si="87"/>
        <v>-1.1731843575418994E-2</v>
      </c>
      <c r="U46" s="62">
        <f t="shared" si="88"/>
        <v>-1.6393442622950821E-2</v>
      </c>
      <c r="V46" s="62">
        <f t="shared" si="89"/>
        <v>-8.3333333333333332E-3</v>
      </c>
      <c r="W46" s="62">
        <f t="shared" si="90"/>
        <v>5.7954216169226315E-4</v>
      </c>
      <c r="X46" s="62">
        <f t="shared" si="91"/>
        <v>-1.7665797856935998E-2</v>
      </c>
      <c r="Y46" s="62">
        <f t="shared" si="92"/>
        <v>-2.0931603773584904E-2</v>
      </c>
      <c r="Z46" s="62">
        <f t="shared" si="93"/>
        <v>-1.2646793134598013E-2</v>
      </c>
      <c r="AA46" s="62">
        <f t="shared" si="94"/>
        <v>-8.5391887770661784E-3</v>
      </c>
      <c r="AB46" s="62">
        <f t="shared" si="95"/>
        <v>-6.7671485696708701E-3</v>
      </c>
      <c r="AC46" s="62">
        <f t="shared" si="96"/>
        <v>1.8581604211830288E-3</v>
      </c>
      <c r="AD46" s="59">
        <f t="shared" si="97"/>
        <v>-1.3915038737037972E-2</v>
      </c>
      <c r="AE46" s="46">
        <f>MAX(O39:O46)</f>
        <v>632614</v>
      </c>
      <c r="AF46" s="46">
        <f t="shared" si="98"/>
        <v>0</v>
      </c>
      <c r="AG46" s="46">
        <f t="shared" si="99"/>
        <v>0</v>
      </c>
    </row>
    <row r="47" spans="3:33" x14ac:dyDescent="0.25">
      <c r="C47" s="36" t="s">
        <v>68</v>
      </c>
      <c r="D47" s="11" t="s">
        <v>69</v>
      </c>
      <c r="E47" s="8">
        <v>26397</v>
      </c>
      <c r="F47" s="8">
        <v>25888</v>
      </c>
      <c r="G47" s="8">
        <v>25226</v>
      </c>
      <c r="H47" s="8">
        <v>24656</v>
      </c>
      <c r="I47" s="8">
        <v>24228</v>
      </c>
      <c r="J47" s="8">
        <v>23657</v>
      </c>
      <c r="K47" s="8">
        <v>23432</v>
      </c>
      <c r="L47" s="8">
        <v>23248</v>
      </c>
      <c r="M47" s="8">
        <v>22961</v>
      </c>
      <c r="N47" s="8">
        <v>23063</v>
      </c>
      <c r="O47" s="8">
        <v>23125</v>
      </c>
      <c r="P47" s="8">
        <v>23018</v>
      </c>
      <c r="Q47" s="15">
        <v>22971</v>
      </c>
      <c r="R47" s="51">
        <f t="shared" ref="R47:R72" si="100">(F47-E47)/E47</f>
        <v>-1.928249422282835E-2</v>
      </c>
      <c r="S47" s="51">
        <f t="shared" ref="S47:S72" si="101">(G47-F47)/F47</f>
        <v>-2.5571693448702103E-2</v>
      </c>
      <c r="T47" s="51">
        <f t="shared" ref="T47:T72" si="102">(H47-G47)/G47</f>
        <v>-2.2595734559581384E-2</v>
      </c>
      <c r="U47" s="51">
        <f t="shared" ref="U47:U72" si="103">(I47-H47)/H47</f>
        <v>-1.735885788449059E-2</v>
      </c>
      <c r="V47" s="51">
        <f t="shared" ref="V47:V72" si="104">(J47-I47)/I47</f>
        <v>-2.3567772824830774E-2</v>
      </c>
      <c r="W47" s="51">
        <f t="shared" ref="W47:W72" si="105">(K47-J47)/J47</f>
        <v>-9.5109269983514391E-3</v>
      </c>
      <c r="X47" s="51">
        <f t="shared" ref="X47:X72" si="106">(L47-K47)/K47</f>
        <v>-7.8525093888699212E-3</v>
      </c>
      <c r="Y47" s="51">
        <f t="shared" ref="Y47:Y72" si="107">(M47-L47)/L47</f>
        <v>-1.2345147969717826E-2</v>
      </c>
      <c r="Z47" s="51">
        <f t="shared" ref="Z47:Z72" si="108">(N47-M47)/M47</f>
        <v>4.4423152301729021E-3</v>
      </c>
      <c r="AA47" s="51">
        <f t="shared" ref="AA47:AA72" si="109">(O47-N47)/N47</f>
        <v>2.6882886007891429E-3</v>
      </c>
      <c r="AB47" s="51">
        <f t="shared" ref="AB47:AB72" si="110">(P47-O47)/O47</f>
        <v>-4.627027027027027E-3</v>
      </c>
      <c r="AC47" s="51">
        <f t="shared" ref="AC47:AC72" si="111">(Q47-P47)/P47</f>
        <v>-2.0418802676166478E-3</v>
      </c>
      <c r="AD47" s="58">
        <f t="shared" ref="AD47:AD72" si="112">AVERAGE(R47:AA47)</f>
        <v>-1.3095453346641032E-2</v>
      </c>
      <c r="AE47" s="67" t="s">
        <v>22</v>
      </c>
      <c r="AF47" s="82">
        <f>(AD47-$AE$48)/($AE$50-$AE$48)</f>
        <v>0.20292788782679813</v>
      </c>
      <c r="AG47" s="82">
        <f t="shared" ref="AG47:AG48" si="113">(O47-$AE$52)/($AE$54-$AE$52)</f>
        <v>0.99525898356152243</v>
      </c>
    </row>
    <row r="48" spans="3:33" x14ac:dyDescent="0.25">
      <c r="C48" s="36" t="s">
        <v>68</v>
      </c>
      <c r="D48" s="11" t="s">
        <v>70</v>
      </c>
      <c r="E48" s="8">
        <v>25640</v>
      </c>
      <c r="F48" s="8">
        <v>25301</v>
      </c>
      <c r="G48" s="8">
        <v>24909</v>
      </c>
      <c r="H48" s="8">
        <v>24967</v>
      </c>
      <c r="I48" s="8">
        <v>24673</v>
      </c>
      <c r="J48" s="8">
        <v>24446</v>
      </c>
      <c r="K48" s="8">
        <v>24322</v>
      </c>
      <c r="L48" s="8">
        <v>23903</v>
      </c>
      <c r="M48" s="8">
        <v>23533</v>
      </c>
      <c r="N48" s="8">
        <v>23272</v>
      </c>
      <c r="O48" s="8">
        <v>23232</v>
      </c>
      <c r="P48" s="8">
        <v>23061</v>
      </c>
      <c r="Q48" s="15">
        <v>22978</v>
      </c>
      <c r="R48" s="51">
        <f t="shared" si="100"/>
        <v>-1.3221528861154446E-2</v>
      </c>
      <c r="S48" s="51">
        <f t="shared" si="101"/>
        <v>-1.5493458756570886E-2</v>
      </c>
      <c r="T48" s="51">
        <f t="shared" si="102"/>
        <v>2.3284756513709906E-3</v>
      </c>
      <c r="U48" s="51">
        <f t="shared" si="103"/>
        <v>-1.1775543717707374E-2</v>
      </c>
      <c r="V48" s="51">
        <f t="shared" si="104"/>
        <v>-9.2003404531269001E-3</v>
      </c>
      <c r="W48" s="51">
        <f t="shared" si="105"/>
        <v>-5.0724044833510597E-3</v>
      </c>
      <c r="X48" s="51">
        <f t="shared" si="106"/>
        <v>-1.7227201710385658E-2</v>
      </c>
      <c r="Y48" s="51">
        <f t="shared" si="107"/>
        <v>-1.5479228548717734E-2</v>
      </c>
      <c r="Z48" s="51">
        <f t="shared" si="108"/>
        <v>-1.1090808651680618E-2</v>
      </c>
      <c r="AA48" s="51">
        <f t="shared" si="109"/>
        <v>-1.7188037126160192E-3</v>
      </c>
      <c r="AB48" s="51">
        <f t="shared" si="110"/>
        <v>-7.3605371900826444E-3</v>
      </c>
      <c r="AC48" s="51">
        <f t="shared" si="111"/>
        <v>-3.5991500802220197E-3</v>
      </c>
      <c r="AD48" s="58">
        <f t="shared" si="112"/>
        <v>-9.7950843243939708E-3</v>
      </c>
      <c r="AE48" s="58">
        <f>MIN(AD47:AD72)</f>
        <v>-3.6351417935413542E-2</v>
      </c>
      <c r="AF48" s="82">
        <f>(AD48-$AE$48)/($AE$50-$AE$48)</f>
        <v>0.23172638862331746</v>
      </c>
      <c r="AG48" s="82">
        <f t="shared" si="113"/>
        <v>1</v>
      </c>
    </row>
    <row r="49" spans="3:33" x14ac:dyDescent="0.25">
      <c r="C49" s="36" t="s">
        <v>68</v>
      </c>
      <c r="D49" s="10" t="s">
        <v>71</v>
      </c>
      <c r="E49" s="8">
        <v>17735</v>
      </c>
      <c r="F49" s="8">
        <v>17326</v>
      </c>
      <c r="G49" s="8">
        <v>16714</v>
      </c>
      <c r="H49" s="8">
        <v>16384</v>
      </c>
      <c r="I49" s="8">
        <v>16093</v>
      </c>
      <c r="J49" s="8">
        <v>15828</v>
      </c>
      <c r="K49" s="8">
        <v>15666</v>
      </c>
      <c r="L49" s="8">
        <v>15466</v>
      </c>
      <c r="M49" s="8">
        <v>15293</v>
      </c>
      <c r="N49" s="8">
        <v>15137</v>
      </c>
      <c r="O49" s="8">
        <v>15034</v>
      </c>
      <c r="P49" s="8">
        <v>14871</v>
      </c>
      <c r="Q49" s="15">
        <v>14815</v>
      </c>
      <c r="R49" s="51">
        <f t="shared" si="100"/>
        <v>-2.3061742317451367E-2</v>
      </c>
      <c r="S49" s="51">
        <f t="shared" si="101"/>
        <v>-3.5322636500057715E-2</v>
      </c>
      <c r="T49" s="51">
        <f t="shared" si="102"/>
        <v>-1.9743927246619601E-2</v>
      </c>
      <c r="U49" s="51">
        <f t="shared" si="103"/>
        <v>-1.776123046875E-2</v>
      </c>
      <c r="V49" s="51">
        <f t="shared" si="104"/>
        <v>-1.6466786801715032E-2</v>
      </c>
      <c r="W49" s="51">
        <f t="shared" si="105"/>
        <v>-1.023502653525398E-2</v>
      </c>
      <c r="X49" s="51">
        <f t="shared" si="106"/>
        <v>-1.2766500702157539E-2</v>
      </c>
      <c r="Y49" s="51">
        <f t="shared" si="107"/>
        <v>-1.1185826975300659E-2</v>
      </c>
      <c r="Z49" s="51">
        <f t="shared" si="108"/>
        <v>-1.0200745439089779E-2</v>
      </c>
      <c r="AA49" s="51">
        <f t="shared" si="109"/>
        <v>-6.8045187289423265E-3</v>
      </c>
      <c r="AB49" s="51">
        <f t="shared" si="110"/>
        <v>-1.0842091259811094E-2</v>
      </c>
      <c r="AC49" s="51">
        <f t="shared" si="111"/>
        <v>-3.7657185125411874E-3</v>
      </c>
      <c r="AD49" s="58">
        <f t="shared" si="112"/>
        <v>-1.6354894171533799E-2</v>
      </c>
      <c r="AE49" s="67" t="s">
        <v>25</v>
      </c>
      <c r="AF49" s="82">
        <f>(AD49-$AE$48)/($AE$50-$AE$48)</f>
        <v>0.17448652004060658</v>
      </c>
      <c r="AG49" s="82">
        <f>(O49-$AE$52)/($AE$54-$AE$52)</f>
        <v>0.63675838539589702</v>
      </c>
    </row>
    <row r="50" spans="3:33" x14ac:dyDescent="0.25">
      <c r="C50" s="36" t="s">
        <v>68</v>
      </c>
      <c r="D50" s="10" t="s">
        <v>72</v>
      </c>
      <c r="E50" s="8">
        <v>8745</v>
      </c>
      <c r="F50" s="8">
        <v>8515</v>
      </c>
      <c r="G50" s="8">
        <v>8346</v>
      </c>
      <c r="H50" s="8">
        <v>8190</v>
      </c>
      <c r="I50" s="8">
        <v>8095</v>
      </c>
      <c r="J50" s="8">
        <v>7965</v>
      </c>
      <c r="K50" s="8">
        <v>7843</v>
      </c>
      <c r="L50" s="8">
        <v>7666</v>
      </c>
      <c r="M50" s="8">
        <v>7507</v>
      </c>
      <c r="N50" s="8">
        <v>7388</v>
      </c>
      <c r="O50" s="8">
        <v>7304</v>
      </c>
      <c r="P50" s="8">
        <v>7097</v>
      </c>
      <c r="Q50" s="15">
        <v>6982</v>
      </c>
      <c r="R50" s="51">
        <f t="shared" si="100"/>
        <v>-2.6300743281875358E-2</v>
      </c>
      <c r="S50" s="51">
        <f t="shared" si="101"/>
        <v>-1.984732824427481E-2</v>
      </c>
      <c r="T50" s="51">
        <f t="shared" si="102"/>
        <v>-1.8691588785046728E-2</v>
      </c>
      <c r="U50" s="51">
        <f t="shared" si="103"/>
        <v>-1.15995115995116E-2</v>
      </c>
      <c r="V50" s="51">
        <f t="shared" si="104"/>
        <v>-1.6059295861642991E-2</v>
      </c>
      <c r="W50" s="51">
        <f t="shared" si="105"/>
        <v>-1.5317011927181419E-2</v>
      </c>
      <c r="X50" s="51">
        <f t="shared" si="106"/>
        <v>-2.2567894938161418E-2</v>
      </c>
      <c r="Y50" s="51">
        <f t="shared" si="107"/>
        <v>-2.0740933994260372E-2</v>
      </c>
      <c r="Z50" s="51">
        <f t="shared" si="108"/>
        <v>-1.585187158651925E-2</v>
      </c>
      <c r="AA50" s="51">
        <f t="shared" si="109"/>
        <v>-1.1369788846778559E-2</v>
      </c>
      <c r="AB50" s="51">
        <f t="shared" si="110"/>
        <v>-2.8340635268346112E-2</v>
      </c>
      <c r="AC50" s="51">
        <f t="shared" si="111"/>
        <v>-1.6204029871776809E-2</v>
      </c>
      <c r="AD50" s="58">
        <f t="shared" si="112"/>
        <v>-1.7834596906525248E-2</v>
      </c>
      <c r="AE50" s="58">
        <f>MAX(AD47:AD72)</f>
        <v>7.8250694360860934E-2</v>
      </c>
      <c r="AF50" s="82">
        <f t="shared" ref="AF50:AF72" si="114">(AD50-$AE$48)/($AE$50-$AE$48)</f>
        <v>0.16157486679667635</v>
      </c>
      <c r="AG50" s="82">
        <f t="shared" ref="AG50:AG72" si="115">(O50-$AE$52)/($AE$54-$AE$52)</f>
        <v>0.29425317913952764</v>
      </c>
    </row>
    <row r="51" spans="3:33" x14ac:dyDescent="0.25">
      <c r="C51" s="36" t="s">
        <v>68</v>
      </c>
      <c r="D51" s="10" t="s">
        <v>73</v>
      </c>
      <c r="E51" s="8">
        <v>8492</v>
      </c>
      <c r="F51" s="8">
        <v>8242</v>
      </c>
      <c r="G51" s="8">
        <v>8016</v>
      </c>
      <c r="H51" s="8">
        <v>7968</v>
      </c>
      <c r="I51" s="8">
        <v>7830</v>
      </c>
      <c r="J51" s="8">
        <v>7635</v>
      </c>
      <c r="K51" s="8">
        <v>7511</v>
      </c>
      <c r="L51" s="8">
        <v>7408</v>
      </c>
      <c r="M51" s="8">
        <v>7206</v>
      </c>
      <c r="N51" s="8">
        <v>7106</v>
      </c>
      <c r="O51" s="8">
        <v>7015</v>
      </c>
      <c r="P51" s="8">
        <v>6856</v>
      </c>
      <c r="Q51" s="15">
        <v>6792</v>
      </c>
      <c r="R51" s="51">
        <f t="shared" si="100"/>
        <v>-2.9439472444653791E-2</v>
      </c>
      <c r="S51" s="51">
        <f t="shared" si="101"/>
        <v>-2.7420528997816065E-2</v>
      </c>
      <c r="T51" s="51">
        <f t="shared" si="102"/>
        <v>-5.9880239520958087E-3</v>
      </c>
      <c r="U51" s="51">
        <f t="shared" si="103"/>
        <v>-1.7319277108433735E-2</v>
      </c>
      <c r="V51" s="51">
        <f t="shared" si="104"/>
        <v>-2.4904214559386972E-2</v>
      </c>
      <c r="W51" s="51">
        <f t="shared" si="105"/>
        <v>-1.6240995415848069E-2</v>
      </c>
      <c r="X51" s="51">
        <f t="shared" si="106"/>
        <v>-1.3713220609772333E-2</v>
      </c>
      <c r="Y51" s="51">
        <f t="shared" si="107"/>
        <v>-2.726781857451404E-2</v>
      </c>
      <c r="Z51" s="51">
        <f t="shared" si="108"/>
        <v>-1.3877324451845684E-2</v>
      </c>
      <c r="AA51" s="51">
        <f t="shared" si="109"/>
        <v>-1.2806079369546862E-2</v>
      </c>
      <c r="AB51" s="51">
        <f t="shared" si="110"/>
        <v>-2.2665716322166785E-2</v>
      </c>
      <c r="AC51" s="51">
        <f t="shared" si="111"/>
        <v>-9.3348891481913644E-3</v>
      </c>
      <c r="AD51" s="58">
        <f t="shared" si="112"/>
        <v>-1.8897695548391342E-2</v>
      </c>
      <c r="AE51" s="67" t="s">
        <v>28</v>
      </c>
      <c r="AF51" s="82">
        <f t="shared" si="114"/>
        <v>0.15229843531941245</v>
      </c>
      <c r="AG51" s="82">
        <f t="shared" si="115"/>
        <v>0.2814480038991537</v>
      </c>
    </row>
    <row r="52" spans="3:33" x14ac:dyDescent="0.25">
      <c r="C52" s="36" t="s">
        <v>68</v>
      </c>
      <c r="D52" s="10" t="s">
        <v>74</v>
      </c>
      <c r="E52" s="8">
        <v>8506</v>
      </c>
      <c r="F52" s="8">
        <v>8283</v>
      </c>
      <c r="G52" s="8">
        <v>8082</v>
      </c>
      <c r="H52" s="8">
        <v>7808</v>
      </c>
      <c r="I52" s="8">
        <v>7612</v>
      </c>
      <c r="J52" s="8">
        <v>7426</v>
      </c>
      <c r="K52" s="8">
        <v>7295</v>
      </c>
      <c r="L52" s="8">
        <v>7182</v>
      </c>
      <c r="M52" s="8">
        <v>6930</v>
      </c>
      <c r="N52" s="8">
        <v>6784</v>
      </c>
      <c r="O52" s="8">
        <v>6692</v>
      </c>
      <c r="P52" s="8">
        <v>6599</v>
      </c>
      <c r="Q52" s="15">
        <v>6535</v>
      </c>
      <c r="R52" s="51">
        <f t="shared" si="100"/>
        <v>-2.6216788149541499E-2</v>
      </c>
      <c r="S52" s="51">
        <f t="shared" si="101"/>
        <v>-2.426657008330315E-2</v>
      </c>
      <c r="T52" s="51">
        <f t="shared" si="102"/>
        <v>-3.3902499381341253E-2</v>
      </c>
      <c r="U52" s="51">
        <f t="shared" si="103"/>
        <v>-2.5102459016393443E-2</v>
      </c>
      <c r="V52" s="51">
        <f t="shared" si="104"/>
        <v>-2.4435102469784552E-2</v>
      </c>
      <c r="W52" s="51">
        <f t="shared" si="105"/>
        <v>-1.7640721788311338E-2</v>
      </c>
      <c r="X52" s="51">
        <f t="shared" si="106"/>
        <v>-1.5490061686086361E-2</v>
      </c>
      <c r="Y52" s="51">
        <f t="shared" si="107"/>
        <v>-3.5087719298245612E-2</v>
      </c>
      <c r="Z52" s="51">
        <f t="shared" si="108"/>
        <v>-2.1067821067821069E-2</v>
      </c>
      <c r="AA52" s="51">
        <f t="shared" si="109"/>
        <v>-1.3561320754716982E-2</v>
      </c>
      <c r="AB52" s="51">
        <f t="shared" si="110"/>
        <v>-1.3897190675433354E-2</v>
      </c>
      <c r="AC52" s="51">
        <f t="shared" si="111"/>
        <v>-9.6984391574480976E-3</v>
      </c>
      <c r="AD52" s="58">
        <f t="shared" si="112"/>
        <v>-2.3677106369554522E-2</v>
      </c>
      <c r="AE52" s="82">
        <f>MIN(O47:O72)</f>
        <v>663</v>
      </c>
      <c r="AF52" s="82">
        <f t="shared" si="114"/>
        <v>0.11059404850316219</v>
      </c>
      <c r="AG52" s="82">
        <f t="shared" si="115"/>
        <v>0.26713633745402987</v>
      </c>
    </row>
    <row r="53" spans="3:33" x14ac:dyDescent="0.25">
      <c r="C53" s="36" t="s">
        <v>68</v>
      </c>
      <c r="D53" s="10" t="s">
        <v>75</v>
      </c>
      <c r="E53" s="8">
        <v>5727</v>
      </c>
      <c r="F53" s="8">
        <v>5628</v>
      </c>
      <c r="G53" s="8">
        <v>5539</v>
      </c>
      <c r="H53" s="8">
        <v>5488</v>
      </c>
      <c r="I53" s="8">
        <v>5461</v>
      </c>
      <c r="J53" s="8">
        <v>5424</v>
      </c>
      <c r="K53" s="8">
        <v>5416</v>
      </c>
      <c r="L53" s="8">
        <v>5342</v>
      </c>
      <c r="M53" s="8">
        <v>5306</v>
      </c>
      <c r="N53" s="8">
        <v>5225</v>
      </c>
      <c r="O53" s="8">
        <v>5221</v>
      </c>
      <c r="P53" s="8">
        <v>5180</v>
      </c>
      <c r="Q53" s="15">
        <v>5151</v>
      </c>
      <c r="R53" s="51">
        <f t="shared" si="100"/>
        <v>-1.7286537454164485E-2</v>
      </c>
      <c r="S53" s="51">
        <f t="shared" si="101"/>
        <v>-1.5813788201847902E-2</v>
      </c>
      <c r="T53" s="51">
        <f t="shared" si="102"/>
        <v>-9.2074381657338868E-3</v>
      </c>
      <c r="U53" s="51">
        <f t="shared" si="103"/>
        <v>-4.9198250728862978E-3</v>
      </c>
      <c r="V53" s="51">
        <f t="shared" si="104"/>
        <v>-6.7753158762131477E-3</v>
      </c>
      <c r="W53" s="51">
        <f t="shared" si="105"/>
        <v>-1.4749262536873156E-3</v>
      </c>
      <c r="X53" s="51">
        <f t="shared" si="106"/>
        <v>-1.3663220088626292E-2</v>
      </c>
      <c r="Y53" s="51">
        <f t="shared" si="107"/>
        <v>-6.7390490453013855E-3</v>
      </c>
      <c r="Z53" s="51">
        <f t="shared" si="108"/>
        <v>-1.5265736901620806E-2</v>
      </c>
      <c r="AA53" s="51">
        <f t="shared" si="109"/>
        <v>-7.6555023923444978E-4</v>
      </c>
      <c r="AB53" s="51">
        <f t="shared" si="110"/>
        <v>-7.8529017429611186E-3</v>
      </c>
      <c r="AC53" s="51">
        <f t="shared" si="111"/>
        <v>-5.598455598455598E-3</v>
      </c>
      <c r="AD53" s="58">
        <f t="shared" si="112"/>
        <v>-9.1911387299315975E-3</v>
      </c>
      <c r="AE53" s="67" t="s">
        <v>31</v>
      </c>
      <c r="AF53" s="82">
        <f t="shared" si="114"/>
        <v>0.23699632285368338</v>
      </c>
      <c r="AG53" s="82">
        <f t="shared" si="115"/>
        <v>0.20195843856617485</v>
      </c>
    </row>
    <row r="54" spans="3:33" ht="15.75" thickBot="1" x14ac:dyDescent="0.3">
      <c r="C54" s="36" t="s">
        <v>68</v>
      </c>
      <c r="D54" s="10" t="s">
        <v>76</v>
      </c>
      <c r="E54" s="8">
        <v>5785</v>
      </c>
      <c r="F54" s="8">
        <v>5606</v>
      </c>
      <c r="G54" s="8">
        <v>5492</v>
      </c>
      <c r="H54" s="8">
        <v>5293</v>
      </c>
      <c r="I54" s="8">
        <v>5221</v>
      </c>
      <c r="J54" s="8">
        <v>5067</v>
      </c>
      <c r="K54" s="8">
        <v>4966</v>
      </c>
      <c r="L54" s="8">
        <v>4852</v>
      </c>
      <c r="M54" s="8">
        <v>4718</v>
      </c>
      <c r="N54" s="8">
        <v>4592</v>
      </c>
      <c r="O54" s="8">
        <v>4573</v>
      </c>
      <c r="P54" s="8">
        <v>4526</v>
      </c>
      <c r="Q54" s="15">
        <v>4510</v>
      </c>
      <c r="R54" s="51">
        <f t="shared" si="100"/>
        <v>-3.0942091616248918E-2</v>
      </c>
      <c r="S54" s="51">
        <f t="shared" si="101"/>
        <v>-2.0335354976810559E-2</v>
      </c>
      <c r="T54" s="51">
        <f t="shared" si="102"/>
        <v>-3.623452294246176E-2</v>
      </c>
      <c r="U54" s="51">
        <f t="shared" si="103"/>
        <v>-1.3602871717362554E-2</v>
      </c>
      <c r="V54" s="51">
        <f t="shared" si="104"/>
        <v>-2.9496265083317371E-2</v>
      </c>
      <c r="W54" s="51">
        <f t="shared" si="105"/>
        <v>-1.9932899151371621E-2</v>
      </c>
      <c r="X54" s="51">
        <f t="shared" si="106"/>
        <v>-2.2956101490132903E-2</v>
      </c>
      <c r="Y54" s="51">
        <f t="shared" si="107"/>
        <v>-2.7617477328936522E-2</v>
      </c>
      <c r="Z54" s="51">
        <f t="shared" si="108"/>
        <v>-2.6706231454005934E-2</v>
      </c>
      <c r="AA54" s="51">
        <f t="shared" si="109"/>
        <v>-4.1376306620209058E-3</v>
      </c>
      <c r="AB54" s="51">
        <f t="shared" si="110"/>
        <v>-1.0277717034769297E-2</v>
      </c>
      <c r="AC54" s="51">
        <f t="shared" si="111"/>
        <v>-3.5351303579319489E-3</v>
      </c>
      <c r="AD54" s="58">
        <f t="shared" si="112"/>
        <v>-2.3196144642266905E-2</v>
      </c>
      <c r="AE54" s="46">
        <f>MAX(O47:O72)</f>
        <v>23232</v>
      </c>
      <c r="AF54" s="82">
        <f t="shared" si="114"/>
        <v>0.11479084485927309</v>
      </c>
      <c r="AG54" s="82">
        <f t="shared" si="115"/>
        <v>0.17324648854623598</v>
      </c>
    </row>
    <row r="55" spans="3:33" x14ac:dyDescent="0.25">
      <c r="C55" s="36" t="s">
        <v>68</v>
      </c>
      <c r="D55" s="10" t="s">
        <v>77</v>
      </c>
      <c r="E55" s="8">
        <v>8259</v>
      </c>
      <c r="F55" s="8">
        <v>8061</v>
      </c>
      <c r="G55" s="8">
        <v>7810</v>
      </c>
      <c r="H55" s="8">
        <v>7721</v>
      </c>
      <c r="I55" s="8">
        <v>7634</v>
      </c>
      <c r="J55" s="8">
        <v>7537</v>
      </c>
      <c r="K55" s="8">
        <v>7515</v>
      </c>
      <c r="L55" s="8">
        <v>7349</v>
      </c>
      <c r="M55" s="8">
        <v>7221</v>
      </c>
      <c r="N55" s="8">
        <v>7111</v>
      </c>
      <c r="O55" s="8">
        <v>6997</v>
      </c>
      <c r="P55" s="8">
        <v>6917</v>
      </c>
      <c r="Q55" s="15">
        <v>6888</v>
      </c>
      <c r="R55" s="51">
        <f t="shared" si="100"/>
        <v>-2.3973846712677081E-2</v>
      </c>
      <c r="S55" s="51">
        <f t="shared" si="101"/>
        <v>-3.1137575983128645E-2</v>
      </c>
      <c r="T55" s="51">
        <f t="shared" si="102"/>
        <v>-1.1395646606914212E-2</v>
      </c>
      <c r="U55" s="51">
        <f t="shared" si="103"/>
        <v>-1.1267970470146355E-2</v>
      </c>
      <c r="V55" s="51">
        <f t="shared" si="104"/>
        <v>-1.2706313859051611E-2</v>
      </c>
      <c r="W55" s="51">
        <f t="shared" si="105"/>
        <v>-2.9189332625713148E-3</v>
      </c>
      <c r="X55" s="51">
        <f t="shared" si="106"/>
        <v>-2.2089155023286761E-2</v>
      </c>
      <c r="Y55" s="51">
        <f t="shared" si="107"/>
        <v>-1.7417335691930876E-2</v>
      </c>
      <c r="Z55" s="51">
        <f t="shared" si="108"/>
        <v>-1.5233347181830772E-2</v>
      </c>
      <c r="AA55" s="51">
        <f t="shared" si="109"/>
        <v>-1.6031500492195191E-2</v>
      </c>
      <c r="AB55" s="51">
        <f t="shared" si="110"/>
        <v>-1.1433471487780478E-2</v>
      </c>
      <c r="AC55" s="51">
        <f t="shared" si="111"/>
        <v>-4.1925690328176958E-3</v>
      </c>
      <c r="AD55" s="58">
        <f t="shared" si="112"/>
        <v>-1.6417162528373282E-2</v>
      </c>
      <c r="AE55" s="72"/>
      <c r="AF55" s="82">
        <f t="shared" si="114"/>
        <v>0.17394317615634636</v>
      </c>
      <c r="AG55" s="82">
        <f t="shared" si="115"/>
        <v>0.2806504497319332</v>
      </c>
    </row>
    <row r="56" spans="3:33" x14ac:dyDescent="0.25">
      <c r="C56" s="36" t="s">
        <v>68</v>
      </c>
      <c r="D56" s="23" t="s">
        <v>78</v>
      </c>
      <c r="E56" s="7">
        <v>3319</v>
      </c>
      <c r="F56" s="7">
        <v>3253</v>
      </c>
      <c r="G56" s="7">
        <v>3162</v>
      </c>
      <c r="H56" s="7">
        <v>3131</v>
      </c>
      <c r="I56" s="7">
        <v>3080</v>
      </c>
      <c r="J56" s="7">
        <v>3008</v>
      </c>
      <c r="K56" s="7">
        <v>2960</v>
      </c>
      <c r="L56" s="7">
        <v>2916</v>
      </c>
      <c r="M56" s="7">
        <v>2887</v>
      </c>
      <c r="N56" s="7">
        <v>2796</v>
      </c>
      <c r="O56" s="7">
        <v>2770</v>
      </c>
      <c r="P56" s="7">
        <v>2762</v>
      </c>
      <c r="Q56" s="18">
        <v>2725</v>
      </c>
      <c r="R56" s="51">
        <f t="shared" si="100"/>
        <v>-1.9885507683037058E-2</v>
      </c>
      <c r="S56" s="51">
        <f t="shared" si="101"/>
        <v>-2.7974177682139563E-2</v>
      </c>
      <c r="T56" s="51">
        <f t="shared" si="102"/>
        <v>-9.8039215686274508E-3</v>
      </c>
      <c r="U56" s="51">
        <f t="shared" si="103"/>
        <v>-1.6288725646758224E-2</v>
      </c>
      <c r="V56" s="51">
        <f t="shared" si="104"/>
        <v>-2.3376623376623377E-2</v>
      </c>
      <c r="W56" s="51">
        <f t="shared" si="105"/>
        <v>-1.5957446808510637E-2</v>
      </c>
      <c r="X56" s="51">
        <f t="shared" si="106"/>
        <v>-1.4864864864864866E-2</v>
      </c>
      <c r="Y56" s="51">
        <f t="shared" si="107"/>
        <v>-9.9451303155006863E-3</v>
      </c>
      <c r="Z56" s="51">
        <f t="shared" si="108"/>
        <v>-3.1520609629373052E-2</v>
      </c>
      <c r="AA56" s="51">
        <f t="shared" si="109"/>
        <v>-9.2989985693848354E-3</v>
      </c>
      <c r="AB56" s="51">
        <f t="shared" si="110"/>
        <v>-2.8880866425992778E-3</v>
      </c>
      <c r="AC56" s="51">
        <f t="shared" si="111"/>
        <v>-1.3396089790007242E-2</v>
      </c>
      <c r="AD56" s="58">
        <f t="shared" si="112"/>
        <v>-1.7891600614481976E-2</v>
      </c>
      <c r="AE56" s="72"/>
      <c r="AF56" s="82">
        <f t="shared" si="114"/>
        <v>0.16107746141020879</v>
      </c>
      <c r="AG56" s="82">
        <f t="shared" si="115"/>
        <v>9.3358146129646866E-2</v>
      </c>
    </row>
    <row r="57" spans="3:33" x14ac:dyDescent="0.25">
      <c r="C57" s="36" t="s">
        <v>68</v>
      </c>
      <c r="D57" s="23" t="s">
        <v>79</v>
      </c>
      <c r="E57" s="7">
        <v>1773</v>
      </c>
      <c r="F57" s="7">
        <v>1749</v>
      </c>
      <c r="G57" s="7">
        <v>1699</v>
      </c>
      <c r="H57" s="7">
        <v>1695</v>
      </c>
      <c r="I57" s="7">
        <v>1684</v>
      </c>
      <c r="J57" s="7">
        <v>1691</v>
      </c>
      <c r="K57" s="7">
        <v>1674</v>
      </c>
      <c r="L57" s="7">
        <v>1634</v>
      </c>
      <c r="M57" s="7">
        <v>1596</v>
      </c>
      <c r="N57" s="7">
        <v>1561</v>
      </c>
      <c r="O57" s="7">
        <v>1554</v>
      </c>
      <c r="P57" s="7">
        <v>1550</v>
      </c>
      <c r="Q57" s="18">
        <v>1511</v>
      </c>
      <c r="R57" s="51">
        <f t="shared" si="100"/>
        <v>-1.3536379018612521E-2</v>
      </c>
      <c r="S57" s="51">
        <f t="shared" si="101"/>
        <v>-2.8587764436821039E-2</v>
      </c>
      <c r="T57" s="51">
        <f t="shared" si="102"/>
        <v>-2.3543260741612712E-3</v>
      </c>
      <c r="U57" s="51">
        <f t="shared" si="103"/>
        <v>-6.4896755162241887E-3</v>
      </c>
      <c r="V57" s="51">
        <f t="shared" si="104"/>
        <v>4.1567695961995249E-3</v>
      </c>
      <c r="W57" s="51">
        <f t="shared" si="105"/>
        <v>-1.0053222945002957E-2</v>
      </c>
      <c r="X57" s="51">
        <f t="shared" si="106"/>
        <v>-2.3894862604540025E-2</v>
      </c>
      <c r="Y57" s="51">
        <f t="shared" si="107"/>
        <v>-2.3255813953488372E-2</v>
      </c>
      <c r="Z57" s="51">
        <f t="shared" si="108"/>
        <v>-2.1929824561403508E-2</v>
      </c>
      <c r="AA57" s="51">
        <f t="shared" si="109"/>
        <v>-4.4843049327354259E-3</v>
      </c>
      <c r="AB57" s="51">
        <f t="shared" si="110"/>
        <v>-2.5740025740025739E-3</v>
      </c>
      <c r="AC57" s="51">
        <f t="shared" si="111"/>
        <v>-2.5161290322580646E-2</v>
      </c>
      <c r="AD57" s="58">
        <f t="shared" si="112"/>
        <v>-1.3042940444678981E-2</v>
      </c>
      <c r="AE57" s="67"/>
      <c r="AF57" s="82">
        <f t="shared" si="114"/>
        <v>0.20338610714675526</v>
      </c>
      <c r="AG57" s="82">
        <f t="shared" si="115"/>
        <v>3.9478931277415925E-2</v>
      </c>
    </row>
    <row r="58" spans="3:33" x14ac:dyDescent="0.25">
      <c r="C58" s="36" t="s">
        <v>68</v>
      </c>
      <c r="D58" s="23" t="s">
        <v>80</v>
      </c>
      <c r="E58" s="7">
        <v>1635</v>
      </c>
      <c r="F58" s="7">
        <v>1610</v>
      </c>
      <c r="G58" s="7">
        <v>1579</v>
      </c>
      <c r="H58" s="7">
        <v>1555</v>
      </c>
      <c r="I58" s="7">
        <v>1548</v>
      </c>
      <c r="J58" s="7">
        <v>1502</v>
      </c>
      <c r="K58" s="7">
        <v>1477</v>
      </c>
      <c r="L58" s="7">
        <v>1441</v>
      </c>
      <c r="M58" s="7">
        <v>1410</v>
      </c>
      <c r="N58" s="7">
        <v>1382</v>
      </c>
      <c r="O58" s="7">
        <v>1313</v>
      </c>
      <c r="P58" s="7">
        <v>1272</v>
      </c>
      <c r="Q58" s="18">
        <v>1239</v>
      </c>
      <c r="R58" s="51">
        <f t="shared" si="100"/>
        <v>-1.5290519877675841E-2</v>
      </c>
      <c r="S58" s="51">
        <f t="shared" si="101"/>
        <v>-1.9254658385093167E-2</v>
      </c>
      <c r="T58" s="51">
        <f t="shared" si="102"/>
        <v>-1.5199493350221659E-2</v>
      </c>
      <c r="U58" s="51">
        <f t="shared" si="103"/>
        <v>-4.5016077170418004E-3</v>
      </c>
      <c r="V58" s="51">
        <f t="shared" si="104"/>
        <v>-2.9715762273901807E-2</v>
      </c>
      <c r="W58" s="51">
        <f t="shared" si="105"/>
        <v>-1.6644474034620507E-2</v>
      </c>
      <c r="X58" s="51">
        <f t="shared" si="106"/>
        <v>-2.4373730534867976E-2</v>
      </c>
      <c r="Y58" s="51">
        <f t="shared" si="107"/>
        <v>-2.1512838306731435E-2</v>
      </c>
      <c r="Z58" s="51">
        <f t="shared" si="108"/>
        <v>-1.9858156028368795E-2</v>
      </c>
      <c r="AA58" s="51">
        <f t="shared" si="109"/>
        <v>-4.9927641099855286E-2</v>
      </c>
      <c r="AB58" s="51">
        <f t="shared" si="110"/>
        <v>-3.1226199543031227E-2</v>
      </c>
      <c r="AC58" s="51">
        <f t="shared" si="111"/>
        <v>-2.5943396226415096E-2</v>
      </c>
      <c r="AD58" s="58">
        <f t="shared" si="112"/>
        <v>-2.1627888160837827E-2</v>
      </c>
      <c r="AE58" s="58"/>
      <c r="AF58" s="82">
        <f t="shared" si="114"/>
        <v>0.12847520416126179</v>
      </c>
      <c r="AG58" s="82">
        <f t="shared" si="115"/>
        <v>2.8800567149630023E-2</v>
      </c>
    </row>
    <row r="59" spans="3:33" x14ac:dyDescent="0.25">
      <c r="C59" s="36" t="s">
        <v>68</v>
      </c>
      <c r="D59" s="23" t="s">
        <v>81</v>
      </c>
      <c r="E59" s="7">
        <v>1378</v>
      </c>
      <c r="F59" s="7">
        <v>1340</v>
      </c>
      <c r="G59" s="7">
        <v>1304</v>
      </c>
      <c r="H59" s="7">
        <v>1295</v>
      </c>
      <c r="I59" s="7">
        <v>1246</v>
      </c>
      <c r="J59" s="7">
        <v>1237</v>
      </c>
      <c r="K59" s="7">
        <v>1215</v>
      </c>
      <c r="L59" s="7">
        <v>1187</v>
      </c>
      <c r="M59" s="7">
        <v>1133</v>
      </c>
      <c r="N59" s="7">
        <v>1132</v>
      </c>
      <c r="O59" s="7">
        <v>1099</v>
      </c>
      <c r="P59" s="7">
        <v>1117</v>
      </c>
      <c r="Q59" s="18">
        <v>1124</v>
      </c>
      <c r="R59" s="51">
        <f t="shared" si="100"/>
        <v>-2.7576197387518143E-2</v>
      </c>
      <c r="S59" s="51">
        <f t="shared" si="101"/>
        <v>-2.6865671641791045E-2</v>
      </c>
      <c r="T59" s="51">
        <f t="shared" si="102"/>
        <v>-6.9018404907975461E-3</v>
      </c>
      <c r="U59" s="51">
        <f t="shared" si="103"/>
        <v>-3.783783783783784E-2</v>
      </c>
      <c r="V59" s="51">
        <f t="shared" si="104"/>
        <v>-7.2231139646869984E-3</v>
      </c>
      <c r="W59" s="51">
        <f t="shared" si="105"/>
        <v>-1.7784963621665321E-2</v>
      </c>
      <c r="X59" s="51">
        <f t="shared" si="106"/>
        <v>-2.3045267489711935E-2</v>
      </c>
      <c r="Y59" s="51">
        <f t="shared" si="107"/>
        <v>-4.5492839090143219E-2</v>
      </c>
      <c r="Z59" s="51">
        <f t="shared" si="108"/>
        <v>-8.8261253309797002E-4</v>
      </c>
      <c r="AA59" s="51">
        <f t="shared" si="109"/>
        <v>-2.9151943462897525E-2</v>
      </c>
      <c r="AB59" s="51">
        <f t="shared" si="110"/>
        <v>1.637852593266606E-2</v>
      </c>
      <c r="AC59" s="51">
        <f t="shared" si="111"/>
        <v>6.2667860340196958E-3</v>
      </c>
      <c r="AD59" s="58">
        <f t="shared" si="112"/>
        <v>-2.2276228752014755E-2</v>
      </c>
      <c r="AE59" s="67"/>
      <c r="AF59" s="82">
        <f t="shared" si="114"/>
        <v>0.12281788617482881</v>
      </c>
      <c r="AG59" s="82">
        <f t="shared" si="115"/>
        <v>1.9318534272674909E-2</v>
      </c>
    </row>
    <row r="60" spans="3:33" x14ac:dyDescent="0.25">
      <c r="C60" s="36" t="s">
        <v>68</v>
      </c>
      <c r="D60" s="23" t="s">
        <v>82</v>
      </c>
      <c r="E60" s="7">
        <v>1453</v>
      </c>
      <c r="F60" s="7">
        <v>1404</v>
      </c>
      <c r="G60" s="7">
        <v>1353</v>
      </c>
      <c r="H60" s="7">
        <v>1298</v>
      </c>
      <c r="I60" s="7">
        <v>1278</v>
      </c>
      <c r="J60" s="7">
        <v>1261</v>
      </c>
      <c r="K60" s="7">
        <v>1233</v>
      </c>
      <c r="L60" s="7">
        <v>1205</v>
      </c>
      <c r="M60" s="7">
        <v>1150</v>
      </c>
      <c r="N60" s="7">
        <v>1105</v>
      </c>
      <c r="O60" s="7">
        <v>1095</v>
      </c>
      <c r="P60" s="7">
        <v>1065</v>
      </c>
      <c r="Q60" s="18">
        <v>1098</v>
      </c>
      <c r="R60" s="51">
        <f t="shared" si="100"/>
        <v>-3.3723331039229178E-2</v>
      </c>
      <c r="S60" s="51">
        <f t="shared" si="101"/>
        <v>-3.6324786324786328E-2</v>
      </c>
      <c r="T60" s="51">
        <f t="shared" si="102"/>
        <v>-4.065040650406504E-2</v>
      </c>
      <c r="U60" s="51">
        <f t="shared" si="103"/>
        <v>-1.5408320493066256E-2</v>
      </c>
      <c r="V60" s="51">
        <f t="shared" si="104"/>
        <v>-1.3302034428794992E-2</v>
      </c>
      <c r="W60" s="51">
        <f t="shared" si="105"/>
        <v>-2.2204599524187154E-2</v>
      </c>
      <c r="X60" s="51">
        <f t="shared" si="106"/>
        <v>-2.2708840227088401E-2</v>
      </c>
      <c r="Y60" s="51">
        <f t="shared" si="107"/>
        <v>-4.5643153526970952E-2</v>
      </c>
      <c r="Z60" s="51">
        <f t="shared" si="108"/>
        <v>-3.9130434782608699E-2</v>
      </c>
      <c r="AA60" s="51">
        <f t="shared" si="109"/>
        <v>-9.0497737556561094E-3</v>
      </c>
      <c r="AB60" s="51">
        <f t="shared" si="110"/>
        <v>-2.7397260273972601E-2</v>
      </c>
      <c r="AC60" s="51">
        <f t="shared" si="111"/>
        <v>3.0985915492957747E-2</v>
      </c>
      <c r="AD60" s="58">
        <f t="shared" si="112"/>
        <v>-2.7814568060645316E-2</v>
      </c>
      <c r="AE60" s="58"/>
      <c r="AF60" s="82">
        <f t="shared" si="114"/>
        <v>7.4491208789401561E-2</v>
      </c>
      <c r="AG60" s="82">
        <f t="shared" si="115"/>
        <v>1.9141300013292568E-2</v>
      </c>
    </row>
    <row r="61" spans="3:33" x14ac:dyDescent="0.25">
      <c r="C61" s="36" t="s">
        <v>68</v>
      </c>
      <c r="D61" s="23" t="s">
        <v>83</v>
      </c>
      <c r="E61" s="7">
        <v>1227</v>
      </c>
      <c r="F61" s="7">
        <v>1192</v>
      </c>
      <c r="G61" s="7">
        <v>1148</v>
      </c>
      <c r="H61" s="7">
        <v>1134</v>
      </c>
      <c r="I61" s="7">
        <v>1117</v>
      </c>
      <c r="J61" s="7">
        <v>1095</v>
      </c>
      <c r="K61" s="7">
        <v>1068</v>
      </c>
      <c r="L61" s="7">
        <v>1058</v>
      </c>
      <c r="M61" s="7">
        <v>1015</v>
      </c>
      <c r="N61" s="7">
        <v>994</v>
      </c>
      <c r="O61" s="7">
        <v>1008</v>
      </c>
      <c r="P61" s="7">
        <v>1010</v>
      </c>
      <c r="Q61" s="18">
        <v>1015</v>
      </c>
      <c r="R61" s="51">
        <f t="shared" si="100"/>
        <v>-2.8524857375713121E-2</v>
      </c>
      <c r="S61" s="51">
        <f t="shared" si="101"/>
        <v>-3.6912751677852351E-2</v>
      </c>
      <c r="T61" s="51">
        <f t="shared" si="102"/>
        <v>-1.2195121951219513E-2</v>
      </c>
      <c r="U61" s="51">
        <f t="shared" si="103"/>
        <v>-1.4991181657848324E-2</v>
      </c>
      <c r="V61" s="51">
        <f t="shared" si="104"/>
        <v>-1.9695613249776187E-2</v>
      </c>
      <c r="W61" s="51">
        <f t="shared" si="105"/>
        <v>-2.4657534246575342E-2</v>
      </c>
      <c r="X61" s="51">
        <f t="shared" si="106"/>
        <v>-9.3632958801498131E-3</v>
      </c>
      <c r="Y61" s="51">
        <f t="shared" si="107"/>
        <v>-4.0642722117202268E-2</v>
      </c>
      <c r="Z61" s="51">
        <f t="shared" si="108"/>
        <v>-2.0689655172413793E-2</v>
      </c>
      <c r="AA61" s="51">
        <f t="shared" si="109"/>
        <v>1.4084507042253521E-2</v>
      </c>
      <c r="AB61" s="51">
        <f t="shared" si="110"/>
        <v>1.984126984126984E-3</v>
      </c>
      <c r="AC61" s="51">
        <f t="shared" si="111"/>
        <v>4.9504950495049506E-3</v>
      </c>
      <c r="AD61" s="58">
        <f t="shared" si="112"/>
        <v>-1.9358822628649717E-2</v>
      </c>
      <c r="AE61" s="67"/>
      <c r="AF61" s="82">
        <f t="shared" si="114"/>
        <v>0.14827471297242595</v>
      </c>
      <c r="AG61" s="82">
        <f t="shared" si="115"/>
        <v>1.5286454871726704E-2</v>
      </c>
    </row>
    <row r="62" spans="3:33" x14ac:dyDescent="0.25">
      <c r="C62" s="36" t="s">
        <v>68</v>
      </c>
      <c r="D62" s="23" t="s">
        <v>84</v>
      </c>
      <c r="E62" s="7">
        <v>1477</v>
      </c>
      <c r="F62" s="7">
        <v>1452</v>
      </c>
      <c r="G62" s="7">
        <v>1415</v>
      </c>
      <c r="H62" s="7">
        <v>1342</v>
      </c>
      <c r="I62" s="7">
        <v>1276</v>
      </c>
      <c r="J62" s="7">
        <v>1237</v>
      </c>
      <c r="K62" s="7">
        <v>1184</v>
      </c>
      <c r="L62" s="7">
        <v>1133</v>
      </c>
      <c r="M62" s="7">
        <v>1107</v>
      </c>
      <c r="N62" s="7">
        <v>1025</v>
      </c>
      <c r="O62" s="7">
        <v>1018</v>
      </c>
      <c r="P62" s="7">
        <v>985</v>
      </c>
      <c r="Q62" s="18">
        <v>988</v>
      </c>
      <c r="R62" s="51">
        <f t="shared" si="100"/>
        <v>-1.6926201760324982E-2</v>
      </c>
      <c r="S62" s="51">
        <f t="shared" si="101"/>
        <v>-2.5482093663911846E-2</v>
      </c>
      <c r="T62" s="51">
        <f t="shared" si="102"/>
        <v>-5.1590106007067135E-2</v>
      </c>
      <c r="U62" s="51">
        <f t="shared" si="103"/>
        <v>-4.9180327868852458E-2</v>
      </c>
      <c r="V62" s="51">
        <f t="shared" si="104"/>
        <v>-3.0564263322884012E-2</v>
      </c>
      <c r="W62" s="51">
        <f t="shared" si="105"/>
        <v>-4.2845594179466449E-2</v>
      </c>
      <c r="X62" s="51">
        <f t="shared" si="106"/>
        <v>-4.3074324324324322E-2</v>
      </c>
      <c r="Y62" s="51">
        <f t="shared" si="107"/>
        <v>-2.2947925860547221E-2</v>
      </c>
      <c r="Z62" s="51">
        <f t="shared" si="108"/>
        <v>-7.407407407407407E-2</v>
      </c>
      <c r="AA62" s="51">
        <f t="shared" si="109"/>
        <v>-6.8292682926829268E-3</v>
      </c>
      <c r="AB62" s="51">
        <f t="shared" si="110"/>
        <v>-3.2416502946954813E-2</v>
      </c>
      <c r="AC62" s="51">
        <f t="shared" si="111"/>
        <v>3.0456852791878172E-3</v>
      </c>
      <c r="AD62" s="58">
        <f t="shared" si="112"/>
        <v>-3.6351417935413542E-2</v>
      </c>
      <c r="AE62" s="82"/>
      <c r="AF62" s="82">
        <f t="shared" si="114"/>
        <v>0</v>
      </c>
      <c r="AG62" s="82">
        <f t="shared" si="115"/>
        <v>1.572954052018255E-2</v>
      </c>
    </row>
    <row r="63" spans="3:33" x14ac:dyDescent="0.25">
      <c r="C63" s="36" t="s">
        <v>68</v>
      </c>
      <c r="D63" t="s">
        <v>85</v>
      </c>
      <c r="E63" s="7">
        <v>3132</v>
      </c>
      <c r="F63" s="7">
        <v>3130</v>
      </c>
      <c r="G63" s="7">
        <v>3103</v>
      </c>
      <c r="H63" s="7">
        <v>3085</v>
      </c>
      <c r="I63" s="7">
        <v>3051</v>
      </c>
      <c r="J63" s="7">
        <v>2993</v>
      </c>
      <c r="K63" s="7">
        <v>2978</v>
      </c>
      <c r="L63" s="7">
        <v>2922</v>
      </c>
      <c r="M63" s="7">
        <v>2813</v>
      </c>
      <c r="N63" s="7">
        <v>2859</v>
      </c>
      <c r="O63" s="7">
        <v>3012</v>
      </c>
      <c r="P63" s="7">
        <v>3081</v>
      </c>
      <c r="Q63" s="18">
        <v>3120</v>
      </c>
      <c r="R63" s="51">
        <f t="shared" si="100"/>
        <v>-6.3856960408684551E-4</v>
      </c>
      <c r="S63" s="51">
        <f t="shared" si="101"/>
        <v>-8.626198083067093E-3</v>
      </c>
      <c r="T63" s="51">
        <f t="shared" si="102"/>
        <v>-5.8008378988076053E-3</v>
      </c>
      <c r="U63" s="51">
        <f t="shared" si="103"/>
        <v>-1.1021069692058346E-2</v>
      </c>
      <c r="V63" s="51">
        <f t="shared" si="104"/>
        <v>-1.9010160603080958E-2</v>
      </c>
      <c r="W63" s="51">
        <f t="shared" si="105"/>
        <v>-5.011693952555964E-3</v>
      </c>
      <c r="X63" s="51">
        <f t="shared" si="106"/>
        <v>-1.880456682337139E-2</v>
      </c>
      <c r="Y63" s="51">
        <f t="shared" si="107"/>
        <v>-3.7303216974674883E-2</v>
      </c>
      <c r="Z63" s="51">
        <f t="shared" si="108"/>
        <v>1.6352648418059012E-2</v>
      </c>
      <c r="AA63" s="51">
        <f t="shared" si="109"/>
        <v>5.3515215110178385E-2</v>
      </c>
      <c r="AB63" s="51">
        <f t="shared" si="110"/>
        <v>2.2908366533864542E-2</v>
      </c>
      <c r="AC63" s="51">
        <f t="shared" si="111"/>
        <v>1.2658227848101266E-2</v>
      </c>
      <c r="AD63" s="58">
        <f t="shared" si="112"/>
        <v>-3.6348450103465685E-3</v>
      </c>
      <c r="AE63" s="67"/>
      <c r="AF63" s="82">
        <f t="shared" si="114"/>
        <v>0.28547966760408949</v>
      </c>
      <c r="AG63" s="82">
        <f t="shared" si="115"/>
        <v>0.10408081882227835</v>
      </c>
    </row>
    <row r="64" spans="3:33" x14ac:dyDescent="0.25">
      <c r="C64" s="36" t="s">
        <v>68</v>
      </c>
      <c r="D64" t="s">
        <v>86</v>
      </c>
      <c r="E64" s="7">
        <v>3858</v>
      </c>
      <c r="F64" s="7">
        <v>3845</v>
      </c>
      <c r="G64" s="7">
        <v>3806</v>
      </c>
      <c r="H64" s="7">
        <v>3812</v>
      </c>
      <c r="I64" s="7">
        <v>3790</v>
      </c>
      <c r="J64" s="7">
        <v>6381</v>
      </c>
      <c r="K64" s="7">
        <v>6508</v>
      </c>
      <c r="L64" s="7">
        <v>6532</v>
      </c>
      <c r="M64" s="7">
        <v>6859</v>
      </c>
      <c r="N64" s="7">
        <v>7068</v>
      </c>
      <c r="O64" s="7">
        <v>7156</v>
      </c>
      <c r="P64" s="7">
        <v>7217</v>
      </c>
      <c r="Q64" s="18">
        <v>7278</v>
      </c>
      <c r="R64" s="51">
        <f t="shared" si="100"/>
        <v>-3.3696215655780199E-3</v>
      </c>
      <c r="S64" s="51">
        <f t="shared" si="101"/>
        <v>-1.0143042912873863E-2</v>
      </c>
      <c r="T64" s="51">
        <f t="shared" si="102"/>
        <v>1.5764582238570678E-3</v>
      </c>
      <c r="U64" s="51">
        <f t="shared" si="103"/>
        <v>-5.7712486883525708E-3</v>
      </c>
      <c r="V64" s="51">
        <f t="shared" si="104"/>
        <v>0.68364116094986804</v>
      </c>
      <c r="W64" s="51">
        <f t="shared" si="105"/>
        <v>1.9902836545995926E-2</v>
      </c>
      <c r="X64" s="51">
        <f t="shared" si="106"/>
        <v>3.6877688998156115E-3</v>
      </c>
      <c r="Y64" s="51">
        <f t="shared" si="107"/>
        <v>5.0061236987140233E-2</v>
      </c>
      <c r="Z64" s="51">
        <f t="shared" si="108"/>
        <v>3.0470914127423823E-2</v>
      </c>
      <c r="AA64" s="51">
        <f t="shared" si="109"/>
        <v>1.2450481041312959E-2</v>
      </c>
      <c r="AB64" s="51">
        <f t="shared" si="110"/>
        <v>8.5243152599217432E-3</v>
      </c>
      <c r="AC64" s="51">
        <f t="shared" si="111"/>
        <v>8.4522654842732435E-3</v>
      </c>
      <c r="AD64" s="58">
        <f t="shared" si="112"/>
        <v>7.8250694360860934E-2</v>
      </c>
      <c r="AE64" s="82"/>
      <c r="AF64" s="82">
        <f t="shared" si="114"/>
        <v>1</v>
      </c>
      <c r="AG64" s="82">
        <f t="shared" si="115"/>
        <v>0.28769551154238115</v>
      </c>
    </row>
    <row r="65" spans="3:33" x14ac:dyDescent="0.25">
      <c r="C65" s="36" t="s">
        <v>68</v>
      </c>
      <c r="D65" t="s">
        <v>87</v>
      </c>
      <c r="E65" s="7">
        <v>6153</v>
      </c>
      <c r="F65" s="7">
        <v>6227</v>
      </c>
      <c r="G65" s="7">
        <v>6257</v>
      </c>
      <c r="H65" s="7">
        <v>6174</v>
      </c>
      <c r="I65" s="7">
        <v>6160</v>
      </c>
      <c r="J65" s="7">
        <v>6147</v>
      </c>
      <c r="K65" s="7">
        <v>6089</v>
      </c>
      <c r="L65" s="7">
        <v>6090</v>
      </c>
      <c r="M65" s="7">
        <v>5973</v>
      </c>
      <c r="N65" s="7">
        <v>5983</v>
      </c>
      <c r="O65" s="7">
        <v>5934</v>
      </c>
      <c r="P65" s="7">
        <v>5939</v>
      </c>
      <c r="Q65" s="18">
        <v>5907</v>
      </c>
      <c r="R65" s="51">
        <f t="shared" si="100"/>
        <v>1.2026653664878921E-2</v>
      </c>
      <c r="S65" s="51">
        <f t="shared" si="101"/>
        <v>4.8177292436165087E-3</v>
      </c>
      <c r="T65" s="51">
        <f t="shared" si="102"/>
        <v>-1.3265143039795429E-2</v>
      </c>
      <c r="U65" s="51">
        <f t="shared" si="103"/>
        <v>-2.2675736961451248E-3</v>
      </c>
      <c r="V65" s="51">
        <f t="shared" si="104"/>
        <v>-2.1103896103896102E-3</v>
      </c>
      <c r="W65" s="51">
        <f t="shared" si="105"/>
        <v>-9.4354969904018229E-3</v>
      </c>
      <c r="X65" s="51">
        <f t="shared" si="106"/>
        <v>1.6423057973394647E-4</v>
      </c>
      <c r="Y65" s="51">
        <f t="shared" si="107"/>
        <v>-1.9211822660098521E-2</v>
      </c>
      <c r="Z65" s="51">
        <f t="shared" si="108"/>
        <v>1.6742005692281935E-3</v>
      </c>
      <c r="AA65" s="51">
        <f t="shared" si="109"/>
        <v>-8.1898713020223963E-3</v>
      </c>
      <c r="AB65" s="51">
        <f t="shared" si="110"/>
        <v>8.4260195483653526E-4</v>
      </c>
      <c r="AC65" s="51">
        <f t="shared" si="111"/>
        <v>-5.3881124768479539E-3</v>
      </c>
      <c r="AD65" s="58">
        <f t="shared" si="112"/>
        <v>-3.5797483241395331E-3</v>
      </c>
      <c r="AE65" s="72"/>
      <c r="AF65" s="82">
        <f t="shared" si="114"/>
        <v>0.2859604326188267</v>
      </c>
      <c r="AG65" s="82">
        <f t="shared" si="115"/>
        <v>0.23355044530107669</v>
      </c>
    </row>
    <row r="66" spans="3:33" x14ac:dyDescent="0.25">
      <c r="C66" s="36" t="s">
        <v>68</v>
      </c>
      <c r="D66" t="s">
        <v>88</v>
      </c>
      <c r="E66" s="7">
        <v>3158</v>
      </c>
      <c r="F66" s="7">
        <v>3060</v>
      </c>
      <c r="G66" s="7">
        <v>2943</v>
      </c>
      <c r="H66" s="7">
        <v>2914</v>
      </c>
      <c r="I66" s="7">
        <v>2897</v>
      </c>
      <c r="J66" s="7">
        <v>2864</v>
      </c>
      <c r="K66" s="7">
        <v>2841</v>
      </c>
      <c r="L66" s="7">
        <v>2811</v>
      </c>
      <c r="M66" s="7">
        <v>2729</v>
      </c>
      <c r="N66" s="7">
        <v>2654</v>
      </c>
      <c r="O66" s="7">
        <v>2606</v>
      </c>
      <c r="P66" s="7">
        <v>2599</v>
      </c>
      <c r="Q66" s="18">
        <v>2579</v>
      </c>
      <c r="R66" s="51">
        <f t="shared" si="100"/>
        <v>-3.1032298923369221E-2</v>
      </c>
      <c r="S66" s="51">
        <f t="shared" si="101"/>
        <v>-3.8235294117647062E-2</v>
      </c>
      <c r="T66" s="51">
        <f t="shared" si="102"/>
        <v>-9.8538905878355412E-3</v>
      </c>
      <c r="U66" s="51">
        <f t="shared" si="103"/>
        <v>-5.8339052848318459E-3</v>
      </c>
      <c r="V66" s="51">
        <f t="shared" si="104"/>
        <v>-1.1391094235415948E-2</v>
      </c>
      <c r="W66" s="51">
        <f t="shared" si="105"/>
        <v>-8.0307262569832404E-3</v>
      </c>
      <c r="X66" s="51">
        <f t="shared" si="106"/>
        <v>-1.0559662090813094E-2</v>
      </c>
      <c r="Y66" s="51">
        <f t="shared" si="107"/>
        <v>-2.9171113482746355E-2</v>
      </c>
      <c r="Z66" s="51">
        <f t="shared" si="108"/>
        <v>-2.7482594356907291E-2</v>
      </c>
      <c r="AA66" s="51">
        <f t="shared" si="109"/>
        <v>-1.8085908063300678E-2</v>
      </c>
      <c r="AB66" s="51">
        <f t="shared" si="110"/>
        <v>-2.6861089792785879E-3</v>
      </c>
      <c r="AC66" s="51">
        <f t="shared" si="111"/>
        <v>-7.6952674105425162E-3</v>
      </c>
      <c r="AD66" s="58">
        <f t="shared" si="112"/>
        <v>-1.8967648739985028E-2</v>
      </c>
      <c r="AE66" s="72"/>
      <c r="AF66" s="82">
        <f t="shared" si="114"/>
        <v>0.15168803477624584</v>
      </c>
      <c r="AG66" s="82">
        <f t="shared" si="115"/>
        <v>8.6091541494970975E-2</v>
      </c>
    </row>
    <row r="67" spans="3:33" x14ac:dyDescent="0.25">
      <c r="C67" s="36" t="s">
        <v>68</v>
      </c>
      <c r="D67" t="s">
        <v>89</v>
      </c>
      <c r="E67" s="7">
        <v>2369</v>
      </c>
      <c r="F67" s="7">
        <v>2357</v>
      </c>
      <c r="G67" s="7">
        <v>2282</v>
      </c>
      <c r="H67" s="7">
        <v>2245</v>
      </c>
      <c r="I67" s="7">
        <v>2245</v>
      </c>
      <c r="J67" s="7">
        <v>2235</v>
      </c>
      <c r="K67" s="7">
        <v>2229</v>
      </c>
      <c r="L67" s="7">
        <v>2193</v>
      </c>
      <c r="M67" s="7">
        <v>2159</v>
      </c>
      <c r="N67" s="7">
        <v>2125</v>
      </c>
      <c r="O67" s="7">
        <v>2104</v>
      </c>
      <c r="P67" s="7">
        <v>2088</v>
      </c>
      <c r="Q67" s="18">
        <v>2103</v>
      </c>
      <c r="R67" s="51">
        <f t="shared" si="100"/>
        <v>-5.0654284508231317E-3</v>
      </c>
      <c r="S67" s="51">
        <f t="shared" si="101"/>
        <v>-3.1820110309715738E-2</v>
      </c>
      <c r="T67" s="51">
        <f t="shared" si="102"/>
        <v>-1.621384750219106E-2</v>
      </c>
      <c r="U67" s="51">
        <f t="shared" si="103"/>
        <v>0</v>
      </c>
      <c r="V67" s="51">
        <f t="shared" si="104"/>
        <v>-4.4543429844097994E-3</v>
      </c>
      <c r="W67" s="51">
        <f t="shared" si="105"/>
        <v>-2.6845637583892616E-3</v>
      </c>
      <c r="X67" s="51">
        <f t="shared" si="106"/>
        <v>-1.6150740242261104E-2</v>
      </c>
      <c r="Y67" s="51">
        <f t="shared" si="107"/>
        <v>-1.5503875968992248E-2</v>
      </c>
      <c r="Z67" s="51">
        <f t="shared" si="108"/>
        <v>-1.5748031496062992E-2</v>
      </c>
      <c r="AA67" s="51">
        <f t="shared" si="109"/>
        <v>-9.8823529411764706E-3</v>
      </c>
      <c r="AB67" s="51">
        <f t="shared" si="110"/>
        <v>-7.6045627376425855E-3</v>
      </c>
      <c r="AC67" s="51">
        <f t="shared" si="111"/>
        <v>7.1839080459770114E-3</v>
      </c>
      <c r="AD67" s="58">
        <f t="shared" si="112"/>
        <v>-1.175232936540218E-2</v>
      </c>
      <c r="AE67" s="72"/>
      <c r="AF67" s="82">
        <f t="shared" si="114"/>
        <v>0.21464777635526214</v>
      </c>
      <c r="AG67" s="82">
        <f t="shared" si="115"/>
        <v>6.3848641942487488E-2</v>
      </c>
    </row>
    <row r="68" spans="3:33" x14ac:dyDescent="0.25">
      <c r="C68" s="36" t="s">
        <v>68</v>
      </c>
      <c r="D68" t="s">
        <v>90</v>
      </c>
      <c r="E68" s="7">
        <v>1298</v>
      </c>
      <c r="F68" s="7">
        <v>1272</v>
      </c>
      <c r="G68" s="7">
        <v>1238</v>
      </c>
      <c r="H68" s="7">
        <v>1236</v>
      </c>
      <c r="I68" s="7">
        <v>1219</v>
      </c>
      <c r="J68" s="7">
        <v>1187</v>
      </c>
      <c r="K68" s="7">
        <v>1174</v>
      </c>
      <c r="L68" s="7">
        <v>1153</v>
      </c>
      <c r="M68" s="7">
        <v>1120</v>
      </c>
      <c r="N68" s="7">
        <v>1122</v>
      </c>
      <c r="O68" s="7">
        <v>1110</v>
      </c>
      <c r="P68" s="7">
        <v>1136</v>
      </c>
      <c r="Q68" s="18">
        <v>1091</v>
      </c>
      <c r="R68" s="51">
        <f t="shared" si="100"/>
        <v>-2.0030816640986132E-2</v>
      </c>
      <c r="S68" s="51">
        <f t="shared" si="101"/>
        <v>-2.6729559748427674E-2</v>
      </c>
      <c r="T68" s="51">
        <f t="shared" si="102"/>
        <v>-1.6155088852988692E-3</v>
      </c>
      <c r="U68" s="51">
        <f t="shared" si="103"/>
        <v>-1.3754045307443365E-2</v>
      </c>
      <c r="V68" s="51">
        <f t="shared" si="104"/>
        <v>-2.6251025430680888E-2</v>
      </c>
      <c r="W68" s="51">
        <f t="shared" si="105"/>
        <v>-1.0951979780960405E-2</v>
      </c>
      <c r="X68" s="51">
        <f t="shared" si="106"/>
        <v>-1.7887563884156729E-2</v>
      </c>
      <c r="Y68" s="51">
        <f t="shared" si="107"/>
        <v>-2.8620988725065046E-2</v>
      </c>
      <c r="Z68" s="51">
        <f t="shared" si="108"/>
        <v>1.7857142857142857E-3</v>
      </c>
      <c r="AA68" s="51">
        <f t="shared" si="109"/>
        <v>-1.06951871657754E-2</v>
      </c>
      <c r="AB68" s="51">
        <f t="shared" si="110"/>
        <v>2.3423423423423424E-2</v>
      </c>
      <c r="AC68" s="51">
        <f t="shared" si="111"/>
        <v>-3.9612676056338031E-2</v>
      </c>
      <c r="AD68" s="58">
        <f t="shared" si="112"/>
        <v>-1.5475096128308021E-2</v>
      </c>
      <c r="AE68" s="72"/>
      <c r="AF68" s="82">
        <f t="shared" si="114"/>
        <v>0.18216349933529258</v>
      </c>
      <c r="AG68" s="82">
        <f t="shared" si="115"/>
        <v>1.9805928485976339E-2</v>
      </c>
    </row>
    <row r="69" spans="3:33" x14ac:dyDescent="0.25">
      <c r="C69" s="36" t="s">
        <v>68</v>
      </c>
      <c r="D69" t="s">
        <v>91</v>
      </c>
      <c r="E69" s="7">
        <v>934</v>
      </c>
      <c r="F69" s="7">
        <v>904</v>
      </c>
      <c r="G69" s="7">
        <v>866</v>
      </c>
      <c r="H69" s="7">
        <v>836</v>
      </c>
      <c r="I69" s="7">
        <v>803</v>
      </c>
      <c r="J69" s="7">
        <v>779</v>
      </c>
      <c r="K69" s="7">
        <v>770</v>
      </c>
      <c r="L69" s="7">
        <v>750</v>
      </c>
      <c r="M69" s="7">
        <v>711</v>
      </c>
      <c r="N69" s="7">
        <v>689</v>
      </c>
      <c r="O69" s="7">
        <v>663</v>
      </c>
      <c r="P69" s="7">
        <v>691</v>
      </c>
      <c r="Q69" s="18">
        <v>680</v>
      </c>
      <c r="R69" s="51">
        <f t="shared" si="100"/>
        <v>-3.2119914346895075E-2</v>
      </c>
      <c r="S69" s="51">
        <f t="shared" si="101"/>
        <v>-4.2035398230088498E-2</v>
      </c>
      <c r="T69" s="51">
        <f t="shared" si="102"/>
        <v>-3.4642032332563508E-2</v>
      </c>
      <c r="U69" s="51">
        <f t="shared" si="103"/>
        <v>-3.9473684210526314E-2</v>
      </c>
      <c r="V69" s="51">
        <f t="shared" si="104"/>
        <v>-2.9887920298879204E-2</v>
      </c>
      <c r="W69" s="51">
        <f t="shared" si="105"/>
        <v>-1.1553273427471117E-2</v>
      </c>
      <c r="X69" s="51">
        <f t="shared" si="106"/>
        <v>-2.5974025974025976E-2</v>
      </c>
      <c r="Y69" s="51">
        <f t="shared" si="107"/>
        <v>-5.1999999999999998E-2</v>
      </c>
      <c r="Z69" s="51">
        <f t="shared" si="108"/>
        <v>-3.0942334739803096E-2</v>
      </c>
      <c r="AA69" s="51">
        <f t="shared" si="109"/>
        <v>-3.7735849056603772E-2</v>
      </c>
      <c r="AB69" s="51">
        <f t="shared" si="110"/>
        <v>4.2232277526395176E-2</v>
      </c>
      <c r="AC69" s="51">
        <f t="shared" si="111"/>
        <v>-1.5918958031837915E-2</v>
      </c>
      <c r="AD69" s="58">
        <f t="shared" si="112"/>
        <v>-3.3636443261685654E-2</v>
      </c>
      <c r="AE69" s="72"/>
      <c r="AF69" s="82">
        <f t="shared" si="114"/>
        <v>2.3690441819335883E-2</v>
      </c>
      <c r="AG69" s="82">
        <f t="shared" si="115"/>
        <v>0</v>
      </c>
    </row>
    <row r="70" spans="3:33" x14ac:dyDescent="0.25">
      <c r="C70" s="36" t="s">
        <v>68</v>
      </c>
      <c r="D70" s="23" t="s">
        <v>92</v>
      </c>
      <c r="E70" s="7">
        <v>1088</v>
      </c>
      <c r="F70" s="7">
        <v>1063</v>
      </c>
      <c r="G70" s="7">
        <v>1032</v>
      </c>
      <c r="H70" s="7">
        <v>1009</v>
      </c>
      <c r="I70" s="7">
        <v>986</v>
      </c>
      <c r="J70" s="7">
        <v>981</v>
      </c>
      <c r="K70" s="7">
        <v>953</v>
      </c>
      <c r="L70" s="7">
        <v>915</v>
      </c>
      <c r="M70" s="7">
        <v>899</v>
      </c>
      <c r="N70" s="7">
        <v>877</v>
      </c>
      <c r="O70" s="7">
        <v>854</v>
      </c>
      <c r="P70" s="7">
        <v>830</v>
      </c>
      <c r="Q70" s="18">
        <v>808</v>
      </c>
      <c r="R70" s="51">
        <f t="shared" si="100"/>
        <v>-2.297794117647059E-2</v>
      </c>
      <c r="S70" s="51">
        <f t="shared" si="101"/>
        <v>-2.9162746942615239E-2</v>
      </c>
      <c r="T70" s="51">
        <f t="shared" si="102"/>
        <v>-2.2286821705426358E-2</v>
      </c>
      <c r="U70" s="51">
        <f t="shared" si="103"/>
        <v>-2.2794846382556987E-2</v>
      </c>
      <c r="V70" s="51">
        <f t="shared" si="104"/>
        <v>-5.0709939148073022E-3</v>
      </c>
      <c r="W70" s="51">
        <f t="shared" si="105"/>
        <v>-2.8542303771661569E-2</v>
      </c>
      <c r="X70" s="51">
        <f t="shared" si="106"/>
        <v>-3.9874081846799581E-2</v>
      </c>
      <c r="Y70" s="51">
        <f t="shared" si="107"/>
        <v>-1.7486338797814208E-2</v>
      </c>
      <c r="Z70" s="51">
        <f t="shared" si="108"/>
        <v>-2.4471635150166853E-2</v>
      </c>
      <c r="AA70" s="51">
        <f t="shared" si="109"/>
        <v>-2.6225769669327253E-2</v>
      </c>
      <c r="AB70" s="51">
        <f t="shared" si="110"/>
        <v>-2.8103044496487119E-2</v>
      </c>
      <c r="AC70" s="51">
        <f t="shared" si="111"/>
        <v>-2.6506024096385541E-2</v>
      </c>
      <c r="AD70" s="58">
        <f t="shared" si="112"/>
        <v>-2.3889347935764593E-2</v>
      </c>
      <c r="AE70" s="72"/>
      <c r="AF70" s="82">
        <f t="shared" si="114"/>
        <v>0.10874206199124369</v>
      </c>
      <c r="AG70" s="82">
        <f t="shared" si="115"/>
        <v>8.4629358855066693E-3</v>
      </c>
    </row>
    <row r="71" spans="3:33" x14ac:dyDescent="0.25">
      <c r="C71" s="36" t="s">
        <v>68</v>
      </c>
      <c r="D71" s="23" t="s">
        <v>93</v>
      </c>
      <c r="E71" s="7">
        <v>2050</v>
      </c>
      <c r="F71" s="7">
        <v>2021</v>
      </c>
      <c r="G71" s="7">
        <v>1982</v>
      </c>
      <c r="H71" s="7">
        <v>1969</v>
      </c>
      <c r="I71" s="7">
        <v>1965</v>
      </c>
      <c r="J71" s="7">
        <v>1918</v>
      </c>
      <c r="K71" s="7">
        <v>1887</v>
      </c>
      <c r="L71" s="7">
        <v>1853</v>
      </c>
      <c r="M71" s="7">
        <v>1853</v>
      </c>
      <c r="N71" s="7">
        <v>1815</v>
      </c>
      <c r="O71" s="7">
        <v>1764</v>
      </c>
      <c r="P71" s="7">
        <v>1752</v>
      </c>
      <c r="Q71" s="18">
        <v>1730</v>
      </c>
      <c r="R71" s="51">
        <f t="shared" ref="R71" si="116">(F71-E71)/E71</f>
        <v>-1.4146341463414635E-2</v>
      </c>
      <c r="S71" s="51">
        <f t="shared" ref="S71" si="117">(G71-F71)/F71</f>
        <v>-1.9297377535873329E-2</v>
      </c>
      <c r="T71" s="51">
        <f t="shared" ref="T71" si="118">(H71-G71)/G71</f>
        <v>-6.559031281533804E-3</v>
      </c>
      <c r="U71" s="51">
        <f t="shared" ref="U71" si="119">(I71-H71)/H71</f>
        <v>-2.0314880650076179E-3</v>
      </c>
      <c r="V71" s="51">
        <f t="shared" ref="V71" si="120">(J71-I71)/I71</f>
        <v>-2.391857506361323E-2</v>
      </c>
      <c r="W71" s="51">
        <f t="shared" ref="W71" si="121">(K71-J71)/J71</f>
        <v>-1.6162669447340981E-2</v>
      </c>
      <c r="X71" s="51">
        <f t="shared" ref="X71" si="122">(L71-K71)/K71</f>
        <v>-1.8018018018018018E-2</v>
      </c>
      <c r="Y71" s="51">
        <f t="shared" ref="Y71" si="123">(M71-L71)/L71</f>
        <v>0</v>
      </c>
      <c r="Z71" s="51">
        <f t="shared" ref="Z71" si="124">(N71-M71)/M71</f>
        <v>-2.0507285483000539E-2</v>
      </c>
      <c r="AA71" s="51">
        <f t="shared" ref="AA71" si="125">(O71-N71)/N71</f>
        <v>-2.809917355371901E-2</v>
      </c>
      <c r="AB71" s="51">
        <f t="shared" ref="AB71" si="126">(P71-O71)/O71</f>
        <v>-6.8027210884353739E-3</v>
      </c>
      <c r="AC71" s="51">
        <f t="shared" ref="AC71" si="127">(Q71-P71)/P71</f>
        <v>-1.2557077625570776E-2</v>
      </c>
      <c r="AD71" s="58">
        <f t="shared" si="112"/>
        <v>-1.4873995991152116E-2</v>
      </c>
      <c r="AE71" s="72"/>
      <c r="AF71" s="82">
        <f t="shared" si="114"/>
        <v>0.18740860455291644</v>
      </c>
      <c r="AG71" s="82">
        <f t="shared" si="115"/>
        <v>4.8783729894988699E-2</v>
      </c>
    </row>
    <row r="72" spans="3:33" ht="15.75" thickBot="1" x14ac:dyDescent="0.3">
      <c r="C72" s="37" t="s">
        <v>68</v>
      </c>
      <c r="D72" s="24" t="s">
        <v>94</v>
      </c>
      <c r="E72" s="19">
        <v>1053</v>
      </c>
      <c r="F72" s="19">
        <v>1018</v>
      </c>
      <c r="G72" s="19">
        <v>984</v>
      </c>
      <c r="H72" s="19">
        <v>969</v>
      </c>
      <c r="I72" s="19">
        <v>954</v>
      </c>
      <c r="J72" s="19">
        <v>943</v>
      </c>
      <c r="K72" s="19">
        <v>927</v>
      </c>
      <c r="L72" s="19">
        <v>901</v>
      </c>
      <c r="M72" s="19">
        <v>876</v>
      </c>
      <c r="N72" s="19">
        <v>850</v>
      </c>
      <c r="O72" s="19">
        <v>842</v>
      </c>
      <c r="P72" s="19">
        <v>837</v>
      </c>
      <c r="Q72" s="20">
        <v>808</v>
      </c>
      <c r="R72" s="54">
        <f t="shared" si="100"/>
        <v>-3.3238366571699908E-2</v>
      </c>
      <c r="S72" s="54">
        <f t="shared" si="101"/>
        <v>-3.3398821218074658E-2</v>
      </c>
      <c r="T72" s="54">
        <f t="shared" si="102"/>
        <v>-1.524390243902439E-2</v>
      </c>
      <c r="U72" s="54">
        <f t="shared" si="103"/>
        <v>-1.5479876160990712E-2</v>
      </c>
      <c r="V72" s="54">
        <f t="shared" si="104"/>
        <v>-1.1530398322851153E-2</v>
      </c>
      <c r="W72" s="54">
        <f t="shared" si="105"/>
        <v>-1.6967126193001062E-2</v>
      </c>
      <c r="X72" s="54">
        <f t="shared" si="106"/>
        <v>-2.8047464940668825E-2</v>
      </c>
      <c r="Y72" s="54">
        <f t="shared" si="107"/>
        <v>-2.774694783573807E-2</v>
      </c>
      <c r="Z72" s="54">
        <f t="shared" si="108"/>
        <v>-2.9680365296803651E-2</v>
      </c>
      <c r="AA72" s="54">
        <f t="shared" si="109"/>
        <v>-9.4117647058823521E-3</v>
      </c>
      <c r="AB72" s="54">
        <f t="shared" si="110"/>
        <v>-5.9382422802850355E-3</v>
      </c>
      <c r="AC72" s="54">
        <f t="shared" si="111"/>
        <v>-3.4647550776583033E-2</v>
      </c>
      <c r="AD72" s="59">
        <f t="shared" si="112"/>
        <v>-2.2074503368473476E-2</v>
      </c>
      <c r="AE72" s="73"/>
      <c r="AF72" s="46">
        <f t="shared" si="114"/>
        <v>0.1245781101314324</v>
      </c>
      <c r="AG72" s="46">
        <f t="shared" si="115"/>
        <v>7.9312331073596518E-3</v>
      </c>
    </row>
    <row r="73" spans="3:33" x14ac:dyDescent="0.25">
      <c r="C73" s="32" t="s">
        <v>95</v>
      </c>
      <c r="D73" s="11" t="s">
        <v>96</v>
      </c>
      <c r="E73" s="8">
        <v>62404</v>
      </c>
      <c r="F73" s="8">
        <v>60923</v>
      </c>
      <c r="G73" s="8">
        <v>59640</v>
      </c>
      <c r="H73" s="8">
        <v>58332</v>
      </c>
      <c r="I73" s="8">
        <v>57773</v>
      </c>
      <c r="J73" s="8">
        <v>57332</v>
      </c>
      <c r="K73" s="8">
        <v>57180</v>
      </c>
      <c r="L73" s="8">
        <v>57053</v>
      </c>
      <c r="M73" s="8">
        <v>56743</v>
      </c>
      <c r="N73" s="8">
        <v>56383</v>
      </c>
      <c r="O73" s="8">
        <v>55972</v>
      </c>
      <c r="P73" s="8">
        <v>55517</v>
      </c>
      <c r="Q73" s="15">
        <v>55336</v>
      </c>
      <c r="R73" s="51">
        <f t="shared" ref="R73:R85" si="128">(F73-E73)/E73</f>
        <v>-2.3732453047881547E-2</v>
      </c>
      <c r="S73" s="51">
        <f t="shared" ref="S73:S85" si="129">(G73-F73)/F73</f>
        <v>-2.10593700244571E-2</v>
      </c>
      <c r="T73" s="51">
        <f t="shared" ref="T73:T85" si="130">(H73-G73)/G73</f>
        <v>-2.193158953722334E-2</v>
      </c>
      <c r="U73" s="51">
        <f t="shared" ref="U73:U85" si="131">(I73-H73)/H73</f>
        <v>-9.5830761845985043E-3</v>
      </c>
      <c r="V73" s="51">
        <f t="shared" ref="V73:V85" si="132">(J73-I73)/I73</f>
        <v>-7.6333235248299382E-3</v>
      </c>
      <c r="W73" s="51">
        <f t="shared" ref="W73:W85" si="133">(K73-J73)/J73</f>
        <v>-2.6512244470801648E-3</v>
      </c>
      <c r="X73" s="51">
        <f t="shared" ref="X73:X85" si="134">(L73-K73)/K73</f>
        <v>-2.2210563133962923E-3</v>
      </c>
      <c r="Y73" s="51">
        <f t="shared" ref="Y73:Y85" si="135">(M73-L73)/L73</f>
        <v>-5.4335442483304996E-3</v>
      </c>
      <c r="Z73" s="51">
        <f t="shared" ref="Z73:Z85" si="136">(N73-M73)/M73</f>
        <v>-6.344394903336094E-3</v>
      </c>
      <c r="AA73" s="51">
        <f t="shared" ref="AA73:AA85" si="137">(O73-N73)/N73</f>
        <v>-7.2894312115353915E-3</v>
      </c>
      <c r="AB73" s="51">
        <f t="shared" ref="AB73:AB85" si="138">(P73-O73)/O73</f>
        <v>-8.1290645322661323E-3</v>
      </c>
      <c r="AC73" s="51">
        <f t="shared" ref="AC73:AC85" si="139">(Q73-P73)/P73</f>
        <v>-3.2602626222598481E-3</v>
      </c>
      <c r="AD73" s="58">
        <f t="shared" ref="AD73:AD85" si="140">AVERAGE(R73:AA73)</f>
        <v>-1.0787946344266884E-2</v>
      </c>
      <c r="AE73" s="67" t="s">
        <v>22</v>
      </c>
      <c r="AF73" s="82">
        <f t="shared" ref="AF73:AF74" si="141">(AD73-$AE$74)/($AE$76-$AE$74)</f>
        <v>0.41024726587577287</v>
      </c>
      <c r="AG73" s="82">
        <f t="shared" ref="AG73:AG74" si="142">(O73-$AE$78)/($AE$80-$AE$78)</f>
        <v>1</v>
      </c>
    </row>
    <row r="74" spans="3:33" x14ac:dyDescent="0.25">
      <c r="C74" s="32" t="s">
        <v>95</v>
      </c>
      <c r="D74" s="11" t="s">
        <v>97</v>
      </c>
      <c r="E74" s="8">
        <v>25743</v>
      </c>
      <c r="F74" s="8">
        <v>25233</v>
      </c>
      <c r="G74" s="8">
        <v>24672</v>
      </c>
      <c r="H74" s="8">
        <v>24182</v>
      </c>
      <c r="I74" s="8">
        <v>23834</v>
      </c>
      <c r="J74" s="8">
        <v>23269</v>
      </c>
      <c r="K74" s="8">
        <v>23019</v>
      </c>
      <c r="L74" s="8">
        <v>22750</v>
      </c>
      <c r="M74" s="8">
        <v>22412</v>
      </c>
      <c r="N74" s="8">
        <v>22188</v>
      </c>
      <c r="O74" s="8">
        <v>22076</v>
      </c>
      <c r="P74" s="8">
        <v>21836</v>
      </c>
      <c r="Q74" s="15">
        <v>21629</v>
      </c>
      <c r="R74" s="51">
        <f t="shared" si="128"/>
        <v>-1.9811210814590374E-2</v>
      </c>
      <c r="S74" s="51">
        <f t="shared" si="129"/>
        <v>-2.2232790393532278E-2</v>
      </c>
      <c r="T74" s="51">
        <f t="shared" si="130"/>
        <v>-1.9860570687418935E-2</v>
      </c>
      <c r="U74" s="51">
        <f t="shared" si="131"/>
        <v>-1.439086924158465E-2</v>
      </c>
      <c r="V74" s="51">
        <f t="shared" si="132"/>
        <v>-2.370563061173114E-2</v>
      </c>
      <c r="W74" s="51">
        <f t="shared" si="133"/>
        <v>-1.0743908204048304E-2</v>
      </c>
      <c r="X74" s="51">
        <f t="shared" si="134"/>
        <v>-1.1685998522959295E-2</v>
      </c>
      <c r="Y74" s="51">
        <f t="shared" si="135"/>
        <v>-1.4857142857142857E-2</v>
      </c>
      <c r="Z74" s="51">
        <f t="shared" si="136"/>
        <v>-9.9946457255041948E-3</v>
      </c>
      <c r="AA74" s="51">
        <f t="shared" si="137"/>
        <v>-5.0477735712998019E-3</v>
      </c>
      <c r="AB74" s="51">
        <f t="shared" si="138"/>
        <v>-1.0871534698314912E-2</v>
      </c>
      <c r="AC74" s="51">
        <f t="shared" si="139"/>
        <v>-9.4797581974720643E-3</v>
      </c>
      <c r="AD74" s="58">
        <f t="shared" si="140"/>
        <v>-1.523305406298118E-2</v>
      </c>
      <c r="AE74" s="58">
        <f>MIN(AD73:AD85)</f>
        <v>-2.1982376600018692E-2</v>
      </c>
      <c r="AF74" s="82">
        <f t="shared" si="141"/>
        <v>0.24734542572282237</v>
      </c>
      <c r="AG74" s="82">
        <f t="shared" si="142"/>
        <v>0.38318199188397356</v>
      </c>
    </row>
    <row r="75" spans="3:33" x14ac:dyDescent="0.25">
      <c r="C75" s="32" t="s">
        <v>95</v>
      </c>
      <c r="D75" s="10" t="s">
        <v>98</v>
      </c>
      <c r="E75" s="8">
        <v>10025</v>
      </c>
      <c r="F75" s="8">
        <v>9786</v>
      </c>
      <c r="G75" s="8">
        <v>9538</v>
      </c>
      <c r="H75" s="8">
        <v>9398</v>
      </c>
      <c r="I75" s="8">
        <v>9286</v>
      </c>
      <c r="J75" s="8">
        <v>9200</v>
      </c>
      <c r="K75" s="8">
        <v>9061</v>
      </c>
      <c r="L75" s="8">
        <v>8868</v>
      </c>
      <c r="M75" s="8">
        <v>8700</v>
      </c>
      <c r="N75" s="8">
        <v>8515</v>
      </c>
      <c r="O75" s="8">
        <v>8405</v>
      </c>
      <c r="P75" s="8">
        <v>8124</v>
      </c>
      <c r="Q75" s="15">
        <v>9840</v>
      </c>
      <c r="R75" s="51">
        <f t="shared" si="128"/>
        <v>-2.3840399002493767E-2</v>
      </c>
      <c r="S75" s="51">
        <f t="shared" si="129"/>
        <v>-2.534232577151032E-2</v>
      </c>
      <c r="T75" s="51">
        <f t="shared" si="130"/>
        <v>-1.4678129586915495E-2</v>
      </c>
      <c r="U75" s="51">
        <f t="shared" si="131"/>
        <v>-1.1917429240263885E-2</v>
      </c>
      <c r="V75" s="51">
        <f t="shared" si="132"/>
        <v>-9.2612534998923104E-3</v>
      </c>
      <c r="W75" s="51">
        <f t="shared" si="133"/>
        <v>-1.5108695652173912E-2</v>
      </c>
      <c r="X75" s="51">
        <f t="shared" si="134"/>
        <v>-2.1300077254166206E-2</v>
      </c>
      <c r="Y75" s="51">
        <f t="shared" si="135"/>
        <v>-1.8944519621109608E-2</v>
      </c>
      <c r="Z75" s="51">
        <f t="shared" si="136"/>
        <v>-2.1264367816091954E-2</v>
      </c>
      <c r="AA75" s="51">
        <f t="shared" si="137"/>
        <v>-1.2918379330593071E-2</v>
      </c>
      <c r="AB75" s="51">
        <f t="shared" si="138"/>
        <v>-3.3432480666270074E-2</v>
      </c>
      <c r="AC75" s="51">
        <f t="shared" si="139"/>
        <v>0.21122599704579026</v>
      </c>
      <c r="AD75" s="58">
        <f t="shared" si="140"/>
        <v>-1.7457557677521052E-2</v>
      </c>
      <c r="AE75" s="67" t="s">
        <v>25</v>
      </c>
      <c r="AF75" s="82">
        <f>(AD75-$AE$74)/($AE$76-$AE$74)</f>
        <v>0.16582305210073869</v>
      </c>
      <c r="AG75" s="82">
        <f>(O75-$AE$78)/($AE$80-$AE$78)</f>
        <v>0.13440576492639164</v>
      </c>
    </row>
    <row r="76" spans="3:33" x14ac:dyDescent="0.25">
      <c r="C76" s="32" t="s">
        <v>95</v>
      </c>
      <c r="D76" s="10" t="s">
        <v>99</v>
      </c>
      <c r="E76" s="8">
        <v>10899</v>
      </c>
      <c r="F76" s="8">
        <v>10630</v>
      </c>
      <c r="G76" s="8">
        <v>10333</v>
      </c>
      <c r="H76" s="8">
        <v>10168</v>
      </c>
      <c r="I76" s="8">
        <v>10023</v>
      </c>
      <c r="J76" s="8">
        <v>9880</v>
      </c>
      <c r="K76" s="8">
        <v>9710</v>
      </c>
      <c r="L76" s="8">
        <v>9486</v>
      </c>
      <c r="M76" s="8">
        <v>9272</v>
      </c>
      <c r="N76" s="8">
        <v>9119</v>
      </c>
      <c r="O76" s="8">
        <v>8995</v>
      </c>
      <c r="P76" s="8">
        <v>8787</v>
      </c>
      <c r="Q76" s="15">
        <v>8731</v>
      </c>
      <c r="R76" s="51">
        <f t="shared" si="128"/>
        <v>-2.468116340948711E-2</v>
      </c>
      <c r="S76" s="51">
        <f t="shared" si="129"/>
        <v>-2.7939793038570086E-2</v>
      </c>
      <c r="T76" s="51">
        <f t="shared" si="130"/>
        <v>-1.5968257040549695E-2</v>
      </c>
      <c r="U76" s="51">
        <f t="shared" si="131"/>
        <v>-1.426042486231314E-2</v>
      </c>
      <c r="V76" s="51">
        <f t="shared" si="132"/>
        <v>-1.4267185473411154E-2</v>
      </c>
      <c r="W76" s="51">
        <f t="shared" si="133"/>
        <v>-1.7206477732793522E-2</v>
      </c>
      <c r="X76" s="51">
        <f t="shared" si="134"/>
        <v>-2.3069001029866119E-2</v>
      </c>
      <c r="Y76" s="51">
        <f t="shared" si="135"/>
        <v>-2.2559561458992201E-2</v>
      </c>
      <c r="Z76" s="51">
        <f t="shared" si="136"/>
        <v>-1.6501294219154444E-2</v>
      </c>
      <c r="AA76" s="51">
        <f t="shared" si="137"/>
        <v>-1.3597982234894177E-2</v>
      </c>
      <c r="AB76" s="51">
        <f t="shared" si="138"/>
        <v>-2.312395775430795E-2</v>
      </c>
      <c r="AC76" s="51">
        <f t="shared" si="139"/>
        <v>-6.3730510982132694E-3</v>
      </c>
      <c r="AD76" s="58">
        <f t="shared" si="140"/>
        <v>-1.9005114050003165E-2</v>
      </c>
      <c r="AE76" s="58">
        <f>MAX(AD73:AD85)</f>
        <v>5.3046553607052028E-3</v>
      </c>
      <c r="AF76" s="82">
        <f t="shared" ref="AF76:AF85" si="143">(AD76-$AE$74)/($AE$76-$AE$74)</f>
        <v>0.10910906522559531</v>
      </c>
      <c r="AG76" s="82">
        <f t="shared" ref="AG76:AG85" si="144">(O76-$AE$78)/($AE$80-$AE$78)</f>
        <v>0.14514221243608175</v>
      </c>
    </row>
    <row r="77" spans="3:33" x14ac:dyDescent="0.25">
      <c r="C77" s="32" t="s">
        <v>95</v>
      </c>
      <c r="D77" s="10" t="s">
        <v>100</v>
      </c>
      <c r="E77" s="8">
        <v>8274</v>
      </c>
      <c r="F77" s="8">
        <v>8109</v>
      </c>
      <c r="G77" s="8">
        <v>7856</v>
      </c>
      <c r="H77" s="8">
        <v>7640</v>
      </c>
      <c r="I77" s="8">
        <v>7487</v>
      </c>
      <c r="J77" s="8">
        <v>7426</v>
      </c>
      <c r="K77" s="8">
        <v>7315</v>
      </c>
      <c r="L77" s="8">
        <v>7241</v>
      </c>
      <c r="M77" s="8">
        <v>7132</v>
      </c>
      <c r="N77" s="8">
        <v>7098</v>
      </c>
      <c r="O77" s="8">
        <v>7010</v>
      </c>
      <c r="P77" s="8">
        <v>7006</v>
      </c>
      <c r="Q77" s="15">
        <v>7044</v>
      </c>
      <c r="R77" s="51">
        <f t="shared" si="128"/>
        <v>-1.9941986947063089E-2</v>
      </c>
      <c r="S77" s="51">
        <f t="shared" si="129"/>
        <v>-3.1199901344185474E-2</v>
      </c>
      <c r="T77" s="51">
        <f t="shared" si="130"/>
        <v>-2.7494908350305498E-2</v>
      </c>
      <c r="U77" s="51">
        <f t="shared" si="131"/>
        <v>-2.0026178010471206E-2</v>
      </c>
      <c r="V77" s="51">
        <f t="shared" si="132"/>
        <v>-8.147455589688794E-3</v>
      </c>
      <c r="W77" s="51">
        <f t="shared" si="133"/>
        <v>-1.4947481820630219E-2</v>
      </c>
      <c r="X77" s="51">
        <f t="shared" si="134"/>
        <v>-1.0116199589883801E-2</v>
      </c>
      <c r="Y77" s="51">
        <f t="shared" si="135"/>
        <v>-1.5053169451733186E-2</v>
      </c>
      <c r="Z77" s="51">
        <f t="shared" si="136"/>
        <v>-4.7672462142456535E-3</v>
      </c>
      <c r="AA77" s="51">
        <f t="shared" si="137"/>
        <v>-1.2397858551704706E-2</v>
      </c>
      <c r="AB77" s="51">
        <f t="shared" si="138"/>
        <v>-5.7061340941512125E-4</v>
      </c>
      <c r="AC77" s="51">
        <f t="shared" si="139"/>
        <v>5.423922352269483E-3</v>
      </c>
      <c r="AD77" s="58">
        <f>AVERAGE(R77:AA77)</f>
        <v>-1.6409238586991164E-2</v>
      </c>
      <c r="AE77" s="67" t="s">
        <v>28</v>
      </c>
      <c r="AF77" s="82">
        <f t="shared" si="143"/>
        <v>0.20424126819836361</v>
      </c>
      <c r="AG77" s="82">
        <f t="shared" si="144"/>
        <v>0.10902043564500573</v>
      </c>
    </row>
    <row r="78" spans="3:33" x14ac:dyDescent="0.25">
      <c r="C78" s="32" t="s">
        <v>95</v>
      </c>
      <c r="D78" t="s">
        <v>101</v>
      </c>
      <c r="E78" s="8"/>
      <c r="F78" s="8"/>
      <c r="G78" s="7">
        <v>3044</v>
      </c>
      <c r="H78" s="8"/>
      <c r="I78" s="8"/>
      <c r="J78" s="8"/>
      <c r="K78" s="8"/>
      <c r="L78" s="8">
        <v>3136</v>
      </c>
      <c r="M78" s="8">
        <v>3127</v>
      </c>
      <c r="N78" s="8">
        <v>3150</v>
      </c>
      <c r="O78" s="8">
        <v>3186</v>
      </c>
      <c r="P78" s="8">
        <v>3279</v>
      </c>
      <c r="Q78" s="15">
        <v>3335</v>
      </c>
      <c r="R78" s="51"/>
      <c r="S78" s="51"/>
      <c r="T78" s="51"/>
      <c r="U78" s="51"/>
      <c r="V78" s="51"/>
      <c r="W78" s="51"/>
      <c r="X78" s="51"/>
      <c r="Y78" s="51">
        <f t="shared" si="135"/>
        <v>-2.8698979591836736E-3</v>
      </c>
      <c r="Z78" s="51">
        <f t="shared" si="136"/>
        <v>7.355292612727854E-3</v>
      </c>
      <c r="AA78" s="51">
        <f t="shared" si="137"/>
        <v>1.1428571428571429E-2</v>
      </c>
      <c r="AB78" s="51">
        <f t="shared" si="138"/>
        <v>2.9190207156308851E-2</v>
      </c>
      <c r="AC78" s="51">
        <f t="shared" si="139"/>
        <v>1.7078377554132357E-2</v>
      </c>
      <c r="AD78" s="58">
        <f t="shared" si="140"/>
        <v>5.3046553607052028E-3</v>
      </c>
      <c r="AE78" s="82">
        <f>MIN(O73:O85)</f>
        <v>1019</v>
      </c>
      <c r="AF78" s="82">
        <f t="shared" si="143"/>
        <v>1</v>
      </c>
      <c r="AG78" s="82">
        <f t="shared" si="144"/>
        <v>3.9433697887285499E-2</v>
      </c>
    </row>
    <row r="79" spans="3:33" x14ac:dyDescent="0.25">
      <c r="C79" s="32" t="s">
        <v>95</v>
      </c>
      <c r="D79" t="s">
        <v>102</v>
      </c>
      <c r="E79" s="8"/>
      <c r="F79" s="8"/>
      <c r="G79" s="7">
        <v>5496</v>
      </c>
      <c r="H79" s="8"/>
      <c r="I79" s="8"/>
      <c r="J79" s="8"/>
      <c r="K79" s="8"/>
      <c r="L79" s="7">
        <v>5140</v>
      </c>
      <c r="M79" s="7">
        <v>5069</v>
      </c>
      <c r="N79" s="7">
        <v>5075</v>
      </c>
      <c r="O79" s="7">
        <v>5057</v>
      </c>
      <c r="P79" s="7">
        <v>5115</v>
      </c>
      <c r="Q79" s="18">
        <v>5122</v>
      </c>
      <c r="R79" s="51"/>
      <c r="S79" s="51"/>
      <c r="T79" s="51"/>
      <c r="U79" s="51"/>
      <c r="V79" s="51"/>
      <c r="W79" s="51"/>
      <c r="X79" s="51"/>
      <c r="Y79" s="51">
        <f t="shared" si="135"/>
        <v>-1.3813229571984435E-2</v>
      </c>
      <c r="Z79" s="51">
        <f t="shared" si="136"/>
        <v>1.1836654172420597E-3</v>
      </c>
      <c r="AA79" s="51">
        <f t="shared" si="137"/>
        <v>-3.5467980295566504E-3</v>
      </c>
      <c r="AB79" s="51">
        <f t="shared" si="138"/>
        <v>1.1469250543800673E-2</v>
      </c>
      <c r="AC79" s="51">
        <f t="shared" si="139"/>
        <v>1.3685239491691105E-3</v>
      </c>
      <c r="AD79" s="58">
        <f t="shared" si="140"/>
        <v>-5.3921207280996754E-3</v>
      </c>
      <c r="AE79" s="67" t="s">
        <v>31</v>
      </c>
      <c r="AF79" s="82">
        <f t="shared" si="143"/>
        <v>0.60799048778183407</v>
      </c>
      <c r="AG79" s="82">
        <f t="shared" si="144"/>
        <v>7.3480974651065456E-2</v>
      </c>
    </row>
    <row r="80" spans="3:33" x14ac:dyDescent="0.25">
      <c r="C80" s="32" t="s">
        <v>95</v>
      </c>
      <c r="D80" t="s">
        <v>103</v>
      </c>
      <c r="E80" s="7">
        <v>3602</v>
      </c>
      <c r="F80" s="7">
        <v>3541</v>
      </c>
      <c r="G80" s="7">
        <v>3438</v>
      </c>
      <c r="H80" s="7">
        <v>3356</v>
      </c>
      <c r="I80" s="7">
        <v>3293</v>
      </c>
      <c r="J80" s="7">
        <v>3274</v>
      </c>
      <c r="K80" s="7">
        <v>3219</v>
      </c>
      <c r="L80" s="7">
        <v>3216</v>
      </c>
      <c r="M80" s="7">
        <v>3151</v>
      </c>
      <c r="N80" s="7">
        <v>3086</v>
      </c>
      <c r="O80" s="7">
        <v>3041</v>
      </c>
      <c r="P80" s="7">
        <v>2949</v>
      </c>
      <c r="Q80" s="18">
        <v>2908</v>
      </c>
      <c r="R80" s="51">
        <f t="shared" si="128"/>
        <v>-1.6935036091060521E-2</v>
      </c>
      <c r="S80" s="51">
        <f t="shared" si="129"/>
        <v>-2.9087828297091216E-2</v>
      </c>
      <c r="T80" s="51">
        <f t="shared" si="130"/>
        <v>-2.3851076207097151E-2</v>
      </c>
      <c r="U80" s="51">
        <f t="shared" si="131"/>
        <v>-1.8772348033373062E-2</v>
      </c>
      <c r="V80" s="51">
        <f t="shared" si="132"/>
        <v>-5.7698147585788038E-3</v>
      </c>
      <c r="W80" s="51">
        <f t="shared" si="133"/>
        <v>-1.6799022602321318E-2</v>
      </c>
      <c r="X80" s="51">
        <f t="shared" si="134"/>
        <v>-9.3196644920782849E-4</v>
      </c>
      <c r="Y80" s="51">
        <f t="shared" si="135"/>
        <v>-2.0211442786069653E-2</v>
      </c>
      <c r="Z80" s="51">
        <f t="shared" si="136"/>
        <v>-2.0628371945414153E-2</v>
      </c>
      <c r="AA80" s="51">
        <f t="shared" si="137"/>
        <v>-1.458198314970836E-2</v>
      </c>
      <c r="AB80" s="51">
        <f t="shared" si="138"/>
        <v>-3.0253206182176917E-2</v>
      </c>
      <c r="AC80" s="51">
        <f t="shared" si="139"/>
        <v>-1.3903017972193964E-2</v>
      </c>
      <c r="AD80" s="58">
        <f t="shared" si="140"/>
        <v>-1.6756889031992205E-2</v>
      </c>
      <c r="AE80" s="82">
        <f>MAX(O73:O85)</f>
        <v>55972</v>
      </c>
      <c r="AF80" s="82">
        <f t="shared" si="143"/>
        <v>0.19150076767410584</v>
      </c>
      <c r="AG80" s="82">
        <f t="shared" si="144"/>
        <v>3.6795079431514201E-2</v>
      </c>
    </row>
    <row r="81" spans="3:33" x14ac:dyDescent="0.25">
      <c r="C81" s="32" t="s">
        <v>95</v>
      </c>
      <c r="D81" t="s">
        <v>104</v>
      </c>
      <c r="E81" s="8"/>
      <c r="F81" s="8"/>
      <c r="G81" s="7">
        <v>2814</v>
      </c>
      <c r="H81" s="8"/>
      <c r="I81" s="8"/>
      <c r="J81" s="8"/>
      <c r="K81" s="8"/>
      <c r="L81" s="7">
        <v>2688</v>
      </c>
      <c r="M81" s="7">
        <v>2648</v>
      </c>
      <c r="N81" s="7">
        <v>2604</v>
      </c>
      <c r="O81" s="7">
        <v>2587</v>
      </c>
      <c r="P81" s="7">
        <v>2560</v>
      </c>
      <c r="Q81" s="18">
        <v>2519</v>
      </c>
      <c r="R81" s="51"/>
      <c r="S81" s="51"/>
      <c r="T81" s="51"/>
      <c r="U81" s="51"/>
      <c r="V81" s="51"/>
      <c r="W81" s="51"/>
      <c r="X81" s="51"/>
      <c r="Y81" s="51">
        <f t="shared" si="135"/>
        <v>-1.488095238095238E-2</v>
      </c>
      <c r="Z81" s="51">
        <f t="shared" si="136"/>
        <v>-1.6616314199395771E-2</v>
      </c>
      <c r="AA81" s="51">
        <f t="shared" si="137"/>
        <v>-6.5284178187403992E-3</v>
      </c>
      <c r="AB81" s="51">
        <f t="shared" si="138"/>
        <v>-1.0436799381522999E-2</v>
      </c>
      <c r="AC81" s="51">
        <f t="shared" si="139"/>
        <v>-1.6015624999999999E-2</v>
      </c>
      <c r="AD81" s="58">
        <f>AVERAGE(R81:AA81)</f>
        <v>-1.2675228133029516E-2</v>
      </c>
      <c r="AE81" s="72"/>
      <c r="AF81" s="82">
        <f t="shared" si="143"/>
        <v>0.34108321052966095</v>
      </c>
      <c r="AG81" s="82">
        <f t="shared" si="144"/>
        <v>2.8533474059650975E-2</v>
      </c>
    </row>
    <row r="82" spans="3:33" x14ac:dyDescent="0.25">
      <c r="C82" s="32" t="s">
        <v>95</v>
      </c>
      <c r="D82" t="s">
        <v>105</v>
      </c>
      <c r="E82" s="7">
        <v>2880</v>
      </c>
      <c r="F82" s="7">
        <v>2759</v>
      </c>
      <c r="G82" s="7">
        <v>2641</v>
      </c>
      <c r="H82" s="7">
        <v>2569</v>
      </c>
      <c r="I82" s="7">
        <v>2534</v>
      </c>
      <c r="J82" s="7">
        <v>2461</v>
      </c>
      <c r="K82" s="7">
        <v>2418</v>
      </c>
      <c r="L82" s="7">
        <v>2358</v>
      </c>
      <c r="M82" s="7">
        <v>2343</v>
      </c>
      <c r="N82" s="7">
        <v>2333</v>
      </c>
      <c r="O82" s="7">
        <v>2304</v>
      </c>
      <c r="P82" s="7">
        <v>2293</v>
      </c>
      <c r="Q82" s="18">
        <v>2236</v>
      </c>
      <c r="R82" s="51">
        <f t="shared" si="128"/>
        <v>-4.2013888888888892E-2</v>
      </c>
      <c r="S82" s="51">
        <f t="shared" si="129"/>
        <v>-4.276911924610366E-2</v>
      </c>
      <c r="T82" s="51">
        <f t="shared" si="130"/>
        <v>-2.7262400605831124E-2</v>
      </c>
      <c r="U82" s="51">
        <f t="shared" si="131"/>
        <v>-1.3623978201634877E-2</v>
      </c>
      <c r="V82" s="51">
        <f t="shared" si="132"/>
        <v>-2.8808208366219414E-2</v>
      </c>
      <c r="W82" s="51">
        <f t="shared" si="133"/>
        <v>-1.7472572125152377E-2</v>
      </c>
      <c r="X82" s="51">
        <f t="shared" si="134"/>
        <v>-2.4813895781637719E-2</v>
      </c>
      <c r="Y82" s="51">
        <f t="shared" si="135"/>
        <v>-6.3613231552162846E-3</v>
      </c>
      <c r="Z82" s="51">
        <f t="shared" si="136"/>
        <v>-4.268032437046522E-3</v>
      </c>
      <c r="AA82" s="51">
        <f t="shared" si="137"/>
        <v>-1.2430347192456065E-2</v>
      </c>
      <c r="AB82" s="51">
        <f t="shared" si="138"/>
        <v>-4.7743055555555559E-3</v>
      </c>
      <c r="AC82" s="51">
        <f t="shared" si="139"/>
        <v>-2.4858264282599216E-2</v>
      </c>
      <c r="AD82" s="58">
        <f t="shared" si="140"/>
        <v>-2.1982376600018692E-2</v>
      </c>
      <c r="AE82" s="72"/>
      <c r="AF82" s="82">
        <f t="shared" si="143"/>
        <v>0</v>
      </c>
      <c r="AG82" s="82">
        <f t="shared" si="144"/>
        <v>2.3383618728731827E-2</v>
      </c>
    </row>
    <row r="83" spans="3:33" x14ac:dyDescent="0.25">
      <c r="C83" s="32" t="s">
        <v>95</v>
      </c>
      <c r="D83" t="s">
        <v>106</v>
      </c>
      <c r="E83" s="7">
        <v>2116</v>
      </c>
      <c r="F83" s="7">
        <v>2077</v>
      </c>
      <c r="G83" s="7">
        <v>2048</v>
      </c>
      <c r="H83" s="7">
        <v>1995</v>
      </c>
      <c r="I83" s="7">
        <v>1997</v>
      </c>
      <c r="J83" s="7">
        <v>1998</v>
      </c>
      <c r="K83" s="7">
        <v>1973</v>
      </c>
      <c r="L83" s="7">
        <v>1946</v>
      </c>
      <c r="M83" s="7">
        <v>1890</v>
      </c>
      <c r="N83" s="7">
        <v>1843</v>
      </c>
      <c r="O83" s="7">
        <v>1805</v>
      </c>
      <c r="P83" s="7">
        <v>1788</v>
      </c>
      <c r="Q83" s="18">
        <v>1768</v>
      </c>
      <c r="R83" s="51">
        <f t="shared" si="128"/>
        <v>-1.8431001890359167E-2</v>
      </c>
      <c r="S83" s="51">
        <f t="shared" si="129"/>
        <v>-1.3962445835339432E-2</v>
      </c>
      <c r="T83" s="51">
        <f t="shared" si="130"/>
        <v>-2.587890625E-2</v>
      </c>
      <c r="U83" s="51">
        <f t="shared" si="131"/>
        <v>1.0025062656641604E-3</v>
      </c>
      <c r="V83" s="51">
        <f t="shared" si="132"/>
        <v>5.00751126690035E-4</v>
      </c>
      <c r="W83" s="51">
        <f t="shared" si="133"/>
        <v>-1.2512512512512513E-2</v>
      </c>
      <c r="X83" s="51">
        <f t="shared" si="134"/>
        <v>-1.3684744044602128E-2</v>
      </c>
      <c r="Y83" s="51">
        <f t="shared" si="135"/>
        <v>-2.8776978417266189E-2</v>
      </c>
      <c r="Z83" s="51">
        <f t="shared" si="136"/>
        <v>-2.4867724867724868E-2</v>
      </c>
      <c r="AA83" s="51">
        <f t="shared" si="137"/>
        <v>-2.0618556701030927E-2</v>
      </c>
      <c r="AB83" s="51">
        <f t="shared" si="138"/>
        <v>-9.4182825484764535E-3</v>
      </c>
      <c r="AC83" s="51">
        <f t="shared" si="139"/>
        <v>-1.1185682326621925E-2</v>
      </c>
      <c r="AD83" s="58">
        <f t="shared" si="140"/>
        <v>-1.5722961312648102E-2</v>
      </c>
      <c r="AE83" s="72"/>
      <c r="AF83" s="82">
        <f t="shared" si="143"/>
        <v>0.22939157678930408</v>
      </c>
      <c r="AG83" s="82">
        <f t="shared" si="144"/>
        <v>1.430313176714647E-2</v>
      </c>
    </row>
    <row r="84" spans="3:33" x14ac:dyDescent="0.25">
      <c r="C84" s="32" t="s">
        <v>95</v>
      </c>
      <c r="D84" t="s">
        <v>107</v>
      </c>
      <c r="E84" s="7">
        <v>1869</v>
      </c>
      <c r="F84" s="7">
        <v>1829</v>
      </c>
      <c r="G84" s="7">
        <v>1788</v>
      </c>
      <c r="H84" s="7">
        <v>1728</v>
      </c>
      <c r="I84" s="7">
        <v>1723</v>
      </c>
      <c r="J84" s="7">
        <v>1691</v>
      </c>
      <c r="K84" s="7">
        <v>1663</v>
      </c>
      <c r="L84" s="7">
        <v>1633</v>
      </c>
      <c r="M84" s="7">
        <v>1580</v>
      </c>
      <c r="N84" s="7">
        <v>1544</v>
      </c>
      <c r="O84" s="7">
        <v>1522</v>
      </c>
      <c r="P84" s="7">
        <v>1515</v>
      </c>
      <c r="Q84" s="18">
        <v>1533</v>
      </c>
      <c r="R84" s="51">
        <f t="shared" si="128"/>
        <v>-2.1401819154628143E-2</v>
      </c>
      <c r="S84" s="51">
        <f t="shared" si="129"/>
        <v>-2.2416621104428651E-2</v>
      </c>
      <c r="T84" s="51">
        <f t="shared" si="130"/>
        <v>-3.3557046979865772E-2</v>
      </c>
      <c r="U84" s="51">
        <f t="shared" si="131"/>
        <v>-2.8935185185185184E-3</v>
      </c>
      <c r="V84" s="51">
        <f t="shared" si="132"/>
        <v>-1.857225769007545E-2</v>
      </c>
      <c r="W84" s="51">
        <f t="shared" si="133"/>
        <v>-1.655824955647546E-2</v>
      </c>
      <c r="X84" s="51">
        <f t="shared" si="134"/>
        <v>-1.8039687312086591E-2</v>
      </c>
      <c r="Y84" s="51">
        <f t="shared" si="135"/>
        <v>-3.2455603184323334E-2</v>
      </c>
      <c r="Z84" s="51">
        <f t="shared" si="136"/>
        <v>-2.2784810126582278E-2</v>
      </c>
      <c r="AA84" s="51">
        <f t="shared" si="137"/>
        <v>-1.4248704663212436E-2</v>
      </c>
      <c r="AB84" s="51">
        <f t="shared" si="138"/>
        <v>-4.5992115637319315E-3</v>
      </c>
      <c r="AC84" s="51">
        <f t="shared" si="139"/>
        <v>1.1881188118811881E-2</v>
      </c>
      <c r="AD84" s="58">
        <f t="shared" si="140"/>
        <v>-2.0292831829019663E-2</v>
      </c>
      <c r="AE84" s="72"/>
      <c r="AF84" s="82">
        <f t="shared" si="143"/>
        <v>6.191749888485152E-2</v>
      </c>
      <c r="AG84" s="82">
        <f t="shared" si="144"/>
        <v>9.1532764362273217E-3</v>
      </c>
    </row>
    <row r="85" spans="3:33" x14ac:dyDescent="0.25">
      <c r="C85" s="38" t="s">
        <v>95</v>
      </c>
      <c r="D85" s="4" t="s">
        <v>108</v>
      </c>
      <c r="E85" s="39">
        <v>1162</v>
      </c>
      <c r="F85" s="39">
        <v>1152</v>
      </c>
      <c r="G85" s="39">
        <v>1143</v>
      </c>
      <c r="H85" s="39">
        <v>1123</v>
      </c>
      <c r="I85" s="39">
        <v>1106</v>
      </c>
      <c r="J85" s="39">
        <v>1087</v>
      </c>
      <c r="K85" s="39">
        <v>1074</v>
      </c>
      <c r="L85" s="39">
        <v>1061</v>
      </c>
      <c r="M85" s="39">
        <v>1036</v>
      </c>
      <c r="N85" s="39">
        <v>1031</v>
      </c>
      <c r="O85" s="39">
        <v>1019</v>
      </c>
      <c r="P85" s="39">
        <v>1011</v>
      </c>
      <c r="Q85" s="40">
        <v>1011</v>
      </c>
      <c r="R85" s="64">
        <f t="shared" si="128"/>
        <v>-8.6058519793459545E-3</v>
      </c>
      <c r="S85" s="65">
        <f t="shared" si="129"/>
        <v>-7.8125E-3</v>
      </c>
      <c r="T85" s="65">
        <f t="shared" si="130"/>
        <v>-1.7497812773403325E-2</v>
      </c>
      <c r="U85" s="65">
        <f t="shared" si="131"/>
        <v>-1.5138023152270703E-2</v>
      </c>
      <c r="V85" s="65">
        <f t="shared" si="132"/>
        <v>-1.7179023508137433E-2</v>
      </c>
      <c r="W85" s="65">
        <f t="shared" si="133"/>
        <v>-1.1959521619135235E-2</v>
      </c>
      <c r="X85" s="65">
        <f t="shared" si="134"/>
        <v>-1.2104283054003724E-2</v>
      </c>
      <c r="Y85" s="65">
        <f t="shared" si="135"/>
        <v>-2.35626767200754E-2</v>
      </c>
      <c r="Z85" s="65">
        <f t="shared" si="136"/>
        <v>-4.8262548262548262E-3</v>
      </c>
      <c r="AA85" s="65">
        <f t="shared" si="137"/>
        <v>-1.1639185257032008E-2</v>
      </c>
      <c r="AB85" s="65">
        <f t="shared" si="138"/>
        <v>-7.8508341511285568E-3</v>
      </c>
      <c r="AC85" s="65">
        <f t="shared" si="139"/>
        <v>0</v>
      </c>
      <c r="AD85" s="66">
        <f t="shared" si="140"/>
        <v>-1.3032513288965861E-2</v>
      </c>
      <c r="AE85" s="74"/>
      <c r="AF85" s="78">
        <f t="shared" si="143"/>
        <v>0.3279896224673679</v>
      </c>
      <c r="AG85" s="78">
        <f t="shared" si="144"/>
        <v>0</v>
      </c>
    </row>
    <row r="87" spans="3:33" x14ac:dyDescent="0.25">
      <c r="E87" s="1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</row>
    <row r="88" spans="3:33" x14ac:dyDescent="0.25"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</row>
    <row r="89" spans="3:33" x14ac:dyDescent="0.25"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</row>
    <row r="90" spans="3:33" x14ac:dyDescent="0.25"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</row>
    <row r="91" spans="3:33" x14ac:dyDescent="0.25"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</row>
    <row r="92" spans="3:33" x14ac:dyDescent="0.25"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</row>
    <row r="93" spans="3:33" x14ac:dyDescent="0.25"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</row>
    <row r="94" spans="3:33" x14ac:dyDescent="0.25"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</row>
    <row r="95" spans="3:33" x14ac:dyDescent="0.25"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</row>
    <row r="96" spans="3:33" x14ac:dyDescent="0.25"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</row>
    <row r="97" spans="3:33" x14ac:dyDescent="0.25"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</row>
    <row r="98" spans="3:33" x14ac:dyDescent="0.25"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</row>
    <row r="99" spans="3:33" x14ac:dyDescent="0.25">
      <c r="F99" s="51"/>
      <c r="G99" s="51"/>
      <c r="H99" s="51"/>
      <c r="I99" s="51"/>
      <c r="J99" s="51"/>
      <c r="K99" s="51"/>
      <c r="L99" s="51"/>
      <c r="M99" s="51"/>
      <c r="N99" s="51"/>
      <c r="O99" s="3"/>
      <c r="P99" s="51"/>
      <c r="Q99" s="51"/>
      <c r="R99" s="51"/>
      <c r="U99" s="3"/>
    </row>
    <row r="100" spans="3:33" x14ac:dyDescent="0.25">
      <c r="O100" s="3"/>
    </row>
    <row r="101" spans="3:33" x14ac:dyDescent="0.25">
      <c r="O101" s="3"/>
    </row>
    <row r="102" spans="3:33" x14ac:dyDescent="0.25">
      <c r="E102" s="10"/>
      <c r="F102" s="3"/>
      <c r="G102" s="3"/>
      <c r="O102" s="3"/>
    </row>
    <row r="103" spans="3:33" x14ac:dyDescent="0.25">
      <c r="E103" s="10"/>
      <c r="F103" s="3"/>
      <c r="G103" s="3"/>
    </row>
    <row r="104" spans="3:33" x14ac:dyDescent="0.25">
      <c r="E104" s="10"/>
      <c r="F104" s="3"/>
      <c r="G104" s="3"/>
    </row>
    <row r="105" spans="3:33" x14ac:dyDescent="0.25">
      <c r="F105" s="3"/>
      <c r="G105" s="3"/>
    </row>
    <row r="106" spans="3:33" x14ac:dyDescent="0.25">
      <c r="F106" s="3"/>
      <c r="G106" s="3"/>
    </row>
    <row r="107" spans="3:33" x14ac:dyDescent="0.25">
      <c r="F107" s="3"/>
      <c r="G107" s="3"/>
    </row>
    <row r="108" spans="3:33" x14ac:dyDescent="0.25">
      <c r="F108" s="3"/>
      <c r="G108" s="3"/>
    </row>
    <row r="109" spans="3:33" x14ac:dyDescent="0.25">
      <c r="F109" s="3"/>
      <c r="G109" s="3"/>
    </row>
    <row r="110" spans="3:33" x14ac:dyDescent="0.25">
      <c r="F110" s="3"/>
      <c r="G110" s="3"/>
    </row>
    <row r="111" spans="3:33" x14ac:dyDescent="0.25">
      <c r="F111" s="3"/>
      <c r="G111" s="3"/>
    </row>
    <row r="112" spans="3:33" x14ac:dyDescent="0.25">
      <c r="F112" s="3"/>
      <c r="G112" s="3"/>
    </row>
  </sheetData>
  <mergeCells count="2">
    <mergeCell ref="E2:H3"/>
    <mergeCell ref="O2:Q2"/>
  </mergeCells>
  <phoneticPr fontId="13" type="noConversion"/>
  <conditionalFormatting sqref="E47:Q47">
    <cfRule type="cellIs" dxfId="83" priority="174" operator="equal">
      <formula>"-"</formula>
    </cfRule>
  </conditionalFormatting>
  <conditionalFormatting sqref="E47:Q47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Q48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Q48">
    <cfRule type="cellIs" dxfId="82" priority="171" operator="equal">
      <formula>"-"</formula>
    </cfRule>
  </conditionalFormatting>
  <conditionalFormatting sqref="E49:Q49">
    <cfRule type="cellIs" dxfId="81" priority="170" operator="equal">
      <formula>"-"</formula>
    </cfRule>
  </conditionalFormatting>
  <conditionalFormatting sqref="E49:Q49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:Q52">
    <cfRule type="cellIs" dxfId="80" priority="168" operator="equal">
      <formula>"-"</formula>
    </cfRule>
  </conditionalFormatting>
  <conditionalFormatting sqref="E50:Q50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:Q51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2:Q52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3:Q54">
    <cfRule type="cellIs" dxfId="79" priority="163" operator="equal">
      <formula>"-"</formula>
    </cfRule>
  </conditionalFormatting>
  <conditionalFormatting sqref="E53:Q53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Q54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Q55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:Q55">
    <cfRule type="cellIs" dxfId="78" priority="160" operator="equal">
      <formula>"-"</formula>
    </cfRule>
  </conditionalFormatting>
  <conditionalFormatting sqref="E73:Q74">
    <cfRule type="cellIs" dxfId="77" priority="159" operator="equal">
      <formula>"-"</formula>
    </cfRule>
  </conditionalFormatting>
  <conditionalFormatting sqref="E73:Q73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Q74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:Q77">
    <cfRule type="cellIs" dxfId="76" priority="156" operator="equal">
      <formula>"-"</formula>
    </cfRule>
  </conditionalFormatting>
  <conditionalFormatting sqref="E75:Q75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6:Q76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Q7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8:Q78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8:Q78">
    <cfRule type="cellIs" dxfId="75" priority="151" operator="equal">
      <formula>"-"</formula>
    </cfRule>
  </conditionalFormatting>
  <conditionalFormatting sqref="E79:Q79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:Q80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1:Q81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2:Q85">
    <cfRule type="cellIs" dxfId="74" priority="146" operator="equal">
      <formula>"-"</formula>
    </cfRule>
  </conditionalFormatting>
  <conditionalFormatting sqref="E82:Q82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3:Q83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4:Q84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:Q85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3:Q63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3:Q63">
    <cfRule type="cellIs" dxfId="73" priority="140" operator="equal">
      <formula>"-"</formula>
    </cfRule>
  </conditionalFormatting>
  <conditionalFormatting sqref="E64:Q64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4:Q64">
    <cfRule type="cellIs" dxfId="72" priority="138" operator="equal">
      <formula>"-"</formula>
    </cfRule>
  </conditionalFormatting>
  <conditionalFormatting sqref="E65:Q65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5:Q65">
    <cfRule type="cellIs" dxfId="71" priority="136" operator="equal">
      <formula>"-"</formula>
    </cfRule>
  </conditionalFormatting>
  <conditionalFormatting sqref="E66:Q66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6:Q66">
    <cfRule type="cellIs" dxfId="70" priority="134" operator="equal">
      <formula>"-"</formula>
    </cfRule>
  </conditionalFormatting>
  <conditionalFormatting sqref="E67:Q67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:Q67">
    <cfRule type="cellIs" dxfId="69" priority="132" operator="equal">
      <formula>"-"</formula>
    </cfRule>
  </conditionalFormatting>
  <conditionalFormatting sqref="E68:Q6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8:Q68">
    <cfRule type="cellIs" dxfId="68" priority="130" operator="equal">
      <formula>"-"</formula>
    </cfRule>
  </conditionalFormatting>
  <conditionalFormatting sqref="E69:Q69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Q69">
    <cfRule type="cellIs" dxfId="67" priority="128" operator="equal">
      <formula>"-"</formula>
    </cfRule>
  </conditionalFormatting>
  <conditionalFormatting sqref="E39:Q39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:Q39">
    <cfRule type="cellIs" dxfId="66" priority="126" operator="equal">
      <formula>"-"</formula>
    </cfRule>
  </conditionalFormatting>
  <conditionalFormatting sqref="E40:Q40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0:Q40">
    <cfRule type="cellIs" dxfId="65" priority="124" operator="equal">
      <formula>"-"</formula>
    </cfRule>
  </conditionalFormatting>
  <conditionalFormatting sqref="E41:Q41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1:Q41">
    <cfRule type="cellIs" dxfId="64" priority="122" operator="equal">
      <formula>"-"</formula>
    </cfRule>
  </conditionalFormatting>
  <conditionalFormatting sqref="E42:Q42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:Q42">
    <cfRule type="cellIs" dxfId="63" priority="120" operator="equal">
      <formula>"-"</formula>
    </cfRule>
  </conditionalFormatting>
  <conditionalFormatting sqref="E43:Q43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3:Q43">
    <cfRule type="cellIs" dxfId="62" priority="118" operator="equal">
      <formula>"-"</formula>
    </cfRule>
  </conditionalFormatting>
  <conditionalFormatting sqref="E44:Q44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Q44">
    <cfRule type="cellIs" dxfId="61" priority="116" operator="equal">
      <formula>"-"</formula>
    </cfRule>
  </conditionalFormatting>
  <conditionalFormatting sqref="E45:Q45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:Q45">
    <cfRule type="cellIs" dxfId="60" priority="114" operator="equal">
      <formula>"-"</formula>
    </cfRule>
  </conditionalFormatting>
  <conditionalFormatting sqref="E46:Q46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6:Q46">
    <cfRule type="cellIs" dxfId="59" priority="112" operator="equal">
      <formula>"-"</formula>
    </cfRule>
  </conditionalFormatting>
  <conditionalFormatting sqref="E56:Q5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7:Q57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:Q58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9:Q59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Q6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1:Q6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2:Q62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0:Q71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2:Q7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Q21 E23:Q85 E22:F22">
    <cfRule type="cellIs" dxfId="58" priority="102" operator="equal">
      <formula>0</formula>
    </cfRule>
  </conditionalFormatting>
  <conditionalFormatting sqref="E6:Q6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:Q7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:Q8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Q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:Q10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Q11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Q12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Q13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Q1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Q1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:Q16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Q1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Q18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Q19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Q21 E22:F22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Q23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Q24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Q2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Q26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Q2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:Q28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:Q29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:Q3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:Q31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Q32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Q35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Q37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8:Q38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99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{4E68D00F-331E-4148-A4D7-BA0954F2F86B}</x14:id>
        </ext>
      </extLst>
    </cfRule>
  </conditionalFormatting>
  <conditionalFormatting sqref="AF6:AF24">
    <cfRule type="dataBar" priority="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{848AB709-9245-489D-AC07-EA4949F743A6}</x14:id>
        </ext>
      </extLst>
    </cfRule>
  </conditionalFormatting>
  <conditionalFormatting sqref="AF25:AF38">
    <cfRule type="dataBar" priority="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{9704D20D-80C3-4BE8-89FC-007EECCA47BD}</x14:id>
        </ext>
      </extLst>
    </cfRule>
  </conditionalFormatting>
  <conditionalFormatting sqref="AF39:AF46">
    <cfRule type="dataBar" priority="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{DD5D32A1-C30A-414E-B1B0-F4DE246BB640}</x14:id>
        </ext>
      </extLst>
    </cfRule>
  </conditionalFormatting>
  <conditionalFormatting sqref="AF47:AF72"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{50BF99AB-1DC9-4C60-AB9B-A611960F789B}</x14:id>
        </ext>
      </extLst>
    </cfRule>
  </conditionalFormatting>
  <conditionalFormatting sqref="AF73:AF85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{BBBB6B39-4E10-49AC-9642-4B4B72BD1128}</x14:id>
        </ext>
      </extLst>
    </cfRule>
  </conditionalFormatting>
  <conditionalFormatting sqref="E33:Q33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:Q3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5:Q35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Q7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0:Q7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:AG24">
    <cfRule type="dataBar" priority="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{DEB2E044-8328-4373-AAB4-9054839ED823}</x14:id>
        </ext>
      </extLst>
    </cfRule>
  </conditionalFormatting>
  <conditionalFormatting sqref="AG25:AG38"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{2DE49DED-F07C-486A-B4A4-10F3DDF171FE}</x14:id>
        </ext>
      </extLst>
    </cfRule>
  </conditionalFormatting>
  <conditionalFormatting sqref="AG39:AG46">
    <cfRule type="dataBar" priority="5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{AA80EE17-8E21-4532-8DB2-C4FEEF01EC16}</x14:id>
        </ext>
      </extLst>
    </cfRule>
  </conditionalFormatting>
  <conditionalFormatting sqref="AG47:AG72">
    <cfRule type="dataBar" priority="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{D4349031-4F0A-4C5E-9F4C-A9F77E233E5F}</x14:id>
        </ext>
      </extLst>
    </cfRule>
  </conditionalFormatting>
  <conditionalFormatting sqref="AG73:AG85">
    <cfRule type="dataBar" priority="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{972CFA7F-AD22-4018-A056-6A3254448DD5}</x14:id>
        </ext>
      </extLst>
    </cfRule>
  </conditionalFormatting>
  <conditionalFormatting sqref="BY8:BY24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{FEA59D7D-7D3A-42F4-B9FD-E1FF1BDC5EAA}</x14:id>
        </ext>
      </extLst>
    </cfRule>
  </conditionalFormatting>
  <conditionalFormatting sqref="BZ8:BZ24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{859AAFDA-7739-4F16-B41B-7438B7963A36}</x14:id>
        </ext>
      </extLst>
    </cfRule>
  </conditionalFormatting>
  <conditionalFormatting sqref="AF89:AF9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{B2F79F49-C50F-4105-9523-0701F0BDF81F}</x14:id>
        </ext>
      </extLst>
    </cfRule>
  </conditionalFormatting>
  <conditionalFormatting sqref="AG89:AG9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{4C380E4F-EB8A-4010-A2C1-6DEABA5310BD}</x14:id>
        </ext>
      </extLst>
    </cfRule>
  </conditionalFormatting>
  <conditionalFormatting sqref="AH48:AH7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{A2FA6BA3-3B30-4A65-8066-1519AF476CB8}</x14:id>
        </ext>
      </extLst>
    </cfRule>
  </conditionalFormatting>
  <conditionalFormatting sqref="AI48:AI7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{6B0FA5B7-477B-42FC-BDB2-DAF9AC285AEC}</x14:id>
        </ext>
      </extLst>
    </cfRule>
  </conditionalFormatting>
  <conditionalFormatting sqref="E36:Q3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7:Q3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2:Q22">
    <cfRule type="cellIs" dxfId="57" priority="3" operator="equal">
      <formula>0</formula>
    </cfRule>
  </conditionalFormatting>
  <conditionalFormatting sqref="G22:Q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2:Q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3" r:id="rId1" xr:uid="{AEB221AB-73CA-477E-9780-7BA5F8E46B1C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68D00F-331E-4148-A4D7-BA0954F2F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U99</xm:sqref>
        </x14:conditionalFormatting>
        <x14:conditionalFormatting xmlns:xm="http://schemas.microsoft.com/office/excel/2006/main">
          <x14:cfRule type="dataBar" id="{848AB709-9245-489D-AC07-EA4949F743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AF6:AF24</xm:sqref>
        </x14:conditionalFormatting>
        <x14:conditionalFormatting xmlns:xm="http://schemas.microsoft.com/office/excel/2006/main">
          <x14:cfRule type="dataBar" id="{9704D20D-80C3-4BE8-89FC-007EECCA47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AF25:AF38</xm:sqref>
        </x14:conditionalFormatting>
        <x14:conditionalFormatting xmlns:xm="http://schemas.microsoft.com/office/excel/2006/main">
          <x14:cfRule type="dataBar" id="{DD5D32A1-C30A-414E-B1B0-F4DE246BB6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AF39:AF46</xm:sqref>
        </x14:conditionalFormatting>
        <x14:conditionalFormatting xmlns:xm="http://schemas.microsoft.com/office/excel/2006/main">
          <x14:cfRule type="dataBar" id="{50BF99AB-1DC9-4C60-AB9B-A611960F78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AF47:AF72</xm:sqref>
        </x14:conditionalFormatting>
        <x14:conditionalFormatting xmlns:xm="http://schemas.microsoft.com/office/excel/2006/main">
          <x14:cfRule type="dataBar" id="{BBBB6B39-4E10-49AC-9642-4B4B72BD1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AF73:AF85</xm:sqref>
        </x14:conditionalFormatting>
        <x14:conditionalFormatting xmlns:xm="http://schemas.microsoft.com/office/excel/2006/main">
          <x14:cfRule type="dataBar" id="{DEB2E044-8328-4373-AAB4-9054839ED8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AG6:AG24</xm:sqref>
        </x14:conditionalFormatting>
        <x14:conditionalFormatting xmlns:xm="http://schemas.microsoft.com/office/excel/2006/main">
          <x14:cfRule type="dataBar" id="{2DE49DED-F07C-486A-B4A4-10F3DDF171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AG25:AG38</xm:sqref>
        </x14:conditionalFormatting>
        <x14:conditionalFormatting xmlns:xm="http://schemas.microsoft.com/office/excel/2006/main">
          <x14:cfRule type="dataBar" id="{AA80EE17-8E21-4532-8DB2-C4FEEF01EC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AG39:AG46</xm:sqref>
        </x14:conditionalFormatting>
        <x14:conditionalFormatting xmlns:xm="http://schemas.microsoft.com/office/excel/2006/main">
          <x14:cfRule type="dataBar" id="{D4349031-4F0A-4C5E-9F4C-A9F77E233E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AG47:AG72</xm:sqref>
        </x14:conditionalFormatting>
        <x14:conditionalFormatting xmlns:xm="http://schemas.microsoft.com/office/excel/2006/main">
          <x14:cfRule type="dataBar" id="{972CFA7F-AD22-4018-A056-6A3254448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AG73:AG85</xm:sqref>
        </x14:conditionalFormatting>
        <x14:conditionalFormatting xmlns:xm="http://schemas.microsoft.com/office/excel/2006/main">
          <x14:cfRule type="dataBar" id="{FEA59D7D-7D3A-42F4-B9FD-E1FF1BDC5E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BY8:BY24</xm:sqref>
        </x14:conditionalFormatting>
        <x14:conditionalFormatting xmlns:xm="http://schemas.microsoft.com/office/excel/2006/main">
          <x14:cfRule type="dataBar" id="{859AAFDA-7739-4F16-B41B-7438B7963A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BZ8:BZ24</xm:sqref>
        </x14:conditionalFormatting>
        <x14:conditionalFormatting xmlns:xm="http://schemas.microsoft.com/office/excel/2006/main">
          <x14:cfRule type="dataBar" id="{B2F79F49-C50F-4105-9523-0701F0BDF8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AF89:AF98</xm:sqref>
        </x14:conditionalFormatting>
        <x14:conditionalFormatting xmlns:xm="http://schemas.microsoft.com/office/excel/2006/main">
          <x14:cfRule type="dataBar" id="{4C380E4F-EB8A-4010-A2C1-6DEABA531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AG89:AG98</xm:sqref>
        </x14:conditionalFormatting>
        <x14:conditionalFormatting xmlns:xm="http://schemas.microsoft.com/office/excel/2006/main">
          <x14:cfRule type="dataBar" id="{A2FA6BA3-3B30-4A65-8066-1519AF476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AH48:AH72</xm:sqref>
        </x14:conditionalFormatting>
        <x14:conditionalFormatting xmlns:xm="http://schemas.microsoft.com/office/excel/2006/main">
          <x14:cfRule type="dataBar" id="{6B0FA5B7-477B-42FC-BDB2-DAF9AC285A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AI48:AI72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3B57-BE3C-4159-A50C-1D644A8A699D}">
  <dimension ref="A1:AB8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S46" sqref="S46"/>
    </sheetView>
  </sheetViews>
  <sheetFormatPr defaultRowHeight="15" x14ac:dyDescent="0.25"/>
  <cols>
    <col min="1" max="1" width="3.5703125" style="21" customWidth="1"/>
    <col min="2" max="2" width="8.85546875" bestFit="1" customWidth="1"/>
    <col min="3" max="3" width="17.42578125" bestFit="1" customWidth="1"/>
    <col min="4" max="7" width="7.5703125" bestFit="1" customWidth="1"/>
    <col min="8" max="8" width="9" bestFit="1" customWidth="1"/>
    <col min="9" max="10" width="7.5703125" bestFit="1" customWidth="1"/>
    <col min="11" max="14" width="9" bestFit="1" customWidth="1"/>
    <col min="25" max="25" width="10.7109375" bestFit="1" customWidth="1"/>
    <col min="26" max="26" width="9.85546875" bestFit="1" customWidth="1"/>
    <col min="27" max="27" width="21.5703125" bestFit="1" customWidth="1"/>
    <col min="28" max="28" width="17" bestFit="1" customWidth="1"/>
    <col min="29" max="29" width="22" bestFit="1" customWidth="1"/>
    <col min="30" max="30" width="23.42578125" bestFit="1" customWidth="1"/>
  </cols>
  <sheetData>
    <row r="1" spans="2:28" hidden="1" x14ac:dyDescent="0.25"/>
    <row r="2" spans="2:28" hidden="1" x14ac:dyDescent="0.25"/>
    <row r="3" spans="2:28" s="21" customFormat="1" x14ac:dyDescent="0.25">
      <c r="B3" s="1" t="s">
        <v>0</v>
      </c>
      <c r="D3" s="222" t="s">
        <v>181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/>
    </row>
    <row r="4" spans="2:28" s="21" customFormat="1" x14ac:dyDescent="0.25">
      <c r="B4" s="2" t="s">
        <v>2</v>
      </c>
      <c r="D4" s="225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7"/>
    </row>
    <row r="5" spans="2:28" s="21" customFormat="1" x14ac:dyDescent="0.25"/>
    <row r="6" spans="2:28" x14ac:dyDescent="0.25">
      <c r="B6" s="29" t="s">
        <v>3</v>
      </c>
      <c r="C6" s="30" t="s">
        <v>4</v>
      </c>
      <c r="D6" s="30">
        <v>2009</v>
      </c>
      <c r="E6" s="30">
        <v>2010</v>
      </c>
      <c r="F6" s="30">
        <v>2011</v>
      </c>
      <c r="G6" s="30">
        <v>2012</v>
      </c>
      <c r="H6" s="30">
        <v>2013</v>
      </c>
      <c r="I6" s="30">
        <v>2014</v>
      </c>
      <c r="J6" s="30">
        <v>2015</v>
      </c>
      <c r="K6" s="30">
        <v>2016</v>
      </c>
      <c r="L6" s="30">
        <v>2017</v>
      </c>
      <c r="M6" s="30">
        <v>2018</v>
      </c>
      <c r="N6" s="31">
        <v>2019</v>
      </c>
      <c r="O6" s="41" t="s">
        <v>5</v>
      </c>
      <c r="P6" s="41" t="s">
        <v>6</v>
      </c>
      <c r="Q6" s="41" t="s">
        <v>7</v>
      </c>
      <c r="R6" s="41" t="s">
        <v>8</v>
      </c>
      <c r="S6" s="41" t="s">
        <v>9</v>
      </c>
      <c r="T6" s="41" t="s">
        <v>10</v>
      </c>
      <c r="U6" s="41" t="s">
        <v>11</v>
      </c>
      <c r="V6" s="41" t="s">
        <v>12</v>
      </c>
      <c r="W6" s="41" t="s">
        <v>13</v>
      </c>
      <c r="X6" s="41" t="s">
        <v>14</v>
      </c>
      <c r="Y6" s="68" t="s">
        <v>111</v>
      </c>
      <c r="Z6" s="71"/>
      <c r="AA6" s="6" t="s">
        <v>18</v>
      </c>
      <c r="AB6" s="68" t="s">
        <v>19</v>
      </c>
    </row>
    <row r="7" spans="2:28" x14ac:dyDescent="0.25">
      <c r="B7" s="32" t="s">
        <v>20</v>
      </c>
      <c r="C7" s="11" t="s">
        <v>21</v>
      </c>
      <c r="D7" s="75">
        <v>344.04</v>
      </c>
      <c r="E7" s="47">
        <v>361.82</v>
      </c>
      <c r="F7" s="47">
        <v>364.42</v>
      </c>
      <c r="G7" s="47">
        <v>408.55</v>
      </c>
      <c r="H7" s="47">
        <v>403.45</v>
      </c>
      <c r="I7" s="47">
        <v>401.48</v>
      </c>
      <c r="J7" s="47">
        <v>419.77</v>
      </c>
      <c r="K7" s="47">
        <v>446.55</v>
      </c>
      <c r="L7" s="47">
        <v>520.82000000000005</v>
      </c>
      <c r="M7" s="47">
        <v>511.37</v>
      </c>
      <c r="N7" s="25">
        <v>552.14</v>
      </c>
      <c r="O7" s="51">
        <f>(E7-D7)/D7</f>
        <v>5.1680037204976083E-2</v>
      </c>
      <c r="P7" s="51">
        <f t="shared" ref="P7:X7" si="0">(F7-E7)/E7</f>
        <v>7.1858935382234888E-3</v>
      </c>
      <c r="Q7" s="51">
        <f t="shared" si="0"/>
        <v>0.12109653696284504</v>
      </c>
      <c r="R7" s="51">
        <f t="shared" si="0"/>
        <v>-1.2483172194345913E-2</v>
      </c>
      <c r="S7" s="51">
        <f t="shared" si="0"/>
        <v>-4.8828851158755002E-3</v>
      </c>
      <c r="T7" s="51">
        <f t="shared" si="0"/>
        <v>4.5556441167679491E-2</v>
      </c>
      <c r="U7" s="51">
        <f t="shared" si="0"/>
        <v>6.3796841127284065E-2</v>
      </c>
      <c r="V7" s="51">
        <f t="shared" si="0"/>
        <v>0.1663195610793865</v>
      </c>
      <c r="W7" s="51">
        <f t="shared" si="0"/>
        <v>-1.8144464498291241E-2</v>
      </c>
      <c r="X7" s="51">
        <f t="shared" si="0"/>
        <v>7.9727007841680159E-2</v>
      </c>
      <c r="Y7" s="58">
        <f>AVERAGE(O7:X7)</f>
        <v>4.9985179711356222E-2</v>
      </c>
      <c r="Z7" s="67" t="s">
        <v>22</v>
      </c>
      <c r="AA7" s="33">
        <f t="shared" ref="AA7:AA24" si="1">(Y7-$Z$8)/($Z$10-$Z$8)</f>
        <v>0.26408690040904015</v>
      </c>
      <c r="AB7" s="82">
        <f t="shared" ref="AB7:AB8" si="2">(N7-$Z$12)/($Z$14-$Z$12)</f>
        <v>0.44912476462793777</v>
      </c>
    </row>
    <row r="8" spans="2:28" x14ac:dyDescent="0.25">
      <c r="B8" s="32" t="s">
        <v>20</v>
      </c>
      <c r="C8" s="11" t="s">
        <v>23</v>
      </c>
      <c r="D8" s="76">
        <v>513.1</v>
      </c>
      <c r="E8" s="47">
        <v>534.15</v>
      </c>
      <c r="F8" s="47">
        <v>541.27</v>
      </c>
      <c r="G8" s="47">
        <v>575.32000000000005</v>
      </c>
      <c r="H8" s="47">
        <v>581.25</v>
      </c>
      <c r="I8" s="47">
        <v>596.82000000000005</v>
      </c>
      <c r="J8" s="47">
        <v>588.97</v>
      </c>
      <c r="K8" s="47">
        <v>601.07000000000005</v>
      </c>
      <c r="L8" s="47">
        <v>661.72</v>
      </c>
      <c r="M8" s="47">
        <v>656.58</v>
      </c>
      <c r="N8" s="25">
        <v>710.12</v>
      </c>
      <c r="O8" s="51">
        <f t="shared" ref="O8:O48" si="3">(E8-D8)/D8</f>
        <v>4.1025141297992507E-2</v>
      </c>
      <c r="P8" s="51">
        <f t="shared" ref="P8:P48" si="4">(F8-E8)/E8</f>
        <v>1.3329589066741561E-2</v>
      </c>
      <c r="Q8" s="51">
        <f t="shared" ref="Q8:Q72" si="5">(G8-F8)/F8</f>
        <v>6.2907606185452866E-2</v>
      </c>
      <c r="R8" s="51">
        <f t="shared" ref="R8:R72" si="6">(H8-G8)/G8</f>
        <v>1.0307307237711099E-2</v>
      </c>
      <c r="S8" s="51">
        <f t="shared" ref="S8:S72" si="7">(I8-H8)/H8</f>
        <v>2.6787096774193636E-2</v>
      </c>
      <c r="T8" s="51">
        <f t="shared" ref="T8:T72" si="8">(J8-I8)/I8</f>
        <v>-1.3153044469019172E-2</v>
      </c>
      <c r="U8" s="51">
        <f t="shared" ref="U8:U72" si="9">(K8-J8)/J8</f>
        <v>2.0544340119191169E-2</v>
      </c>
      <c r="V8" s="51">
        <f t="shared" ref="V8:V72" si="10">(L8-K8)/K8</f>
        <v>0.10090338895636111</v>
      </c>
      <c r="W8" s="51">
        <f t="shared" ref="W8:W72" si="11">(M8-L8)/L8</f>
        <v>-7.7676358580668348E-3</v>
      </c>
      <c r="X8" s="51">
        <f t="shared" ref="X8:X72" si="12">(N8-M8)/M8</f>
        <v>8.154375704407682E-2</v>
      </c>
      <c r="Y8" s="58">
        <f t="shared" ref="Y8:Y72" si="13">AVERAGE(O8:X8)</f>
        <v>3.3642754635463477E-2</v>
      </c>
      <c r="Z8" s="58">
        <f>MIN(Y7:Y25)</f>
        <v>3.3642754635463477E-2</v>
      </c>
      <c r="AA8" s="33">
        <f t="shared" si="1"/>
        <v>0</v>
      </c>
      <c r="AB8" s="82">
        <f t="shared" si="2"/>
        <v>1</v>
      </c>
    </row>
    <row r="9" spans="2:28" x14ac:dyDescent="0.25">
      <c r="B9" s="32" t="s">
        <v>20</v>
      </c>
      <c r="C9" s="10" t="s">
        <v>24</v>
      </c>
      <c r="D9" s="76"/>
      <c r="E9" s="47"/>
      <c r="F9" s="47">
        <v>392.21</v>
      </c>
      <c r="G9" s="47">
        <v>421.71</v>
      </c>
      <c r="H9" s="47">
        <v>443.77</v>
      </c>
      <c r="I9" s="47">
        <v>481.26</v>
      </c>
      <c r="J9" s="47">
        <v>494.98</v>
      </c>
      <c r="K9" s="47">
        <v>525.5</v>
      </c>
      <c r="L9" s="47">
        <v>595.64</v>
      </c>
      <c r="M9" s="47">
        <v>599.66</v>
      </c>
      <c r="N9" s="25">
        <v>656.2</v>
      </c>
      <c r="O9" s="51"/>
      <c r="P9" s="51"/>
      <c r="Q9" s="51">
        <f t="shared" si="5"/>
        <v>7.5214808393462687E-2</v>
      </c>
      <c r="R9" s="51">
        <f t="shared" si="6"/>
        <v>5.2310829717104178E-2</v>
      </c>
      <c r="S9" s="51">
        <f t="shared" si="7"/>
        <v>8.4480699461432746E-2</v>
      </c>
      <c r="T9" s="51">
        <f t="shared" si="8"/>
        <v>2.8508498524706036E-2</v>
      </c>
      <c r="U9" s="51">
        <f t="shared" si="9"/>
        <v>6.1659056931593154E-2</v>
      </c>
      <c r="V9" s="51">
        <f t="shared" si="10"/>
        <v>0.1334728829686013</v>
      </c>
      <c r="W9" s="51">
        <f t="shared" si="11"/>
        <v>6.7490430461352195E-3</v>
      </c>
      <c r="X9" s="51">
        <f t="shared" si="12"/>
        <v>9.4286762498749427E-2</v>
      </c>
      <c r="Y9" s="58">
        <f t="shared" si="13"/>
        <v>6.708532269272309E-2</v>
      </c>
      <c r="Z9" s="67" t="s">
        <v>25</v>
      </c>
      <c r="AA9" s="33">
        <f t="shared" si="1"/>
        <v>0.54041821204296459</v>
      </c>
      <c r="AB9" s="82">
        <f>(N9-$Z$12)/($Z$14-$Z$12)</f>
        <v>0.81198130971476412</v>
      </c>
    </row>
    <row r="10" spans="2:28" x14ac:dyDescent="0.25">
      <c r="B10" s="32" t="s">
        <v>20</v>
      </c>
      <c r="C10" s="10" t="s">
        <v>26</v>
      </c>
      <c r="D10" s="76"/>
      <c r="E10" s="47"/>
      <c r="F10" s="47">
        <v>316.66000000000003</v>
      </c>
      <c r="G10" s="47">
        <v>336.43</v>
      </c>
      <c r="H10" s="47">
        <v>338.07</v>
      </c>
      <c r="I10" s="47">
        <v>365.87</v>
      </c>
      <c r="J10" s="47">
        <v>383.7</v>
      </c>
      <c r="K10" s="47">
        <v>420.14</v>
      </c>
      <c r="L10" s="47">
        <v>490.47</v>
      </c>
      <c r="M10" s="47">
        <v>475.7</v>
      </c>
      <c r="N10" s="25">
        <v>542.89</v>
      </c>
      <c r="O10" s="51"/>
      <c r="P10" s="51"/>
      <c r="Q10" s="51">
        <f t="shared" si="5"/>
        <v>6.243289332406992E-2</v>
      </c>
      <c r="R10" s="51">
        <f t="shared" si="6"/>
        <v>4.8747139077965291E-3</v>
      </c>
      <c r="S10" s="51">
        <f t="shared" si="7"/>
        <v>8.2231490519714887E-2</v>
      </c>
      <c r="T10" s="51">
        <f t="shared" si="8"/>
        <v>4.8733156585672462E-2</v>
      </c>
      <c r="U10" s="51">
        <f t="shared" si="9"/>
        <v>9.4970028668230386E-2</v>
      </c>
      <c r="V10" s="51">
        <f t="shared" si="10"/>
        <v>0.16739658209168382</v>
      </c>
      <c r="W10" s="51">
        <f t="shared" si="11"/>
        <v>-3.0113972312271978E-2</v>
      </c>
      <c r="X10" s="51">
        <f t="shared" si="12"/>
        <v>0.14124448181627075</v>
      </c>
      <c r="Y10" s="58">
        <f t="shared" si="13"/>
        <v>7.1471171825145841E-2</v>
      </c>
      <c r="Z10" s="58">
        <f>MAX(Y7:Y25)</f>
        <v>9.5525510086719154E-2</v>
      </c>
      <c r="AA10" s="33">
        <f t="shared" si="1"/>
        <v>0.6112917389316862</v>
      </c>
      <c r="AB10" s="82">
        <f t="shared" ref="AB10:AB25" si="14">(N10-$Z$12)/($Z$14-$Z$12)</f>
        <v>0.4168700746216612</v>
      </c>
    </row>
    <row r="11" spans="2:28" x14ac:dyDescent="0.25">
      <c r="B11" s="32" t="s">
        <v>20</v>
      </c>
      <c r="C11" s="10" t="s">
        <v>27</v>
      </c>
      <c r="D11" s="76"/>
      <c r="E11" s="47"/>
      <c r="F11" s="47">
        <v>400.04</v>
      </c>
      <c r="G11" s="47">
        <v>430.82</v>
      </c>
      <c r="H11" s="47">
        <v>451.22</v>
      </c>
      <c r="I11" s="47">
        <v>477.21</v>
      </c>
      <c r="J11" s="47">
        <v>478.55</v>
      </c>
      <c r="K11" s="47">
        <v>512.09</v>
      </c>
      <c r="L11" s="47">
        <v>575.23</v>
      </c>
      <c r="M11" s="47">
        <v>576.33000000000004</v>
      </c>
      <c r="N11" s="25">
        <v>613.15</v>
      </c>
      <c r="O11" s="51"/>
      <c r="P11" s="51"/>
      <c r="Q11" s="51">
        <f t="shared" si="5"/>
        <v>7.6942305769422986E-2</v>
      </c>
      <c r="R11" s="51">
        <f t="shared" si="6"/>
        <v>4.7351562137319607E-2</v>
      </c>
      <c r="S11" s="51">
        <f t="shared" si="7"/>
        <v>5.7599397189840765E-2</v>
      </c>
      <c r="T11" s="51">
        <f t="shared" si="8"/>
        <v>2.8079880974833551E-3</v>
      </c>
      <c r="U11" s="51">
        <f t="shared" si="9"/>
        <v>7.0086720300909039E-2</v>
      </c>
      <c r="V11" s="51">
        <f t="shared" si="10"/>
        <v>0.12329863891112887</v>
      </c>
      <c r="W11" s="51">
        <f t="shared" si="11"/>
        <v>1.9122785668341754E-3</v>
      </c>
      <c r="X11" s="51">
        <f t="shared" si="12"/>
        <v>6.3887009178768994E-2</v>
      </c>
      <c r="Y11" s="58">
        <f t="shared" si="13"/>
        <v>5.5485737518963477E-2</v>
      </c>
      <c r="Z11" s="67" t="s">
        <v>173</v>
      </c>
      <c r="AA11" s="33">
        <f t="shared" si="1"/>
        <v>0.35297366324784069</v>
      </c>
      <c r="AB11" s="82">
        <f t="shared" si="14"/>
        <v>0.66186623892879548</v>
      </c>
    </row>
    <row r="12" spans="2:28" x14ac:dyDescent="0.25">
      <c r="B12" s="32" t="s">
        <v>20</v>
      </c>
      <c r="C12" s="10" t="s">
        <v>29</v>
      </c>
      <c r="D12" s="76"/>
      <c r="E12" s="47"/>
      <c r="F12" s="47">
        <v>427.7</v>
      </c>
      <c r="G12" s="47">
        <v>452.54</v>
      </c>
      <c r="H12" s="47">
        <v>465.48</v>
      </c>
      <c r="I12" s="47">
        <v>485.69</v>
      </c>
      <c r="J12" s="47">
        <v>481.47</v>
      </c>
      <c r="K12" s="47">
        <v>504.29</v>
      </c>
      <c r="L12" s="47">
        <v>569.64</v>
      </c>
      <c r="M12" s="47">
        <v>541.80999999999995</v>
      </c>
      <c r="N12" s="25">
        <v>595.83000000000004</v>
      </c>
      <c r="O12" s="51"/>
      <c r="P12" s="51"/>
      <c r="Q12" s="51">
        <f t="shared" si="5"/>
        <v>5.8078092120645387E-2</v>
      </c>
      <c r="R12" s="51">
        <f t="shared" si="6"/>
        <v>2.8594157422548276E-2</v>
      </c>
      <c r="S12" s="51">
        <f t="shared" si="7"/>
        <v>4.3417547477872256E-2</v>
      </c>
      <c r="T12" s="51">
        <f t="shared" si="8"/>
        <v>-8.6886697276039662E-3</v>
      </c>
      <c r="U12" s="51">
        <f t="shared" si="9"/>
        <v>4.7396514839969241E-2</v>
      </c>
      <c r="V12" s="51">
        <f t="shared" si="10"/>
        <v>0.12958813381189388</v>
      </c>
      <c r="W12" s="51">
        <f t="shared" si="11"/>
        <v>-4.8855417456639356E-2</v>
      </c>
      <c r="X12" s="51">
        <f t="shared" si="12"/>
        <v>9.9702847861796756E-2</v>
      </c>
      <c r="Y12" s="58">
        <f t="shared" si="13"/>
        <v>4.3654150793810312E-2</v>
      </c>
      <c r="Z12" s="82">
        <f>MIN(N7:N25)</f>
        <v>423.34</v>
      </c>
      <c r="AA12" s="33">
        <f t="shared" si="1"/>
        <v>0.16178006433848433</v>
      </c>
      <c r="AB12" s="82">
        <f t="shared" si="14"/>
        <v>0.60147151126298926</v>
      </c>
    </row>
    <row r="13" spans="2:28" x14ac:dyDescent="0.25">
      <c r="B13" s="32" t="s">
        <v>20</v>
      </c>
      <c r="C13" s="23" t="s">
        <v>30</v>
      </c>
      <c r="D13" s="76"/>
      <c r="E13" s="47"/>
      <c r="F13" s="47">
        <v>340.05</v>
      </c>
      <c r="G13" s="47">
        <v>364.95</v>
      </c>
      <c r="H13" s="47">
        <v>391.34</v>
      </c>
      <c r="I13" s="47">
        <v>397.93</v>
      </c>
      <c r="J13" s="47">
        <v>429.83</v>
      </c>
      <c r="K13" s="47">
        <v>442.01</v>
      </c>
      <c r="L13" s="47">
        <v>502.1</v>
      </c>
      <c r="M13" s="47">
        <v>504.08</v>
      </c>
      <c r="N13" s="25">
        <v>551.04999999999995</v>
      </c>
      <c r="O13" s="51"/>
      <c r="P13" s="51"/>
      <c r="Q13" s="51">
        <f t="shared" si="5"/>
        <v>7.3224525805028598E-2</v>
      </c>
      <c r="R13" s="51">
        <f t="shared" si="6"/>
        <v>7.2311275517194101E-2</v>
      </c>
      <c r="S13" s="51">
        <f t="shared" si="7"/>
        <v>1.6839576838554794E-2</v>
      </c>
      <c r="T13" s="51">
        <f t="shared" si="8"/>
        <v>8.0164853114869386E-2</v>
      </c>
      <c r="U13" s="51">
        <f t="shared" si="9"/>
        <v>2.8336784310076094E-2</v>
      </c>
      <c r="V13" s="51">
        <f t="shared" si="10"/>
        <v>0.13594715051695672</v>
      </c>
      <c r="W13" s="51">
        <f t="shared" si="11"/>
        <v>3.9434375622385207E-3</v>
      </c>
      <c r="X13" s="51">
        <f t="shared" si="12"/>
        <v>9.3179654023170869E-2</v>
      </c>
      <c r="Y13" s="58">
        <f t="shared" si="13"/>
        <v>6.299340721101114E-2</v>
      </c>
      <c r="Z13" s="67" t="s">
        <v>174</v>
      </c>
      <c r="AA13" s="33">
        <f t="shared" si="1"/>
        <v>0.47429453264515392</v>
      </c>
      <c r="AB13" s="82">
        <f t="shared" si="14"/>
        <v>0.44532394169746831</v>
      </c>
    </row>
    <row r="14" spans="2:28" x14ac:dyDescent="0.25">
      <c r="B14" s="32" t="s">
        <v>20</v>
      </c>
      <c r="C14" s="23" t="s">
        <v>32</v>
      </c>
      <c r="D14" s="76"/>
      <c r="E14" s="47"/>
      <c r="F14" s="47">
        <v>380.47</v>
      </c>
      <c r="G14" s="47">
        <v>416.72</v>
      </c>
      <c r="H14" s="47">
        <v>438.6</v>
      </c>
      <c r="I14" s="47">
        <v>465.99</v>
      </c>
      <c r="J14" s="47">
        <v>477.54</v>
      </c>
      <c r="K14" s="47">
        <v>517.5</v>
      </c>
      <c r="L14" s="47">
        <v>587.78</v>
      </c>
      <c r="M14" s="47">
        <v>566.73</v>
      </c>
      <c r="N14" s="25">
        <v>616.11</v>
      </c>
      <c r="O14" s="51"/>
      <c r="P14" s="51"/>
      <c r="Q14" s="51">
        <f t="shared" si="5"/>
        <v>9.5276894367492829E-2</v>
      </c>
      <c r="R14" s="51">
        <f t="shared" si="6"/>
        <v>5.2505279324246479E-2</v>
      </c>
      <c r="S14" s="51">
        <f t="shared" si="7"/>
        <v>6.2448700410396685E-2</v>
      </c>
      <c r="T14" s="51">
        <f t="shared" si="8"/>
        <v>2.4785939612438058E-2</v>
      </c>
      <c r="U14" s="51">
        <f t="shared" si="9"/>
        <v>8.3678854127402891E-2</v>
      </c>
      <c r="V14" s="51">
        <f t="shared" si="10"/>
        <v>0.13580676328502411</v>
      </c>
      <c r="W14" s="51">
        <f t="shared" si="11"/>
        <v>-3.5812719044540399E-2</v>
      </c>
      <c r="X14" s="51">
        <f t="shared" si="12"/>
        <v>8.7131438251018989E-2</v>
      </c>
      <c r="Y14" s="58">
        <f t="shared" si="13"/>
        <v>6.322764379168494E-2</v>
      </c>
      <c r="Z14" s="82">
        <f>MAX(N7:N25)</f>
        <v>710.12</v>
      </c>
      <c r="AA14" s="33">
        <f t="shared" si="1"/>
        <v>0.47807969991777649</v>
      </c>
      <c r="AB14" s="82">
        <f t="shared" si="14"/>
        <v>0.67218773973080415</v>
      </c>
    </row>
    <row r="15" spans="2:28" x14ac:dyDescent="0.25">
      <c r="B15" s="32" t="s">
        <v>20</v>
      </c>
      <c r="C15" s="23" t="s">
        <v>33</v>
      </c>
      <c r="D15" s="76"/>
      <c r="E15" s="47"/>
      <c r="F15" s="47">
        <v>324.95999999999998</v>
      </c>
      <c r="G15" s="47">
        <v>342.71</v>
      </c>
      <c r="H15" s="47">
        <v>355.6</v>
      </c>
      <c r="I15" s="47">
        <v>376.18</v>
      </c>
      <c r="J15" s="47">
        <v>387.42</v>
      </c>
      <c r="K15" s="47">
        <v>390.21</v>
      </c>
      <c r="L15" s="47">
        <v>449.93</v>
      </c>
      <c r="M15" s="47">
        <v>449</v>
      </c>
      <c r="N15" s="25">
        <v>477.8</v>
      </c>
      <c r="O15" s="51"/>
      <c r="P15" s="51"/>
      <c r="Q15" s="51">
        <f t="shared" si="5"/>
        <v>5.4622107336287549E-2</v>
      </c>
      <c r="R15" s="51">
        <f t="shared" si="6"/>
        <v>3.7611975139330761E-2</v>
      </c>
      <c r="S15" s="51">
        <f t="shared" si="7"/>
        <v>5.787401574803145E-2</v>
      </c>
      <c r="T15" s="51">
        <f t="shared" si="8"/>
        <v>2.9879313094795069E-2</v>
      </c>
      <c r="U15" s="51">
        <f t="shared" si="9"/>
        <v>7.201486758556511E-3</v>
      </c>
      <c r="V15" s="51">
        <f t="shared" si="10"/>
        <v>0.15304579585351485</v>
      </c>
      <c r="W15" s="51">
        <f t="shared" si="11"/>
        <v>-2.0669881981641739E-3</v>
      </c>
      <c r="X15" s="51">
        <f t="shared" si="12"/>
        <v>6.4142538975501137E-2</v>
      </c>
      <c r="Y15" s="58">
        <f t="shared" si="13"/>
        <v>5.0288780588481644E-2</v>
      </c>
      <c r="Z15" s="72"/>
      <c r="AA15" s="33">
        <f t="shared" si="1"/>
        <v>0.26899296632209674</v>
      </c>
      <c r="AB15" s="82">
        <f t="shared" si="14"/>
        <v>0.18990166678289988</v>
      </c>
    </row>
    <row r="16" spans="2:28" x14ac:dyDescent="0.25">
      <c r="B16" s="32" t="s">
        <v>20</v>
      </c>
      <c r="C16" s="23" t="s">
        <v>34</v>
      </c>
      <c r="D16" s="76"/>
      <c r="E16" s="47"/>
      <c r="F16" s="47">
        <v>316.94</v>
      </c>
      <c r="G16" s="47">
        <v>333.13</v>
      </c>
      <c r="H16" s="47">
        <v>355.15</v>
      </c>
      <c r="I16" s="47">
        <v>376.37</v>
      </c>
      <c r="J16" s="47">
        <v>391.79</v>
      </c>
      <c r="K16" s="47">
        <v>437.07</v>
      </c>
      <c r="L16" s="47">
        <v>468.71</v>
      </c>
      <c r="M16" s="47">
        <v>451.34</v>
      </c>
      <c r="N16" s="25">
        <v>488.81</v>
      </c>
      <c r="O16" s="51"/>
      <c r="P16" s="51"/>
      <c r="Q16" s="51">
        <f t="shared" si="5"/>
        <v>5.1082223764750419E-2</v>
      </c>
      <c r="R16" s="51">
        <f t="shared" si="6"/>
        <v>6.6100321195929457E-2</v>
      </c>
      <c r="S16" s="51">
        <f t="shared" si="7"/>
        <v>5.974940166126997E-2</v>
      </c>
      <c r="T16" s="51">
        <f t="shared" si="8"/>
        <v>4.0970321757844715E-2</v>
      </c>
      <c r="U16" s="51">
        <f t="shared" si="9"/>
        <v>0.11557211771612336</v>
      </c>
      <c r="V16" s="51">
        <f t="shared" si="10"/>
        <v>7.2391150159013401E-2</v>
      </c>
      <c r="W16" s="51">
        <f t="shared" si="11"/>
        <v>-3.7059162381856595E-2</v>
      </c>
      <c r="X16" s="51">
        <f t="shared" si="12"/>
        <v>8.3019453183852593E-2</v>
      </c>
      <c r="Y16" s="58">
        <f t="shared" si="13"/>
        <v>5.6478228382115914E-2</v>
      </c>
      <c r="Z16" s="72"/>
      <c r="AA16" s="33">
        <f t="shared" si="1"/>
        <v>0.36901190937820588</v>
      </c>
      <c r="AB16" s="82">
        <f t="shared" si="14"/>
        <v>0.22829346537415449</v>
      </c>
    </row>
    <row r="17" spans="2:28" x14ac:dyDescent="0.25">
      <c r="B17" s="32" t="s">
        <v>20</v>
      </c>
      <c r="C17" s="23" t="s">
        <v>35</v>
      </c>
      <c r="D17" s="76"/>
      <c r="E17" s="47"/>
      <c r="F17" s="47">
        <v>341.18</v>
      </c>
      <c r="G17" s="47">
        <v>367</v>
      </c>
      <c r="H17" s="47">
        <v>370.93</v>
      </c>
      <c r="I17" s="47">
        <v>393.6</v>
      </c>
      <c r="J17" s="47">
        <v>405.42</v>
      </c>
      <c r="K17" s="47">
        <v>423.52</v>
      </c>
      <c r="L17" s="47">
        <v>503.14</v>
      </c>
      <c r="M17" s="47">
        <v>494.14</v>
      </c>
      <c r="N17" s="25">
        <v>535.38</v>
      </c>
      <c r="O17" s="51"/>
      <c r="P17" s="51"/>
      <c r="Q17" s="51">
        <f t="shared" si="5"/>
        <v>7.5678527463508977E-2</v>
      </c>
      <c r="R17" s="51">
        <f t="shared" si="6"/>
        <v>1.0708446866485033E-2</v>
      </c>
      <c r="S17" s="51">
        <f t="shared" si="7"/>
        <v>6.1116652737713356E-2</v>
      </c>
      <c r="T17" s="51">
        <f t="shared" si="8"/>
        <v>3.003048780487803E-2</v>
      </c>
      <c r="U17" s="51">
        <f t="shared" si="9"/>
        <v>4.4645059444526576E-2</v>
      </c>
      <c r="V17" s="51">
        <f t="shared" si="10"/>
        <v>0.18799584435209674</v>
      </c>
      <c r="W17" s="51">
        <f t="shared" si="11"/>
        <v>-1.7887665460905512E-2</v>
      </c>
      <c r="X17" s="51">
        <f t="shared" si="12"/>
        <v>8.3458129275104237E-2</v>
      </c>
      <c r="Y17" s="58">
        <f t="shared" si="13"/>
        <v>5.9468185310425928E-2</v>
      </c>
      <c r="Z17" s="72"/>
      <c r="AA17" s="33">
        <f t="shared" si="1"/>
        <v>0.41732838957542606</v>
      </c>
      <c r="AB17" s="82">
        <f t="shared" si="14"/>
        <v>0.39068275333007885</v>
      </c>
    </row>
    <row r="18" spans="2:28" x14ac:dyDescent="0.25">
      <c r="B18" s="32" t="s">
        <v>20</v>
      </c>
      <c r="C18" s="23" t="s">
        <v>36</v>
      </c>
      <c r="D18" s="76"/>
      <c r="E18" s="47"/>
      <c r="F18" s="47">
        <v>233.03</v>
      </c>
      <c r="G18" s="47">
        <v>245.45</v>
      </c>
      <c r="H18" s="47">
        <v>363.55</v>
      </c>
      <c r="I18" s="47">
        <v>309.74</v>
      </c>
      <c r="J18" s="47">
        <v>310.66000000000003</v>
      </c>
      <c r="K18" s="47">
        <v>345.74</v>
      </c>
      <c r="L18" s="47">
        <v>386.18</v>
      </c>
      <c r="M18" s="47">
        <v>389.03</v>
      </c>
      <c r="N18" s="25">
        <v>423.34</v>
      </c>
      <c r="O18" s="51"/>
      <c r="P18" s="51"/>
      <c r="Q18" s="51">
        <f t="shared" si="5"/>
        <v>5.3297858644809626E-2</v>
      </c>
      <c r="R18" s="51">
        <f t="shared" si="6"/>
        <v>0.48115705846404577</v>
      </c>
      <c r="S18" s="51">
        <f t="shared" si="7"/>
        <v>-0.1480126530050887</v>
      </c>
      <c r="T18" s="51">
        <f t="shared" si="8"/>
        <v>2.9702330987280167E-3</v>
      </c>
      <c r="U18" s="51">
        <f t="shared" si="9"/>
        <v>0.11292087813043192</v>
      </c>
      <c r="V18" s="51">
        <f t="shared" si="10"/>
        <v>0.11696650662347428</v>
      </c>
      <c r="W18" s="51">
        <f t="shared" si="11"/>
        <v>7.3799782484850742E-3</v>
      </c>
      <c r="X18" s="51">
        <f t="shared" si="12"/>
        <v>8.819371256715422E-2</v>
      </c>
      <c r="Y18" s="58">
        <f t="shared" si="13"/>
        <v>8.9359196596505028E-2</v>
      </c>
      <c r="Z18" s="72"/>
      <c r="AA18" s="33">
        <f t="shared" si="1"/>
        <v>0.90035489781848421</v>
      </c>
      <c r="AB18" s="82">
        <f t="shared" si="14"/>
        <v>0</v>
      </c>
    </row>
    <row r="19" spans="2:28" x14ac:dyDescent="0.25">
      <c r="B19" s="32" t="s">
        <v>20</v>
      </c>
      <c r="C19" s="23" t="s">
        <v>37</v>
      </c>
      <c r="D19" s="76"/>
      <c r="E19" s="47"/>
      <c r="F19" s="47">
        <v>301.33999999999997</v>
      </c>
      <c r="G19" s="47">
        <v>357.62</v>
      </c>
      <c r="H19" s="47">
        <v>346.04</v>
      </c>
      <c r="I19" s="47">
        <v>367.1</v>
      </c>
      <c r="J19" s="47">
        <v>383.17</v>
      </c>
      <c r="K19" s="47">
        <v>376.16</v>
      </c>
      <c r="L19" s="47">
        <v>435.53</v>
      </c>
      <c r="M19" s="47">
        <v>425.19</v>
      </c>
      <c r="N19" s="25">
        <v>475.6</v>
      </c>
      <c r="O19" s="51"/>
      <c r="P19" s="51"/>
      <c r="Q19" s="51">
        <f t="shared" si="5"/>
        <v>0.18676577951815237</v>
      </c>
      <c r="R19" s="51">
        <f t="shared" si="6"/>
        <v>-3.2380739332252065E-2</v>
      </c>
      <c r="S19" s="51">
        <f t="shared" si="7"/>
        <v>6.0860016183100225E-2</v>
      </c>
      <c r="T19" s="51">
        <f t="shared" si="8"/>
        <v>4.3775538000544789E-2</v>
      </c>
      <c r="U19" s="51">
        <f t="shared" si="9"/>
        <v>-1.8294751676801394E-2</v>
      </c>
      <c r="V19" s="51">
        <f t="shared" si="10"/>
        <v>0.15783177371331333</v>
      </c>
      <c r="W19" s="51">
        <f t="shared" si="11"/>
        <v>-2.3741188896287225E-2</v>
      </c>
      <c r="X19" s="51">
        <f t="shared" si="12"/>
        <v>0.11855876196523912</v>
      </c>
      <c r="Y19" s="58">
        <f t="shared" si="13"/>
        <v>6.1671898684376142E-2</v>
      </c>
      <c r="Z19" s="72"/>
      <c r="AA19" s="33">
        <f t="shared" si="1"/>
        <v>0.45293949573707804</v>
      </c>
      <c r="AB19" s="82">
        <f t="shared" si="14"/>
        <v>0.18223028105167738</v>
      </c>
    </row>
    <row r="20" spans="2:28" x14ac:dyDescent="0.25">
      <c r="B20" s="32" t="s">
        <v>20</v>
      </c>
      <c r="C20" s="23" t="s">
        <v>38</v>
      </c>
      <c r="D20" s="76"/>
      <c r="E20" s="47"/>
      <c r="F20" s="47">
        <v>387.41</v>
      </c>
      <c r="G20" s="47">
        <v>420.82</v>
      </c>
      <c r="H20" s="47">
        <v>479.95</v>
      </c>
      <c r="I20" s="47">
        <v>511.52</v>
      </c>
      <c r="J20" s="47">
        <v>496.36</v>
      </c>
      <c r="K20" s="47">
        <v>530.91999999999996</v>
      </c>
      <c r="L20" s="47">
        <v>591.62</v>
      </c>
      <c r="M20" s="47">
        <v>604.15</v>
      </c>
      <c r="N20" s="25">
        <v>672.31</v>
      </c>
      <c r="O20" s="51"/>
      <c r="P20" s="51"/>
      <c r="Q20" s="51">
        <f t="shared" si="5"/>
        <v>8.6239384631269109E-2</v>
      </c>
      <c r="R20" s="51">
        <f t="shared" si="6"/>
        <v>0.1405113825388527</v>
      </c>
      <c r="S20" s="51">
        <f t="shared" si="7"/>
        <v>6.57776851755391E-2</v>
      </c>
      <c r="T20" s="51">
        <f t="shared" si="8"/>
        <v>-2.9637159837347452E-2</v>
      </c>
      <c r="U20" s="51">
        <f t="shared" si="9"/>
        <v>6.9626883713433688E-2</v>
      </c>
      <c r="V20" s="51">
        <f t="shared" si="10"/>
        <v>0.1143298425374822</v>
      </c>
      <c r="W20" s="51">
        <f t="shared" si="11"/>
        <v>2.1179135255738436E-2</v>
      </c>
      <c r="X20" s="51">
        <f t="shared" si="12"/>
        <v>0.11281966399073073</v>
      </c>
      <c r="Y20" s="58">
        <f t="shared" si="13"/>
        <v>7.2605852250712311E-2</v>
      </c>
      <c r="Z20" s="72"/>
      <c r="AA20" s="33">
        <f t="shared" si="1"/>
        <v>0.62962771019366792</v>
      </c>
      <c r="AB20" s="82">
        <f t="shared" si="14"/>
        <v>0.86815677522839785</v>
      </c>
    </row>
    <row r="21" spans="2:28" x14ac:dyDescent="0.25">
      <c r="B21" s="32" t="s">
        <v>20</v>
      </c>
      <c r="C21" s="23" t="s">
        <v>39</v>
      </c>
      <c r="D21" s="76"/>
      <c r="E21" s="47"/>
      <c r="F21" s="47">
        <v>308.45</v>
      </c>
      <c r="G21" s="47">
        <v>335.89</v>
      </c>
      <c r="H21" s="47">
        <v>326.19</v>
      </c>
      <c r="I21" s="47">
        <v>369.95</v>
      </c>
      <c r="J21" s="47">
        <v>403.7</v>
      </c>
      <c r="K21" s="47">
        <v>445.57</v>
      </c>
      <c r="L21" s="47">
        <v>596.61</v>
      </c>
      <c r="M21" s="47">
        <v>619.48</v>
      </c>
      <c r="N21" s="25">
        <v>618.05999999999995</v>
      </c>
      <c r="O21" s="51"/>
      <c r="P21" s="51"/>
      <c r="Q21" s="51">
        <f t="shared" si="5"/>
        <v>8.8960933700761871E-2</v>
      </c>
      <c r="R21" s="51">
        <f t="shared" si="6"/>
        <v>-2.8878501890499834E-2</v>
      </c>
      <c r="S21" s="51">
        <f t="shared" si="7"/>
        <v>0.13415494037217571</v>
      </c>
      <c r="T21" s="51">
        <f t="shared" si="8"/>
        <v>9.1228544397891603E-2</v>
      </c>
      <c r="U21" s="51">
        <f t="shared" si="9"/>
        <v>0.10371563041862771</v>
      </c>
      <c r="V21" s="51">
        <f t="shared" si="10"/>
        <v>0.33898152927710579</v>
      </c>
      <c r="W21" s="51">
        <f t="shared" si="11"/>
        <v>3.833324952649135E-2</v>
      </c>
      <c r="X21" s="51">
        <f t="shared" si="12"/>
        <v>-2.2922451088010472E-3</v>
      </c>
      <c r="Y21" s="58">
        <f t="shared" si="13"/>
        <v>9.5525510086719154E-2</v>
      </c>
      <c r="Z21" s="72"/>
      <c r="AA21" s="33">
        <f t="shared" si="1"/>
        <v>1</v>
      </c>
      <c r="AB21" s="82">
        <f t="shared" si="14"/>
        <v>0.67898737708347845</v>
      </c>
    </row>
    <row r="22" spans="2:28" x14ac:dyDescent="0.25">
      <c r="B22" s="32" t="s">
        <v>20</v>
      </c>
      <c r="C22" s="23" t="s">
        <v>41</v>
      </c>
      <c r="D22" s="76"/>
      <c r="E22" s="47"/>
      <c r="F22" s="47">
        <v>443.87</v>
      </c>
      <c r="G22" s="47">
        <v>487.25</v>
      </c>
      <c r="H22" s="47">
        <v>494.91</v>
      </c>
      <c r="I22" s="47">
        <v>509.96</v>
      </c>
      <c r="J22" s="47">
        <v>539.33000000000004</v>
      </c>
      <c r="K22" s="47">
        <v>567.72</v>
      </c>
      <c r="L22" s="47">
        <v>642.1</v>
      </c>
      <c r="M22" s="47">
        <v>625.03</v>
      </c>
      <c r="N22" s="25">
        <v>695.28</v>
      </c>
      <c r="O22" s="51"/>
      <c r="P22" s="51"/>
      <c r="Q22" s="51">
        <f t="shared" si="5"/>
        <v>9.7731317728163639E-2</v>
      </c>
      <c r="R22" s="51">
        <f t="shared" si="6"/>
        <v>1.5720882503848177E-2</v>
      </c>
      <c r="S22" s="51">
        <f t="shared" si="7"/>
        <v>3.0409569416661522E-2</v>
      </c>
      <c r="T22" s="51">
        <f t="shared" si="8"/>
        <v>5.7592752372735243E-2</v>
      </c>
      <c r="U22" s="51">
        <f t="shared" si="9"/>
        <v>5.2639385904733625E-2</v>
      </c>
      <c r="V22" s="51">
        <f t="shared" si="10"/>
        <v>0.13101528922708375</v>
      </c>
      <c r="W22" s="51">
        <f t="shared" si="11"/>
        <v>-2.6584644136427426E-2</v>
      </c>
      <c r="X22" s="51">
        <f t="shared" si="12"/>
        <v>0.11239460505895718</v>
      </c>
      <c r="Y22" s="58">
        <f t="shared" si="13"/>
        <v>5.886489475946946E-2</v>
      </c>
      <c r="Z22" s="72"/>
      <c r="AA22" s="33">
        <f t="shared" si="1"/>
        <v>0.40757946119372734</v>
      </c>
      <c r="AB22" s="82">
        <f t="shared" si="14"/>
        <v>0.94825301624938962</v>
      </c>
    </row>
    <row r="23" spans="2:28" x14ac:dyDescent="0.25">
      <c r="B23" s="32" t="s">
        <v>20</v>
      </c>
      <c r="C23" s="23" t="s">
        <v>42</v>
      </c>
      <c r="D23" s="76"/>
      <c r="E23" s="47"/>
      <c r="F23" s="47">
        <v>342.28</v>
      </c>
      <c r="G23" s="47">
        <v>372.97</v>
      </c>
      <c r="H23" s="47">
        <v>362.69</v>
      </c>
      <c r="I23" s="47">
        <v>378.36</v>
      </c>
      <c r="J23" s="47">
        <v>370.25</v>
      </c>
      <c r="K23" s="47">
        <v>396.71</v>
      </c>
      <c r="L23" s="47">
        <v>489.12</v>
      </c>
      <c r="M23" s="47">
        <v>496.05</v>
      </c>
      <c r="N23" s="25">
        <v>561.98</v>
      </c>
      <c r="O23" s="51"/>
      <c r="P23" s="51"/>
      <c r="Q23" s="51">
        <f t="shared" si="5"/>
        <v>8.9663433446301441E-2</v>
      </c>
      <c r="R23" s="51">
        <f t="shared" si="6"/>
        <v>-2.7562538541973963E-2</v>
      </c>
      <c r="S23" s="51">
        <f t="shared" si="7"/>
        <v>4.3204940858584513E-2</v>
      </c>
      <c r="T23" s="51">
        <f t="shared" si="8"/>
        <v>-2.1434612538323326E-2</v>
      </c>
      <c r="U23" s="51">
        <f t="shared" si="9"/>
        <v>7.1465226198514462E-2</v>
      </c>
      <c r="V23" s="51">
        <f t="shared" si="10"/>
        <v>0.23294093922512674</v>
      </c>
      <c r="W23" s="51">
        <f t="shared" si="11"/>
        <v>1.4168302257114832E-2</v>
      </c>
      <c r="X23" s="51">
        <f t="shared" si="12"/>
        <v>0.13290998891240804</v>
      </c>
      <c r="Y23" s="58">
        <f t="shared" si="13"/>
        <v>6.6919459977219098E-2</v>
      </c>
      <c r="Z23" s="72"/>
      <c r="AA23" s="33">
        <f t="shared" si="1"/>
        <v>0.53773793844663709</v>
      </c>
      <c r="AB23" s="82">
        <f t="shared" si="14"/>
        <v>0.48343678080758778</v>
      </c>
    </row>
    <row r="24" spans="2:28" x14ac:dyDescent="0.25">
      <c r="B24" s="32" t="s">
        <v>20</v>
      </c>
      <c r="C24" s="23" t="s">
        <v>43</v>
      </c>
      <c r="D24" s="76"/>
      <c r="E24" s="47"/>
      <c r="F24" s="47">
        <v>365.9</v>
      </c>
      <c r="G24" s="47">
        <v>387.89</v>
      </c>
      <c r="H24" s="47">
        <v>403.4</v>
      </c>
      <c r="I24" s="47">
        <v>385.09</v>
      </c>
      <c r="J24" s="47">
        <v>442.95</v>
      </c>
      <c r="K24" s="47">
        <v>466.41</v>
      </c>
      <c r="L24" s="47">
        <v>544.92999999999995</v>
      </c>
      <c r="M24" s="47">
        <v>493.71</v>
      </c>
      <c r="N24" s="25">
        <v>526.59</v>
      </c>
      <c r="O24" s="51"/>
      <c r="P24" s="51"/>
      <c r="Q24" s="51">
        <f t="shared" si="5"/>
        <v>6.0098387537578603E-2</v>
      </c>
      <c r="R24" s="51">
        <f t="shared" si="6"/>
        <v>3.9985562917321901E-2</v>
      </c>
      <c r="S24" s="51">
        <f t="shared" si="7"/>
        <v>-4.5389191869112548E-2</v>
      </c>
      <c r="T24" s="51">
        <f t="shared" si="8"/>
        <v>0.15025059077098865</v>
      </c>
      <c r="U24" s="51">
        <f t="shared" si="9"/>
        <v>5.2963088384693616E-2</v>
      </c>
      <c r="V24" s="51">
        <f t="shared" si="10"/>
        <v>0.16834973521150901</v>
      </c>
      <c r="W24" s="51">
        <f t="shared" si="11"/>
        <v>-9.3993723964545861E-2</v>
      </c>
      <c r="X24" s="51">
        <f t="shared" si="12"/>
        <v>6.6597800328127954E-2</v>
      </c>
      <c r="Y24" s="58">
        <f t="shared" si="13"/>
        <v>4.985778116457016E-2</v>
      </c>
      <c r="Z24" s="72"/>
      <c r="AA24" s="33">
        <f t="shared" si="1"/>
        <v>0.26202819203613309</v>
      </c>
      <c r="AB24" s="82">
        <f t="shared" si="14"/>
        <v>0.36003208034033074</v>
      </c>
    </row>
    <row r="25" spans="2:28" ht="15.75" thickBot="1" x14ac:dyDescent="0.3">
      <c r="B25" s="34" t="s">
        <v>20</v>
      </c>
      <c r="C25" s="13" t="s">
        <v>44</v>
      </c>
      <c r="D25" s="77"/>
      <c r="E25" s="26"/>
      <c r="F25" s="26">
        <v>352.76</v>
      </c>
      <c r="G25" s="26">
        <v>380.36</v>
      </c>
      <c r="H25" s="26">
        <v>382.34</v>
      </c>
      <c r="I25" s="26">
        <v>417.59</v>
      </c>
      <c r="J25" s="26">
        <v>447.51</v>
      </c>
      <c r="K25" s="26">
        <v>464.11</v>
      </c>
      <c r="L25" s="26">
        <v>517.19000000000005</v>
      </c>
      <c r="M25" s="26">
        <v>514.64</v>
      </c>
      <c r="N25" s="27">
        <v>540.91999999999996</v>
      </c>
      <c r="O25" s="53"/>
      <c r="P25" s="54"/>
      <c r="Q25" s="54">
        <f t="shared" si="5"/>
        <v>7.8240163283819095E-2</v>
      </c>
      <c r="R25" s="54">
        <f t="shared" si="6"/>
        <v>5.2055946997580224E-3</v>
      </c>
      <c r="S25" s="54">
        <f t="shared" si="7"/>
        <v>9.2195428152952869E-2</v>
      </c>
      <c r="T25" s="54">
        <f t="shared" si="8"/>
        <v>7.1649225316698234E-2</v>
      </c>
      <c r="U25" s="54">
        <f t="shared" si="9"/>
        <v>3.7094143147639209E-2</v>
      </c>
      <c r="V25" s="54">
        <f t="shared" si="10"/>
        <v>0.11436943827971825</v>
      </c>
      <c r="W25" s="54">
        <f t="shared" si="11"/>
        <v>-4.9304897619831551E-3</v>
      </c>
      <c r="X25" s="54">
        <f t="shared" si="12"/>
        <v>5.1064822011503135E-2</v>
      </c>
      <c r="Y25" s="59">
        <f t="shared" si="13"/>
        <v>5.5611040641263203E-2</v>
      </c>
      <c r="Z25" s="73"/>
      <c r="AA25" s="35">
        <f>(Y25-$Z$8)/($Z$10-$Z$8)</f>
        <v>0.35499851041868824</v>
      </c>
      <c r="AB25" s="46">
        <f t="shared" si="14"/>
        <v>0.41000069739870276</v>
      </c>
    </row>
    <row r="26" spans="2:28" x14ac:dyDescent="0.25">
      <c r="B26" s="36" t="s">
        <v>45</v>
      </c>
      <c r="C26" s="11" t="s">
        <v>46</v>
      </c>
      <c r="D26" s="76">
        <v>311.85000000000002</v>
      </c>
      <c r="E26" s="47">
        <v>328.75</v>
      </c>
      <c r="F26" s="47">
        <v>348.2</v>
      </c>
      <c r="G26" s="47">
        <v>366.35</v>
      </c>
      <c r="H26" s="47">
        <v>371.01</v>
      </c>
      <c r="I26" s="47">
        <v>387.1</v>
      </c>
      <c r="J26" s="47">
        <v>386.38</v>
      </c>
      <c r="K26" s="47">
        <v>398.16</v>
      </c>
      <c r="L26" s="47">
        <v>452.04</v>
      </c>
      <c r="M26" s="47">
        <v>425.24</v>
      </c>
      <c r="N26" s="25">
        <v>459.81</v>
      </c>
      <c r="O26" s="51">
        <f t="shared" si="3"/>
        <v>5.419272085938745E-2</v>
      </c>
      <c r="P26" s="51">
        <f t="shared" si="4"/>
        <v>5.9163498098859284E-2</v>
      </c>
      <c r="Q26" s="51">
        <f t="shared" si="5"/>
        <v>5.2125215393452141E-2</v>
      </c>
      <c r="R26" s="51">
        <f t="shared" si="6"/>
        <v>1.2720076429643696E-2</v>
      </c>
      <c r="S26" s="51">
        <f t="shared" si="7"/>
        <v>4.3368103285625813E-2</v>
      </c>
      <c r="T26" s="51">
        <f t="shared" si="8"/>
        <v>-1.8599845001292361E-3</v>
      </c>
      <c r="U26" s="51">
        <f t="shared" si="9"/>
        <v>3.048812050313171E-2</v>
      </c>
      <c r="V26" s="51">
        <f t="shared" si="10"/>
        <v>0.13532248342374922</v>
      </c>
      <c r="W26" s="51">
        <f t="shared" si="11"/>
        <v>-5.9286788779754025E-2</v>
      </c>
      <c r="X26" s="51">
        <f t="shared" si="12"/>
        <v>8.1295268554228181E-2</v>
      </c>
      <c r="Y26" s="58">
        <f t="shared" si="13"/>
        <v>4.0752871326819429E-2</v>
      </c>
      <c r="Z26" s="67" t="s">
        <v>22</v>
      </c>
      <c r="AA26" s="33">
        <f t="shared" ref="AA26:AA38" si="15">(Y26-$Z$27)/($Z$29-$Z$27)</f>
        <v>0</v>
      </c>
      <c r="AB26" s="82">
        <f t="shared" ref="AB26:AB27" si="16">(N26-$Z$31)/($Z$33-$Z$31)</f>
        <v>0.68023234574215463</v>
      </c>
    </row>
    <row r="27" spans="2:28" x14ac:dyDescent="0.25">
      <c r="B27" s="36" t="s">
        <v>45</v>
      </c>
      <c r="C27" s="11" t="s">
        <v>47</v>
      </c>
      <c r="D27" s="76">
        <v>327.44</v>
      </c>
      <c r="E27" s="47">
        <v>336.37</v>
      </c>
      <c r="F27" s="47">
        <v>346.98</v>
      </c>
      <c r="G27" s="47">
        <v>370.63</v>
      </c>
      <c r="H27" s="47">
        <v>376.84</v>
      </c>
      <c r="I27" s="47">
        <v>396.85</v>
      </c>
      <c r="J27" s="47">
        <v>413.24</v>
      </c>
      <c r="K27" s="47">
        <v>440.82</v>
      </c>
      <c r="L27" s="47">
        <v>496.51</v>
      </c>
      <c r="M27" s="47">
        <v>467.8</v>
      </c>
      <c r="N27" s="25">
        <v>509.13</v>
      </c>
      <c r="O27" s="51">
        <f t="shared" si="3"/>
        <v>2.7272172000977299E-2</v>
      </c>
      <c r="P27" s="51">
        <f t="shared" si="4"/>
        <v>3.1542646490471844E-2</v>
      </c>
      <c r="Q27" s="51">
        <f t="shared" si="5"/>
        <v>6.8159548100755016E-2</v>
      </c>
      <c r="R27" s="51">
        <f t="shared" si="6"/>
        <v>1.6755254566548795E-2</v>
      </c>
      <c r="S27" s="51">
        <f t="shared" si="7"/>
        <v>5.309945865619374E-2</v>
      </c>
      <c r="T27" s="51">
        <f t="shared" si="8"/>
        <v>4.1300239385158082E-2</v>
      </c>
      <c r="U27" s="51">
        <f t="shared" si="9"/>
        <v>6.674087697221949E-2</v>
      </c>
      <c r="V27" s="51">
        <f t="shared" si="10"/>
        <v>0.1263327435234336</v>
      </c>
      <c r="W27" s="51">
        <f t="shared" si="11"/>
        <v>-5.7823608789349619E-2</v>
      </c>
      <c r="X27" s="51">
        <f t="shared" si="12"/>
        <v>8.834972210346298E-2</v>
      </c>
      <c r="Y27" s="58">
        <f t="shared" si="13"/>
        <v>4.6172905300987124E-2</v>
      </c>
      <c r="Z27" s="58">
        <f>MIN(Y26:Y39)</f>
        <v>4.0752871326819429E-2</v>
      </c>
      <c r="AA27" s="33">
        <f t="shared" si="15"/>
        <v>0.18791630196255812</v>
      </c>
      <c r="AB27" s="82">
        <f t="shared" si="16"/>
        <v>0.86040989296021619</v>
      </c>
    </row>
    <row r="28" spans="2:28" x14ac:dyDescent="0.25">
      <c r="B28" s="36" t="s">
        <v>45</v>
      </c>
      <c r="C28" s="10" t="s">
        <v>48</v>
      </c>
      <c r="D28" s="76"/>
      <c r="E28" s="47"/>
      <c r="F28" s="47">
        <v>306.24</v>
      </c>
      <c r="G28" s="47">
        <v>323.62</v>
      </c>
      <c r="H28" s="47">
        <v>337.66</v>
      </c>
      <c r="I28" s="47">
        <v>363.33</v>
      </c>
      <c r="J28" s="47">
        <v>359.51</v>
      </c>
      <c r="K28" s="47">
        <v>395.97</v>
      </c>
      <c r="L28" s="47">
        <v>452.12</v>
      </c>
      <c r="M28" s="47">
        <v>427.18</v>
      </c>
      <c r="N28" s="25">
        <v>462.61</v>
      </c>
      <c r="O28" s="51"/>
      <c r="P28" s="51"/>
      <c r="Q28" s="51">
        <f t="shared" si="5"/>
        <v>5.6752873563218377E-2</v>
      </c>
      <c r="R28" s="51">
        <f t="shared" si="6"/>
        <v>4.3384216055868056E-2</v>
      </c>
      <c r="S28" s="51">
        <f t="shared" si="7"/>
        <v>7.6023218622282646E-2</v>
      </c>
      <c r="T28" s="51">
        <f t="shared" si="8"/>
        <v>-1.0513857925302048E-2</v>
      </c>
      <c r="U28" s="51">
        <f t="shared" si="9"/>
        <v>0.10141581597173942</v>
      </c>
      <c r="V28" s="51">
        <f t="shared" si="10"/>
        <v>0.14180367199535313</v>
      </c>
      <c r="W28" s="51">
        <f t="shared" si="11"/>
        <v>-5.5162346279748732E-2</v>
      </c>
      <c r="X28" s="51">
        <f t="shared" si="12"/>
        <v>8.2939276183341931E-2</v>
      </c>
      <c r="Y28" s="58">
        <f t="shared" si="13"/>
        <v>5.4580358523344086E-2</v>
      </c>
      <c r="Z28" s="67" t="s">
        <v>25</v>
      </c>
      <c r="AA28" s="33">
        <f t="shared" si="15"/>
        <v>0.47940848190062268</v>
      </c>
      <c r="AB28" s="82">
        <f>(N28-$Z$31)/($Z$33-$Z$31)</f>
        <v>0.69046140357286367</v>
      </c>
    </row>
    <row r="29" spans="2:28" x14ac:dyDescent="0.25">
      <c r="B29" s="36" t="s">
        <v>45</v>
      </c>
      <c r="C29" s="10" t="s">
        <v>49</v>
      </c>
      <c r="D29" s="76"/>
      <c r="E29" s="47"/>
      <c r="F29" s="47">
        <v>278.49</v>
      </c>
      <c r="G29" s="47">
        <v>301</v>
      </c>
      <c r="H29" s="47">
        <v>319.08999999999997</v>
      </c>
      <c r="I29" s="47">
        <v>337.38</v>
      </c>
      <c r="J29" s="47">
        <v>346.12</v>
      </c>
      <c r="K29" s="47">
        <v>366.2</v>
      </c>
      <c r="L29" s="47">
        <v>404.12</v>
      </c>
      <c r="M29" s="47">
        <v>369.01</v>
      </c>
      <c r="N29" s="25">
        <v>391.05</v>
      </c>
      <c r="O29" s="51"/>
      <c r="P29" s="51"/>
      <c r="Q29" s="51">
        <f t="shared" si="5"/>
        <v>8.082875507199537E-2</v>
      </c>
      <c r="R29" s="51">
        <f t="shared" si="6"/>
        <v>6.0099667774086298E-2</v>
      </c>
      <c r="S29" s="51">
        <f t="shared" si="7"/>
        <v>5.7319251621799558E-2</v>
      </c>
      <c r="T29" s="51">
        <f t="shared" si="8"/>
        <v>2.59055071432806E-2</v>
      </c>
      <c r="U29" s="51">
        <f t="shared" si="9"/>
        <v>5.8014561423783612E-2</v>
      </c>
      <c r="V29" s="51">
        <f t="shared" si="10"/>
        <v>0.1035499726925178</v>
      </c>
      <c r="W29" s="51">
        <f t="shared" si="11"/>
        <v>-8.688013461348118E-2</v>
      </c>
      <c r="X29" s="51">
        <f t="shared" si="12"/>
        <v>5.972737866182494E-2</v>
      </c>
      <c r="Y29" s="58">
        <f t="shared" si="13"/>
        <v>4.4820619971975874E-2</v>
      </c>
      <c r="Z29" s="58">
        <f>MAX(Y26:Y39)</f>
        <v>6.9595680160124504E-2</v>
      </c>
      <c r="AA29" s="33">
        <f t="shared" si="15"/>
        <v>0.14103164045726974</v>
      </c>
      <c r="AB29" s="82">
        <f t="shared" ref="AB29:AB39" si="17">(N29-$Z$31)/($Z$33-$Z$31)</f>
        <v>0.42903591129945562</v>
      </c>
    </row>
    <row r="30" spans="2:28" x14ac:dyDescent="0.25">
      <c r="B30" s="36" t="s">
        <v>45</v>
      </c>
      <c r="C30" s="10" t="s">
        <v>50</v>
      </c>
      <c r="D30" s="76"/>
      <c r="E30" s="47"/>
      <c r="F30" s="47">
        <v>278.95999999999998</v>
      </c>
      <c r="G30" s="47">
        <v>291.82</v>
      </c>
      <c r="H30" s="47">
        <v>312.37</v>
      </c>
      <c r="I30" s="47">
        <v>330.42</v>
      </c>
      <c r="J30" s="47">
        <v>354.71</v>
      </c>
      <c r="K30" s="47">
        <v>379.09</v>
      </c>
      <c r="L30" s="47">
        <v>435.99</v>
      </c>
      <c r="M30" s="47">
        <v>432.32</v>
      </c>
      <c r="N30" s="25">
        <v>474.92</v>
      </c>
      <c r="O30" s="51"/>
      <c r="P30" s="51"/>
      <c r="Q30" s="51">
        <f t="shared" si="5"/>
        <v>4.6099799254373436E-2</v>
      </c>
      <c r="R30" s="51">
        <f t="shared" si="6"/>
        <v>7.0420121993009427E-2</v>
      </c>
      <c r="S30" s="51">
        <f t="shared" si="7"/>
        <v>5.778403815987454E-2</v>
      </c>
      <c r="T30" s="51">
        <f t="shared" si="8"/>
        <v>7.3512499243387097E-2</v>
      </c>
      <c r="U30" s="51">
        <f t="shared" si="9"/>
        <v>6.8732203772095504E-2</v>
      </c>
      <c r="V30" s="51">
        <f t="shared" si="10"/>
        <v>0.15009628320451618</v>
      </c>
      <c r="W30" s="51">
        <f t="shared" si="11"/>
        <v>-8.4176242574371327E-3</v>
      </c>
      <c r="X30" s="51">
        <f t="shared" si="12"/>
        <v>9.8538119911176961E-2</v>
      </c>
      <c r="Y30" s="58">
        <f t="shared" si="13"/>
        <v>6.9595680160124504E-2</v>
      </c>
      <c r="Z30" s="67" t="s">
        <v>173</v>
      </c>
      <c r="AA30" s="33">
        <f t="shared" si="15"/>
        <v>1</v>
      </c>
      <c r="AB30" s="82">
        <f t="shared" si="17"/>
        <v>0.73543272567858831</v>
      </c>
    </row>
    <row r="31" spans="2:28" x14ac:dyDescent="0.25">
      <c r="B31" s="36" t="s">
        <v>45</v>
      </c>
      <c r="C31" s="10" t="s">
        <v>51</v>
      </c>
      <c r="D31" s="76"/>
      <c r="E31" s="47"/>
      <c r="F31" s="47">
        <v>365.19</v>
      </c>
      <c r="G31" s="47">
        <v>394.41</v>
      </c>
      <c r="H31" s="47">
        <v>414.12</v>
      </c>
      <c r="I31" s="47">
        <v>434.36</v>
      </c>
      <c r="J31" s="47">
        <v>455.3</v>
      </c>
      <c r="K31" s="47">
        <v>475.84</v>
      </c>
      <c r="L31" s="47">
        <v>533.78</v>
      </c>
      <c r="M31" s="47">
        <v>517.91999999999996</v>
      </c>
      <c r="N31" s="25">
        <v>547.34</v>
      </c>
      <c r="O31" s="51"/>
      <c r="P31" s="51"/>
      <c r="Q31" s="51">
        <f t="shared" si="5"/>
        <v>8.001314384293115E-2</v>
      </c>
      <c r="R31" s="51">
        <f t="shared" si="6"/>
        <v>4.9973377956948298E-2</v>
      </c>
      <c r="S31" s="51">
        <f t="shared" si="7"/>
        <v>4.887472230271421E-2</v>
      </c>
      <c r="T31" s="51">
        <f t="shared" si="8"/>
        <v>4.8208859010958643E-2</v>
      </c>
      <c r="U31" s="51">
        <f t="shared" si="9"/>
        <v>4.5113112233691993E-2</v>
      </c>
      <c r="V31" s="51">
        <f t="shared" si="10"/>
        <v>0.12176361802286483</v>
      </c>
      <c r="W31" s="51">
        <f t="shared" si="11"/>
        <v>-2.9712615684364372E-2</v>
      </c>
      <c r="X31" s="51">
        <f t="shared" si="12"/>
        <v>5.680413963546508E-2</v>
      </c>
      <c r="Y31" s="58">
        <f t="shared" si="13"/>
        <v>5.2629794665151233E-2</v>
      </c>
      <c r="Z31" s="82">
        <f>MIN(N26:N39)</f>
        <v>273.61</v>
      </c>
      <c r="AA31" s="33">
        <f t="shared" si="15"/>
        <v>0.41178109271443092</v>
      </c>
      <c r="AB31" s="82">
        <f t="shared" si="17"/>
        <v>1</v>
      </c>
    </row>
    <row r="32" spans="2:28" x14ac:dyDescent="0.25">
      <c r="B32" s="36" t="s">
        <v>45</v>
      </c>
      <c r="C32" s="10" t="s">
        <v>52</v>
      </c>
      <c r="D32" s="76"/>
      <c r="E32" s="47"/>
      <c r="F32" s="47">
        <v>329.84</v>
      </c>
      <c r="G32" s="47">
        <v>352.49</v>
      </c>
      <c r="H32" s="47">
        <v>353.86</v>
      </c>
      <c r="I32" s="47">
        <v>373.13</v>
      </c>
      <c r="J32" s="47">
        <v>369.52</v>
      </c>
      <c r="K32" s="47">
        <v>401.81</v>
      </c>
      <c r="L32" s="47">
        <v>465.16</v>
      </c>
      <c r="M32" s="47">
        <v>447.99</v>
      </c>
      <c r="N32" s="25">
        <v>489.47</v>
      </c>
      <c r="O32" s="51"/>
      <c r="P32" s="51"/>
      <c r="Q32" s="51">
        <f t="shared" si="5"/>
        <v>6.866965801600787E-2</v>
      </c>
      <c r="R32" s="51">
        <f t="shared" si="6"/>
        <v>3.8866350818463065E-3</v>
      </c>
      <c r="S32" s="51">
        <f t="shared" si="7"/>
        <v>5.4456564743118691E-2</v>
      </c>
      <c r="T32" s="51">
        <f t="shared" si="8"/>
        <v>-9.6749122289818933E-3</v>
      </c>
      <c r="U32" s="51">
        <f t="shared" si="9"/>
        <v>8.7383632820956972E-2</v>
      </c>
      <c r="V32" s="51">
        <f t="shared" si="10"/>
        <v>0.15766158134441657</v>
      </c>
      <c r="W32" s="51">
        <f t="shared" si="11"/>
        <v>-3.6912030269154732E-2</v>
      </c>
      <c r="X32" s="51">
        <f t="shared" si="12"/>
        <v>9.2591352485546591E-2</v>
      </c>
      <c r="Y32" s="58">
        <f t="shared" si="13"/>
        <v>5.225781024921955E-2</v>
      </c>
      <c r="Z32" s="67" t="s">
        <v>174</v>
      </c>
      <c r="AA32" s="33">
        <f t="shared" si="15"/>
        <v>0.39888413742545265</v>
      </c>
      <c r="AB32" s="82">
        <f t="shared" si="17"/>
        <v>0.78858729404888028</v>
      </c>
    </row>
    <row r="33" spans="2:28" x14ac:dyDescent="0.25">
      <c r="B33" s="36" t="s">
        <v>45</v>
      </c>
      <c r="C33" s="23" t="s">
        <v>53</v>
      </c>
      <c r="D33" s="76"/>
      <c r="E33" s="47"/>
      <c r="F33" s="47">
        <v>318.07</v>
      </c>
      <c r="G33" s="47">
        <v>337.33</v>
      </c>
      <c r="H33" s="47">
        <v>347.28</v>
      </c>
      <c r="I33" s="47">
        <v>364.55</v>
      </c>
      <c r="J33" s="47">
        <v>350.54</v>
      </c>
      <c r="K33" s="47">
        <v>398.66</v>
      </c>
      <c r="L33" s="47">
        <v>444.44</v>
      </c>
      <c r="M33" s="47">
        <v>418.03</v>
      </c>
      <c r="N33" s="25">
        <v>443.16</v>
      </c>
      <c r="O33" s="51"/>
      <c r="P33" s="51"/>
      <c r="Q33" s="51">
        <f t="shared" si="5"/>
        <v>6.0552708523281012E-2</v>
      </c>
      <c r="R33" s="51">
        <f t="shared" si="6"/>
        <v>2.9496338896629382E-2</v>
      </c>
      <c r="S33" s="51">
        <f t="shared" si="7"/>
        <v>4.972932504031341E-2</v>
      </c>
      <c r="T33" s="51">
        <f t="shared" si="8"/>
        <v>-3.8430942257577809E-2</v>
      </c>
      <c r="U33" s="51">
        <f t="shared" si="9"/>
        <v>0.13727392023734811</v>
      </c>
      <c r="V33" s="51">
        <f t="shared" si="10"/>
        <v>0.11483469623237839</v>
      </c>
      <c r="W33" s="51">
        <f t="shared" si="11"/>
        <v>-5.9423094230942365E-2</v>
      </c>
      <c r="X33" s="51">
        <f t="shared" si="12"/>
        <v>6.0115302729469307E-2</v>
      </c>
      <c r="Y33" s="58">
        <f t="shared" si="13"/>
        <v>4.4268531896362422E-2</v>
      </c>
      <c r="Z33" s="82">
        <f>MAX(N26:N39)</f>
        <v>547.34</v>
      </c>
      <c r="AA33" s="33">
        <f t="shared" si="15"/>
        <v>0.12189036753880313</v>
      </c>
      <c r="AB33" s="82">
        <f t="shared" si="17"/>
        <v>0.61940598399883096</v>
      </c>
    </row>
    <row r="34" spans="2:28" x14ac:dyDescent="0.25">
      <c r="B34" s="36" t="s">
        <v>45</v>
      </c>
      <c r="C34" s="23" t="s">
        <v>54</v>
      </c>
      <c r="D34" s="76"/>
      <c r="E34" s="47"/>
      <c r="F34" s="47">
        <v>265.5</v>
      </c>
      <c r="G34" s="47">
        <v>273.12</v>
      </c>
      <c r="H34" s="47">
        <v>286.73</v>
      </c>
      <c r="I34" s="47">
        <v>304.27</v>
      </c>
      <c r="J34" s="47">
        <v>309.01</v>
      </c>
      <c r="K34" s="47">
        <v>324.61</v>
      </c>
      <c r="L34" s="47">
        <v>379.26</v>
      </c>
      <c r="M34" s="47">
        <v>345.83</v>
      </c>
      <c r="N34" s="25">
        <v>377.04</v>
      </c>
      <c r="O34" s="51"/>
      <c r="P34" s="51"/>
      <c r="Q34" s="51">
        <f t="shared" si="5"/>
        <v>2.8700564971751431E-2</v>
      </c>
      <c r="R34" s="51">
        <f t="shared" si="6"/>
        <v>4.9831575864089095E-2</v>
      </c>
      <c r="S34" s="51">
        <f t="shared" si="7"/>
        <v>6.1172531649984173E-2</v>
      </c>
      <c r="T34" s="51">
        <f t="shared" si="8"/>
        <v>1.5578269300292534E-2</v>
      </c>
      <c r="U34" s="51">
        <f t="shared" si="9"/>
        <v>5.0483803113167934E-2</v>
      </c>
      <c r="V34" s="51">
        <f t="shared" si="10"/>
        <v>0.1683558732016881</v>
      </c>
      <c r="W34" s="51">
        <f t="shared" si="11"/>
        <v>-8.8145335653641327E-2</v>
      </c>
      <c r="X34" s="51">
        <f t="shared" si="12"/>
        <v>9.0246652979787872E-2</v>
      </c>
      <c r="Y34" s="58">
        <f t="shared" si="13"/>
        <v>4.7027991928389967E-2</v>
      </c>
      <c r="Z34" s="72"/>
      <c r="AA34" s="33">
        <f t="shared" si="15"/>
        <v>0.21756274286034843</v>
      </c>
      <c r="AB34" s="82">
        <f t="shared" si="17"/>
        <v>0.3778540897965148</v>
      </c>
    </row>
    <row r="35" spans="2:28" x14ac:dyDescent="0.25">
      <c r="B35" s="36" t="s">
        <v>45</v>
      </c>
      <c r="C35" s="23" t="s">
        <v>55</v>
      </c>
      <c r="D35" s="76"/>
      <c r="E35" s="47"/>
      <c r="F35" s="47">
        <v>301.32</v>
      </c>
      <c r="G35" s="47">
        <v>312.23</v>
      </c>
      <c r="H35" s="47">
        <v>310.24</v>
      </c>
      <c r="I35" s="47">
        <v>338.69</v>
      </c>
      <c r="J35" s="47">
        <v>347.16</v>
      </c>
      <c r="K35" s="47">
        <v>357.49</v>
      </c>
      <c r="L35" s="47">
        <v>413.03</v>
      </c>
      <c r="M35" s="47">
        <v>386.71</v>
      </c>
      <c r="N35" s="25">
        <v>417.39</v>
      </c>
      <c r="O35" s="51"/>
      <c r="P35" s="51"/>
      <c r="Q35" s="51">
        <f t="shared" si="5"/>
        <v>3.6207354307712818E-2</v>
      </c>
      <c r="R35" s="51">
        <f t="shared" si="6"/>
        <v>-6.373506709797294E-3</v>
      </c>
      <c r="S35" s="51">
        <f t="shared" si="7"/>
        <v>9.1703197524497126E-2</v>
      </c>
      <c r="T35" s="51">
        <f t="shared" si="8"/>
        <v>2.5008119519324537E-2</v>
      </c>
      <c r="U35" s="51">
        <f t="shared" si="9"/>
        <v>2.975573222721507E-2</v>
      </c>
      <c r="V35" s="51">
        <f t="shared" si="10"/>
        <v>0.15536098911857663</v>
      </c>
      <c r="W35" s="51">
        <f t="shared" si="11"/>
        <v>-6.3724184683921256E-2</v>
      </c>
      <c r="X35" s="51">
        <f t="shared" si="12"/>
        <v>7.9335936489876163E-2</v>
      </c>
      <c r="Y35" s="58">
        <f t="shared" si="13"/>
        <v>4.3409204724185468E-2</v>
      </c>
      <c r="Z35" s="72"/>
      <c r="AA35" s="33">
        <f t="shared" si="15"/>
        <v>9.209690404003737E-2</v>
      </c>
      <c r="AB35" s="82">
        <f t="shared" si="17"/>
        <v>0.52526211960691183</v>
      </c>
    </row>
    <row r="36" spans="2:28" x14ac:dyDescent="0.25">
      <c r="B36" s="36" t="s">
        <v>45</v>
      </c>
      <c r="C36" s="23" t="s">
        <v>56</v>
      </c>
      <c r="D36" s="76"/>
      <c r="E36" s="47"/>
      <c r="F36" s="47">
        <v>245.77</v>
      </c>
      <c r="G36" s="47">
        <v>255.8</v>
      </c>
      <c r="H36" s="47">
        <v>271.99</v>
      </c>
      <c r="I36" s="47">
        <v>289.88</v>
      </c>
      <c r="J36" s="47">
        <v>312.14</v>
      </c>
      <c r="K36" s="47">
        <v>326.64</v>
      </c>
      <c r="L36" s="47">
        <v>368.66</v>
      </c>
      <c r="M36" s="47">
        <v>335.71</v>
      </c>
      <c r="N36" s="25">
        <v>351</v>
      </c>
      <c r="O36" s="51"/>
      <c r="P36" s="51"/>
      <c r="Q36" s="51">
        <f t="shared" si="5"/>
        <v>4.0810513895105184E-2</v>
      </c>
      <c r="R36" s="51">
        <f t="shared" si="6"/>
        <v>6.3291634089132118E-2</v>
      </c>
      <c r="S36" s="51">
        <f t="shared" si="7"/>
        <v>6.5774477002830928E-2</v>
      </c>
      <c r="T36" s="51">
        <f t="shared" si="8"/>
        <v>7.6790396025941746E-2</v>
      </c>
      <c r="U36" s="51">
        <f t="shared" si="9"/>
        <v>4.6453514448644838E-2</v>
      </c>
      <c r="V36" s="51">
        <f t="shared" si="10"/>
        <v>0.12864315454322814</v>
      </c>
      <c r="W36" s="51">
        <f t="shared" si="11"/>
        <v>-8.9377746433027844E-2</v>
      </c>
      <c r="X36" s="51">
        <f t="shared" si="12"/>
        <v>4.5545262279944064E-2</v>
      </c>
      <c r="Y36" s="58">
        <f t="shared" si="13"/>
        <v>4.7241400731474884E-2</v>
      </c>
      <c r="Z36" s="72"/>
      <c r="AA36" s="33">
        <f t="shared" si="15"/>
        <v>0.22496177269542092</v>
      </c>
      <c r="AB36" s="82">
        <f t="shared" si="17"/>
        <v>0.2827238519709202</v>
      </c>
    </row>
    <row r="37" spans="2:28" x14ac:dyDescent="0.25">
      <c r="B37" s="36" t="s">
        <v>45</v>
      </c>
      <c r="C37" s="23" t="s">
        <v>57</v>
      </c>
      <c r="D37" s="76"/>
      <c r="E37" s="47"/>
      <c r="F37" s="47">
        <v>257.23</v>
      </c>
      <c r="G37" s="47">
        <v>261.98</v>
      </c>
      <c r="H37" s="47">
        <v>296.86</v>
      </c>
      <c r="I37" s="47">
        <v>314.77999999999997</v>
      </c>
      <c r="J37" s="47">
        <v>329.2</v>
      </c>
      <c r="K37" s="47">
        <v>371.16</v>
      </c>
      <c r="L37" s="47">
        <v>420.96</v>
      </c>
      <c r="M37" s="47">
        <v>380.73</v>
      </c>
      <c r="N37" s="25">
        <v>422.09</v>
      </c>
      <c r="O37" s="51"/>
      <c r="P37" s="51"/>
      <c r="Q37" s="51">
        <f t="shared" si="5"/>
        <v>1.8465964312094234E-2</v>
      </c>
      <c r="R37" s="51">
        <f t="shared" si="6"/>
        <v>0.13313993434613328</v>
      </c>
      <c r="S37" s="51">
        <f t="shared" si="7"/>
        <v>6.0365155292056723E-2</v>
      </c>
      <c r="T37" s="51">
        <f t="shared" si="8"/>
        <v>4.5809771904187106E-2</v>
      </c>
      <c r="U37" s="51">
        <f t="shared" si="9"/>
        <v>0.12746051032806816</v>
      </c>
      <c r="V37" s="51">
        <f t="shared" si="10"/>
        <v>0.13417394115745218</v>
      </c>
      <c r="W37" s="51">
        <f t="shared" si="11"/>
        <v>-9.5567274800456015E-2</v>
      </c>
      <c r="X37" s="51">
        <f t="shared" si="12"/>
        <v>0.10863341475586362</v>
      </c>
      <c r="Y37" s="58">
        <f t="shared" si="13"/>
        <v>6.6560177161924902E-2</v>
      </c>
      <c r="Z37" s="72"/>
      <c r="AA37" s="33">
        <f t="shared" si="15"/>
        <v>0.89475702537353174</v>
      </c>
      <c r="AB37" s="82">
        <f t="shared" si="17"/>
        <v>0.54243232382274487</v>
      </c>
    </row>
    <row r="38" spans="2:28" x14ac:dyDescent="0.25">
      <c r="B38" s="36" t="s">
        <v>45</v>
      </c>
      <c r="C38" s="23" t="s">
        <v>58</v>
      </c>
      <c r="D38" s="76"/>
      <c r="E38" s="47"/>
      <c r="F38" s="47">
        <v>231.28</v>
      </c>
      <c r="G38" s="47">
        <v>245.96</v>
      </c>
      <c r="H38" s="47">
        <v>255.87</v>
      </c>
      <c r="I38" s="47">
        <v>283.17</v>
      </c>
      <c r="J38" s="47">
        <v>303.58999999999997</v>
      </c>
      <c r="K38" s="47">
        <v>328.51</v>
      </c>
      <c r="L38" s="47">
        <v>367.24</v>
      </c>
      <c r="M38" s="47">
        <v>352.81</v>
      </c>
      <c r="N38" s="25">
        <v>390.85</v>
      </c>
      <c r="O38" s="51"/>
      <c r="P38" s="51"/>
      <c r="Q38" s="51">
        <f t="shared" si="5"/>
        <v>6.3472846765825E-2</v>
      </c>
      <c r="R38" s="51">
        <f t="shared" si="6"/>
        <v>4.0291104244592604E-2</v>
      </c>
      <c r="S38" s="51">
        <f t="shared" si="7"/>
        <v>0.10669480595614965</v>
      </c>
      <c r="T38" s="51">
        <f t="shared" si="8"/>
        <v>7.211215877388126E-2</v>
      </c>
      <c r="U38" s="51">
        <f t="shared" si="9"/>
        <v>8.2084390131427307E-2</v>
      </c>
      <c r="V38" s="51">
        <f t="shared" si="10"/>
        <v>0.11789595446105147</v>
      </c>
      <c r="W38" s="51">
        <f t="shared" si="11"/>
        <v>-3.9293105326217208E-2</v>
      </c>
      <c r="X38" s="51">
        <f t="shared" si="12"/>
        <v>0.10782007312717899</v>
      </c>
      <c r="Y38" s="58">
        <f t="shared" si="13"/>
        <v>6.8884778516736134E-2</v>
      </c>
      <c r="Z38" s="72"/>
      <c r="AA38" s="33">
        <f t="shared" si="15"/>
        <v>0.97535255156677092</v>
      </c>
      <c r="AB38" s="82">
        <f t="shared" si="17"/>
        <v>0.42830526431154786</v>
      </c>
    </row>
    <row r="39" spans="2:28" ht="15.75" thickBot="1" x14ac:dyDescent="0.3">
      <c r="B39" s="37" t="s">
        <v>45</v>
      </c>
      <c r="C39" s="24" t="s">
        <v>59</v>
      </c>
      <c r="D39" s="77"/>
      <c r="E39" s="26"/>
      <c r="F39" s="26">
        <v>182.25</v>
      </c>
      <c r="G39" s="26">
        <v>172.38</v>
      </c>
      <c r="H39" s="26">
        <v>192.42</v>
      </c>
      <c r="I39" s="26">
        <v>201.9</v>
      </c>
      <c r="J39" s="26">
        <v>192.19</v>
      </c>
      <c r="K39" s="26">
        <v>208.94</v>
      </c>
      <c r="L39" s="26">
        <v>248.51</v>
      </c>
      <c r="M39" s="26">
        <v>257.95999999999998</v>
      </c>
      <c r="N39" s="27">
        <v>273.61</v>
      </c>
      <c r="O39" s="54"/>
      <c r="P39" s="54"/>
      <c r="Q39" s="54">
        <f t="shared" si="5"/>
        <v>-5.415637860082307E-2</v>
      </c>
      <c r="R39" s="54">
        <f t="shared" si="6"/>
        <v>0.11625478593804381</v>
      </c>
      <c r="S39" s="54">
        <f t="shared" si="7"/>
        <v>4.9267227938883787E-2</v>
      </c>
      <c r="T39" s="54">
        <f t="shared" si="8"/>
        <v>-4.8093115403665218E-2</v>
      </c>
      <c r="U39" s="54">
        <f t="shared" si="9"/>
        <v>8.7153337842759776E-2</v>
      </c>
      <c r="V39" s="54">
        <f t="shared" si="10"/>
        <v>0.18938451230018183</v>
      </c>
      <c r="W39" s="54">
        <f t="shared" si="11"/>
        <v>3.8026638767051583E-2</v>
      </c>
      <c r="X39" s="54">
        <f t="shared" si="12"/>
        <v>6.0668320669871434E-2</v>
      </c>
      <c r="Y39" s="59">
        <f t="shared" si="13"/>
        <v>5.4813166181537989E-2</v>
      </c>
      <c r="Z39" s="73"/>
      <c r="AA39" s="35">
        <f>(Y39-$Z$27)/($Z$29-$Z$27)</f>
        <v>0.48748008337117987</v>
      </c>
      <c r="AB39" s="46">
        <f t="shared" si="17"/>
        <v>0</v>
      </c>
    </row>
    <row r="40" spans="2:28" x14ac:dyDescent="0.25">
      <c r="B40" s="32" t="s">
        <v>60</v>
      </c>
      <c r="C40" s="11" t="s">
        <v>60</v>
      </c>
      <c r="D40" s="76">
        <v>555.35</v>
      </c>
      <c r="E40" s="47">
        <v>544.04</v>
      </c>
      <c r="F40" s="47">
        <v>541.24</v>
      </c>
      <c r="G40" s="47">
        <v>576.04999999999995</v>
      </c>
      <c r="H40" s="47">
        <v>610.66999999999996</v>
      </c>
      <c r="I40" s="47">
        <v>642.52</v>
      </c>
      <c r="J40" s="47">
        <v>686.05</v>
      </c>
      <c r="K40" s="47">
        <v>728.44</v>
      </c>
      <c r="L40" s="47">
        <v>799.25</v>
      </c>
      <c r="M40" s="47">
        <v>810.43</v>
      </c>
      <c r="N40" s="25">
        <v>892.3</v>
      </c>
      <c r="O40" s="51">
        <f t="shared" si="3"/>
        <v>-2.0365535248041883E-2</v>
      </c>
      <c r="P40" s="51">
        <f t="shared" si="4"/>
        <v>-5.1466803911476263E-3</v>
      </c>
      <c r="Q40" s="51">
        <f t="shared" si="5"/>
        <v>6.4315276032813437E-2</v>
      </c>
      <c r="R40" s="51">
        <f t="shared" si="6"/>
        <v>6.0098949743945848E-2</v>
      </c>
      <c r="S40" s="51">
        <f t="shared" si="7"/>
        <v>5.215582884372906E-2</v>
      </c>
      <c r="T40" s="51">
        <f t="shared" si="8"/>
        <v>6.7748863848596116E-2</v>
      </c>
      <c r="U40" s="51">
        <f t="shared" si="9"/>
        <v>6.1788499380511772E-2</v>
      </c>
      <c r="V40" s="51">
        <f t="shared" si="10"/>
        <v>9.7207731590796695E-2</v>
      </c>
      <c r="W40" s="51">
        <f t="shared" si="11"/>
        <v>1.3988113856740631E-2</v>
      </c>
      <c r="X40" s="51">
        <f t="shared" si="12"/>
        <v>0.101020445936108</v>
      </c>
      <c r="Y40" s="58">
        <f t="shared" si="13"/>
        <v>4.928114935940521E-2</v>
      </c>
      <c r="Z40" s="67" t="s">
        <v>22</v>
      </c>
      <c r="AA40" s="33">
        <f t="shared" ref="AA40:AA46" si="18">(Y40-$Z$41)/($Z$43-$Z$41)</f>
        <v>4.581267717137745E-2</v>
      </c>
      <c r="AB40" s="82">
        <f t="shared" ref="AB40:AB41" si="19">(N40-$Z$45)/($Z$47-$Z$45)</f>
        <v>0.35580026930809949</v>
      </c>
    </row>
    <row r="41" spans="2:28" x14ac:dyDescent="0.25">
      <c r="B41" s="32" t="s">
        <v>60</v>
      </c>
      <c r="C41" s="11" t="s">
        <v>61</v>
      </c>
      <c r="D41" s="76">
        <v>541.45000000000005</v>
      </c>
      <c r="E41" s="47">
        <v>527.74</v>
      </c>
      <c r="F41" s="47">
        <v>521.26</v>
      </c>
      <c r="G41" s="47">
        <v>576</v>
      </c>
      <c r="H41" s="47">
        <v>578.6</v>
      </c>
      <c r="I41" s="47">
        <v>619.4</v>
      </c>
      <c r="J41" s="47">
        <v>626.70000000000005</v>
      </c>
      <c r="K41" s="47">
        <v>670.5</v>
      </c>
      <c r="L41" s="47">
        <v>761.6</v>
      </c>
      <c r="M41" s="47">
        <v>767.33</v>
      </c>
      <c r="N41" s="25">
        <v>839.62</v>
      </c>
      <c r="O41" s="51">
        <f t="shared" si="3"/>
        <v>-2.5320897589805217E-2</v>
      </c>
      <c r="P41" s="51">
        <f t="shared" si="4"/>
        <v>-1.2278773638534161E-2</v>
      </c>
      <c r="Q41" s="51">
        <f t="shared" si="5"/>
        <v>0.10501477189886048</v>
      </c>
      <c r="R41" s="51">
        <f t="shared" si="6"/>
        <v>4.5138888888889284E-3</v>
      </c>
      <c r="S41" s="51">
        <f t="shared" si="7"/>
        <v>7.0515036294503897E-2</v>
      </c>
      <c r="T41" s="51">
        <f t="shared" si="8"/>
        <v>1.1785598966742118E-2</v>
      </c>
      <c r="U41" s="51">
        <f t="shared" si="9"/>
        <v>6.9889899473432188E-2</v>
      </c>
      <c r="V41" s="51">
        <f t="shared" si="10"/>
        <v>0.135868754660701</v>
      </c>
      <c r="W41" s="51">
        <f t="shared" si="11"/>
        <v>7.5236344537815362E-3</v>
      </c>
      <c r="X41" s="51">
        <f t="shared" si="12"/>
        <v>9.4209792397012965E-2</v>
      </c>
      <c r="Y41" s="58">
        <f t="shared" si="13"/>
        <v>4.6172170580558371E-2</v>
      </c>
      <c r="Z41" s="58">
        <f>MIN(Y40:Y47)</f>
        <v>4.6172170580558371E-2</v>
      </c>
      <c r="AA41" s="33">
        <f t="shared" si="18"/>
        <v>0</v>
      </c>
      <c r="AB41" s="82">
        <f t="shared" si="19"/>
        <v>0.25862800435319949</v>
      </c>
    </row>
    <row r="42" spans="2:28" x14ac:dyDescent="0.25">
      <c r="B42" s="32" t="s">
        <v>60</v>
      </c>
      <c r="C42" s="10" t="s">
        <v>62</v>
      </c>
      <c r="D42" s="76"/>
      <c r="E42" s="47"/>
      <c r="F42" s="47">
        <v>552.38</v>
      </c>
      <c r="G42" s="47">
        <v>584.12</v>
      </c>
      <c r="H42" s="47">
        <v>625.24</v>
      </c>
      <c r="I42" s="47">
        <v>660.42</v>
      </c>
      <c r="J42" s="47">
        <v>686.31</v>
      </c>
      <c r="K42" s="47">
        <v>740.98</v>
      </c>
      <c r="L42" s="47">
        <v>832.55</v>
      </c>
      <c r="M42" s="47">
        <v>884.36</v>
      </c>
      <c r="N42" s="25">
        <v>947.84</v>
      </c>
      <c r="O42" s="51"/>
      <c r="P42" s="51"/>
      <c r="Q42" s="51">
        <f t="shared" si="5"/>
        <v>5.7460443897317082E-2</v>
      </c>
      <c r="R42" s="51">
        <f t="shared" si="6"/>
        <v>7.0396493871122373E-2</v>
      </c>
      <c r="S42" s="51">
        <f t="shared" si="7"/>
        <v>5.6266393704817272E-2</v>
      </c>
      <c r="T42" s="51">
        <f t="shared" si="8"/>
        <v>3.9202325792677371E-2</v>
      </c>
      <c r="U42" s="51">
        <f t="shared" si="9"/>
        <v>7.9657880549605972E-2</v>
      </c>
      <c r="V42" s="51">
        <f t="shared" si="10"/>
        <v>0.1235795837944343</v>
      </c>
      <c r="W42" s="51">
        <f t="shared" si="11"/>
        <v>6.2230496666866926E-2</v>
      </c>
      <c r="X42" s="51">
        <f t="shared" si="12"/>
        <v>7.1780722782577244E-2</v>
      </c>
      <c r="Y42" s="58">
        <f t="shared" si="13"/>
        <v>7.0071792632427313E-2</v>
      </c>
      <c r="Z42" s="67" t="s">
        <v>25</v>
      </c>
      <c r="AA42" s="33">
        <f t="shared" si="18"/>
        <v>0.352175343566134</v>
      </c>
      <c r="AB42" s="82">
        <f>(N42-$Z$45)/($Z$47-$Z$45)</f>
        <v>0.45824802169221418</v>
      </c>
    </row>
    <row r="43" spans="2:28" x14ac:dyDescent="0.25">
      <c r="B43" s="32" t="s">
        <v>60</v>
      </c>
      <c r="C43" t="s">
        <v>63</v>
      </c>
      <c r="D43" s="76"/>
      <c r="E43" s="47"/>
      <c r="F43" s="47">
        <v>546.82000000000005</v>
      </c>
      <c r="G43" s="47">
        <v>577.99</v>
      </c>
      <c r="H43" s="47">
        <v>598.05999999999995</v>
      </c>
      <c r="I43" s="47">
        <v>641.58000000000004</v>
      </c>
      <c r="J43" s="47">
        <v>673.57</v>
      </c>
      <c r="K43" s="47">
        <v>705.43</v>
      </c>
      <c r="L43" s="47">
        <v>845.49</v>
      </c>
      <c r="M43" s="47">
        <v>805.59</v>
      </c>
      <c r="N43" s="25">
        <v>871.97</v>
      </c>
      <c r="O43" s="51"/>
      <c r="P43" s="51"/>
      <c r="Q43" s="51">
        <f t="shared" si="5"/>
        <v>5.7002304231739798E-2</v>
      </c>
      <c r="R43" s="51">
        <f t="shared" si="6"/>
        <v>3.4723784148514569E-2</v>
      </c>
      <c r="S43" s="51">
        <f t="shared" si="7"/>
        <v>7.2768618533257695E-2</v>
      </c>
      <c r="T43" s="51">
        <f t="shared" si="8"/>
        <v>4.9861279965086207E-2</v>
      </c>
      <c r="U43" s="51">
        <f t="shared" si="9"/>
        <v>4.7300206363109845E-2</v>
      </c>
      <c r="V43" s="51">
        <f t="shared" si="10"/>
        <v>0.19854556795146233</v>
      </c>
      <c r="W43" s="51">
        <f t="shared" si="11"/>
        <v>-4.7191569385799922E-2</v>
      </c>
      <c r="X43" s="51">
        <f t="shared" si="12"/>
        <v>8.23992353430405E-2</v>
      </c>
      <c r="Y43" s="58">
        <f t="shared" si="13"/>
        <v>6.1926178393801379E-2</v>
      </c>
      <c r="Z43" s="58">
        <f>MAX(Y40:Y47)</f>
        <v>0.11403501926797906</v>
      </c>
      <c r="AA43" s="33">
        <f t="shared" si="18"/>
        <v>0.23214480555932265</v>
      </c>
      <c r="AB43" s="82">
        <f t="shared" ref="AB43:AB47" si="20">(N43-$Z$45)/($Z$47-$Z$45)</f>
        <v>0.31830003873609664</v>
      </c>
    </row>
    <row r="44" spans="2:28" x14ac:dyDescent="0.25">
      <c r="B44" s="32" t="s">
        <v>60</v>
      </c>
      <c r="C44" t="s">
        <v>64</v>
      </c>
      <c r="D44" s="76"/>
      <c r="E44" s="47"/>
      <c r="F44" s="47">
        <v>523.70000000000005</v>
      </c>
      <c r="G44" s="47">
        <v>564.16999999999996</v>
      </c>
      <c r="H44" s="47">
        <v>597.4</v>
      </c>
      <c r="I44" s="47">
        <v>644.15</v>
      </c>
      <c r="J44" s="47">
        <v>672.01</v>
      </c>
      <c r="K44" s="47">
        <v>712.33</v>
      </c>
      <c r="L44" s="47">
        <v>793.66</v>
      </c>
      <c r="M44" s="47">
        <v>785.59</v>
      </c>
      <c r="N44" s="25">
        <v>871.65</v>
      </c>
      <c r="O44" s="51"/>
      <c r="P44" s="51"/>
      <c r="Q44" s="51">
        <f t="shared" si="5"/>
        <v>7.7277067023104662E-2</v>
      </c>
      <c r="R44" s="51">
        <f t="shared" si="6"/>
        <v>5.8900685963450772E-2</v>
      </c>
      <c r="S44" s="51">
        <f t="shared" si="7"/>
        <v>7.8255775025108804E-2</v>
      </c>
      <c r="T44" s="51">
        <f t="shared" si="8"/>
        <v>4.3250795622137725E-2</v>
      </c>
      <c r="U44" s="51">
        <f t="shared" si="9"/>
        <v>5.9999107156143587E-2</v>
      </c>
      <c r="V44" s="51">
        <f t="shared" si="10"/>
        <v>0.11417461008240552</v>
      </c>
      <c r="W44" s="51">
        <f t="shared" si="11"/>
        <v>-1.0168082050248137E-2</v>
      </c>
      <c r="X44" s="51">
        <f t="shared" si="12"/>
        <v>0.109548237630316</v>
      </c>
      <c r="Y44" s="58">
        <f t="shared" si="13"/>
        <v>6.6404774556552359E-2</v>
      </c>
      <c r="Z44" s="67" t="s">
        <v>173</v>
      </c>
      <c r="AA44" s="33">
        <f t="shared" si="18"/>
        <v>0.29813962082827189</v>
      </c>
      <c r="AB44" s="82">
        <f t="shared" si="20"/>
        <v>0.31770977440835224</v>
      </c>
    </row>
    <row r="45" spans="2:28" x14ac:dyDescent="0.25">
      <c r="B45" s="32" t="s">
        <v>60</v>
      </c>
      <c r="C45" t="s">
        <v>65</v>
      </c>
      <c r="D45" s="76"/>
      <c r="E45" s="47"/>
      <c r="F45" s="47">
        <v>743.86</v>
      </c>
      <c r="G45" s="47">
        <v>823.43</v>
      </c>
      <c r="H45" s="47">
        <v>831.06</v>
      </c>
      <c r="I45" s="47">
        <v>895.59</v>
      </c>
      <c r="J45" s="47">
        <v>933.86</v>
      </c>
      <c r="K45" s="47">
        <v>955.23</v>
      </c>
      <c r="L45" s="47">
        <v>1090.8</v>
      </c>
      <c r="M45" s="47">
        <v>1138.26</v>
      </c>
      <c r="N45" s="25">
        <v>1241.54</v>
      </c>
      <c r="O45" s="51"/>
      <c r="P45" s="51"/>
      <c r="Q45" s="51">
        <f t="shared" si="5"/>
        <v>0.10696905331648419</v>
      </c>
      <c r="R45" s="51">
        <f t="shared" si="6"/>
        <v>9.2661185528824502E-3</v>
      </c>
      <c r="S45" s="51">
        <f t="shared" si="7"/>
        <v>7.7647823261858456E-2</v>
      </c>
      <c r="T45" s="51">
        <f t="shared" si="8"/>
        <v>4.2731607096997491E-2</v>
      </c>
      <c r="U45" s="51">
        <f t="shared" si="9"/>
        <v>2.2883515730409275E-2</v>
      </c>
      <c r="V45" s="51">
        <f t="shared" si="10"/>
        <v>0.14192393454979421</v>
      </c>
      <c r="W45" s="51">
        <f t="shared" si="11"/>
        <v>4.3509350935093546E-2</v>
      </c>
      <c r="X45" s="51">
        <f t="shared" si="12"/>
        <v>9.0734981462934627E-2</v>
      </c>
      <c r="Y45" s="58">
        <f t="shared" si="13"/>
        <v>6.695829811330678E-2</v>
      </c>
      <c r="Z45" s="82">
        <f>MIN(N40:N47)</f>
        <v>699.41</v>
      </c>
      <c r="AA45" s="33">
        <f t="shared" si="18"/>
        <v>0.30629612423861313</v>
      </c>
      <c r="AB45" s="82">
        <f t="shared" si="20"/>
        <v>1</v>
      </c>
    </row>
    <row r="46" spans="2:28" x14ac:dyDescent="0.25">
      <c r="B46" s="32" t="s">
        <v>60</v>
      </c>
      <c r="C46" t="s">
        <v>66</v>
      </c>
      <c r="D46" s="76"/>
      <c r="E46" s="47"/>
      <c r="F46" s="47">
        <v>486.5</v>
      </c>
      <c r="G46" s="47">
        <v>540.45000000000005</v>
      </c>
      <c r="H46" s="47">
        <v>580.62</v>
      </c>
      <c r="I46" s="47">
        <v>637.39</v>
      </c>
      <c r="J46" s="47">
        <v>628.38</v>
      </c>
      <c r="K46" s="47">
        <v>1183.22</v>
      </c>
      <c r="L46" s="47">
        <v>791.99</v>
      </c>
      <c r="M46" s="47">
        <v>803.64</v>
      </c>
      <c r="N46" s="25">
        <v>865.03</v>
      </c>
      <c r="O46" s="51"/>
      <c r="P46" s="51"/>
      <c r="Q46" s="51">
        <f t="shared" si="5"/>
        <v>0.11089414182939372</v>
      </c>
      <c r="R46" s="51">
        <f t="shared" si="6"/>
        <v>7.4326949764085395E-2</v>
      </c>
      <c r="S46" s="51">
        <f t="shared" si="7"/>
        <v>9.7774792463228927E-2</v>
      </c>
      <c r="T46" s="51">
        <f t="shared" si="8"/>
        <v>-1.4135772447010451E-2</v>
      </c>
      <c r="U46" s="51">
        <f t="shared" si="9"/>
        <v>0.88296890416626883</v>
      </c>
      <c r="V46" s="51">
        <f t="shared" si="10"/>
        <v>-0.33064856915873636</v>
      </c>
      <c r="W46" s="51">
        <f t="shared" si="11"/>
        <v>1.4709781689162713E-2</v>
      </c>
      <c r="X46" s="51">
        <f t="shared" si="12"/>
        <v>7.6389925837439629E-2</v>
      </c>
      <c r="Y46" s="58">
        <f t="shared" si="13"/>
        <v>0.11403501926797906</v>
      </c>
      <c r="Z46" s="67" t="s">
        <v>174</v>
      </c>
      <c r="AA46" s="33">
        <f t="shared" si="18"/>
        <v>1</v>
      </c>
      <c r="AB46" s="82">
        <f t="shared" si="20"/>
        <v>0.30549868112814271</v>
      </c>
    </row>
    <row r="47" spans="2:28" ht="15.75" thickBot="1" x14ac:dyDescent="0.3">
      <c r="B47" s="34" t="s">
        <v>60</v>
      </c>
      <c r="C47" s="13" t="s">
        <v>67</v>
      </c>
      <c r="D47" s="77"/>
      <c r="E47" s="26"/>
      <c r="F47" s="26">
        <v>435.09</v>
      </c>
      <c r="G47" s="26">
        <v>448.96</v>
      </c>
      <c r="H47" s="26">
        <v>479.24</v>
      </c>
      <c r="I47" s="26">
        <v>523.05999999999995</v>
      </c>
      <c r="J47" s="26">
        <v>538.9</v>
      </c>
      <c r="K47" s="26">
        <v>585.49</v>
      </c>
      <c r="L47" s="26">
        <v>670.82</v>
      </c>
      <c r="M47" s="26">
        <v>653.16999999999996</v>
      </c>
      <c r="N47" s="27">
        <v>699.41</v>
      </c>
      <c r="O47" s="54"/>
      <c r="P47" s="54"/>
      <c r="Q47" s="54">
        <f t="shared" si="5"/>
        <v>3.1878461927417327E-2</v>
      </c>
      <c r="R47" s="54">
        <f t="shared" si="6"/>
        <v>6.7444761225944477E-2</v>
      </c>
      <c r="S47" s="54">
        <f t="shared" si="7"/>
        <v>9.1436441031633287E-2</v>
      </c>
      <c r="T47" s="54">
        <f t="shared" si="8"/>
        <v>3.0283332696057878E-2</v>
      </c>
      <c r="U47" s="54">
        <f t="shared" si="9"/>
        <v>8.6453887548710404E-2</v>
      </c>
      <c r="V47" s="54">
        <f t="shared" si="10"/>
        <v>0.14574117405933498</v>
      </c>
      <c r="W47" s="54">
        <f t="shared" si="11"/>
        <v>-2.6311081959393114E-2</v>
      </c>
      <c r="X47" s="54">
        <f t="shared" si="12"/>
        <v>7.0793208506208197E-2</v>
      </c>
      <c r="Y47" s="59">
        <f t="shared" si="13"/>
        <v>6.2215023129489178E-2</v>
      </c>
      <c r="Z47" s="46">
        <f>MAX(N40:N47)</f>
        <v>1241.54</v>
      </c>
      <c r="AA47" s="35">
        <f>(Y47-$Z$41)/($Z$43-$Z$41)</f>
        <v>0.23640110692707442</v>
      </c>
      <c r="AB47" s="46">
        <f t="shared" si="20"/>
        <v>0</v>
      </c>
    </row>
    <row r="48" spans="2:28" x14ac:dyDescent="0.25">
      <c r="B48" s="36" t="s">
        <v>68</v>
      </c>
      <c r="C48" s="11" t="s">
        <v>69</v>
      </c>
      <c r="D48" s="76">
        <v>455.83</v>
      </c>
      <c r="E48" s="47">
        <v>467.13</v>
      </c>
      <c r="F48" s="47">
        <v>475.54</v>
      </c>
      <c r="G48" s="47">
        <v>508.05</v>
      </c>
      <c r="H48" s="47">
        <v>533.72</v>
      </c>
      <c r="I48" s="47">
        <v>570.75</v>
      </c>
      <c r="J48" s="47">
        <v>583.08000000000004</v>
      </c>
      <c r="K48" s="47">
        <v>631.82000000000005</v>
      </c>
      <c r="L48" s="47">
        <v>704.64</v>
      </c>
      <c r="M48" s="47">
        <v>703.33</v>
      </c>
      <c r="N48" s="25">
        <v>774.12</v>
      </c>
      <c r="O48" s="51">
        <f t="shared" si="3"/>
        <v>2.4789943619331792E-2</v>
      </c>
      <c r="P48" s="51">
        <f t="shared" si="4"/>
        <v>1.8003553614625533E-2</v>
      </c>
      <c r="Q48" s="51">
        <f t="shared" si="5"/>
        <v>6.8364385750935758E-2</v>
      </c>
      <c r="R48" s="51">
        <f t="shared" si="6"/>
        <v>5.0526522980021679E-2</v>
      </c>
      <c r="S48" s="51">
        <f t="shared" si="7"/>
        <v>6.9380948812111168E-2</v>
      </c>
      <c r="T48" s="51">
        <f t="shared" si="8"/>
        <v>2.1603153745072344E-2</v>
      </c>
      <c r="U48" s="51">
        <f t="shared" si="9"/>
        <v>8.3590587912464848E-2</v>
      </c>
      <c r="V48" s="51">
        <f t="shared" si="10"/>
        <v>0.11525434459181401</v>
      </c>
      <c r="W48" s="51">
        <f t="shared" si="11"/>
        <v>-1.8591053587646818E-3</v>
      </c>
      <c r="X48" s="51">
        <f t="shared" si="12"/>
        <v>0.10064976611263554</v>
      </c>
      <c r="Y48" s="58">
        <f t="shared" si="13"/>
        <v>5.5030410178024791E-2</v>
      </c>
      <c r="Z48" s="67" t="s">
        <v>22</v>
      </c>
      <c r="AA48" s="33">
        <f t="shared" ref="AA48:AA72" si="21">(Y48-$Z$49)/($Z$51-$Z$49)</f>
        <v>0.20067324428739752</v>
      </c>
      <c r="AB48" s="82">
        <f t="shared" ref="AB48:AB49" si="22">(N48-$Z$53)/($Z$55-$Z$53)</f>
        <v>0.54095857874832831</v>
      </c>
    </row>
    <row r="49" spans="2:28" x14ac:dyDescent="0.25">
      <c r="B49" s="36" t="s">
        <v>68</v>
      </c>
      <c r="C49" s="11" t="s">
        <v>70</v>
      </c>
      <c r="D49" s="76"/>
      <c r="E49" s="47"/>
      <c r="F49" s="47">
        <v>511.74</v>
      </c>
      <c r="G49" s="47">
        <v>535.02</v>
      </c>
      <c r="H49" s="47">
        <v>550.17999999999995</v>
      </c>
      <c r="I49" s="47">
        <v>591.29999999999995</v>
      </c>
      <c r="J49" s="47">
        <v>606.65</v>
      </c>
      <c r="K49" s="47">
        <v>651.04</v>
      </c>
      <c r="L49" s="47">
        <v>725.42</v>
      </c>
      <c r="M49" s="47">
        <v>739.89</v>
      </c>
      <c r="N49" s="25">
        <v>806.48</v>
      </c>
      <c r="O49" s="51"/>
      <c r="P49" s="51"/>
      <c r="Q49" s="51">
        <f t="shared" si="5"/>
        <v>4.5491851330753848E-2</v>
      </c>
      <c r="R49" s="51">
        <f t="shared" si="6"/>
        <v>2.8335389331239896E-2</v>
      </c>
      <c r="S49" s="51">
        <f t="shared" si="7"/>
        <v>7.4739176269584512E-2</v>
      </c>
      <c r="T49" s="51">
        <f t="shared" si="8"/>
        <v>2.5959749704041982E-2</v>
      </c>
      <c r="U49" s="51">
        <f t="shared" si="9"/>
        <v>7.3172339899447769E-2</v>
      </c>
      <c r="V49" s="51">
        <f t="shared" si="10"/>
        <v>0.11424797247480953</v>
      </c>
      <c r="W49" s="51">
        <f t="shared" si="11"/>
        <v>1.9947065148465754E-2</v>
      </c>
      <c r="X49" s="51">
        <f t="shared" si="12"/>
        <v>8.9999864844774263E-2</v>
      </c>
      <c r="Y49" s="58">
        <f t="shared" si="13"/>
        <v>5.89866761253897E-2</v>
      </c>
      <c r="Z49" s="58">
        <f>MIN(Y48:Y73)</f>
        <v>4.0289033895252166E-2</v>
      </c>
      <c r="AA49" s="33">
        <f t="shared" si="21"/>
        <v>0.2545295944471363</v>
      </c>
      <c r="AB49" s="82">
        <f t="shared" si="22"/>
        <v>0.57926281631051713</v>
      </c>
    </row>
    <row r="50" spans="2:28" x14ac:dyDescent="0.25">
      <c r="B50" s="36" t="s">
        <v>68</v>
      </c>
      <c r="C50" s="10" t="s">
        <v>71</v>
      </c>
      <c r="D50" s="76"/>
      <c r="E50" s="47"/>
      <c r="F50" s="47">
        <v>424.91</v>
      </c>
      <c r="G50" s="47">
        <v>452.77</v>
      </c>
      <c r="H50" s="47">
        <v>472.33</v>
      </c>
      <c r="I50" s="47">
        <v>496.37</v>
      </c>
      <c r="J50" s="47">
        <v>498.43</v>
      </c>
      <c r="K50" s="47">
        <v>541.25</v>
      </c>
      <c r="L50" s="47">
        <v>611.89</v>
      </c>
      <c r="M50" s="47">
        <v>606.66</v>
      </c>
      <c r="N50" s="25">
        <v>677.51</v>
      </c>
      <c r="O50" s="51"/>
      <c r="P50" s="51"/>
      <c r="Q50" s="51">
        <f t="shared" si="5"/>
        <v>6.5566825916076238E-2</v>
      </c>
      <c r="R50" s="51">
        <f t="shared" si="6"/>
        <v>4.3200742098637286E-2</v>
      </c>
      <c r="S50" s="51">
        <f t="shared" si="7"/>
        <v>5.0896618889335887E-2</v>
      </c>
      <c r="T50" s="51">
        <f t="shared" si="8"/>
        <v>4.1501299433890091E-3</v>
      </c>
      <c r="U50" s="51">
        <f t="shared" si="9"/>
        <v>8.5909756635836512E-2</v>
      </c>
      <c r="V50" s="51">
        <f t="shared" si="10"/>
        <v>0.13051270207852192</v>
      </c>
      <c r="W50" s="51">
        <f t="shared" si="11"/>
        <v>-8.5472879112259044E-3</v>
      </c>
      <c r="X50" s="51">
        <f t="shared" si="12"/>
        <v>0.11678699765931498</v>
      </c>
      <c r="Y50" s="58">
        <f t="shared" si="13"/>
        <v>6.1059560663735739E-2</v>
      </c>
      <c r="Z50" s="67" t="s">
        <v>25</v>
      </c>
      <c r="AA50" s="33">
        <f t="shared" si="21"/>
        <v>0.28274761543539412</v>
      </c>
      <c r="AB50" s="82">
        <f>(N50-$Z$53)/($Z$55-$Z$53)</f>
        <v>0.42660220078531652</v>
      </c>
    </row>
    <row r="51" spans="2:28" x14ac:dyDescent="0.25">
      <c r="B51" s="36" t="s">
        <v>68</v>
      </c>
      <c r="C51" s="10" t="s">
        <v>72</v>
      </c>
      <c r="D51" s="76"/>
      <c r="E51" s="47"/>
      <c r="F51" s="47">
        <v>372.76</v>
      </c>
      <c r="G51" s="47">
        <v>402.36</v>
      </c>
      <c r="H51" s="47">
        <v>415.12</v>
      </c>
      <c r="I51" s="47">
        <v>442.35</v>
      </c>
      <c r="J51" s="47">
        <v>455.32</v>
      </c>
      <c r="K51" s="47">
        <v>479.8</v>
      </c>
      <c r="L51" s="47">
        <v>558.70000000000005</v>
      </c>
      <c r="M51" s="47">
        <v>544.98</v>
      </c>
      <c r="N51" s="25">
        <v>587.85</v>
      </c>
      <c r="O51" s="51"/>
      <c r="P51" s="51"/>
      <c r="Q51" s="51">
        <f t="shared" si="5"/>
        <v>7.9407661766283999E-2</v>
      </c>
      <c r="R51" s="51">
        <f t="shared" si="6"/>
        <v>3.1712893925837538E-2</v>
      </c>
      <c r="S51" s="51">
        <f t="shared" si="7"/>
        <v>6.5595490460589753E-2</v>
      </c>
      <c r="T51" s="51">
        <f t="shared" si="8"/>
        <v>2.9320673674691919E-2</v>
      </c>
      <c r="U51" s="51">
        <f t="shared" si="9"/>
        <v>5.3764385487129973E-2</v>
      </c>
      <c r="V51" s="51">
        <f t="shared" si="10"/>
        <v>0.16444351813255531</v>
      </c>
      <c r="W51" s="51">
        <f t="shared" si="11"/>
        <v>-2.4557007338464339E-2</v>
      </c>
      <c r="X51" s="51">
        <f t="shared" si="12"/>
        <v>7.8663437190355609E-2</v>
      </c>
      <c r="Y51" s="58">
        <f t="shared" si="13"/>
        <v>5.9793881662372476E-2</v>
      </c>
      <c r="Z51" s="58">
        <f>MAX(Y48:Y73)</f>
        <v>0.11374863402839457</v>
      </c>
      <c r="AA51" s="33">
        <f t="shared" si="21"/>
        <v>0.26551802258341461</v>
      </c>
      <c r="AB51" s="82">
        <f t="shared" ref="AB51:AB73" si="23">(N51-$Z$53)/($Z$55-$Z$53)</f>
        <v>0.32047247458550665</v>
      </c>
    </row>
    <row r="52" spans="2:28" x14ac:dyDescent="0.25">
      <c r="B52" s="36" t="s">
        <v>68</v>
      </c>
      <c r="C52" s="10" t="s">
        <v>73</v>
      </c>
      <c r="D52" s="76"/>
      <c r="E52" s="47"/>
      <c r="F52" s="47">
        <v>404.8</v>
      </c>
      <c r="G52" s="47">
        <v>409.78</v>
      </c>
      <c r="H52" s="47">
        <v>422.42</v>
      </c>
      <c r="I52" s="47">
        <v>451.07</v>
      </c>
      <c r="J52" s="47">
        <v>464.41</v>
      </c>
      <c r="K52" s="47">
        <v>495.87</v>
      </c>
      <c r="L52" s="47">
        <v>563.74</v>
      </c>
      <c r="M52" s="47">
        <v>563.77</v>
      </c>
      <c r="N52" s="25">
        <v>602.89</v>
      </c>
      <c r="O52" s="51"/>
      <c r="P52" s="51"/>
      <c r="Q52" s="51">
        <f t="shared" si="5"/>
        <v>1.2302371541501881E-2</v>
      </c>
      <c r="R52" s="51">
        <f t="shared" si="6"/>
        <v>3.0845819708136182E-2</v>
      </c>
      <c r="S52" s="51">
        <f t="shared" si="7"/>
        <v>6.7823493205814059E-2</v>
      </c>
      <c r="T52" s="51">
        <f t="shared" si="8"/>
        <v>2.9574123750194053E-2</v>
      </c>
      <c r="U52" s="51">
        <f t="shared" si="9"/>
        <v>6.7741866023556724E-2</v>
      </c>
      <c r="V52" s="51">
        <f t="shared" si="10"/>
        <v>0.1368705507491883</v>
      </c>
      <c r="W52" s="51">
        <f t="shared" si="11"/>
        <v>5.3216021570179006E-5</v>
      </c>
      <c r="X52" s="51">
        <f t="shared" si="12"/>
        <v>6.9389999467868113E-2</v>
      </c>
      <c r="Y52" s="58">
        <f t="shared" si="13"/>
        <v>5.1825180058478686E-2</v>
      </c>
      <c r="Z52" s="67" t="s">
        <v>173</v>
      </c>
      <c r="AA52" s="33">
        <f t="shared" si="21"/>
        <v>0.15704068824657016</v>
      </c>
      <c r="AB52" s="82">
        <f t="shared" si="23"/>
        <v>0.33827518573925569</v>
      </c>
    </row>
    <row r="53" spans="2:28" x14ac:dyDescent="0.25">
      <c r="B53" s="36" t="s">
        <v>68</v>
      </c>
      <c r="C53" s="10" t="s">
        <v>74</v>
      </c>
      <c r="D53" s="76"/>
      <c r="E53" s="47"/>
      <c r="F53" s="47">
        <v>350.08</v>
      </c>
      <c r="G53" s="47">
        <v>379.57</v>
      </c>
      <c r="H53" s="47">
        <v>395.58</v>
      </c>
      <c r="I53" s="47">
        <v>411.91</v>
      </c>
      <c r="J53" s="47">
        <v>416.72</v>
      </c>
      <c r="K53" s="47">
        <v>446.37</v>
      </c>
      <c r="L53" s="47">
        <v>524.15</v>
      </c>
      <c r="M53" s="47">
        <v>510.37</v>
      </c>
      <c r="N53" s="25">
        <v>550.29</v>
      </c>
      <c r="O53" s="51"/>
      <c r="P53" s="51"/>
      <c r="Q53" s="51">
        <f t="shared" si="5"/>
        <v>8.423788848263257E-2</v>
      </c>
      <c r="R53" s="51">
        <f t="shared" si="6"/>
        <v>4.2179308164501911E-2</v>
      </c>
      <c r="S53" s="51">
        <f t="shared" si="7"/>
        <v>4.1281156782446135E-2</v>
      </c>
      <c r="T53" s="51">
        <f t="shared" si="8"/>
        <v>1.1677308149838563E-2</v>
      </c>
      <c r="U53" s="51">
        <f t="shared" si="9"/>
        <v>7.115089268573617E-2</v>
      </c>
      <c r="V53" s="51">
        <f t="shared" si="10"/>
        <v>0.17425006160808293</v>
      </c>
      <c r="W53" s="51">
        <f t="shared" si="11"/>
        <v>-2.6290184107602733E-2</v>
      </c>
      <c r="X53" s="51">
        <f t="shared" si="12"/>
        <v>7.821776358328264E-2</v>
      </c>
      <c r="Y53" s="58">
        <f t="shared" si="13"/>
        <v>5.9588024418614771E-2</v>
      </c>
      <c r="Z53" s="82">
        <f>MIN(N48:N73)</f>
        <v>317.11</v>
      </c>
      <c r="AA53" s="33">
        <f t="shared" si="21"/>
        <v>0.26271570343949607</v>
      </c>
      <c r="AB53" s="82">
        <f t="shared" si="23"/>
        <v>0.27601304433718116</v>
      </c>
    </row>
    <row r="54" spans="2:28" x14ac:dyDescent="0.25">
      <c r="B54" s="36" t="s">
        <v>68</v>
      </c>
      <c r="C54" s="10" t="s">
        <v>75</v>
      </c>
      <c r="D54" s="76"/>
      <c r="E54" s="47"/>
      <c r="F54" s="47">
        <v>458.52</v>
      </c>
      <c r="G54" s="47">
        <v>484.61</v>
      </c>
      <c r="H54" s="47">
        <v>502.87</v>
      </c>
      <c r="I54" s="47">
        <v>528.44000000000005</v>
      </c>
      <c r="J54" s="47">
        <v>545.34</v>
      </c>
      <c r="K54" s="47">
        <v>586.74</v>
      </c>
      <c r="L54" s="47">
        <v>659.71</v>
      </c>
      <c r="M54" s="47">
        <v>662.5</v>
      </c>
      <c r="N54" s="25">
        <v>716.14</v>
      </c>
      <c r="O54" s="51"/>
      <c r="P54" s="51"/>
      <c r="Q54" s="51">
        <f t="shared" si="5"/>
        <v>5.6900462357149163E-2</v>
      </c>
      <c r="R54" s="51">
        <f t="shared" si="6"/>
        <v>3.7679783743628875E-2</v>
      </c>
      <c r="S54" s="51">
        <f t="shared" si="7"/>
        <v>5.0848131723904885E-2</v>
      </c>
      <c r="T54" s="51">
        <f t="shared" si="8"/>
        <v>3.1980924986753416E-2</v>
      </c>
      <c r="U54" s="51">
        <f t="shared" si="9"/>
        <v>7.5915942347893006E-2</v>
      </c>
      <c r="V54" s="51">
        <f t="shared" si="10"/>
        <v>0.12436513617615984</v>
      </c>
      <c r="W54" s="51">
        <f t="shared" si="11"/>
        <v>4.2291309817949754E-3</v>
      </c>
      <c r="X54" s="51">
        <f t="shared" si="12"/>
        <v>8.0966037735849039E-2</v>
      </c>
      <c r="Y54" s="58">
        <f t="shared" si="13"/>
        <v>5.786069375664165E-2</v>
      </c>
      <c r="Z54" s="67" t="s">
        <v>174</v>
      </c>
      <c r="AA54" s="33">
        <f t="shared" si="21"/>
        <v>0.23920168132608396</v>
      </c>
      <c r="AB54" s="82">
        <f t="shared" si="23"/>
        <v>0.47232818029790469</v>
      </c>
    </row>
    <row r="55" spans="2:28" x14ac:dyDescent="0.25">
      <c r="B55" s="36" t="s">
        <v>68</v>
      </c>
      <c r="C55" s="10" t="s">
        <v>76</v>
      </c>
      <c r="D55" s="76"/>
      <c r="E55" s="47"/>
      <c r="F55" s="47">
        <v>339.28</v>
      </c>
      <c r="G55" s="47">
        <v>370.55</v>
      </c>
      <c r="H55" s="47">
        <v>389.91</v>
      </c>
      <c r="I55" s="47">
        <v>409.78</v>
      </c>
      <c r="J55" s="47">
        <v>407.01</v>
      </c>
      <c r="K55" s="47">
        <v>432.1</v>
      </c>
      <c r="L55" s="47">
        <v>490.54</v>
      </c>
      <c r="M55" s="47">
        <v>505.74</v>
      </c>
      <c r="N55" s="25">
        <v>552.32000000000005</v>
      </c>
      <c r="O55" s="51"/>
      <c r="P55" s="51"/>
      <c r="Q55" s="51">
        <f t="shared" si="5"/>
        <v>9.2165762791794503E-2</v>
      </c>
      <c r="R55" s="51">
        <f t="shared" si="6"/>
        <v>5.224666036972072E-2</v>
      </c>
      <c r="S55" s="51">
        <f t="shared" si="7"/>
        <v>5.0960478059039131E-2</v>
      </c>
      <c r="T55" s="51">
        <f t="shared" si="8"/>
        <v>-6.7597247303430672E-3</v>
      </c>
      <c r="U55" s="51">
        <f t="shared" si="9"/>
        <v>6.1644677034962368E-2</v>
      </c>
      <c r="V55" s="51">
        <f t="shared" si="10"/>
        <v>0.13524647072436935</v>
      </c>
      <c r="W55" s="51">
        <f t="shared" si="11"/>
        <v>3.0986260039955943E-2</v>
      </c>
      <c r="X55" s="51">
        <f t="shared" si="12"/>
        <v>9.2102661446593195E-2</v>
      </c>
      <c r="Y55" s="94">
        <f t="shared" si="13"/>
        <v>6.3574155717011513E-2</v>
      </c>
      <c r="Z55" s="178">
        <f>MAX(N48:N73)</f>
        <v>1161.9251447333199</v>
      </c>
      <c r="AA55" s="33">
        <f t="shared" si="21"/>
        <v>0.31697860837189495</v>
      </c>
      <c r="AB55" s="82">
        <f t="shared" si="23"/>
        <v>0.2784159368665769</v>
      </c>
    </row>
    <row r="56" spans="2:28" x14ac:dyDescent="0.25">
      <c r="B56" s="36" t="s">
        <v>68</v>
      </c>
      <c r="C56" s="10" t="s">
        <v>77</v>
      </c>
      <c r="D56" s="76"/>
      <c r="E56" s="47"/>
      <c r="F56" s="47">
        <v>389.86585991506098</v>
      </c>
      <c r="G56" s="47">
        <v>413.763580939566</v>
      </c>
      <c r="H56" s="47">
        <v>424.10380039091098</v>
      </c>
      <c r="I56" s="47">
        <v>452.61862129144902</v>
      </c>
      <c r="J56" s="47">
        <v>464.82536885760999</v>
      </c>
      <c r="K56" s="47">
        <v>497.90316591928303</v>
      </c>
      <c r="L56" s="47">
        <v>567.04016074229003</v>
      </c>
      <c r="M56" s="47">
        <v>559.60715924246495</v>
      </c>
      <c r="N56" s="25">
        <v>623.131003652103</v>
      </c>
      <c r="O56" s="51"/>
      <c r="P56" s="51"/>
      <c r="Q56" s="51">
        <f t="shared" si="5"/>
        <v>6.1297290893107564E-2</v>
      </c>
      <c r="R56" s="51">
        <f t="shared" si="6"/>
        <v>2.4990646658327485E-2</v>
      </c>
      <c r="S56" s="51">
        <f t="shared" si="7"/>
        <v>6.7235476018500551E-2</v>
      </c>
      <c r="T56" s="51">
        <f t="shared" si="8"/>
        <v>2.6969167842303229E-2</v>
      </c>
      <c r="U56" s="51">
        <f t="shared" si="9"/>
        <v>7.1161772308098281E-2</v>
      </c>
      <c r="V56" s="51">
        <f t="shared" si="10"/>
        <v>0.13885630691935599</v>
      </c>
      <c r="W56" s="51">
        <f t="shared" si="11"/>
        <v>-1.3108421615313511E-2</v>
      </c>
      <c r="X56" s="51">
        <f t="shared" si="12"/>
        <v>0.11351506741913328</v>
      </c>
      <c r="Y56" s="58">
        <f t="shared" si="13"/>
        <v>6.1364663305439104E-2</v>
      </c>
      <c r="Z56" s="72"/>
      <c r="AA56" s="33">
        <f t="shared" si="21"/>
        <v>0.28690095470147203</v>
      </c>
      <c r="AB56" s="82">
        <f t="shared" si="23"/>
        <v>0.3622342775930037</v>
      </c>
    </row>
    <row r="57" spans="2:28" x14ac:dyDescent="0.25">
      <c r="B57" s="36" t="s">
        <v>68</v>
      </c>
      <c r="C57" s="23" t="s">
        <v>78</v>
      </c>
      <c r="D57" s="76"/>
      <c r="E57" s="47"/>
      <c r="F57" s="47">
        <v>341.48</v>
      </c>
      <c r="G57" s="47">
        <v>359.02</v>
      </c>
      <c r="H57" s="47">
        <v>391.8</v>
      </c>
      <c r="I57" s="47">
        <v>430.38</v>
      </c>
      <c r="J57" s="47">
        <v>446.44</v>
      </c>
      <c r="K57" s="47">
        <v>473.68</v>
      </c>
      <c r="L57" s="47">
        <v>533.66</v>
      </c>
      <c r="M57" s="47">
        <v>534</v>
      </c>
      <c r="N57" s="25">
        <v>602.34</v>
      </c>
      <c r="O57" s="51"/>
      <c r="P57" s="51"/>
      <c r="Q57" s="51">
        <f t="shared" si="5"/>
        <v>5.1364648002811181E-2</v>
      </c>
      <c r="R57" s="51">
        <f t="shared" si="6"/>
        <v>9.1304105620856862E-2</v>
      </c>
      <c r="S57" s="51">
        <f t="shared" si="7"/>
        <v>9.8468606431852942E-2</v>
      </c>
      <c r="T57" s="51">
        <f t="shared" si="8"/>
        <v>3.7315860402435064E-2</v>
      </c>
      <c r="U57" s="51">
        <f t="shared" si="9"/>
        <v>6.1016037989427493E-2</v>
      </c>
      <c r="V57" s="51">
        <f t="shared" si="10"/>
        <v>0.12662557000506663</v>
      </c>
      <c r="W57" s="51">
        <f t="shared" si="11"/>
        <v>6.3710977026577192E-4</v>
      </c>
      <c r="X57" s="51">
        <f t="shared" si="12"/>
        <v>0.12797752808988769</v>
      </c>
      <c r="Y57" s="58">
        <f t="shared" si="13"/>
        <v>7.4338683289075461E-2</v>
      </c>
      <c r="Z57" s="72"/>
      <c r="AA57" s="33">
        <f t="shared" si="21"/>
        <v>0.46351531089346737</v>
      </c>
      <c r="AB57" s="82">
        <f t="shared" si="23"/>
        <v>0.33762415574360666</v>
      </c>
    </row>
    <row r="58" spans="2:28" x14ac:dyDescent="0.25">
      <c r="B58" s="36" t="s">
        <v>68</v>
      </c>
      <c r="C58" s="23" t="s">
        <v>79</v>
      </c>
      <c r="D58" s="76"/>
      <c r="E58" s="47"/>
      <c r="F58" s="47">
        <v>393.85</v>
      </c>
      <c r="G58" s="47">
        <v>411.46</v>
      </c>
      <c r="H58" s="47">
        <v>434.08</v>
      </c>
      <c r="I58" s="47">
        <v>448.02</v>
      </c>
      <c r="J58" s="47">
        <v>458.41</v>
      </c>
      <c r="K58" s="47">
        <v>488.81</v>
      </c>
      <c r="L58" s="47">
        <v>561.58000000000004</v>
      </c>
      <c r="M58" s="47">
        <v>539.35</v>
      </c>
      <c r="N58" s="25">
        <v>572.62</v>
      </c>
      <c r="O58" s="51"/>
      <c r="P58" s="51"/>
      <c r="Q58" s="51">
        <f t="shared" si="5"/>
        <v>4.4712453979941488E-2</v>
      </c>
      <c r="R58" s="51">
        <f t="shared" si="6"/>
        <v>5.497496719000633E-2</v>
      </c>
      <c r="S58" s="51">
        <f t="shared" si="7"/>
        <v>3.2113896056026534E-2</v>
      </c>
      <c r="T58" s="51">
        <f t="shared" si="8"/>
        <v>2.319092897638508E-2</v>
      </c>
      <c r="U58" s="51">
        <f t="shared" si="9"/>
        <v>6.6316179839008699E-2</v>
      </c>
      <c r="V58" s="51">
        <f t="shared" si="10"/>
        <v>0.14887174975962039</v>
      </c>
      <c r="W58" s="51">
        <f t="shared" si="11"/>
        <v>-3.9584743046404816E-2</v>
      </c>
      <c r="X58" s="51">
        <f t="shared" si="12"/>
        <v>6.1685362009826605E-2</v>
      </c>
      <c r="Y58" s="58">
        <f t="shared" si="13"/>
        <v>4.9035099345551288E-2</v>
      </c>
      <c r="Z58" s="72"/>
      <c r="AA58" s="33">
        <f t="shared" si="21"/>
        <v>0.11905952978844495</v>
      </c>
      <c r="AB58" s="82">
        <f t="shared" si="23"/>
        <v>0.30244486216053335</v>
      </c>
    </row>
    <row r="59" spans="2:28" x14ac:dyDescent="0.25">
      <c r="B59" s="36" t="s">
        <v>68</v>
      </c>
      <c r="C59" s="23" t="s">
        <v>80</v>
      </c>
      <c r="D59" s="76"/>
      <c r="E59" s="47"/>
      <c r="F59" s="47">
        <v>385.04</v>
      </c>
      <c r="G59" s="47">
        <v>406.5</v>
      </c>
      <c r="H59" s="47">
        <v>405.7</v>
      </c>
      <c r="I59" s="47">
        <v>435.95</v>
      </c>
      <c r="J59" s="47">
        <v>435.69</v>
      </c>
      <c r="K59" s="47">
        <v>465.33</v>
      </c>
      <c r="L59" s="47">
        <v>514.74</v>
      </c>
      <c r="M59" s="47">
        <v>498.77</v>
      </c>
      <c r="N59" s="25">
        <v>559.02</v>
      </c>
      <c r="O59" s="51"/>
      <c r="P59" s="51"/>
      <c r="Q59" s="51">
        <f t="shared" si="5"/>
        <v>5.5734469146062691E-2</v>
      </c>
      <c r="R59" s="51">
        <f t="shared" si="6"/>
        <v>-1.96801968019683E-3</v>
      </c>
      <c r="S59" s="51">
        <f t="shared" si="7"/>
        <v>7.4562484594527981E-2</v>
      </c>
      <c r="T59" s="51">
        <f t="shared" si="8"/>
        <v>-5.963986695721778E-4</v>
      </c>
      <c r="U59" s="51">
        <f t="shared" si="9"/>
        <v>6.803002134545201E-2</v>
      </c>
      <c r="V59" s="51">
        <f t="shared" si="10"/>
        <v>0.10618270904519379</v>
      </c>
      <c r="W59" s="51">
        <f t="shared" si="11"/>
        <v>-3.1025372032482471E-2</v>
      </c>
      <c r="X59" s="51">
        <f t="shared" si="12"/>
        <v>0.12079716101609961</v>
      </c>
      <c r="Y59" s="58">
        <f t="shared" si="13"/>
        <v>4.8964631845635577E-2</v>
      </c>
      <c r="Z59" s="67"/>
      <c r="AA59" s="33">
        <f t="shared" si="21"/>
        <v>0.11810026102319178</v>
      </c>
      <c r="AB59" s="82">
        <f t="shared" si="23"/>
        <v>0.28634666590448365</v>
      </c>
    </row>
    <row r="60" spans="2:28" x14ac:dyDescent="0.25">
      <c r="B60" s="36" t="s">
        <v>68</v>
      </c>
      <c r="C60" s="23" t="s">
        <v>81</v>
      </c>
      <c r="D60" s="76"/>
      <c r="E60" s="47"/>
      <c r="F60" s="47">
        <v>240.89</v>
      </c>
      <c r="G60" s="47">
        <v>248.33</v>
      </c>
      <c r="H60" s="47">
        <v>271.13</v>
      </c>
      <c r="I60" s="47">
        <v>306.02</v>
      </c>
      <c r="J60" s="47">
        <v>320.88</v>
      </c>
      <c r="K60" s="47">
        <v>359.28</v>
      </c>
      <c r="L60" s="47">
        <v>439.83</v>
      </c>
      <c r="M60" s="47">
        <v>393.24</v>
      </c>
      <c r="N60" s="25">
        <v>451.03</v>
      </c>
      <c r="O60" s="51"/>
      <c r="P60" s="51"/>
      <c r="Q60" s="51">
        <f t="shared" si="5"/>
        <v>3.0885466395450315E-2</v>
      </c>
      <c r="R60" s="51">
        <f t="shared" si="6"/>
        <v>9.1813312930374827E-2</v>
      </c>
      <c r="S60" s="51">
        <f t="shared" si="7"/>
        <v>0.12868365728617265</v>
      </c>
      <c r="T60" s="51">
        <f t="shared" si="8"/>
        <v>4.8558917717796267E-2</v>
      </c>
      <c r="U60" s="51">
        <f t="shared" si="9"/>
        <v>0.11967090501121908</v>
      </c>
      <c r="V60" s="51">
        <f t="shared" si="10"/>
        <v>0.22419839679358722</v>
      </c>
      <c r="W60" s="51">
        <f t="shared" si="11"/>
        <v>-0.10592729008935266</v>
      </c>
      <c r="X60" s="51">
        <f t="shared" si="12"/>
        <v>0.14695860034584468</v>
      </c>
      <c r="Y60" s="58">
        <f t="shared" si="13"/>
        <v>8.5605245798886537E-2</v>
      </c>
      <c r="Z60" s="58"/>
      <c r="AA60" s="33">
        <f t="shared" si="21"/>
        <v>0.61688617718447503</v>
      </c>
      <c r="AB60" s="82">
        <f t="shared" si="23"/>
        <v>0.15851988548604209</v>
      </c>
    </row>
    <row r="61" spans="2:28" x14ac:dyDescent="0.25">
      <c r="B61" s="36" t="s">
        <v>68</v>
      </c>
      <c r="C61" s="23" t="s">
        <v>82</v>
      </c>
      <c r="D61" s="76"/>
      <c r="E61" s="47"/>
      <c r="F61" s="47">
        <v>234.95</v>
      </c>
      <c r="G61" s="47">
        <v>245.81</v>
      </c>
      <c r="H61" s="47">
        <v>242.46</v>
      </c>
      <c r="I61" s="47">
        <v>255.02</v>
      </c>
      <c r="J61" s="47">
        <v>277.10000000000002</v>
      </c>
      <c r="K61" s="47">
        <v>262.20999999999998</v>
      </c>
      <c r="L61" s="47">
        <v>282.87</v>
      </c>
      <c r="M61" s="47">
        <v>273.57</v>
      </c>
      <c r="N61" s="25">
        <v>317.11</v>
      </c>
      <c r="O61" s="51"/>
      <c r="P61" s="51"/>
      <c r="Q61" s="51">
        <f t="shared" si="5"/>
        <v>4.6222600553309276E-2</v>
      </c>
      <c r="R61" s="51">
        <f t="shared" si="6"/>
        <v>-1.3628412188275475E-2</v>
      </c>
      <c r="S61" s="51">
        <f t="shared" si="7"/>
        <v>5.1802359152025086E-2</v>
      </c>
      <c r="T61" s="51">
        <f t="shared" si="8"/>
        <v>8.6581444592581019E-2</v>
      </c>
      <c r="U61" s="51">
        <f t="shared" si="9"/>
        <v>-5.3735113677372943E-2</v>
      </c>
      <c r="V61" s="51">
        <f t="shared" si="10"/>
        <v>7.8791808092750187E-2</v>
      </c>
      <c r="W61" s="51">
        <f t="shared" si="11"/>
        <v>-3.2877293456358085E-2</v>
      </c>
      <c r="X61" s="51">
        <f t="shared" si="12"/>
        <v>0.15915487809335827</v>
      </c>
      <c r="Y61" s="58">
        <f t="shared" si="13"/>
        <v>4.0289033895252166E-2</v>
      </c>
      <c r="Z61" s="67"/>
      <c r="AA61" s="33">
        <f t="shared" si="21"/>
        <v>0</v>
      </c>
      <c r="AB61" s="82">
        <f t="shared" si="23"/>
        <v>0</v>
      </c>
    </row>
    <row r="62" spans="2:28" x14ac:dyDescent="0.25">
      <c r="B62" s="36" t="s">
        <v>68</v>
      </c>
      <c r="C62" s="23" t="s">
        <v>83</v>
      </c>
      <c r="D62" s="76"/>
      <c r="E62" s="47"/>
      <c r="F62" s="47">
        <v>399.18</v>
      </c>
      <c r="G62" s="47">
        <v>413.66</v>
      </c>
      <c r="H62" s="47">
        <v>410.47</v>
      </c>
      <c r="I62" s="47">
        <v>415.97</v>
      </c>
      <c r="J62" s="47">
        <v>423.19</v>
      </c>
      <c r="K62" s="47">
        <v>478.82</v>
      </c>
      <c r="L62" s="47">
        <v>598.27</v>
      </c>
      <c r="M62" s="47">
        <v>592.1</v>
      </c>
      <c r="N62" s="25">
        <v>655.29</v>
      </c>
      <c r="O62" s="51"/>
      <c r="P62" s="51"/>
      <c r="Q62" s="51">
        <f t="shared" si="5"/>
        <v>3.6274362443008211E-2</v>
      </c>
      <c r="R62" s="51">
        <f t="shared" si="6"/>
        <v>-7.7116472465309617E-3</v>
      </c>
      <c r="S62" s="51">
        <f t="shared" si="7"/>
        <v>1.3399274002972202E-2</v>
      </c>
      <c r="T62" s="51">
        <f t="shared" si="8"/>
        <v>1.7357020939009954E-2</v>
      </c>
      <c r="U62" s="51">
        <f t="shared" si="9"/>
        <v>0.13145395685153241</v>
      </c>
      <c r="V62" s="51">
        <f t="shared" si="10"/>
        <v>0.24946744079194685</v>
      </c>
      <c r="W62" s="51">
        <f t="shared" si="11"/>
        <v>-1.0313069349958981E-2</v>
      </c>
      <c r="X62" s="51">
        <f t="shared" si="12"/>
        <v>0.10672183752744459</v>
      </c>
      <c r="Y62" s="58">
        <f t="shared" si="13"/>
        <v>6.7081146994928037E-2</v>
      </c>
      <c r="Z62" s="58"/>
      <c r="AA62" s="33">
        <f t="shared" si="21"/>
        <v>0.36471901631803477</v>
      </c>
      <c r="AB62" s="82">
        <f t="shared" si="23"/>
        <v>0.40030058896109416</v>
      </c>
    </row>
    <row r="63" spans="2:28" x14ac:dyDescent="0.25">
      <c r="B63" s="36" t="s">
        <v>68</v>
      </c>
      <c r="C63" s="23" t="s">
        <v>84</v>
      </c>
      <c r="D63" s="76"/>
      <c r="E63" s="47"/>
      <c r="F63" s="47">
        <v>407.34</v>
      </c>
      <c r="G63" s="47">
        <v>421.74</v>
      </c>
      <c r="H63" s="47">
        <v>448.01</v>
      </c>
      <c r="I63" s="47">
        <v>497.38</v>
      </c>
      <c r="J63" s="47">
        <v>504.39</v>
      </c>
      <c r="K63" s="47">
        <v>535.27</v>
      </c>
      <c r="L63" s="47">
        <v>587.96</v>
      </c>
      <c r="M63" s="47">
        <v>589.12</v>
      </c>
      <c r="N63" s="25">
        <v>701.27</v>
      </c>
      <c r="O63" s="51"/>
      <c r="P63" s="51"/>
      <c r="Q63" s="51">
        <f t="shared" si="5"/>
        <v>3.5351303579319572E-2</v>
      </c>
      <c r="R63" s="51">
        <f t="shared" si="6"/>
        <v>6.2289562289562242E-2</v>
      </c>
      <c r="S63" s="51">
        <f t="shared" si="7"/>
        <v>0.1101984330706904</v>
      </c>
      <c r="T63" s="51">
        <f t="shared" si="8"/>
        <v>1.4093851783344708E-2</v>
      </c>
      <c r="U63" s="51">
        <f t="shared" si="9"/>
        <v>6.122246674200519E-2</v>
      </c>
      <c r="V63" s="51">
        <f t="shared" si="10"/>
        <v>9.8436303174099155E-2</v>
      </c>
      <c r="W63" s="51">
        <f t="shared" si="11"/>
        <v>1.9729233281175046E-3</v>
      </c>
      <c r="X63" s="51">
        <f t="shared" si="12"/>
        <v>0.19036868549701244</v>
      </c>
      <c r="Y63" s="58">
        <f t="shared" si="13"/>
        <v>7.1741691183018902E-2</v>
      </c>
      <c r="Z63" s="67"/>
      <c r="AA63" s="33">
        <f t="shared" si="21"/>
        <v>0.42816265308768536</v>
      </c>
      <c r="AB63" s="82">
        <f t="shared" si="23"/>
        <v>0.45472669659735626</v>
      </c>
    </row>
    <row r="64" spans="2:28" x14ac:dyDescent="0.25">
      <c r="B64" s="36" t="s">
        <v>68</v>
      </c>
      <c r="C64" t="s">
        <v>85</v>
      </c>
      <c r="D64" s="76"/>
      <c r="E64" s="47"/>
      <c r="F64" s="47">
        <v>532.78989150243899</v>
      </c>
      <c r="G64" s="47">
        <v>576.33518670239198</v>
      </c>
      <c r="H64" s="47">
        <v>568.25334743202404</v>
      </c>
      <c r="I64" s="47">
        <v>597.33372705018405</v>
      </c>
      <c r="J64" s="47">
        <v>593.28441479684705</v>
      </c>
      <c r="K64" s="47">
        <v>643.81628353658505</v>
      </c>
      <c r="L64" s="47">
        <v>830.152147180631</v>
      </c>
      <c r="M64" s="47">
        <v>900.48791246851397</v>
      </c>
      <c r="N64" s="25">
        <v>922.92819881305604</v>
      </c>
      <c r="O64" s="51"/>
      <c r="P64" s="51"/>
      <c r="Q64" s="51">
        <f t="shared" si="5"/>
        <v>8.1730708285695106E-2</v>
      </c>
      <c r="R64" s="51">
        <f t="shared" si="6"/>
        <v>-1.4022810782401939E-2</v>
      </c>
      <c r="S64" s="51">
        <f t="shared" si="7"/>
        <v>5.1175025628227698E-2</v>
      </c>
      <c r="T64" s="51">
        <f t="shared" si="8"/>
        <v>-6.7789780987819737E-3</v>
      </c>
      <c r="U64" s="51">
        <f t="shared" si="9"/>
        <v>8.5173093173265255E-2</v>
      </c>
      <c r="V64" s="51">
        <f t="shared" si="10"/>
        <v>0.28942396831045258</v>
      </c>
      <c r="W64" s="51">
        <f t="shared" si="11"/>
        <v>8.4726354713118332E-2</v>
      </c>
      <c r="X64" s="51">
        <f t="shared" si="12"/>
        <v>2.4920141663008398E-2</v>
      </c>
      <c r="Y64" s="58">
        <f t="shared" si="13"/>
        <v>7.4543437861572928E-2</v>
      </c>
      <c r="Z64" s="131"/>
      <c r="AA64" s="33">
        <f t="shared" si="21"/>
        <v>0.46630261945662804</v>
      </c>
      <c r="AB64" s="82">
        <f t="shared" si="23"/>
        <v>0.71710148970434562</v>
      </c>
    </row>
    <row r="65" spans="1:28" x14ac:dyDescent="0.25">
      <c r="B65" s="36" t="s">
        <v>68</v>
      </c>
      <c r="C65" t="s">
        <v>86</v>
      </c>
      <c r="D65" s="76"/>
      <c r="E65" s="47"/>
      <c r="F65" s="47">
        <v>698.02108992493197</v>
      </c>
      <c r="G65" s="47">
        <v>713.73895843022399</v>
      </c>
      <c r="H65" s="47">
        <v>1427.51168441912</v>
      </c>
      <c r="I65" s="47">
        <v>919.16199263080296</v>
      </c>
      <c r="J65" s="47">
        <v>934.49236694071794</v>
      </c>
      <c r="K65" s="47">
        <v>987.77212687623899</v>
      </c>
      <c r="L65" s="47">
        <v>1092.22627363114</v>
      </c>
      <c r="M65" s="47">
        <v>1087.7590284006001</v>
      </c>
      <c r="N65" s="25">
        <v>1161.9251447333199</v>
      </c>
      <c r="O65" s="51"/>
      <c r="P65" s="51"/>
      <c r="Q65" s="51">
        <f t="shared" si="5"/>
        <v>2.2517755884685922E-2</v>
      </c>
      <c r="R65" s="51">
        <f t="shared" si="6"/>
        <v>1.0000473107965779</v>
      </c>
      <c r="S65" s="51">
        <f t="shared" si="7"/>
        <v>-0.35610895331842668</v>
      </c>
      <c r="T65" s="51">
        <f t="shared" si="8"/>
        <v>1.6678642538337302E-2</v>
      </c>
      <c r="U65" s="51">
        <f t="shared" si="9"/>
        <v>5.7014655036664398E-2</v>
      </c>
      <c r="V65" s="51">
        <f t="shared" si="10"/>
        <v>0.10574721022472056</v>
      </c>
      <c r="W65" s="51">
        <f t="shared" si="11"/>
        <v>-4.0900364131402989E-3</v>
      </c>
      <c r="X65" s="51">
        <f t="shared" si="12"/>
        <v>6.8182487477737544E-2</v>
      </c>
      <c r="Y65" s="58">
        <f t="shared" si="13"/>
        <v>0.11374863402839457</v>
      </c>
      <c r="Z65" s="67"/>
      <c r="AA65" s="33">
        <f t="shared" si="21"/>
        <v>1</v>
      </c>
      <c r="AB65" s="82">
        <f t="shared" si="23"/>
        <v>1</v>
      </c>
    </row>
    <row r="66" spans="1:28" x14ac:dyDescent="0.25">
      <c r="B66" s="36" t="s">
        <v>68</v>
      </c>
      <c r="C66" t="s">
        <v>87</v>
      </c>
      <c r="D66" s="76"/>
      <c r="E66" s="47"/>
      <c r="F66" s="47">
        <v>476.79273466293603</v>
      </c>
      <c r="G66" s="47">
        <v>518.96002335493597</v>
      </c>
      <c r="H66" s="47">
        <v>549.272519909842</v>
      </c>
      <c r="I66" s="47">
        <v>569.68760974871304</v>
      </c>
      <c r="J66" s="47">
        <v>583.350776340111</v>
      </c>
      <c r="K66" s="47">
        <v>616.97459526008004</v>
      </c>
      <c r="L66" s="47">
        <v>714.65141937509804</v>
      </c>
      <c r="M66" s="47">
        <v>698.18709687549097</v>
      </c>
      <c r="N66" s="25">
        <v>783.62357776370004</v>
      </c>
      <c r="O66" s="51"/>
      <c r="P66" s="51"/>
      <c r="Q66" s="51">
        <f t="shared" si="5"/>
        <v>8.8439453092358247E-2</v>
      </c>
      <c r="R66" s="51">
        <f t="shared" si="6"/>
        <v>5.8410080142481793E-2</v>
      </c>
      <c r="S66" s="51">
        <f t="shared" si="7"/>
        <v>3.7167506290360183E-2</v>
      </c>
      <c r="T66" s="51">
        <f t="shared" si="8"/>
        <v>2.3983611996449637E-2</v>
      </c>
      <c r="U66" s="51">
        <f t="shared" si="9"/>
        <v>5.7639108892460517E-2</v>
      </c>
      <c r="V66" s="51">
        <f t="shared" si="10"/>
        <v>0.15831579592648093</v>
      </c>
      <c r="W66" s="51">
        <f t="shared" si="11"/>
        <v>-2.3038256208885347E-2</v>
      </c>
      <c r="X66" s="51">
        <f t="shared" si="12"/>
        <v>0.12236903441864255</v>
      </c>
      <c r="Y66" s="58">
        <f t="shared" si="13"/>
        <v>6.5410791818793557E-2</v>
      </c>
      <c r="Z66" s="131"/>
      <c r="AA66" s="33">
        <f t="shared" si="21"/>
        <v>0.34198059719913088</v>
      </c>
      <c r="AB66" s="82">
        <f t="shared" si="23"/>
        <v>0.55220787727587772</v>
      </c>
    </row>
    <row r="67" spans="1:28" x14ac:dyDescent="0.25">
      <c r="B67" s="36" t="s">
        <v>68</v>
      </c>
      <c r="C67" t="s">
        <v>88</v>
      </c>
      <c r="D67" s="76"/>
      <c r="E67" s="47"/>
      <c r="F67" s="47">
        <v>436.20667421566202</v>
      </c>
      <c r="G67" s="47">
        <v>468.878415261778</v>
      </c>
      <c r="H67" s="47">
        <v>467.976102337334</v>
      </c>
      <c r="I67" s="47">
        <v>515.80562338501295</v>
      </c>
      <c r="J67" s="47">
        <v>500.47063725490199</v>
      </c>
      <c r="K67" s="47">
        <v>530.09112624584702</v>
      </c>
      <c r="L67" s="47">
        <v>624.059701236264</v>
      </c>
      <c r="M67" s="47">
        <v>629.70652497343303</v>
      </c>
      <c r="N67" s="25">
        <v>709.65944887599699</v>
      </c>
      <c r="O67" s="51"/>
      <c r="P67" s="51"/>
      <c r="Q67" s="51">
        <f t="shared" si="5"/>
        <v>7.4899681681539251E-2</v>
      </c>
      <c r="R67" s="51">
        <f t="shared" si="6"/>
        <v>-1.9244070425810428E-3</v>
      </c>
      <c r="S67" s="51">
        <f t="shared" si="7"/>
        <v>0.10220505023395771</v>
      </c>
      <c r="T67" s="51">
        <f t="shared" si="8"/>
        <v>-2.9730164687763523E-2</v>
      </c>
      <c r="U67" s="51">
        <f t="shared" si="9"/>
        <v>5.9185268397391695E-2</v>
      </c>
      <c r="V67" s="51">
        <f t="shared" si="10"/>
        <v>0.17726871916515727</v>
      </c>
      <c r="W67" s="51">
        <f t="shared" si="11"/>
        <v>9.048531295936359E-3</v>
      </c>
      <c r="X67" s="51">
        <f t="shared" si="12"/>
        <v>0.12696854920780298</v>
      </c>
      <c r="Y67" s="58">
        <f t="shared" si="13"/>
        <v>6.4740153531430089E-2</v>
      </c>
      <c r="Z67" s="72"/>
      <c r="AA67" s="33">
        <f t="shared" si="21"/>
        <v>0.33285124873891647</v>
      </c>
      <c r="AB67" s="82">
        <f t="shared" si="23"/>
        <v>0.46465721089778972</v>
      </c>
    </row>
    <row r="68" spans="1:28" x14ac:dyDescent="0.25">
      <c r="B68" s="36" t="s">
        <v>68</v>
      </c>
      <c r="C68" t="s">
        <v>89</v>
      </c>
      <c r="D68" s="76"/>
      <c r="E68" s="47"/>
      <c r="F68" s="47">
        <v>559.96768133640705</v>
      </c>
      <c r="G68" s="47">
        <v>619.28270364652701</v>
      </c>
      <c r="H68" s="47">
        <v>624.92990127519499</v>
      </c>
      <c r="I68" s="47">
        <v>651.167755270773</v>
      </c>
      <c r="J68" s="47">
        <v>670.76460509820299</v>
      </c>
      <c r="K68" s="47">
        <v>718.61845990666097</v>
      </c>
      <c r="L68" s="47">
        <v>816.01753673293001</v>
      </c>
      <c r="M68" s="47">
        <v>800.94298546895595</v>
      </c>
      <c r="N68" s="25">
        <v>859.42446222222202</v>
      </c>
      <c r="O68" s="51"/>
      <c r="P68" s="51"/>
      <c r="Q68" s="51">
        <f t="shared" si="5"/>
        <v>0.10592579587550477</v>
      </c>
      <c r="R68" s="51">
        <f t="shared" si="6"/>
        <v>9.1189332358477728E-3</v>
      </c>
      <c r="S68" s="51">
        <f t="shared" si="7"/>
        <v>4.1985275375747894E-2</v>
      </c>
      <c r="T68" s="51">
        <f t="shared" si="8"/>
        <v>3.009493278622357E-2</v>
      </c>
      <c r="U68" s="51">
        <f t="shared" si="9"/>
        <v>7.1342248002862291E-2</v>
      </c>
      <c r="V68" s="51">
        <f t="shared" si="10"/>
        <v>0.13553656392144434</v>
      </c>
      <c r="W68" s="51">
        <f t="shared" si="11"/>
        <v>-1.8473317772468079E-2</v>
      </c>
      <c r="X68" s="51">
        <f t="shared" si="12"/>
        <v>7.3015779917249515E-2</v>
      </c>
      <c r="Y68" s="58">
        <f t="shared" si="13"/>
        <v>5.6068276417801502E-2</v>
      </c>
      <c r="Z68" s="72"/>
      <c r="AA68" s="33">
        <f t="shared" si="21"/>
        <v>0.21480163918603057</v>
      </c>
      <c r="AB68" s="82">
        <f t="shared" si="23"/>
        <v>0.64193269451083601</v>
      </c>
    </row>
    <row r="69" spans="1:28" x14ac:dyDescent="0.25">
      <c r="B69" s="36" t="s">
        <v>68</v>
      </c>
      <c r="C69" t="s">
        <v>90</v>
      </c>
      <c r="D69" s="76"/>
      <c r="E69" s="47"/>
      <c r="F69" s="47">
        <v>370.88</v>
      </c>
      <c r="G69" s="47">
        <v>381.46</v>
      </c>
      <c r="H69" s="47">
        <v>383</v>
      </c>
      <c r="I69" s="47">
        <v>416.51</v>
      </c>
      <c r="J69" s="47">
        <v>415.7</v>
      </c>
      <c r="K69" s="47">
        <v>456.91</v>
      </c>
      <c r="L69" s="47">
        <v>526.29999999999995</v>
      </c>
      <c r="M69" s="47">
        <v>533.28</v>
      </c>
      <c r="N69" s="25">
        <v>560.80999999999995</v>
      </c>
      <c r="O69" s="51"/>
      <c r="P69" s="51"/>
      <c r="Q69" s="51">
        <f t="shared" si="5"/>
        <v>2.8526747195858456E-2</v>
      </c>
      <c r="R69" s="51">
        <f t="shared" si="6"/>
        <v>4.0371205368846547E-3</v>
      </c>
      <c r="S69" s="51">
        <f t="shared" si="7"/>
        <v>8.7493472584856374E-2</v>
      </c>
      <c r="T69" s="51">
        <f t="shared" si="8"/>
        <v>-1.9447312189383263E-3</v>
      </c>
      <c r="U69" s="51">
        <f t="shared" si="9"/>
        <v>9.9133990858792487E-2</v>
      </c>
      <c r="V69" s="51">
        <f t="shared" si="10"/>
        <v>0.15186798275371502</v>
      </c>
      <c r="W69" s="51">
        <f t="shared" si="11"/>
        <v>1.3262397871936194E-2</v>
      </c>
      <c r="X69" s="51">
        <f t="shared" si="12"/>
        <v>5.1623912391239077E-2</v>
      </c>
      <c r="Y69" s="58">
        <f t="shared" si="13"/>
        <v>5.4250111621792996E-2</v>
      </c>
      <c r="Z69" s="72"/>
      <c r="AA69" s="33">
        <f t="shared" si="21"/>
        <v>0.19005109885211696</v>
      </c>
      <c r="AB69" s="82">
        <f t="shared" si="23"/>
        <v>0.28846547261759603</v>
      </c>
    </row>
    <row r="70" spans="1:28" x14ac:dyDescent="0.25">
      <c r="B70" s="36" t="s">
        <v>68</v>
      </c>
      <c r="C70" t="s">
        <v>91</v>
      </c>
      <c r="D70" s="76"/>
      <c r="E70" s="47"/>
      <c r="F70" s="47">
        <v>368.43</v>
      </c>
      <c r="G70" s="47">
        <v>401.29</v>
      </c>
      <c r="H70" s="47">
        <v>436.35</v>
      </c>
      <c r="I70" s="47">
        <v>488.25</v>
      </c>
      <c r="J70" s="47">
        <v>498.01</v>
      </c>
      <c r="K70" s="47">
        <v>525.20000000000005</v>
      </c>
      <c r="L70" s="47">
        <v>612.88</v>
      </c>
      <c r="M70" s="47">
        <v>580.65</v>
      </c>
      <c r="N70" s="25">
        <v>669.95</v>
      </c>
      <c r="O70" s="51"/>
      <c r="P70" s="51"/>
      <c r="Q70" s="51">
        <f t="shared" si="5"/>
        <v>8.9189262546481046E-2</v>
      </c>
      <c r="R70" s="51">
        <f t="shared" si="6"/>
        <v>8.7368237434274465E-2</v>
      </c>
      <c r="S70" s="51">
        <f t="shared" si="7"/>
        <v>0.11894121691302847</v>
      </c>
      <c r="T70" s="51">
        <f t="shared" si="8"/>
        <v>1.9989759344598037E-2</v>
      </c>
      <c r="U70" s="51">
        <f t="shared" si="9"/>
        <v>5.4597297243027358E-2</v>
      </c>
      <c r="V70" s="51">
        <f t="shared" si="10"/>
        <v>0.16694592536176683</v>
      </c>
      <c r="W70" s="51">
        <f t="shared" si="11"/>
        <v>-5.2587782273854619E-2</v>
      </c>
      <c r="X70" s="51">
        <f t="shared" si="12"/>
        <v>0.15379316283475428</v>
      </c>
      <c r="Y70" s="58">
        <f t="shared" si="13"/>
        <v>7.9779634925509491E-2</v>
      </c>
      <c r="Z70" s="72"/>
      <c r="AA70" s="33">
        <f t="shared" si="21"/>
        <v>0.53758257543850352</v>
      </c>
      <c r="AB70" s="82">
        <f t="shared" si="23"/>
        <v>0.41765349757239484</v>
      </c>
    </row>
    <row r="71" spans="1:28" x14ac:dyDescent="0.25">
      <c r="B71" s="36" t="s">
        <v>68</v>
      </c>
      <c r="C71" s="23" t="s">
        <v>93</v>
      </c>
      <c r="D71" s="76"/>
      <c r="E71" s="47"/>
      <c r="F71" s="47">
        <v>253.75</v>
      </c>
      <c r="G71" s="47">
        <v>270.25</v>
      </c>
      <c r="H71" s="47">
        <v>291.45999999999998</v>
      </c>
      <c r="I71" s="47">
        <v>325.05</v>
      </c>
      <c r="J71" s="47">
        <v>329.05</v>
      </c>
      <c r="K71" s="47">
        <v>353.77</v>
      </c>
      <c r="L71" s="47">
        <v>412.31</v>
      </c>
      <c r="M71" s="47">
        <v>400.85</v>
      </c>
      <c r="N71" s="25">
        <v>430.74</v>
      </c>
      <c r="O71" s="51"/>
      <c r="P71" s="51"/>
      <c r="Q71" s="51">
        <f t="shared" si="5"/>
        <v>6.5024630541871922E-2</v>
      </c>
      <c r="R71" s="51">
        <f t="shared" si="6"/>
        <v>7.8482886216466166E-2</v>
      </c>
      <c r="S71" s="51">
        <f t="shared" si="7"/>
        <v>0.11524737528305783</v>
      </c>
      <c r="T71" s="51">
        <f t="shared" si="8"/>
        <v>1.2305799107829564E-2</v>
      </c>
      <c r="U71" s="51">
        <f t="shared" si="9"/>
        <v>7.5125360887403042E-2</v>
      </c>
      <c r="V71" s="51">
        <f t="shared" si="10"/>
        <v>0.16547474347740063</v>
      </c>
      <c r="W71" s="51">
        <f t="shared" si="11"/>
        <v>-2.7794620552496856E-2</v>
      </c>
      <c r="X71" s="51">
        <f t="shared" si="12"/>
        <v>7.4566546089559649E-2</v>
      </c>
      <c r="Y71" s="58">
        <f t="shared" si="13"/>
        <v>6.9804090131386498E-2</v>
      </c>
      <c r="Z71" s="72"/>
      <c r="AA71" s="33">
        <f t="shared" si="21"/>
        <v>0.4017862360078131</v>
      </c>
      <c r="AB71" s="82">
        <f t="shared" si="23"/>
        <v>0.13450279710109744</v>
      </c>
    </row>
    <row r="72" spans="1:28" x14ac:dyDescent="0.25">
      <c r="B72" s="36" t="s">
        <v>68</v>
      </c>
      <c r="C72" s="23" t="s">
        <v>92</v>
      </c>
      <c r="D72" s="76"/>
      <c r="E72" s="47"/>
      <c r="F72" s="47">
        <v>228.38</v>
      </c>
      <c r="G72" s="47">
        <v>242.87</v>
      </c>
      <c r="H72" s="47">
        <v>269.57</v>
      </c>
      <c r="I72" s="47">
        <v>300.97000000000003</v>
      </c>
      <c r="J72" s="47">
        <v>311.60000000000002</v>
      </c>
      <c r="K72" s="47">
        <v>352.14</v>
      </c>
      <c r="L72" s="47">
        <v>404.22</v>
      </c>
      <c r="M72" s="47">
        <v>410.51</v>
      </c>
      <c r="N72" s="25">
        <v>453.94</v>
      </c>
      <c r="O72" s="51"/>
      <c r="P72" s="51"/>
      <c r="Q72" s="51">
        <f t="shared" si="5"/>
        <v>6.3446886767667965E-2</v>
      </c>
      <c r="R72" s="51">
        <f t="shared" si="6"/>
        <v>0.10993535636348659</v>
      </c>
      <c r="S72" s="51">
        <f t="shared" si="7"/>
        <v>0.11648180435508415</v>
      </c>
      <c r="T72" s="51">
        <f t="shared" si="8"/>
        <v>3.5319134797488105E-2</v>
      </c>
      <c r="U72" s="51">
        <f t="shared" si="9"/>
        <v>0.13010269576379963</v>
      </c>
      <c r="V72" s="51">
        <f t="shared" si="10"/>
        <v>0.14789572329187267</v>
      </c>
      <c r="W72" s="51">
        <f t="shared" si="11"/>
        <v>1.5560833209638225E-2</v>
      </c>
      <c r="X72" s="51">
        <f t="shared" si="12"/>
        <v>0.10579523032325645</v>
      </c>
      <c r="Y72" s="58">
        <f t="shared" si="13"/>
        <v>9.056720810903672E-2</v>
      </c>
      <c r="Z72" s="72"/>
      <c r="AA72" s="33">
        <f t="shared" si="21"/>
        <v>0.6844329961319896</v>
      </c>
      <c r="AB72" s="82">
        <f t="shared" si="23"/>
        <v>0.1619644260084763</v>
      </c>
    </row>
    <row r="73" spans="1:28" ht="15.75" thickBot="1" x14ac:dyDescent="0.3">
      <c r="A73" s="21" t="s">
        <v>182</v>
      </c>
      <c r="B73" s="37" t="s">
        <v>68</v>
      </c>
      <c r="C73" s="24" t="s">
        <v>94</v>
      </c>
      <c r="D73" s="77"/>
      <c r="E73" s="26"/>
      <c r="F73" s="26">
        <v>260.19</v>
      </c>
      <c r="G73" s="26">
        <v>283.16000000000003</v>
      </c>
      <c r="H73" s="26">
        <v>304.89999999999998</v>
      </c>
      <c r="I73" s="26">
        <v>325.87</v>
      </c>
      <c r="J73" s="26">
        <v>322.48</v>
      </c>
      <c r="K73" s="26">
        <v>347.93</v>
      </c>
      <c r="L73" s="26">
        <v>401.87</v>
      </c>
      <c r="M73" s="26">
        <v>384.68</v>
      </c>
      <c r="N73" s="27">
        <v>384.6</v>
      </c>
      <c r="O73" s="54"/>
      <c r="P73" s="54"/>
      <c r="Q73" s="54">
        <f t="shared" ref="Q73:Q86" si="24">(G73-F73)/F73</f>
        <v>8.8281640339751832E-2</v>
      </c>
      <c r="R73" s="54">
        <f t="shared" ref="R73:R86" si="25">(H73-G73)/G73</f>
        <v>7.6776380844751912E-2</v>
      </c>
      <c r="S73" s="54">
        <f t="shared" ref="S73:S86" si="26">(I73-H73)/H73</f>
        <v>6.8776648081338237E-2</v>
      </c>
      <c r="T73" s="54">
        <f t="shared" ref="T73:T86" si="27">(J73-I73)/I73</f>
        <v>-1.0402921410378329E-2</v>
      </c>
      <c r="U73" s="54">
        <f t="shared" ref="U73:U86" si="28">(K73-J73)/J73</f>
        <v>7.8919622922351731E-2</v>
      </c>
      <c r="V73" s="54">
        <f t="shared" ref="V73:V86" si="29">(L73-K73)/K73</f>
        <v>0.15503118443365044</v>
      </c>
      <c r="W73" s="54">
        <f t="shared" ref="W73:W86" si="30">(M73-L73)/L73</f>
        <v>-4.2775026749944003E-2</v>
      </c>
      <c r="X73" s="54">
        <f t="shared" ref="X73:X86" si="31">(N73-M73)/M73</f>
        <v>-2.0796506186956452E-4</v>
      </c>
      <c r="Y73" s="59">
        <f t="shared" ref="Y73:Y86" si="32">AVERAGE(O73:X73)</f>
        <v>5.1799945424956535E-2</v>
      </c>
      <c r="Z73" s="73"/>
      <c r="AA73" s="35">
        <f>(Y73-$Z$49)/($Z$51-$Z$49)</f>
        <v>0.15669717108235454</v>
      </c>
      <c r="AB73" s="46">
        <f t="shared" si="23"/>
        <v>7.9887298920646554E-2</v>
      </c>
    </row>
    <row r="74" spans="1:28" x14ac:dyDescent="0.25">
      <c r="B74" s="32" t="s">
        <v>95</v>
      </c>
      <c r="C74" s="11" t="s">
        <v>96</v>
      </c>
      <c r="D74" s="76">
        <v>439.60987425850999</v>
      </c>
      <c r="E74" s="47">
        <v>441.97377695439701</v>
      </c>
      <c r="F74" s="47">
        <v>460.62371373188</v>
      </c>
      <c r="G74" s="47">
        <v>500.84899066956302</v>
      </c>
      <c r="H74" s="47">
        <v>517.62945008406598</v>
      </c>
      <c r="I74" s="47">
        <v>550.81878923480201</v>
      </c>
      <c r="J74" s="47">
        <v>570.07927131582801</v>
      </c>
      <c r="K74" s="47">
        <v>612.610638722555</v>
      </c>
      <c r="L74" s="47">
        <v>691.749070920598</v>
      </c>
      <c r="M74" s="47">
        <v>690.98925509303206</v>
      </c>
      <c r="N74" s="25">
        <v>760.68786987698195</v>
      </c>
      <c r="O74" s="51">
        <f t="shared" ref="O74:O80" si="33">(E74-D74)/D74</f>
        <v>5.3772738837457078E-3</v>
      </c>
      <c r="P74" s="51">
        <f t="shared" ref="P74:P80" si="34">(F74-E74)/E74</f>
        <v>4.219693056451921E-2</v>
      </c>
      <c r="Q74" s="51">
        <f t="shared" si="24"/>
        <v>8.73278464362722E-2</v>
      </c>
      <c r="R74" s="51">
        <f t="shared" si="25"/>
        <v>3.3504029611939316E-2</v>
      </c>
      <c r="S74" s="51">
        <f t="shared" si="26"/>
        <v>6.4117949906725535E-2</v>
      </c>
      <c r="T74" s="51">
        <f t="shared" si="27"/>
        <v>3.4967002683010645E-2</v>
      </c>
      <c r="U74" s="51">
        <f t="shared" si="28"/>
        <v>7.4606058397033534E-2</v>
      </c>
      <c r="V74" s="51">
        <f t="shared" si="29"/>
        <v>0.1291822687948519</v>
      </c>
      <c r="W74" s="51">
        <f t="shared" si="30"/>
        <v>-1.0983980456305655E-3</v>
      </c>
      <c r="X74" s="51">
        <f t="shared" si="31"/>
        <v>0.10086787062204888</v>
      </c>
      <c r="Y74" s="58">
        <f t="shared" si="32"/>
        <v>5.7104883285451637E-2</v>
      </c>
      <c r="Z74" s="67" t="s">
        <v>22</v>
      </c>
      <c r="AA74" s="33">
        <f t="shared" ref="AA74:AA75" si="35">(Y74-$Z$75)/($Z$77-$Z$75)</f>
        <v>0.71061720378931925</v>
      </c>
      <c r="AB74" s="82">
        <f t="shared" ref="AB74:AB75" si="36">(N74-$Z$79)/($Z$81-$Z$79)</f>
        <v>0.51561301871097498</v>
      </c>
    </row>
    <row r="75" spans="1:28" x14ac:dyDescent="0.25">
      <c r="B75" s="32" t="s">
        <v>95</v>
      </c>
      <c r="C75" s="11" t="s">
        <v>97</v>
      </c>
      <c r="D75" s="76">
        <v>332.280369756867</v>
      </c>
      <c r="E75" s="47">
        <v>350.25191690116401</v>
      </c>
      <c r="F75" s="47">
        <v>366.38256584842497</v>
      </c>
      <c r="G75" s="47">
        <v>380.311451129158</v>
      </c>
      <c r="H75" s="47">
        <v>399.47635968518699</v>
      </c>
      <c r="I75" s="47">
        <v>429.14154877410499</v>
      </c>
      <c r="J75" s="47">
        <v>426.00969942573198</v>
      </c>
      <c r="K75" s="47">
        <v>467.07536569204001</v>
      </c>
      <c r="L75" s="47">
        <v>532.41417852631605</v>
      </c>
      <c r="M75" s="47">
        <v>517.73883983050803</v>
      </c>
      <c r="N75" s="25">
        <v>564.86420808510604</v>
      </c>
      <c r="O75" s="51">
        <f t="shared" si="33"/>
        <v>5.4085491590872413E-2</v>
      </c>
      <c r="P75" s="51">
        <f t="shared" si="34"/>
        <v>4.6054420172703295E-2</v>
      </c>
      <c r="Q75" s="51">
        <f t="shared" si="24"/>
        <v>3.8017325547350156E-2</v>
      </c>
      <c r="R75" s="51">
        <f t="shared" si="25"/>
        <v>5.0392667638925165E-2</v>
      </c>
      <c r="S75" s="51">
        <f t="shared" si="26"/>
        <v>7.4260186791268626E-2</v>
      </c>
      <c r="T75" s="51">
        <f t="shared" si="27"/>
        <v>-7.2979401722334221E-3</v>
      </c>
      <c r="U75" s="51">
        <f t="shared" si="28"/>
        <v>9.6396082816107745E-2</v>
      </c>
      <c r="V75" s="51">
        <f t="shared" si="29"/>
        <v>0.13988922909147028</v>
      </c>
      <c r="W75" s="51">
        <f t="shared" si="30"/>
        <v>-2.7563763865996769E-2</v>
      </c>
      <c r="X75" s="51">
        <f t="shared" si="31"/>
        <v>9.1021504722391372E-2</v>
      </c>
      <c r="Y75" s="58">
        <f t="shared" si="32"/>
        <v>5.5525520433285881E-2</v>
      </c>
      <c r="Z75" s="58">
        <f>MIN(Y74:Y86)</f>
        <v>3.6256043929233449E-2</v>
      </c>
      <c r="AA75" s="33">
        <f t="shared" si="35"/>
        <v>0.6567857940595484</v>
      </c>
      <c r="AB75" s="82">
        <f t="shared" si="36"/>
        <v>0.12119032621715219</v>
      </c>
    </row>
    <row r="76" spans="1:28" x14ac:dyDescent="0.25">
      <c r="B76" s="32" t="s">
        <v>95</v>
      </c>
      <c r="C76" s="10" t="s">
        <v>98</v>
      </c>
      <c r="D76" s="76"/>
      <c r="E76" s="47"/>
      <c r="F76" s="47">
        <v>392.263208823105</v>
      </c>
      <c r="G76" s="47">
        <v>428.71819522447902</v>
      </c>
      <c r="H76" s="47">
        <v>456.60573395445101</v>
      </c>
      <c r="I76" s="47">
        <v>494.097077036104</v>
      </c>
      <c r="J76" s="47">
        <v>503.215641623397</v>
      </c>
      <c r="K76" s="47">
        <v>523.88687954642705</v>
      </c>
      <c r="L76" s="47">
        <v>591.99051315645795</v>
      </c>
      <c r="M76" s="47">
        <v>588.06292278593696</v>
      </c>
      <c r="N76" s="25">
        <v>630.89126612355699</v>
      </c>
      <c r="O76" s="51"/>
      <c r="P76" s="51"/>
      <c r="Q76" s="51">
        <f t="shared" si="24"/>
        <v>9.2935012974448367E-2</v>
      </c>
      <c r="R76" s="51">
        <f t="shared" si="25"/>
        <v>6.5048647434639284E-2</v>
      </c>
      <c r="S76" s="51">
        <f t="shared" si="26"/>
        <v>8.2108787283413656E-2</v>
      </c>
      <c r="T76" s="51">
        <f t="shared" si="27"/>
        <v>1.8455006133595703E-2</v>
      </c>
      <c r="U76" s="51">
        <f t="shared" si="28"/>
        <v>4.1078289729515709E-2</v>
      </c>
      <c r="V76" s="51">
        <f t="shared" si="29"/>
        <v>0.12999682998168219</v>
      </c>
      <c r="W76" s="51">
        <f t="shared" si="30"/>
        <v>-6.6345495125915309E-3</v>
      </c>
      <c r="X76" s="51">
        <f t="shared" si="31"/>
        <v>7.2829525001715051E-2</v>
      </c>
      <c r="Y76" s="58">
        <f t="shared" si="32"/>
        <v>6.1977193628302313E-2</v>
      </c>
      <c r="Z76" s="67" t="s">
        <v>25</v>
      </c>
      <c r="AA76" s="33">
        <f>(Y76-$Z$75)/($Z$77-$Z$75)</f>
        <v>0.87668628287202022</v>
      </c>
      <c r="AB76" s="82">
        <f>(N76-$Z$79)/($Z$81-$Z$79)</f>
        <v>0.25418023035166953</v>
      </c>
    </row>
    <row r="77" spans="1:28" x14ac:dyDescent="0.25">
      <c r="B77" s="32" t="s">
        <v>95</v>
      </c>
      <c r="C77" s="10" t="s">
        <v>99</v>
      </c>
      <c r="D77" s="76"/>
      <c r="E77" s="47"/>
      <c r="F77" s="47">
        <v>467.89705103885802</v>
      </c>
      <c r="G77" s="47">
        <v>507.47947842762699</v>
      </c>
      <c r="H77" s="47">
        <v>544.33635688422601</v>
      </c>
      <c r="I77" s="47">
        <v>563.06252751423199</v>
      </c>
      <c r="J77" s="47">
        <v>575.33747487437199</v>
      </c>
      <c r="K77" s="47">
        <v>632.89877187778097</v>
      </c>
      <c r="L77" s="47">
        <v>718.39549959464898</v>
      </c>
      <c r="M77" s="47">
        <v>716.23869511440898</v>
      </c>
      <c r="N77" s="25">
        <v>772.96603342036599</v>
      </c>
      <c r="O77" s="51"/>
      <c r="P77" s="51"/>
      <c r="Q77" s="51">
        <f t="shared" si="24"/>
        <v>8.4596445523401495E-2</v>
      </c>
      <c r="R77" s="51">
        <f t="shared" si="25"/>
        <v>7.2627327849386678E-2</v>
      </c>
      <c r="S77" s="51">
        <f t="shared" si="26"/>
        <v>3.4401837013412685E-2</v>
      </c>
      <c r="T77" s="51">
        <f t="shared" si="27"/>
        <v>2.1800327246656887E-2</v>
      </c>
      <c r="U77" s="51">
        <f t="shared" si="28"/>
        <v>0.10004788409789889</v>
      </c>
      <c r="V77" s="51">
        <f t="shared" si="29"/>
        <v>0.1350875234963772</v>
      </c>
      <c r="W77" s="51">
        <f t="shared" si="30"/>
        <v>-3.0022522154676138E-3</v>
      </c>
      <c r="X77" s="51">
        <f t="shared" si="31"/>
        <v>7.9201722404701427E-2</v>
      </c>
      <c r="Y77" s="58">
        <f t="shared" si="32"/>
        <v>6.5595101927045957E-2</v>
      </c>
      <c r="Z77" s="58">
        <f>MAX(Y74:Y86)</f>
        <v>6.5595101927045957E-2</v>
      </c>
      <c r="AA77" s="33">
        <f t="shared" ref="AA77:AA86" si="37">(Y77-$Z$75)/($Z$77-$Z$75)</f>
        <v>1</v>
      </c>
      <c r="AB77" s="82">
        <f t="shared" ref="AB77:AB86" si="38">(N77-$Z$79)/($Z$81-$Z$79)</f>
        <v>0.54034336171113806</v>
      </c>
    </row>
    <row r="78" spans="1:28" x14ac:dyDescent="0.25">
      <c r="B78" s="32" t="s">
        <v>95</v>
      </c>
      <c r="C78" s="10" t="s">
        <v>100</v>
      </c>
      <c r="D78" s="76"/>
      <c r="E78" s="47"/>
      <c r="F78" s="47">
        <v>460.44165530920299</v>
      </c>
      <c r="G78" s="47">
        <v>481.10418821147198</v>
      </c>
      <c r="H78" s="47">
        <v>487.52264616506602</v>
      </c>
      <c r="I78" s="47">
        <v>521.73424987518695</v>
      </c>
      <c r="J78" s="47">
        <v>539.83607010834896</v>
      </c>
      <c r="K78" s="47">
        <v>584.34589928986395</v>
      </c>
      <c r="L78" s="47">
        <v>651.52473173291401</v>
      </c>
      <c r="M78" s="47">
        <v>621.07581786620403</v>
      </c>
      <c r="N78" s="25">
        <v>666.24814147391101</v>
      </c>
      <c r="O78" s="51"/>
      <c r="P78" s="51"/>
      <c r="Q78" s="51">
        <f t="shared" si="24"/>
        <v>4.4875463946443692E-2</v>
      </c>
      <c r="R78" s="51">
        <f t="shared" si="25"/>
        <v>1.3341097647590576E-2</v>
      </c>
      <c r="S78" s="51">
        <f t="shared" si="26"/>
        <v>7.0174388778111288E-2</v>
      </c>
      <c r="T78" s="51">
        <f t="shared" si="27"/>
        <v>3.4695480002496414E-2</v>
      </c>
      <c r="U78" s="51">
        <f t="shared" si="28"/>
        <v>8.2450639455384195E-2</v>
      </c>
      <c r="V78" s="51">
        <f t="shared" si="29"/>
        <v>0.11496415483481658</v>
      </c>
      <c r="W78" s="51">
        <f t="shared" si="30"/>
        <v>-4.6734855000396515E-2</v>
      </c>
      <c r="X78" s="51">
        <f t="shared" si="31"/>
        <v>7.2732381954433573E-2</v>
      </c>
      <c r="Y78" s="58">
        <f t="shared" si="32"/>
        <v>4.8312343952359976E-2</v>
      </c>
      <c r="Z78" s="67" t="s">
        <v>173</v>
      </c>
      <c r="AA78" s="33">
        <f t="shared" si="37"/>
        <v>0.4109300313604286</v>
      </c>
      <c r="AB78" s="82">
        <f t="shared" si="38"/>
        <v>0.32539508685188467</v>
      </c>
    </row>
    <row r="79" spans="1:28" x14ac:dyDescent="0.25">
      <c r="B79" s="32" t="s">
        <v>95</v>
      </c>
      <c r="C79" t="s">
        <v>101</v>
      </c>
      <c r="D79" s="76"/>
      <c r="E79" s="47"/>
      <c r="F79" s="47">
        <v>663.86205252285799</v>
      </c>
      <c r="G79" s="47">
        <v>689.76692837548705</v>
      </c>
      <c r="H79" s="47">
        <v>679.80663969538296</v>
      </c>
      <c r="I79" s="47">
        <v>713.05838916607297</v>
      </c>
      <c r="J79" s="47">
        <v>692.82981281010404</v>
      </c>
      <c r="K79" s="47">
        <v>738.70125899280595</v>
      </c>
      <c r="L79" s="47">
        <v>856.304594222834</v>
      </c>
      <c r="M79" s="47">
        <v>885.33921618497095</v>
      </c>
      <c r="N79" s="25">
        <v>1001.17715765247</v>
      </c>
      <c r="O79" s="51"/>
      <c r="P79" s="51"/>
      <c r="Q79" s="51">
        <f t="shared" si="24"/>
        <v>3.9021474045976001E-2</v>
      </c>
      <c r="R79" s="51">
        <f t="shared" si="25"/>
        <v>-1.4440078627083781E-2</v>
      </c>
      <c r="S79" s="51">
        <f t="shared" si="26"/>
        <v>4.8913540305504981E-2</v>
      </c>
      <c r="T79" s="51">
        <f t="shared" si="27"/>
        <v>-2.8368751652478832E-2</v>
      </c>
      <c r="U79" s="51">
        <f t="shared" si="28"/>
        <v>6.6208822620735991E-2</v>
      </c>
      <c r="V79" s="51">
        <f t="shared" si="29"/>
        <v>0.15920283578557345</v>
      </c>
      <c r="W79" s="51">
        <f t="shared" si="30"/>
        <v>3.3906885654967474E-2</v>
      </c>
      <c r="X79" s="51">
        <f t="shared" si="31"/>
        <v>0.130840178939162</v>
      </c>
      <c r="Y79" s="58">
        <f t="shared" si="32"/>
        <v>5.4410613384044661E-2</v>
      </c>
      <c r="Z79" s="82">
        <f>MIN(N74:N86)</f>
        <v>504.69542493638698</v>
      </c>
      <c r="AA79" s="33">
        <f t="shared" si="37"/>
        <v>0.61878501539363673</v>
      </c>
      <c r="AB79" s="82">
        <f t="shared" si="38"/>
        <v>1</v>
      </c>
    </row>
    <row r="80" spans="1:28" x14ac:dyDescent="0.25">
      <c r="B80" s="32" t="s">
        <v>95</v>
      </c>
      <c r="C80" t="s">
        <v>102</v>
      </c>
      <c r="D80" s="47">
        <v>385.59947774385802</v>
      </c>
      <c r="E80" s="47">
        <v>407.15586431340103</v>
      </c>
      <c r="F80" s="47">
        <v>420.48694271431498</v>
      </c>
      <c r="G80" s="47">
        <v>450.52278994573402</v>
      </c>
      <c r="H80" s="47">
        <v>488.21621875</v>
      </c>
      <c r="I80" s="47">
        <v>523.75066680756595</v>
      </c>
      <c r="J80" s="47">
        <v>547.08588879438696</v>
      </c>
      <c r="K80" s="47">
        <v>592.05458692838704</v>
      </c>
      <c r="L80" s="47">
        <v>663.19475357884403</v>
      </c>
      <c r="M80" s="47">
        <v>663.21860075038603</v>
      </c>
      <c r="N80" s="25">
        <v>724.21610697208905</v>
      </c>
      <c r="O80" s="51">
        <f t="shared" si="33"/>
        <v>5.590356785665114E-2</v>
      </c>
      <c r="P80" s="51">
        <f t="shared" si="34"/>
        <v>3.2741953559712433E-2</v>
      </c>
      <c r="Q80" s="51">
        <f t="shared" si="24"/>
        <v>7.143110565463108E-2</v>
      </c>
      <c r="R80" s="51">
        <f t="shared" si="25"/>
        <v>8.3665975718578395E-2</v>
      </c>
      <c r="S80" s="51">
        <f t="shared" si="26"/>
        <v>7.2784243318557207E-2</v>
      </c>
      <c r="T80" s="51">
        <f t="shared" si="27"/>
        <v>4.4554066401589383E-2</v>
      </c>
      <c r="U80" s="51">
        <f t="shared" si="28"/>
        <v>8.2196779436401815E-2</v>
      </c>
      <c r="V80" s="51">
        <f t="shared" si="29"/>
        <v>0.12015812092519414</v>
      </c>
      <c r="W80" s="51">
        <f t="shared" si="30"/>
        <v>3.5958022003813712E-5</v>
      </c>
      <c r="X80" s="51">
        <f t="shared" si="31"/>
        <v>9.1971947337858975E-2</v>
      </c>
      <c r="Y80" s="58">
        <f t="shared" si="32"/>
        <v>6.5544371823117842E-2</v>
      </c>
      <c r="Z80" s="67" t="s">
        <v>174</v>
      </c>
      <c r="AA80" s="33">
        <f t="shared" si="37"/>
        <v>0.99827090208786196</v>
      </c>
      <c r="AB80" s="82">
        <f t="shared" si="38"/>
        <v>0.442152586027242</v>
      </c>
    </row>
    <row r="81" spans="2:28" x14ac:dyDescent="0.25">
      <c r="B81" s="32" t="s">
        <v>95</v>
      </c>
      <c r="C81" t="s">
        <v>103</v>
      </c>
      <c r="D81" s="47"/>
      <c r="E81" s="47"/>
      <c r="F81" s="47">
        <v>372.68589972195002</v>
      </c>
      <c r="G81" s="47">
        <v>381.45178227051701</v>
      </c>
      <c r="H81" s="47">
        <v>409.59009537166901</v>
      </c>
      <c r="I81" s="47">
        <v>436.82483585498102</v>
      </c>
      <c r="J81" s="47">
        <v>457.08796797670999</v>
      </c>
      <c r="K81" s="47">
        <v>478.65726043503798</v>
      </c>
      <c r="L81" s="47">
        <v>540.66904216867499</v>
      </c>
      <c r="M81" s="47">
        <v>543.88440578817699</v>
      </c>
      <c r="N81" s="25">
        <v>574.21090655076102</v>
      </c>
      <c r="O81" s="51"/>
      <c r="P81" s="51"/>
      <c r="Q81" s="51">
        <f t="shared" si="24"/>
        <v>2.3520832301696843E-2</v>
      </c>
      <c r="R81" s="51">
        <f t="shared" si="25"/>
        <v>7.3766369457403488E-2</v>
      </c>
      <c r="S81" s="51">
        <f t="shared" si="26"/>
        <v>6.6492673507152905E-2</v>
      </c>
      <c r="T81" s="51">
        <f t="shared" si="27"/>
        <v>4.6387316971272241E-2</v>
      </c>
      <c r="U81" s="51">
        <f t="shared" si="28"/>
        <v>4.71884931773724E-2</v>
      </c>
      <c r="V81" s="51">
        <f t="shared" si="29"/>
        <v>0.12955362189069536</v>
      </c>
      <c r="W81" s="51">
        <f t="shared" si="30"/>
        <v>5.9470089254692118E-3</v>
      </c>
      <c r="X81" s="51">
        <f t="shared" si="31"/>
        <v>5.5759092262695049E-2</v>
      </c>
      <c r="Y81" s="58">
        <f t="shared" si="32"/>
        <v>5.6076926061719691E-2</v>
      </c>
      <c r="Z81" s="82">
        <f>MAX(N74:N86)</f>
        <v>1001.17715765247</v>
      </c>
      <c r="AA81" s="33">
        <f t="shared" si="37"/>
        <v>0.67558004534310778</v>
      </c>
      <c r="AB81" s="82">
        <f t="shared" si="38"/>
        <v>0.14001619200383958</v>
      </c>
    </row>
    <row r="82" spans="2:28" x14ac:dyDescent="0.25">
      <c r="B82" s="32" t="s">
        <v>95</v>
      </c>
      <c r="C82" t="s">
        <v>104</v>
      </c>
      <c r="D82" s="47"/>
      <c r="E82" s="47"/>
      <c r="F82" s="47">
        <v>388.48648893121702</v>
      </c>
      <c r="G82" s="47">
        <v>414.160107389144</v>
      </c>
      <c r="H82" s="47">
        <v>439.091729782556</v>
      </c>
      <c r="I82" s="47">
        <v>471.52336961900102</v>
      </c>
      <c r="J82" s="47">
        <v>491.317142501246</v>
      </c>
      <c r="K82" s="47">
        <v>513.91591563526094</v>
      </c>
      <c r="L82" s="47">
        <v>572.107280453258</v>
      </c>
      <c r="M82" s="47">
        <v>579.75704111023799</v>
      </c>
      <c r="N82" s="25">
        <v>634.06761229314395</v>
      </c>
      <c r="O82" s="51"/>
      <c r="P82" s="51"/>
      <c r="Q82" s="51">
        <f t="shared" si="24"/>
        <v>6.6086258311219129E-2</v>
      </c>
      <c r="R82" s="51">
        <f t="shared" si="25"/>
        <v>6.0198029575036539E-2</v>
      </c>
      <c r="S82" s="51">
        <f t="shared" si="26"/>
        <v>7.3860739423412938E-2</v>
      </c>
      <c r="T82" s="51">
        <f t="shared" si="27"/>
        <v>4.1978349658975948E-2</v>
      </c>
      <c r="U82" s="51">
        <f t="shared" si="28"/>
        <v>4.5996304991449868E-2</v>
      </c>
      <c r="V82" s="51">
        <f t="shared" si="29"/>
        <v>0.1132312953298316</v>
      </c>
      <c r="W82" s="51">
        <f t="shared" si="30"/>
        <v>1.337119963045985E-2</v>
      </c>
      <c r="X82" s="51">
        <f t="shared" si="31"/>
        <v>9.3678157110262797E-2</v>
      </c>
      <c r="Y82" s="58">
        <f t="shared" si="32"/>
        <v>6.3550041753831082E-2</v>
      </c>
      <c r="Z82" s="72"/>
      <c r="AA82" s="33">
        <f t="shared" si="37"/>
        <v>0.93029564298324263</v>
      </c>
      <c r="AB82" s="82">
        <f t="shared" si="38"/>
        <v>0.26057794039874471</v>
      </c>
    </row>
    <row r="83" spans="2:28" x14ac:dyDescent="0.25">
      <c r="B83" s="32" t="s">
        <v>95</v>
      </c>
      <c r="C83" t="s">
        <v>105</v>
      </c>
      <c r="D83" s="47"/>
      <c r="E83" s="47"/>
      <c r="F83" s="47">
        <v>334.12280632731398</v>
      </c>
      <c r="G83" s="47">
        <v>368.96012222509199</v>
      </c>
      <c r="H83" s="47">
        <v>375.507572881356</v>
      </c>
      <c r="I83" s="47">
        <v>412.14183859649103</v>
      </c>
      <c r="J83" s="47">
        <v>427.09272987477601</v>
      </c>
      <c r="K83" s="47">
        <v>460.97844395280202</v>
      </c>
      <c r="L83" s="47">
        <v>511.01638401195402</v>
      </c>
      <c r="M83" s="47">
        <v>486.70118560606102</v>
      </c>
      <c r="N83" s="25">
        <v>523.54234630350197</v>
      </c>
      <c r="O83" s="51"/>
      <c r="P83" s="51"/>
      <c r="Q83" s="51">
        <f t="shared" si="24"/>
        <v>0.10426500447757708</v>
      </c>
      <c r="R83" s="51">
        <f t="shared" si="25"/>
        <v>1.7745686489852128E-2</v>
      </c>
      <c r="S83" s="51">
        <f t="shared" si="26"/>
        <v>9.7559325991835213E-2</v>
      </c>
      <c r="T83" s="51">
        <f t="shared" si="27"/>
        <v>3.6276082353586793E-2</v>
      </c>
      <c r="U83" s="51">
        <f t="shared" si="28"/>
        <v>7.9340414171792009E-2</v>
      </c>
      <c r="V83" s="51">
        <f t="shared" si="29"/>
        <v>0.10854724492122934</v>
      </c>
      <c r="W83" s="51">
        <f t="shared" si="30"/>
        <v>-4.7582032918389174E-2</v>
      </c>
      <c r="X83" s="51">
        <f t="shared" si="31"/>
        <v>7.5695646090454399E-2</v>
      </c>
      <c r="Y83" s="58">
        <f t="shared" si="32"/>
        <v>5.8980921447242221E-2</v>
      </c>
      <c r="Z83" s="72"/>
      <c r="AA83" s="33">
        <f t="shared" si="37"/>
        <v>0.77456057108933485</v>
      </c>
      <c r="AB83" s="82">
        <f t="shared" si="38"/>
        <v>3.7960956315572537E-2</v>
      </c>
    </row>
    <row r="84" spans="2:28" x14ac:dyDescent="0.25">
      <c r="B84" s="32" t="s">
        <v>95</v>
      </c>
      <c r="C84" t="s">
        <v>106</v>
      </c>
      <c r="D84" s="47"/>
      <c r="E84" s="47"/>
      <c r="F84" s="47">
        <v>380.57255063296202</v>
      </c>
      <c r="G84" s="47">
        <v>384.91995889509201</v>
      </c>
      <c r="H84" s="47">
        <v>407.49110354223399</v>
      </c>
      <c r="I84" s="47">
        <v>422.77628492899697</v>
      </c>
      <c r="J84" s="47">
        <v>424.55670680870799</v>
      </c>
      <c r="K84" s="47">
        <v>436.88989656793598</v>
      </c>
      <c r="L84" s="47">
        <v>475.59661025145101</v>
      </c>
      <c r="M84" s="47">
        <v>481.06352176088001</v>
      </c>
      <c r="N84" s="25">
        <v>504.69542493638698</v>
      </c>
      <c r="O84" s="51"/>
      <c r="P84" s="51"/>
      <c r="Q84" s="51">
        <f t="shared" si="24"/>
        <v>1.1423336378042638E-2</v>
      </c>
      <c r="R84" s="51">
        <f t="shared" si="25"/>
        <v>5.8638540625256662E-2</v>
      </c>
      <c r="S84" s="51">
        <f t="shared" si="26"/>
        <v>3.7510466495813376E-2</v>
      </c>
      <c r="T84" s="51">
        <f t="shared" si="27"/>
        <v>4.211262417450937E-3</v>
      </c>
      <c r="U84" s="51">
        <f t="shared" si="28"/>
        <v>2.904956996659799E-2</v>
      </c>
      <c r="V84" s="51">
        <f t="shared" si="29"/>
        <v>8.8596037554501281E-2</v>
      </c>
      <c r="W84" s="51">
        <f t="shared" si="30"/>
        <v>1.1494849609080697E-2</v>
      </c>
      <c r="X84" s="51">
        <f t="shared" si="31"/>
        <v>4.9124288387124015E-2</v>
      </c>
      <c r="Y84" s="58">
        <f t="shared" si="32"/>
        <v>3.6256043929233449E-2</v>
      </c>
      <c r="Z84" s="72"/>
      <c r="AA84" s="33">
        <f t="shared" si="37"/>
        <v>0</v>
      </c>
      <c r="AB84" s="82">
        <f t="shared" si="38"/>
        <v>0</v>
      </c>
    </row>
    <row r="85" spans="2:28" x14ac:dyDescent="0.25">
      <c r="B85" s="32" t="s">
        <v>95</v>
      </c>
      <c r="C85" t="s">
        <v>107</v>
      </c>
      <c r="D85" s="47"/>
      <c r="E85" s="47"/>
      <c r="F85" s="47">
        <v>325.17951345782501</v>
      </c>
      <c r="G85" s="47">
        <v>333.00611868572997</v>
      </c>
      <c r="H85" s="47">
        <v>339.783026967529</v>
      </c>
      <c r="I85" s="47">
        <v>360.73932882120698</v>
      </c>
      <c r="J85" s="47">
        <v>378.92825541619197</v>
      </c>
      <c r="K85" s="47">
        <v>419.01109090909102</v>
      </c>
      <c r="L85" s="47">
        <v>492.15140700483101</v>
      </c>
      <c r="M85" s="47">
        <v>483.69639628482997</v>
      </c>
      <c r="N85" s="25">
        <v>512.23533750000001</v>
      </c>
      <c r="O85" s="51"/>
      <c r="P85" s="51"/>
      <c r="Q85" s="51">
        <f t="shared" si="24"/>
        <v>2.406856798781715E-2</v>
      </c>
      <c r="R85" s="51">
        <f t="shared" si="25"/>
        <v>2.0350701988736248E-2</v>
      </c>
      <c r="S85" s="51">
        <f t="shared" si="26"/>
        <v>6.1675540537463783E-2</v>
      </c>
      <c r="T85" s="51">
        <f t="shared" si="27"/>
        <v>5.0421246428608728E-2</v>
      </c>
      <c r="U85" s="51">
        <f t="shared" si="28"/>
        <v>0.10577948442740032</v>
      </c>
      <c r="V85" s="51">
        <f t="shared" si="29"/>
        <v>0.17455460650708307</v>
      </c>
      <c r="W85" s="51">
        <f t="shared" si="30"/>
        <v>-1.7179694296633487E-2</v>
      </c>
      <c r="X85" s="51">
        <f t="shared" si="31"/>
        <v>5.900176522788185E-2</v>
      </c>
      <c r="Y85" s="58">
        <f t="shared" si="32"/>
        <v>5.9834027351044712E-2</v>
      </c>
      <c r="Z85" s="72"/>
      <c r="AA85" s="33">
        <f t="shared" si="37"/>
        <v>0.80363805216817852</v>
      </c>
      <c r="AB85" s="82">
        <f t="shared" si="38"/>
        <v>1.5186686773679925E-2</v>
      </c>
    </row>
    <row r="86" spans="2:28" x14ac:dyDescent="0.25">
      <c r="B86" s="38" t="s">
        <v>95</v>
      </c>
      <c r="C86" s="4" t="s">
        <v>108</v>
      </c>
      <c r="D86" s="69"/>
      <c r="E86" s="69"/>
      <c r="F86" s="69">
        <v>413.99660561519801</v>
      </c>
      <c r="G86" s="69">
        <v>437.61199768264498</v>
      </c>
      <c r="H86" s="69">
        <v>464.44921666666698</v>
      </c>
      <c r="I86" s="69">
        <v>496.69390784982897</v>
      </c>
      <c r="J86" s="69">
        <v>513.64119930975005</v>
      </c>
      <c r="K86" s="69">
        <v>565.92412180052997</v>
      </c>
      <c r="L86" s="69">
        <v>629.83213114754096</v>
      </c>
      <c r="M86" s="69">
        <v>622.16881261595495</v>
      </c>
      <c r="N86" s="70">
        <v>675.57044297832203</v>
      </c>
      <c r="O86" s="65"/>
      <c r="P86" s="65"/>
      <c r="Q86" s="65">
        <f t="shared" si="24"/>
        <v>5.7042477515859238E-2</v>
      </c>
      <c r="R86" s="65">
        <f t="shared" si="25"/>
        <v>6.1326515557473996E-2</v>
      </c>
      <c r="S86" s="65">
        <f t="shared" si="26"/>
        <v>6.9425655219274171E-2</v>
      </c>
      <c r="T86" s="65">
        <f t="shared" si="27"/>
        <v>3.4120191917161466E-2</v>
      </c>
      <c r="U86" s="65">
        <f t="shared" si="28"/>
        <v>0.10178880230215108</v>
      </c>
      <c r="V86" s="65">
        <f t="shared" si="29"/>
        <v>0.11292681630831157</v>
      </c>
      <c r="W86" s="65">
        <f t="shared" si="30"/>
        <v>-1.2167239733583628E-2</v>
      </c>
      <c r="X86" s="65">
        <f t="shared" si="31"/>
        <v>8.5831416296544935E-2</v>
      </c>
      <c r="Y86" s="66">
        <f t="shared" si="32"/>
        <v>6.3786829422899108E-2</v>
      </c>
      <c r="Z86" s="74"/>
      <c r="AA86" s="78">
        <f t="shared" si="37"/>
        <v>0.93836637480720508</v>
      </c>
      <c r="AB86" s="78">
        <f t="shared" si="38"/>
        <v>0.34417181294291704</v>
      </c>
    </row>
  </sheetData>
  <mergeCells count="1">
    <mergeCell ref="D3:R4"/>
  </mergeCells>
  <phoneticPr fontId="13" type="noConversion"/>
  <conditionalFormatting sqref="D7:X86">
    <cfRule type="cellIs" dxfId="3" priority="32" operator="equal">
      <formula>0</formula>
    </cfRule>
  </conditionalFormatting>
  <conditionalFormatting sqref="D7:N25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:N3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:N4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7:AA25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{32BD415C-1B25-45A3-89B9-9D9CF40C167C}</x14:id>
        </ext>
      </extLst>
    </cfRule>
  </conditionalFormatting>
  <conditionalFormatting sqref="D48:N7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4:N8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6:AA39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{924812B1-917C-4A97-98BE-C593BC1C899A}</x14:id>
        </ext>
      </extLst>
    </cfRule>
  </conditionalFormatting>
  <conditionalFormatting sqref="AA40:AA4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{14D67338-A79E-40B6-9020-81BAADBA185E}</x14:id>
        </ext>
      </extLst>
    </cfRule>
  </conditionalFormatting>
  <conditionalFormatting sqref="AA48:AA73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{D0B63331-E68E-40DC-9FCE-78732601453C}</x14:id>
        </ext>
      </extLst>
    </cfRule>
  </conditionalFormatting>
  <conditionalFormatting sqref="AA74:AA8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{09CDBDA8-621B-4AB0-8900-D91E2AC649D6}</x14:id>
        </ext>
      </extLst>
    </cfRule>
  </conditionalFormatting>
  <conditionalFormatting sqref="AB7:AB25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{92ACE414-6F41-4EA9-9CFF-C1D951B0915F}</x14:id>
        </ext>
      </extLst>
    </cfRule>
  </conditionalFormatting>
  <conditionalFormatting sqref="AB26:AB39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{2CF3A48F-BAC4-499E-BE5E-002003492AF3}</x14:id>
        </ext>
      </extLst>
    </cfRule>
  </conditionalFormatting>
  <conditionalFormatting sqref="AB40:AB47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{B2C453D9-E135-4781-A2DB-12885A16F143}</x14:id>
        </ext>
      </extLst>
    </cfRule>
  </conditionalFormatting>
  <conditionalFormatting sqref="AB48:AB73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{F725D557-5507-4BE2-BDC9-0CD8363CD957}</x14:id>
        </ext>
      </extLst>
    </cfRule>
  </conditionalFormatting>
  <conditionalFormatting sqref="AB74:AB86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{C385FC67-8A89-42BA-823E-2167105F4EF0}</x14:id>
        </ext>
      </extLst>
    </cfRule>
  </conditionalFormatting>
  <conditionalFormatting sqref="AC49:AC7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{CCAD9C7F-2996-49D5-AB8A-7F512CC3E8E8}</x14:id>
        </ext>
      </extLst>
    </cfRule>
  </conditionalFormatting>
  <conditionalFormatting sqref="AD49:AD7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{3FB1F21A-A9E1-40A6-B612-FDADA37429BD}</x14:id>
        </ext>
      </extLst>
    </cfRule>
  </conditionalFormatting>
  <hyperlinks>
    <hyperlink ref="B4" r:id="rId1" xr:uid="{B6749FA0-04E8-4C75-8AAE-5B9B73D7ABA9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2BD415C-1B25-45A3-89B9-9D9CF40C16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AA7:AA25</xm:sqref>
        </x14:conditionalFormatting>
        <x14:conditionalFormatting xmlns:xm="http://schemas.microsoft.com/office/excel/2006/main">
          <x14:cfRule type="dataBar" id="{924812B1-917C-4A97-98BE-C593BC1C89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AA26:AA39</xm:sqref>
        </x14:conditionalFormatting>
        <x14:conditionalFormatting xmlns:xm="http://schemas.microsoft.com/office/excel/2006/main">
          <x14:cfRule type="dataBar" id="{14D67338-A79E-40B6-9020-81BAADBA1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AA40:AA47</xm:sqref>
        </x14:conditionalFormatting>
        <x14:conditionalFormatting xmlns:xm="http://schemas.microsoft.com/office/excel/2006/main">
          <x14:cfRule type="dataBar" id="{D0B63331-E68E-40DC-9FCE-7873260145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AA48:AA73</xm:sqref>
        </x14:conditionalFormatting>
        <x14:conditionalFormatting xmlns:xm="http://schemas.microsoft.com/office/excel/2006/main">
          <x14:cfRule type="dataBar" id="{09CDBDA8-621B-4AB0-8900-D91E2AC64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AA74:AA86</xm:sqref>
        </x14:conditionalFormatting>
        <x14:conditionalFormatting xmlns:xm="http://schemas.microsoft.com/office/excel/2006/main">
          <x14:cfRule type="dataBar" id="{92ACE414-6F41-4EA9-9CFF-C1D951B091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AB7:AB25</xm:sqref>
        </x14:conditionalFormatting>
        <x14:conditionalFormatting xmlns:xm="http://schemas.microsoft.com/office/excel/2006/main">
          <x14:cfRule type="dataBar" id="{2CF3A48F-BAC4-499E-BE5E-002003492A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AB26:AB39</xm:sqref>
        </x14:conditionalFormatting>
        <x14:conditionalFormatting xmlns:xm="http://schemas.microsoft.com/office/excel/2006/main">
          <x14:cfRule type="dataBar" id="{B2C453D9-E135-4781-A2DB-12885A16F1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AB40:AB47</xm:sqref>
        </x14:conditionalFormatting>
        <x14:conditionalFormatting xmlns:xm="http://schemas.microsoft.com/office/excel/2006/main">
          <x14:cfRule type="dataBar" id="{F725D557-5507-4BE2-BDC9-0CD8363CD9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AB48:AB73</xm:sqref>
        </x14:conditionalFormatting>
        <x14:conditionalFormatting xmlns:xm="http://schemas.microsoft.com/office/excel/2006/main">
          <x14:cfRule type="dataBar" id="{C385FC67-8A89-42BA-823E-2167105F4E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AB74:AB86</xm:sqref>
        </x14:conditionalFormatting>
        <x14:conditionalFormatting xmlns:xm="http://schemas.microsoft.com/office/excel/2006/main">
          <x14:cfRule type="dataBar" id="{CCAD9C7F-2996-49D5-AB8A-7F512CC3E8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AC49:AC73</xm:sqref>
        </x14:conditionalFormatting>
        <x14:conditionalFormatting xmlns:xm="http://schemas.microsoft.com/office/excel/2006/main">
          <x14:cfRule type="dataBar" id="{3FB1F21A-A9E1-40A6-B612-FDADA37429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AD49:AD73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3493-E6D3-4FD6-BF98-BA8F85311DFD}">
  <dimension ref="A1:Y180"/>
  <sheetViews>
    <sheetView workbookViewId="0">
      <pane xSplit="4" ySplit="4" topLeftCell="E49" activePane="bottomRight" state="frozen"/>
      <selection pane="topRight" activeCell="E1" sqref="E1"/>
      <selection pane="bottomLeft" activeCell="A5" sqref="A5"/>
      <selection pane="bottomRight" activeCell="D97" sqref="D97"/>
    </sheetView>
  </sheetViews>
  <sheetFormatPr defaultRowHeight="15" outlineLevelRow="1" x14ac:dyDescent="0.25"/>
  <cols>
    <col min="1" max="1" width="2.85546875" style="21" customWidth="1"/>
    <col min="2" max="2" width="0" hidden="1" customWidth="1"/>
    <col min="3" max="3" width="8.85546875" bestFit="1" customWidth="1"/>
    <col min="4" max="4" width="17.28515625" bestFit="1" customWidth="1"/>
    <col min="23" max="23" width="14.42578125" bestFit="1" customWidth="1"/>
    <col min="24" max="24" width="15.5703125" bestFit="1" customWidth="1"/>
    <col min="25" max="25" width="17" bestFit="1" customWidth="1"/>
    <col min="26" max="26" width="22" bestFit="1" customWidth="1"/>
    <col min="27" max="27" width="23.42578125" bestFit="1" customWidth="1"/>
  </cols>
  <sheetData>
    <row r="1" spans="3:25" s="21" customFormat="1" x14ac:dyDescent="0.25">
      <c r="C1" s="1" t="s">
        <v>0</v>
      </c>
      <c r="E1" s="198" t="s">
        <v>183</v>
      </c>
      <c r="F1" s="199"/>
      <c r="G1" s="199"/>
      <c r="H1" s="199"/>
      <c r="I1" s="199"/>
      <c r="J1" s="199"/>
      <c r="K1" s="199"/>
      <c r="L1" s="199"/>
      <c r="M1" s="200"/>
    </row>
    <row r="2" spans="3:25" s="21" customFormat="1" x14ac:dyDescent="0.25">
      <c r="C2" s="2" t="s">
        <v>2</v>
      </c>
      <c r="E2" s="201"/>
      <c r="F2" s="202"/>
      <c r="G2" s="202"/>
      <c r="H2" s="202"/>
      <c r="I2" s="202"/>
      <c r="J2" s="202"/>
      <c r="K2" s="202"/>
      <c r="L2" s="202"/>
      <c r="M2" s="203"/>
    </row>
    <row r="3" spans="3:25" s="21" customFormat="1" x14ac:dyDescent="0.25"/>
    <row r="4" spans="3:25" ht="14.25" customHeight="1" x14ac:dyDescent="0.25">
      <c r="C4" s="29" t="s">
        <v>3</v>
      </c>
      <c r="D4" s="30" t="s">
        <v>4</v>
      </c>
      <c r="E4" s="30">
        <v>2011</v>
      </c>
      <c r="F4" s="30">
        <v>2012</v>
      </c>
      <c r="G4" s="30">
        <v>2013</v>
      </c>
      <c r="H4" s="30">
        <v>2014</v>
      </c>
      <c r="I4" s="30">
        <v>2015</v>
      </c>
      <c r="J4" s="30">
        <v>2016</v>
      </c>
      <c r="K4" s="30">
        <v>2017</v>
      </c>
      <c r="L4" s="30">
        <v>2018</v>
      </c>
      <c r="M4" s="43">
        <v>2019</v>
      </c>
      <c r="N4" s="30" t="s">
        <v>7</v>
      </c>
      <c r="O4" s="30" t="s">
        <v>8</v>
      </c>
      <c r="P4" s="30" t="s">
        <v>9</v>
      </c>
      <c r="Q4" s="30" t="s">
        <v>10</v>
      </c>
      <c r="R4" s="30" t="s">
        <v>11</v>
      </c>
      <c r="S4" s="30" t="s">
        <v>12</v>
      </c>
      <c r="T4" s="30" t="s">
        <v>13</v>
      </c>
      <c r="U4" s="30" t="s">
        <v>14</v>
      </c>
      <c r="V4" s="57" t="s">
        <v>172</v>
      </c>
      <c r="W4" s="81"/>
      <c r="X4" s="57" t="s">
        <v>19</v>
      </c>
      <c r="Y4" s="57" t="s">
        <v>18</v>
      </c>
    </row>
    <row r="5" spans="3:25" x14ac:dyDescent="0.25">
      <c r="C5" s="32" t="s">
        <v>20</v>
      </c>
      <c r="D5" s="11" t="s">
        <v>21</v>
      </c>
      <c r="E5" s="3">
        <f>E98/'1.1 - Iedzīvotāju Skaits'!E6*1000</f>
        <v>4.9827710156424301</v>
      </c>
      <c r="F5" s="3">
        <f>F98/'1.1 - Iedzīvotāju Skaits'!F6*1000</f>
        <v>5.8165321303207325</v>
      </c>
      <c r="G5" s="3">
        <f>G98/'1.1 - Iedzīvotāju Skaits'!G6*1000</f>
        <v>5.2008841503055523</v>
      </c>
      <c r="H5" s="3">
        <f>H98/'1.1 - Iedzīvotāju Skaits'!H6*1000</f>
        <v>6.0017109554616912</v>
      </c>
      <c r="I5" s="3">
        <f>I98/'1.1 - Iedzīvotāju Skaits'!I6*1000</f>
        <v>6.2883665219344209</v>
      </c>
      <c r="J5" s="3">
        <f>J98/'1.1 - Iedzīvotāju Skaits'!J6*1000</f>
        <v>6.854266885410004</v>
      </c>
      <c r="K5" s="3">
        <f>K98/'1.1 - Iedzīvotāju Skaits'!K6*1000</f>
        <v>7.0439367311072054</v>
      </c>
      <c r="L5" s="3">
        <f>L98/'1.1 - Iedzīvotāju Skaits'!L6*1000</f>
        <v>7.3339940535183343</v>
      </c>
      <c r="M5" s="33">
        <f>M98/'1.1 - Iedzīvotāju Skaits'!M6*1000</f>
        <v>7.3009518597986833</v>
      </c>
      <c r="N5" s="51">
        <f>(F5-E5)/E5</f>
        <v>0.16732880400501512</v>
      </c>
      <c r="O5" s="51">
        <f t="shared" ref="O5:U5" si="0">(G5-F5)/F5</f>
        <v>-0.10584450772753359</v>
      </c>
      <c r="P5" s="51">
        <f t="shared" si="0"/>
        <v>0.15397897396139659</v>
      </c>
      <c r="Q5" s="51">
        <f t="shared" si="0"/>
        <v>4.7762307881866042E-2</v>
      </c>
      <c r="R5" s="51">
        <f t="shared" si="0"/>
        <v>8.9991631610795694E-2</v>
      </c>
      <c r="S5" s="51">
        <f t="shared" si="0"/>
        <v>2.7671791727417676E-2</v>
      </c>
      <c r="T5" s="51">
        <f t="shared" si="0"/>
        <v>4.1178297517947195E-2</v>
      </c>
      <c r="U5" s="51">
        <f t="shared" si="0"/>
        <v>-4.5053477652875493E-3</v>
      </c>
      <c r="V5" s="58">
        <f>AVERAGE(N5:U5)</f>
        <v>5.2195243901452151E-2</v>
      </c>
      <c r="W5" s="67" t="s">
        <v>22</v>
      </c>
      <c r="X5" s="82">
        <f t="shared" ref="X5:X6" si="1">($W$12-M5)/($W$12-$W$10)</f>
        <v>0.2582232910444538</v>
      </c>
      <c r="Y5" s="82">
        <f t="shared" ref="Y5:Y6" si="2">($W$8-V6)/($W$8-$W$6)</f>
        <v>0.61946403250233917</v>
      </c>
    </row>
    <row r="6" spans="3:25" x14ac:dyDescent="0.25">
      <c r="C6" s="32" t="s">
        <v>20</v>
      </c>
      <c r="D6" s="11" t="s">
        <v>23</v>
      </c>
      <c r="E6" s="3">
        <f>E99/'1.1 - Iedzīvotāju Skaits'!E7*1000</f>
        <v>3.8597698888779624</v>
      </c>
      <c r="F6" s="3">
        <f>F99/'1.1 - Iedzīvotāju Skaits'!F7*1000</f>
        <v>4.7641734159123397</v>
      </c>
      <c r="G6" s="3">
        <f>G99/'1.1 - Iedzīvotāju Skaits'!G7*1000</f>
        <v>4.9969091283742015</v>
      </c>
      <c r="H6" s="3">
        <f>H99/'1.1 - Iedzīvotāju Skaits'!H7*1000</f>
        <v>6.0526315789473681</v>
      </c>
      <c r="I6" s="3">
        <f>I99/'1.1 - Iedzīvotāju Skaits'!I7*1000</f>
        <v>5.6781658452967649</v>
      </c>
      <c r="J6" s="3">
        <f>J99/'1.1 - Iedzīvotāju Skaits'!J7*1000</f>
        <v>5.6711290454508276</v>
      </c>
      <c r="K6" s="3">
        <f>K99/'1.1 - Iedzīvotāju Skaits'!K7*1000</f>
        <v>6.1752219220378235</v>
      </c>
      <c r="L6" s="3">
        <f>L99/'1.1 - Iedzīvotāju Skaits'!L7*1000</f>
        <v>6.1833272985544383</v>
      </c>
      <c r="M6" s="33">
        <f>M99/'1.1 - Iedzīvotāju Skaits'!M7*1000</f>
        <v>5.8820202477235446</v>
      </c>
      <c r="N6" s="51">
        <f t="shared" ref="N6:N70" si="3">(F6-E6)/E6</f>
        <v>0.23431540041815499</v>
      </c>
      <c r="O6" s="51">
        <f t="shared" ref="O6:O70" si="4">(G6-F6)/F6</f>
        <v>4.8851226045744801E-2</v>
      </c>
      <c r="P6" s="51">
        <f t="shared" ref="P6:P70" si="5">(H6-G6)/G6</f>
        <v>0.21127509495387947</v>
      </c>
      <c r="Q6" s="51">
        <f t="shared" ref="Q6:Q70" si="6">(I6-H6)/H6</f>
        <v>-6.1868251646621401E-2</v>
      </c>
      <c r="R6" s="51">
        <f t="shared" ref="R6:R70" si="7">(J6-I6)/I6</f>
        <v>-1.2392733917354487E-3</v>
      </c>
      <c r="S6" s="51">
        <f t="shared" ref="S6:S70" si="8">(K6-J6)/J6</f>
        <v>8.8887569397025232E-2</v>
      </c>
      <c r="T6" s="51">
        <f t="shared" ref="T6:T70" si="9">(L6-K6)/K6</f>
        <v>1.3125644096593097E-3</v>
      </c>
      <c r="U6" s="51">
        <f t="shared" ref="U6:U70" si="10">(M6-L6)/L6</f>
        <v>-4.8728950657574668E-2</v>
      </c>
      <c r="V6" s="58">
        <f t="shared" ref="V6:V70" si="11">AVERAGE(N6:U6)</f>
        <v>5.9100672441066537E-2</v>
      </c>
      <c r="W6" s="58">
        <f>MIN(V5:V23)</f>
        <v>-0.34401194061962137</v>
      </c>
      <c r="X6" s="82">
        <f t="shared" si="1"/>
        <v>0.40238674283128789</v>
      </c>
      <c r="Y6" s="82">
        <f t="shared" si="2"/>
        <v>0.57970542885311493</v>
      </c>
    </row>
    <row r="7" spans="3:25" x14ac:dyDescent="0.25">
      <c r="C7" s="32" t="s">
        <v>20</v>
      </c>
      <c r="D7" s="10" t="s">
        <v>24</v>
      </c>
      <c r="E7" s="3">
        <f>E100/'1.1 - Iedzīvotāju Skaits'!E8*1000</f>
        <v>4.388979958754164</v>
      </c>
      <c r="F7" s="3">
        <f>F100/'1.1 - Iedzīvotāju Skaits'!F8*1000</f>
        <v>4.7461604095563139</v>
      </c>
      <c r="G7" s="3">
        <f>G100/'1.1 - Iedzīvotāju Skaits'!G8*1000</f>
        <v>4.0121448709607455</v>
      </c>
      <c r="H7" s="3">
        <f>H100/'1.1 - Iedzīvotāju Skaits'!H8*1000</f>
        <v>6.6379024228343839</v>
      </c>
      <c r="I7" s="3">
        <f>I100/'1.1 - Iedzīvotāju Skaits'!I8*1000</f>
        <v>7.0838252656434477</v>
      </c>
      <c r="J7" s="3">
        <f>J100/'1.1 - Iedzīvotāju Skaits'!J8*1000</f>
        <v>7.0998523230716799</v>
      </c>
      <c r="K7" s="3">
        <f>K100/'1.1 - Iedzīvotāju Skaits'!K8*1000</f>
        <v>6.6617320503330868</v>
      </c>
      <c r="L7" s="3">
        <f>L100/'1.1 - Iedzīvotāju Skaits'!L8*1000</f>
        <v>7.0815821290805463</v>
      </c>
      <c r="M7" s="33">
        <f>M100/'1.1 - Iedzīvotāju Skaits'!M8*1000</f>
        <v>8.1991215226939982</v>
      </c>
      <c r="N7" s="51">
        <f t="shared" si="3"/>
        <v>8.1381198856860931E-2</v>
      </c>
      <c r="O7" s="51">
        <f t="shared" si="4"/>
        <v>-0.15465459977240562</v>
      </c>
      <c r="P7" s="51">
        <f t="shared" si="5"/>
        <v>0.65445232819942423</v>
      </c>
      <c r="Q7" s="51">
        <f t="shared" si="6"/>
        <v>6.7178276269185461E-2</v>
      </c>
      <c r="R7" s="51">
        <f t="shared" si="7"/>
        <v>2.2624862736187763E-3</v>
      </c>
      <c r="S7" s="51">
        <f t="shared" si="8"/>
        <v>-6.1708364174685365E-2</v>
      </c>
      <c r="T7" s="51">
        <f t="shared" si="9"/>
        <v>6.3024161820868646E-2</v>
      </c>
      <c r="U7" s="51">
        <f t="shared" si="10"/>
        <v>0.1578092823387971</v>
      </c>
      <c r="V7" s="58">
        <f t="shared" si="11"/>
        <v>0.10121809622645803</v>
      </c>
      <c r="W7" s="67" t="s">
        <v>25</v>
      </c>
      <c r="X7" s="82">
        <f>($W$12-M7)/($W$12-$W$10)</f>
        <v>0.1669692532942898</v>
      </c>
      <c r="Y7" s="82">
        <f>($W$8-V8)/($W$8-$W$6)</f>
        <v>0.62296677027222103</v>
      </c>
    </row>
    <row r="8" spans="3:25" x14ac:dyDescent="0.25">
      <c r="C8" s="32" t="s">
        <v>20</v>
      </c>
      <c r="D8" s="10" t="s">
        <v>26</v>
      </c>
      <c r="E8" s="3">
        <f>E101/'1.1 - Iedzīvotāju Skaits'!E9*1000</f>
        <v>5.5347550056975416</v>
      </c>
      <c r="F8" s="3">
        <f>F101/'1.1 - Iedzīvotāju Skaits'!F9*1000</f>
        <v>3.8949200298334299</v>
      </c>
      <c r="G8" s="3">
        <f>G101/'1.1 - Iedzīvotāju Skaits'!G9*1000</f>
        <v>4.2426813746287655</v>
      </c>
      <c r="H8" s="3">
        <f>H101/'1.1 - Iedzīvotāju Skaits'!H9*1000</f>
        <v>4.3897400585298669</v>
      </c>
      <c r="I8" s="3">
        <f>I101/'1.1 - Iedzīvotāju Skaits'!I9*1000</f>
        <v>6.2652279846849988</v>
      </c>
      <c r="J8" s="3">
        <f>J101/'1.1 - Iedzīvotāju Skaits'!J9*1000</f>
        <v>7.1980337078651688</v>
      </c>
      <c r="K8" s="3">
        <f>K101/'1.1 - Iedzīvotāju Skaits'!K9*1000</f>
        <v>8.1206496519721583</v>
      </c>
      <c r="L8" s="3">
        <f>L101/'1.1 - Iedzīvotāju Skaits'!L9*1000</f>
        <v>6.0804065704691892</v>
      </c>
      <c r="M8" s="33">
        <f>M101/'1.1 - Iedzīvotāju Skaits'!M9*1000</f>
        <v>7.0677950339440159</v>
      </c>
      <c r="N8" s="51">
        <f t="shared" si="3"/>
        <v>-0.29627959578627172</v>
      </c>
      <c r="O8" s="51">
        <f t="shared" si="4"/>
        <v>8.9285875481815213E-2</v>
      </c>
      <c r="P8" s="51">
        <f t="shared" si="5"/>
        <v>3.4661731795489606E-2</v>
      </c>
      <c r="Q8" s="51">
        <f t="shared" si="6"/>
        <v>0.42724350443275144</v>
      </c>
      <c r="R8" s="51">
        <f t="shared" si="7"/>
        <v>0.14888615792759047</v>
      </c>
      <c r="S8" s="51">
        <f t="shared" si="8"/>
        <v>0.12817610774715638</v>
      </c>
      <c r="T8" s="51">
        <f t="shared" si="9"/>
        <v>-0.25124136232222277</v>
      </c>
      <c r="U8" s="51">
        <f t="shared" si="10"/>
        <v>0.16238855938849425</v>
      </c>
      <c r="V8" s="58">
        <f t="shared" si="11"/>
        <v>5.5390122333100353E-2</v>
      </c>
      <c r="W8" s="79">
        <f>MAX(V5:V23)</f>
        <v>0.71531660514567696</v>
      </c>
      <c r="X8" s="82">
        <f t="shared" ref="X8:X23" si="12">($W$12-M8)/($W$12-$W$10)</f>
        <v>0.281912024551288</v>
      </c>
      <c r="Y8" s="82">
        <f t="shared" ref="Y8:Y23" si="13">($W$8-V9)/($W$8-$W$6)</f>
        <v>0.63317888439174996</v>
      </c>
    </row>
    <row r="9" spans="3:25" x14ac:dyDescent="0.25">
      <c r="C9" s="32" t="s">
        <v>20</v>
      </c>
      <c r="D9" s="10" t="s">
        <v>27</v>
      </c>
      <c r="E9" s="3">
        <f>E102/'1.1 - Iedzīvotāju Skaits'!E10*1000</f>
        <v>5.8729759207987247</v>
      </c>
      <c r="F9" s="3">
        <f>F102/'1.1 - Iedzīvotāju Skaits'!F10*1000</f>
        <v>6.305922454196847</v>
      </c>
      <c r="G9" s="3">
        <f>G102/'1.1 - Iedzīvotāju Skaits'!G10*1000</f>
        <v>7.4476474196092184</v>
      </c>
      <c r="H9" s="3">
        <f>H102/'1.1 - Iedzīvotāju Skaits'!H10*1000</f>
        <v>6.6862797539449055</v>
      </c>
      <c r="I9" s="3">
        <f>I102/'1.1 - Iedzīvotāju Skaits'!I10*1000</f>
        <v>6.2602068590092541</v>
      </c>
      <c r="J9" s="3">
        <f>J102/'1.1 - Iedzīvotāju Skaits'!J10*1000</f>
        <v>7.1592473611748506</v>
      </c>
      <c r="K9" s="3">
        <f>K102/'1.1 - Iedzīvotāju Skaits'!K10*1000</f>
        <v>6.9631417695664286</v>
      </c>
      <c r="L9" s="3">
        <f>L102/'1.1 - Iedzīvotāju Skaits'!L10*1000</f>
        <v>7.2456949280135499</v>
      </c>
      <c r="M9" s="33">
        <f>M102/'1.1 - Iedzīvotāju Skaits'!M10*1000</f>
        <v>8.0496557074968482</v>
      </c>
      <c r="N9" s="51">
        <f t="shared" si="3"/>
        <v>7.3718424736746016E-2</v>
      </c>
      <c r="O9" s="51">
        <f t="shared" si="4"/>
        <v>0.18105597931235376</v>
      </c>
      <c r="P9" s="51">
        <f t="shared" si="5"/>
        <v>-0.10222928433208002</v>
      </c>
      <c r="Q9" s="51">
        <f t="shared" si="6"/>
        <v>-6.3723462166576011E-2</v>
      </c>
      <c r="R9" s="51">
        <f t="shared" si="7"/>
        <v>0.14361194804158267</v>
      </c>
      <c r="S9" s="51">
        <f t="shared" si="8"/>
        <v>-2.7391928468894329E-2</v>
      </c>
      <c r="T9" s="51">
        <f t="shared" si="9"/>
        <v>4.0578400928452572E-2</v>
      </c>
      <c r="U9" s="51">
        <f t="shared" si="10"/>
        <v>0.11095702861777938</v>
      </c>
      <c r="V9" s="58">
        <f t="shared" si="11"/>
        <v>4.4572138333670512E-2</v>
      </c>
      <c r="W9" s="67" t="s">
        <v>173</v>
      </c>
      <c r="X9" s="82">
        <f t="shared" si="12"/>
        <v>0.18215498011832024</v>
      </c>
      <c r="Y9" s="82">
        <f t="shared" si="13"/>
        <v>0.58371537598185341</v>
      </c>
    </row>
    <row r="10" spans="3:25" x14ac:dyDescent="0.25">
      <c r="C10" s="32" t="s">
        <v>20</v>
      </c>
      <c r="D10" s="10" t="s">
        <v>29</v>
      </c>
      <c r="E10" s="3">
        <f>E103/'1.1 - Iedzīvotāju Skaits'!E11*1000</f>
        <v>3.6543029417138682</v>
      </c>
      <c r="F10" s="3">
        <f>F103/'1.1 - Iedzīvotāju Skaits'!F11*1000</f>
        <v>5.444986856928276</v>
      </c>
      <c r="G10" s="3">
        <f>G103/'1.1 - Iedzīvotāju Skaits'!G11*1000</f>
        <v>5.6327085558900647</v>
      </c>
      <c r="H10" s="3">
        <f>H103/'1.1 - Iedzīvotāju Skaits'!H11*1000</f>
        <v>6.2093435836782964</v>
      </c>
      <c r="I10" s="3">
        <f>I103/'1.1 - Iedzīvotāju Skaits'!I11*1000</f>
        <v>5.3106212424849701</v>
      </c>
      <c r="J10" s="3">
        <f>J103/'1.1 - Iedzīvotāju Skaits'!J11*1000</f>
        <v>6.5366152589112447</v>
      </c>
      <c r="K10" s="3">
        <f>K103/'1.1 - Iedzīvotāju Skaits'!K11*1000</f>
        <v>7.8253706754530477</v>
      </c>
      <c r="L10" s="3">
        <f>L103/'1.1 - Iedzīvotāju Skaits'!L11*1000</f>
        <v>7.0407734342160575</v>
      </c>
      <c r="M10" s="33">
        <f>M103/'1.1 - Iedzīvotāju Skaits'!M11*1000</f>
        <v>6.8005181347150261</v>
      </c>
      <c r="N10" s="51">
        <f t="shared" si="3"/>
        <v>0.49002065339842271</v>
      </c>
      <c r="O10" s="51">
        <f t="shared" si="4"/>
        <v>3.4476060988637473E-2</v>
      </c>
      <c r="P10" s="51">
        <f t="shared" si="5"/>
        <v>0.1023726013988866</v>
      </c>
      <c r="Q10" s="51">
        <f t="shared" si="6"/>
        <v>-0.14473709323408712</v>
      </c>
      <c r="R10" s="51">
        <f t="shared" si="7"/>
        <v>0.2308569864893249</v>
      </c>
      <c r="S10" s="51">
        <f t="shared" si="8"/>
        <v>0.19715944192751239</v>
      </c>
      <c r="T10" s="51">
        <f t="shared" si="9"/>
        <v>-0.10026326851175853</v>
      </c>
      <c r="U10" s="51">
        <f t="shared" si="10"/>
        <v>-3.4123424329131562E-2</v>
      </c>
      <c r="V10" s="58">
        <f t="shared" si="11"/>
        <v>9.6970244765975863E-2</v>
      </c>
      <c r="W10" s="127">
        <f>MIN(M5:M23)</f>
        <v>0</v>
      </c>
      <c r="X10" s="82">
        <f t="shared" si="12"/>
        <v>0.30906735751295339</v>
      </c>
      <c r="Y10" s="82">
        <f t="shared" si="13"/>
        <v>0.32380763942651269</v>
      </c>
    </row>
    <row r="11" spans="3:25" x14ac:dyDescent="0.25">
      <c r="C11" s="32" t="s">
        <v>20</v>
      </c>
      <c r="D11" s="23" t="s">
        <v>30</v>
      </c>
      <c r="E11" s="3">
        <f>E104/'1.1 - Iedzīvotāju Skaits'!E12*1000</f>
        <v>1.013787510137875</v>
      </c>
      <c r="F11" s="3">
        <f>F104/'1.1 - Iedzīvotāju Skaits'!F12*1000</f>
        <v>3.3521893987010265</v>
      </c>
      <c r="G11" s="3">
        <f>G104/'1.1 - Iedzīvotāju Skaits'!G12*1000</f>
        <v>3.0695023021267263</v>
      </c>
      <c r="H11" s="3">
        <f>H104/'1.1 - Iedzīvotāju Skaits'!H12*1000</f>
        <v>3.5398230088495577</v>
      </c>
      <c r="I11" s="3">
        <f>I104/'1.1 - Iedzīvotāju Skaits'!I12*1000</f>
        <v>4.0071237756010678</v>
      </c>
      <c r="J11" s="3">
        <f>J104/'1.1 - Iedzīvotāju Skaits'!J12*1000</f>
        <v>2.4674742036787798</v>
      </c>
      <c r="K11" s="3">
        <f>K104/'1.1 - Iedzīvotāju Skaits'!K12*1000</f>
        <v>4.7846889952153111</v>
      </c>
      <c r="L11" s="3">
        <f>L104/'1.1 - Iedzīvotāju Skaits'!L12*1000</f>
        <v>2.5658968975973875</v>
      </c>
      <c r="M11" s="33">
        <f>M104/'1.1 - Iedzīvotāju Skaits'!M12*1000</f>
        <v>3.5402407363700732</v>
      </c>
      <c r="N11" s="51">
        <f t="shared" si="3"/>
        <v>2.3065996228786925</v>
      </c>
      <c r="O11" s="51">
        <f t="shared" si="4"/>
        <v>-8.4329094496820939E-2</v>
      </c>
      <c r="P11" s="51">
        <f t="shared" si="5"/>
        <v>0.15322376738305959</v>
      </c>
      <c r="Q11" s="51">
        <f t="shared" si="6"/>
        <v>0.13201246660730159</v>
      </c>
      <c r="R11" s="51">
        <f t="shared" si="7"/>
        <v>-0.38422810428193993</v>
      </c>
      <c r="S11" s="51">
        <f t="shared" si="8"/>
        <v>0.9391039582427142</v>
      </c>
      <c r="T11" s="51">
        <f t="shared" si="9"/>
        <v>-0.46372754840214603</v>
      </c>
      <c r="U11" s="51">
        <f t="shared" si="10"/>
        <v>0.37972836698350032</v>
      </c>
      <c r="V11" s="58">
        <f t="shared" si="11"/>
        <v>0.37229792936429518</v>
      </c>
      <c r="W11" s="67" t="s">
        <v>174</v>
      </c>
      <c r="X11" s="82">
        <f t="shared" si="12"/>
        <v>0.6403115411848006</v>
      </c>
      <c r="Y11" s="82">
        <f t="shared" si="13"/>
        <v>0.47275406057147268</v>
      </c>
    </row>
    <row r="12" spans="3:25" x14ac:dyDescent="0.25">
      <c r="C12" s="32" t="s">
        <v>20</v>
      </c>
      <c r="D12" s="23" t="s">
        <v>32</v>
      </c>
      <c r="E12" s="3">
        <f>E105/'1.1 - Iedzīvotāju Skaits'!E13*1000</f>
        <v>2.4434941967012831</v>
      </c>
      <c r="F12" s="3">
        <f>F105/'1.1 - Iedzīvotāju Skaits'!F13*1000</f>
        <v>2.1875</v>
      </c>
      <c r="G12" s="3">
        <f>G105/'1.1 - Iedzīvotāju Skaits'!G13*1000</f>
        <v>5.4592164418754008</v>
      </c>
      <c r="H12" s="3">
        <f>H105/'1.1 - Iedzīvotāju Skaits'!H13*1000</f>
        <v>4.6573519627411839</v>
      </c>
      <c r="I12" s="3">
        <f>I105/'1.1 - Iedzīvotāju Skaits'!I13*1000</f>
        <v>4.0719375636240249</v>
      </c>
      <c r="J12" s="3">
        <f>J105/'1.1 - Iedzīvotāju Skaits'!J13*1000</f>
        <v>5.186721991701245</v>
      </c>
      <c r="K12" s="3">
        <f>K105/'1.1 - Iedzīvotāju Skaits'!K13*1000</f>
        <v>6.9420340159666782</v>
      </c>
      <c r="L12" s="3">
        <f>L105/'1.1 - Iedzīvotāju Skaits'!L13*1000</f>
        <v>6.6948555320648344</v>
      </c>
      <c r="M12" s="33">
        <f>M105/'1.1 - Iedzīvotāju Skaits'!M13*1000</f>
        <v>6.8369917236415976</v>
      </c>
      <c r="N12" s="51">
        <f t="shared" si="3"/>
        <v>-0.1047656250000001</v>
      </c>
      <c r="O12" s="51">
        <f t="shared" si="4"/>
        <v>1.4956418020001832</v>
      </c>
      <c r="P12" s="51">
        <f t="shared" si="5"/>
        <v>-0.14688270517787952</v>
      </c>
      <c r="Q12" s="51">
        <f t="shared" si="6"/>
        <v>-0.12569683455329858</v>
      </c>
      <c r="R12" s="51">
        <f t="shared" si="7"/>
        <v>0.27377247579529729</v>
      </c>
      <c r="S12" s="51">
        <f t="shared" si="8"/>
        <v>0.33842415827837552</v>
      </c>
      <c r="T12" s="51">
        <f t="shared" si="9"/>
        <v>-3.5606060606060606E-2</v>
      </c>
      <c r="U12" s="51">
        <f t="shared" si="10"/>
        <v>2.1230658510255466E-2</v>
      </c>
      <c r="V12" s="58">
        <f t="shared" si="11"/>
        <v>0.21451473365585907</v>
      </c>
      <c r="W12" s="82">
        <f>MAX(M5:M23)</f>
        <v>9.8425196850393704</v>
      </c>
      <c r="X12" s="82">
        <f t="shared" si="12"/>
        <v>0.30536164087801371</v>
      </c>
      <c r="Y12" s="82">
        <f t="shared" si="13"/>
        <v>0.36882897114802526</v>
      </c>
    </row>
    <row r="13" spans="3:25" x14ac:dyDescent="0.25">
      <c r="C13" s="32" t="s">
        <v>20</v>
      </c>
      <c r="D13" s="23" t="s">
        <v>33</v>
      </c>
      <c r="E13" s="3">
        <f>E106/'1.1 - Iedzīvotāju Skaits'!E14*1000</f>
        <v>1.2987012987012987</v>
      </c>
      <c r="F13" s="3">
        <f>F106/'1.1 - Iedzīvotāju Skaits'!F14*1000</f>
        <v>1.3262599469496021</v>
      </c>
      <c r="G13" s="3">
        <f>G106/'1.1 - Iedzīvotāju Skaits'!G14*1000</f>
        <v>2.2883295194508011</v>
      </c>
      <c r="H13" s="3">
        <f>H106/'1.1 - Iedzīvotāju Skaits'!H14*1000</f>
        <v>6.5328978068128789</v>
      </c>
      <c r="I13" s="3">
        <f>I106/'1.1 - Iedzīvotāju Skaits'!I14*1000</f>
        <v>3.7365716954694066</v>
      </c>
      <c r="J13" s="3">
        <f>J106/'1.1 - Iedzīvotāju Skaits'!J14*1000</f>
        <v>3.8077106139933363</v>
      </c>
      <c r="K13" s="3">
        <f>K106/'1.1 - Iedzīvotāju Skaits'!K14*1000</f>
        <v>3.8443056222969729</v>
      </c>
      <c r="L13" s="3">
        <f>L106/'1.1 - Iedzīvotāju Skaits'!L14*1000</f>
        <v>5.8968058968058967</v>
      </c>
      <c r="M13" s="33">
        <f>M106/'1.1 - Iedzīvotāju Skaits'!M14*1000</f>
        <v>5.0761421319796947</v>
      </c>
      <c r="N13" s="51">
        <f t="shared" si="3"/>
        <v>2.1220159151193657E-2</v>
      </c>
      <c r="O13" s="51">
        <f t="shared" si="4"/>
        <v>0.725400457665904</v>
      </c>
      <c r="P13" s="51">
        <f t="shared" si="5"/>
        <v>1.854876341577228</v>
      </c>
      <c r="Q13" s="51">
        <f t="shared" si="6"/>
        <v>-0.42803763261493294</v>
      </c>
      <c r="R13" s="51">
        <f t="shared" si="7"/>
        <v>1.9038553069966695E-2</v>
      </c>
      <c r="S13" s="51">
        <f t="shared" si="8"/>
        <v>9.6107640557425624E-3</v>
      </c>
      <c r="T13" s="51">
        <f t="shared" si="9"/>
        <v>0.53390663390663373</v>
      </c>
      <c r="U13" s="51">
        <f t="shared" si="10"/>
        <v>-0.1391708967851101</v>
      </c>
      <c r="V13" s="58">
        <f t="shared" si="11"/>
        <v>0.32460554750332821</v>
      </c>
      <c r="W13" s="72"/>
      <c r="X13" s="82">
        <f t="shared" si="12"/>
        <v>0.48426395939086303</v>
      </c>
      <c r="Y13" s="82">
        <f t="shared" si="13"/>
        <v>0.28935642838975373</v>
      </c>
    </row>
    <row r="14" spans="3:25" x14ac:dyDescent="0.25">
      <c r="C14" s="32" t="s">
        <v>20</v>
      </c>
      <c r="D14" s="23" t="s">
        <v>34</v>
      </c>
      <c r="E14" s="3">
        <f>E107/'1.1 - Iedzīvotāju Skaits'!E15*1000</f>
        <v>1.3020833333333333</v>
      </c>
      <c r="F14" s="3">
        <f>F107/'1.1 - Iedzīvotāju Skaits'!F15*1000</f>
        <v>1.794526693584567</v>
      </c>
      <c r="G14" s="3">
        <f>G107/'1.1 - Iedzīvotāju Skaits'!G15*1000</f>
        <v>3.2527881040892193</v>
      </c>
      <c r="H14" s="3">
        <f>H107/'1.1 - Iedzīvotāju Skaits'!H15*1000</f>
        <v>2.8195488721804511</v>
      </c>
      <c r="I14" s="3">
        <f>I107/'1.1 - Iedzīvotāju Skaits'!I15*1000</f>
        <v>3.3557046979865772</v>
      </c>
      <c r="J14" s="3">
        <f>J107/'1.1 - Iedzīvotāju Skaits'!J15*1000</f>
        <v>4.3710539096648855</v>
      </c>
      <c r="K14" s="3">
        <f>K107/'1.1 - Iedzīvotāju Skaits'!K15*1000</f>
        <v>1.4749262536873156</v>
      </c>
      <c r="L14" s="3">
        <f>L107/'1.1 - Iedzīvotāju Skaits'!L15*1000</f>
        <v>3.0241935483870965</v>
      </c>
      <c r="M14" s="33">
        <f>M107/'1.1 - Iedzīvotāju Skaits'!M15*1000</f>
        <v>7.0528967254408057</v>
      </c>
      <c r="N14" s="51">
        <f t="shared" si="3"/>
        <v>0.37819650067294752</v>
      </c>
      <c r="O14" s="51">
        <f t="shared" si="4"/>
        <v>0.81261617100371752</v>
      </c>
      <c r="P14" s="51">
        <f t="shared" si="5"/>
        <v>-0.13319011815252416</v>
      </c>
      <c r="Q14" s="51">
        <f t="shared" si="6"/>
        <v>0.19015659955257272</v>
      </c>
      <c r="R14" s="51">
        <f t="shared" si="7"/>
        <v>0.30257406508013585</v>
      </c>
      <c r="S14" s="51">
        <f t="shared" si="8"/>
        <v>-0.66256964929531303</v>
      </c>
      <c r="T14" s="51">
        <f t="shared" si="9"/>
        <v>1.0504032258064515</v>
      </c>
      <c r="U14" s="51">
        <f t="shared" si="10"/>
        <v>1.3321578505457599</v>
      </c>
      <c r="V14" s="58">
        <f t="shared" si="11"/>
        <v>0.40879308065171849</v>
      </c>
      <c r="W14" s="72"/>
      <c r="X14" s="82">
        <f t="shared" si="12"/>
        <v>0.28342569269521417</v>
      </c>
      <c r="Y14" s="82">
        <f t="shared" si="13"/>
        <v>0.20749099593319037</v>
      </c>
    </row>
    <row r="15" spans="3:25" x14ac:dyDescent="0.25">
      <c r="C15" s="32" t="s">
        <v>20</v>
      </c>
      <c r="D15" s="23" t="s">
        <v>35</v>
      </c>
      <c r="E15" s="3">
        <f>E108/'1.1 - Iedzīvotāju Skaits'!E16*1000</f>
        <v>2.7218290691344582</v>
      </c>
      <c r="F15" s="3">
        <f>F108/'1.1 - Iedzīvotāju Skaits'!F16*1000</f>
        <v>3.9128004471771938</v>
      </c>
      <c r="G15" s="3">
        <f>G108/'1.1 - Iedzīvotāju Skaits'!G16*1000</f>
        <v>0.57670126874279126</v>
      </c>
      <c r="H15" s="3">
        <f>H108/'1.1 - Iedzīvotāju Skaits'!H16*1000</f>
        <v>2.8985507246376812</v>
      </c>
      <c r="I15" s="3">
        <f>I108/'1.1 - Iedzīvotāju Skaits'!I16*1000</f>
        <v>1.7523364485981308</v>
      </c>
      <c r="J15" s="3">
        <f>J108/'1.1 - Iedzīvotāju Skaits'!J16*1000</f>
        <v>2.9377203290246769</v>
      </c>
      <c r="K15" s="3">
        <f>K108/'1.1 - Iedzīvotāju Skaits'!K16*1000</f>
        <v>2.9922202274087373</v>
      </c>
      <c r="L15" s="3">
        <f>L108/'1.1 - Iedzīvotāju Skaits'!L16*1000</f>
        <v>3.629764065335753</v>
      </c>
      <c r="M15" s="33">
        <f>M108/'1.1 - Iedzīvotāju Skaits'!M16*1000</f>
        <v>3.0506406345332522</v>
      </c>
      <c r="N15" s="51">
        <f t="shared" si="3"/>
        <v>0.43756288429290108</v>
      </c>
      <c r="O15" s="51">
        <f t="shared" si="4"/>
        <v>-0.85261163288844943</v>
      </c>
      <c r="P15" s="51">
        <f t="shared" si="5"/>
        <v>4.0260869565217394</v>
      </c>
      <c r="Q15" s="51">
        <f t="shared" si="6"/>
        <v>-0.39544392523364491</v>
      </c>
      <c r="R15" s="51">
        <f t="shared" si="7"/>
        <v>0.67645906776341569</v>
      </c>
      <c r="S15" s="51">
        <f t="shared" si="8"/>
        <v>1.8551765409934137E-2</v>
      </c>
      <c r="T15" s="51">
        <f t="shared" si="9"/>
        <v>0.21306715063520867</v>
      </c>
      <c r="U15" s="51">
        <f t="shared" si="10"/>
        <v>-0.15954850518608898</v>
      </c>
      <c r="V15" s="58">
        <f t="shared" si="11"/>
        <v>0.49551547016437697</v>
      </c>
      <c r="W15" s="72"/>
      <c r="X15" s="82">
        <f t="shared" si="12"/>
        <v>0.69005491153142162</v>
      </c>
      <c r="Y15" s="82">
        <f t="shared" si="13"/>
        <v>0.5752431080987106</v>
      </c>
    </row>
    <row r="16" spans="3:25" x14ac:dyDescent="0.25">
      <c r="C16" s="32" t="s">
        <v>20</v>
      </c>
      <c r="D16" s="23" t="s">
        <v>36</v>
      </c>
      <c r="E16" s="3">
        <f>E109/'1.1 - Iedzīvotāju Skaits'!E17*1000</f>
        <v>6.1349693251533743</v>
      </c>
      <c r="F16" s="3">
        <f>F109/'1.1 - Iedzīvotāju Skaits'!F17*1000</f>
        <v>3.9682539682539679</v>
      </c>
      <c r="G16" s="3">
        <f>G109/'1.1 - Iedzīvotāju Skaits'!G17*1000</f>
        <v>4.1050903119868636</v>
      </c>
      <c r="H16" s="3">
        <f>H109/'1.1 - Iedzīvotāju Skaits'!H17*1000</f>
        <v>3.3003300330033003</v>
      </c>
      <c r="I16" s="3">
        <f>I109/'1.1 - Iedzīvotāju Skaits'!I17*1000</f>
        <v>6.700167504187605</v>
      </c>
      <c r="J16" s="3">
        <f>J109/'1.1 - Iedzīvotāju Skaits'!J17*1000</f>
        <v>2.0491803278688527</v>
      </c>
      <c r="K16" s="3">
        <f>K109/'1.1 - Iedzīvotāju Skaits'!K17*1000</f>
        <v>5.4533060668029991</v>
      </c>
      <c r="L16" s="3">
        <f>L109/'1.1 - Iedzīvotāju Skaits'!L17*1000</f>
        <v>5.0395968322534195</v>
      </c>
      <c r="M16" s="33">
        <f>M109/'1.1 - Iedzīvotāju Skaits'!M17*1000</f>
        <v>2.2222222222222223</v>
      </c>
      <c r="N16" s="51">
        <f t="shared" si="3"/>
        <v>-0.35317460317460325</v>
      </c>
      <c r="O16" s="51">
        <f t="shared" si="4"/>
        <v>3.448275862068971E-2</v>
      </c>
      <c r="P16" s="51">
        <f t="shared" si="5"/>
        <v>-0.19603960396039602</v>
      </c>
      <c r="Q16" s="51">
        <f t="shared" si="6"/>
        <v>1.0301507537688444</v>
      </c>
      <c r="R16" s="51">
        <f t="shared" si="7"/>
        <v>-0.69415983606557374</v>
      </c>
      <c r="S16" s="51">
        <f t="shared" si="8"/>
        <v>1.6612133605998631</v>
      </c>
      <c r="T16" s="51">
        <f t="shared" si="9"/>
        <v>-7.5863930885529174E-2</v>
      </c>
      <c r="U16" s="51">
        <f t="shared" si="10"/>
        <v>-0.55904761904761902</v>
      </c>
      <c r="V16" s="58">
        <f t="shared" si="11"/>
        <v>0.10594515998195952</v>
      </c>
      <c r="W16" s="72"/>
      <c r="X16" s="82">
        <f t="shared" si="12"/>
        <v>0.77422222222222226</v>
      </c>
      <c r="Y16" s="82">
        <f t="shared" si="13"/>
        <v>0.50886480548934232</v>
      </c>
    </row>
    <row r="17" spans="3:25" x14ac:dyDescent="0.25">
      <c r="C17" s="32" t="s">
        <v>20</v>
      </c>
      <c r="D17" s="23" t="s">
        <v>37</v>
      </c>
      <c r="E17" s="3">
        <f>E110/'1.1 - Iedzīvotāju Skaits'!E18*1000</f>
        <v>2.2471910112359552</v>
      </c>
      <c r="F17" s="3">
        <f>F110/'1.1 - Iedzīvotāju Skaits'!F18*1000</f>
        <v>3.8580246913580245</v>
      </c>
      <c r="G17" s="3">
        <f>G110/'1.1 - Iedzīvotāju Skaits'!G18*1000</f>
        <v>3.2025620496397114</v>
      </c>
      <c r="H17" s="3">
        <f>H110/'1.1 - Iedzīvotāju Skaits'!H18*1000</f>
        <v>4.0387722132471726</v>
      </c>
      <c r="I17" s="3">
        <f>I110/'1.1 - Iedzīvotāju Skaits'!I18*1000</f>
        <v>4.5078888054094666</v>
      </c>
      <c r="J17" s="3">
        <f>J110/'1.1 - Iedzīvotāju Skaits'!J18*1000</f>
        <v>6.1728395061728394</v>
      </c>
      <c r="K17" s="3">
        <f>K110/'1.1 - Iedzīvotāju Skaits'!K18*1000</f>
        <v>2.3310023310023311</v>
      </c>
      <c r="L17" s="3">
        <f>L110/'1.1 - Iedzīvotāju Skaits'!L18*1000</f>
        <v>4.7923322683706067</v>
      </c>
      <c r="M17" s="33">
        <f>M110/'1.1 - Iedzīvotāju Skaits'!M18*1000</f>
        <v>3.2733224222585928</v>
      </c>
      <c r="N17" s="51">
        <f t="shared" si="3"/>
        <v>0.71682098765432078</v>
      </c>
      <c r="O17" s="51">
        <f t="shared" si="4"/>
        <v>-0.16989591673338678</v>
      </c>
      <c r="P17" s="51">
        <f t="shared" si="5"/>
        <v>0.26110662358642983</v>
      </c>
      <c r="Q17" s="51">
        <f t="shared" si="6"/>
        <v>0.11615326821938399</v>
      </c>
      <c r="R17" s="51">
        <f t="shared" si="7"/>
        <v>0.36934156378600819</v>
      </c>
      <c r="S17" s="51">
        <f t="shared" si="8"/>
        <v>-0.6223776223776224</v>
      </c>
      <c r="T17" s="51">
        <f t="shared" si="9"/>
        <v>1.0559105431309901</v>
      </c>
      <c r="U17" s="51">
        <f t="shared" si="10"/>
        <v>-0.31696672122204023</v>
      </c>
      <c r="V17" s="58">
        <f t="shared" si="11"/>
        <v>0.17626159075551046</v>
      </c>
      <c r="W17" s="72"/>
      <c r="X17" s="82">
        <f t="shared" si="12"/>
        <v>0.66743044189852696</v>
      </c>
      <c r="Y17" s="82">
        <f t="shared" si="13"/>
        <v>0.37926018320166177</v>
      </c>
    </row>
    <row r="18" spans="3:25" x14ac:dyDescent="0.25">
      <c r="C18" s="32" t="s">
        <v>20</v>
      </c>
      <c r="D18" s="23" t="s">
        <v>38</v>
      </c>
      <c r="E18" s="3">
        <f>E111/'1.1 - Iedzīvotāju Skaits'!E19*1000</f>
        <v>3.7174721189591078</v>
      </c>
      <c r="G18" s="3">
        <f>G111/'1.1 - Iedzīvotāju Skaits'!G19*1000</f>
        <v>0.93023255813953498</v>
      </c>
      <c r="H18" s="3">
        <f>H111/'1.1 - Iedzīvotāju Skaits'!H19*1000</f>
        <v>1.8726591760299625</v>
      </c>
      <c r="I18" s="3">
        <f>I111/'1.1 - Iedzīvotāju Skaits'!I19*1000</f>
        <v>2.8195488721804511</v>
      </c>
      <c r="J18" s="3"/>
      <c r="K18" s="3">
        <f>K111/'1.1 - Iedzīvotāju Skaits'!K19*1000</f>
        <v>1.0050251256281408</v>
      </c>
      <c r="L18" s="3">
        <f>L111/'1.1 - Iedzīvotāju Skaits'!L19*1000</f>
        <v>3.0643513789581203</v>
      </c>
      <c r="M18" s="33">
        <v>0</v>
      </c>
      <c r="N18" s="51"/>
      <c r="O18" s="51"/>
      <c r="P18" s="51">
        <f t="shared" si="5"/>
        <v>1.0131086142322094</v>
      </c>
      <c r="Q18" s="51">
        <f t="shared" si="6"/>
        <v>0.505639097744361</v>
      </c>
      <c r="R18" s="51">
        <f t="shared" si="7"/>
        <v>-1</v>
      </c>
      <c r="S18" s="51"/>
      <c r="T18" s="51">
        <f t="shared" si="9"/>
        <v>2.0490296220633293</v>
      </c>
      <c r="U18" s="51">
        <f t="shared" si="10"/>
        <v>-1</v>
      </c>
      <c r="V18" s="58">
        <f t="shared" si="11"/>
        <v>0.31355546680797997</v>
      </c>
      <c r="W18" s="72"/>
      <c r="X18" s="82">
        <f t="shared" si="12"/>
        <v>1</v>
      </c>
      <c r="Y18" s="82">
        <f t="shared" si="13"/>
        <v>0.4473313582576719</v>
      </c>
    </row>
    <row r="19" spans="3:25" x14ac:dyDescent="0.25">
      <c r="C19" s="32" t="s">
        <v>20</v>
      </c>
      <c r="D19" s="23" t="s">
        <v>39</v>
      </c>
      <c r="E19" s="3">
        <f>E112/'1.1 - Iedzīvotāju Skaits'!E20*1000</f>
        <v>1.8501387604070305</v>
      </c>
      <c r="F19" s="3">
        <f>F112/'1.1 - Iedzīvotāju Skaits'!F20*1000</f>
        <v>2.8089887640449436</v>
      </c>
      <c r="G19" s="3">
        <f>G112/'1.1 - Iedzīvotāju Skaits'!G20*1000</f>
        <v>0.96993210475266733</v>
      </c>
      <c r="H19" s="3">
        <f>H112/'1.1 - Iedzīvotāju Skaits'!H20*1000</f>
        <v>1.9569471624266144</v>
      </c>
      <c r="I19" s="3">
        <f>I112/'1.1 - Iedzīvotāju Skaits'!I20*1000</f>
        <v>3.9761431411530812</v>
      </c>
      <c r="J19" s="3"/>
      <c r="K19" s="3">
        <f>K112/'1.1 - Iedzīvotāju Skaits'!K20*1000</f>
        <v>3.2051282051282048</v>
      </c>
      <c r="L19" s="3">
        <f>L112/'1.1 - Iedzīvotāju Skaits'!L20*1000</f>
        <v>7.4866310160427805</v>
      </c>
      <c r="M19" s="33">
        <f>M112/'1.1 - Iedzīvotāju Skaits'!M20*1000</f>
        <v>3.303964757709251</v>
      </c>
      <c r="N19" s="51">
        <f t="shared" si="3"/>
        <v>0.51825842696629199</v>
      </c>
      <c r="O19" s="51">
        <f t="shared" si="4"/>
        <v>-0.65470417070805031</v>
      </c>
      <c r="P19" s="51">
        <f t="shared" si="5"/>
        <v>1.0176125244618395</v>
      </c>
      <c r="Q19" s="51">
        <f t="shared" si="6"/>
        <v>1.0318091451292246</v>
      </c>
      <c r="R19" s="51">
        <f t="shared" si="7"/>
        <v>-1</v>
      </c>
      <c r="S19" s="51"/>
      <c r="T19" s="51">
        <f t="shared" si="9"/>
        <v>1.3358288770053479</v>
      </c>
      <c r="U19" s="51">
        <f t="shared" si="10"/>
        <v>-0.55868470736312148</v>
      </c>
      <c r="V19" s="58">
        <f t="shared" si="11"/>
        <v>0.24144572792736177</v>
      </c>
      <c r="W19" s="72"/>
      <c r="X19" s="82">
        <f t="shared" si="12"/>
        <v>0.66431718061674017</v>
      </c>
      <c r="Y19" s="82">
        <f t="shared" si="13"/>
        <v>0.57803736406981243</v>
      </c>
    </row>
    <row r="20" spans="3:25" x14ac:dyDescent="0.25">
      <c r="C20" s="32" t="s">
        <v>20</v>
      </c>
      <c r="D20" s="23" t="s">
        <v>41</v>
      </c>
      <c r="E20" s="3">
        <f>E113/'1.1 - Iedzīvotāju Skaits'!E21*1000</f>
        <v>4.4367759428148883</v>
      </c>
      <c r="F20" s="3">
        <f>F113/'1.1 - Iedzīvotāju Skaits'!F21*1000</f>
        <v>3.9970022483137648</v>
      </c>
      <c r="G20" s="3">
        <f>G113/'1.1 - Iedzīvotāju Skaits'!G21*1000</f>
        <v>3.5696073431922488</v>
      </c>
      <c r="H20" s="3">
        <f>H113/'1.1 - Iedzīvotāju Skaits'!H21*1000</f>
        <v>4.6439628482972131</v>
      </c>
      <c r="I20" s="3">
        <f>I113/'1.1 - Iedzīvotāju Skaits'!I21*1000</f>
        <v>6.985769728331177</v>
      </c>
      <c r="J20" s="3">
        <f>J113/'1.1 - Iedzīvotāju Skaits'!J21*1000</f>
        <v>6.2893081761006293</v>
      </c>
      <c r="K20" s="3">
        <f>K113/'1.1 - Iedzīvotāju Skaits'!K21*1000</f>
        <v>5.8370920668612367</v>
      </c>
      <c r="L20" s="3">
        <f>L113/'1.1 - Iedzīvotāju Skaits'!L21*1000</f>
        <v>7.8209277238403452</v>
      </c>
      <c r="M20" s="33">
        <f>M113/'1.1 - Iedzīvotāju Skaits'!M21*1000</f>
        <v>8.2621867254199941</v>
      </c>
      <c r="N20" s="51">
        <f t="shared" si="3"/>
        <v>-9.9120104366169873E-2</v>
      </c>
      <c r="O20" s="51">
        <f t="shared" si="4"/>
        <v>-0.10692886282508929</v>
      </c>
      <c r="P20" s="51">
        <f t="shared" si="5"/>
        <v>0.30097302078726212</v>
      </c>
      <c r="Q20" s="51">
        <f t="shared" si="6"/>
        <v>0.50426908150064698</v>
      </c>
      <c r="R20" s="51">
        <f t="shared" si="7"/>
        <v>-9.9697181458187664E-2</v>
      </c>
      <c r="S20" s="51">
        <f t="shared" si="8"/>
        <v>-7.1902361369063417E-2</v>
      </c>
      <c r="T20" s="51">
        <f t="shared" si="9"/>
        <v>0.33986711777973905</v>
      </c>
      <c r="U20" s="51">
        <f t="shared" si="10"/>
        <v>5.642028889163235E-2</v>
      </c>
      <c r="V20" s="58">
        <f t="shared" si="11"/>
        <v>0.10298512486759628</v>
      </c>
      <c r="W20" s="72"/>
      <c r="X20" s="82">
        <f t="shared" si="12"/>
        <v>0.16056182869732863</v>
      </c>
      <c r="Y20" s="82">
        <f t="shared" si="13"/>
        <v>1</v>
      </c>
    </row>
    <row r="21" spans="3:25" x14ac:dyDescent="0.25">
      <c r="C21" s="32" t="s">
        <v>20</v>
      </c>
      <c r="D21" s="23" t="s">
        <v>42</v>
      </c>
      <c r="E21" s="3"/>
      <c r="F21" s="3"/>
      <c r="G21" s="3">
        <f>G114/'1.1 - Iedzīvotāju Skaits'!G22*1000</f>
        <v>6.284367635506678</v>
      </c>
      <c r="H21" s="3"/>
      <c r="I21" s="3"/>
      <c r="J21" s="3"/>
      <c r="K21" s="3"/>
      <c r="L21" s="3">
        <f>L114/'1.1 - Iedzīvotāju Skaits'!L22*1000</f>
        <v>5</v>
      </c>
      <c r="M21" s="33">
        <f>M114/'1.1 - Iedzīvotāju Skaits'!M22*1000</f>
        <v>2.5817555938037868</v>
      </c>
      <c r="N21" s="51"/>
      <c r="O21" s="51"/>
      <c r="P21" s="51"/>
      <c r="Q21" s="51"/>
      <c r="R21" s="51"/>
      <c r="S21" s="51"/>
      <c r="T21" s="51">
        <f>(L21-G21)/G21</f>
        <v>-0.20437500000000011</v>
      </c>
      <c r="U21" s="51">
        <f t="shared" ref="U21" si="14">(M21-L21)/L21</f>
        <v>-0.48364888123924266</v>
      </c>
      <c r="V21" s="58">
        <f>AVERAGE(N21:U21)</f>
        <v>-0.34401194061962137</v>
      </c>
      <c r="W21" s="72"/>
      <c r="X21" s="82">
        <f t="shared" si="12"/>
        <v>0.73769363166953528</v>
      </c>
      <c r="Y21" s="82">
        <f t="shared" si="13"/>
        <v>0</v>
      </c>
    </row>
    <row r="22" spans="3:25" x14ac:dyDescent="0.25">
      <c r="C22" s="32" t="s">
        <v>20</v>
      </c>
      <c r="D22" s="23" t="s">
        <v>43</v>
      </c>
      <c r="E22" s="3">
        <f>E115/'1.1 - Iedzīvotāju Skaits'!E23*1000</f>
        <v>1.876172607879925</v>
      </c>
      <c r="F22" s="3">
        <f>F115/'1.1 - Iedzīvotāju Skaits'!F23*1000</f>
        <v>3.6101083032490977</v>
      </c>
      <c r="G22" s="3"/>
      <c r="H22" s="3">
        <f>H115/'1.1 - Iedzīvotāju Skaits'!H23*1000</f>
        <v>3.6101083032490977</v>
      </c>
      <c r="I22" s="3">
        <f>I115/'1.1 - Iedzīvotāju Skaits'!I23*1000</f>
        <v>1.8416206261510129</v>
      </c>
      <c r="J22" s="3">
        <f>J115/'1.1 - Iedzīvotāju Skaits'!J23*1000</f>
        <v>5.6925996204933584</v>
      </c>
      <c r="K22" s="3">
        <f>K115/'1.1 - Iedzīvotāju Skaits'!K23*1000</f>
        <v>7.6045627376425857</v>
      </c>
      <c r="L22" s="3"/>
      <c r="M22" s="33">
        <f>M115/'1.1 - Iedzīvotāju Skaits'!M23*1000</f>
        <v>9.8425196850393704</v>
      </c>
      <c r="N22" s="51">
        <f t="shared" si="3"/>
        <v>0.92418772563176899</v>
      </c>
      <c r="O22" s="51"/>
      <c r="P22" s="51"/>
      <c r="Q22" s="51">
        <f t="shared" si="6"/>
        <v>-0.48987108655616945</v>
      </c>
      <c r="R22" s="51">
        <f t="shared" si="7"/>
        <v>2.0910815939278939</v>
      </c>
      <c r="S22" s="51">
        <f t="shared" si="8"/>
        <v>0.33586818757921427</v>
      </c>
      <c r="T22" s="51"/>
      <c r="U22" s="51"/>
      <c r="V22" s="58">
        <f t="shared" si="11"/>
        <v>0.71531660514567696</v>
      </c>
      <c r="W22" s="72"/>
      <c r="X22" s="82">
        <f t="shared" si="12"/>
        <v>0</v>
      </c>
      <c r="Y22" s="82">
        <f t="shared" si="13"/>
        <v>0.54032026462308291</v>
      </c>
    </row>
    <row r="23" spans="3:25" ht="15.75" thickBot="1" x14ac:dyDescent="0.3">
      <c r="C23" s="34" t="s">
        <v>20</v>
      </c>
      <c r="D23" s="13" t="s">
        <v>44</v>
      </c>
      <c r="E23" s="22">
        <f>E116/'1.1 - Iedzīvotāju Skaits'!E24*1000</f>
        <v>2.2664316293125157</v>
      </c>
      <c r="F23" s="22">
        <f>F116/'1.1 - Iedzīvotāju Skaits'!F24*1000</f>
        <v>5.0916496945010188</v>
      </c>
      <c r="G23" s="22">
        <f>G116/'1.1 - Iedzīvotāju Skaits'!G24*1000</f>
        <v>3.3557046979865772</v>
      </c>
      <c r="H23" s="22">
        <f>H116/'1.1 - Iedzīvotāju Skaits'!H24*1000</f>
        <v>4.4167316186022347</v>
      </c>
      <c r="I23" s="22">
        <f>I116/'1.1 - Iedzīvotāju Skaits'!I24*1000</f>
        <v>5.4263565891472867</v>
      </c>
      <c r="J23" s="22">
        <f>J116/'1.1 - Iedzīvotāju Skaits'!J24*1000</f>
        <v>3.3978044955567173</v>
      </c>
      <c r="K23" s="22">
        <f>K116/'1.1 - Iedzīvotāju Skaits'!K24*1000</f>
        <v>4.7758026001591931</v>
      </c>
      <c r="L23" s="22">
        <f>L116/'1.1 - Iedzīvotāju Skaits'!L24*1000</f>
        <v>3.7614185921547558</v>
      </c>
      <c r="M23" s="35">
        <f>M116/'1.1 - Iedzīvotāju Skaits'!M24*1000</f>
        <v>3.2867707477403449</v>
      </c>
      <c r="N23" s="54">
        <f t="shared" si="3"/>
        <v>1.2465489929848383</v>
      </c>
      <c r="O23" s="54">
        <f t="shared" si="4"/>
        <v>-0.34093959731543627</v>
      </c>
      <c r="P23" s="54">
        <f t="shared" si="5"/>
        <v>0.31618602234346593</v>
      </c>
      <c r="Q23" s="54">
        <f t="shared" si="6"/>
        <v>0.22859097127222969</v>
      </c>
      <c r="R23" s="54">
        <f t="shared" si="7"/>
        <v>-0.37383317153311924</v>
      </c>
      <c r="S23" s="54">
        <f t="shared" si="8"/>
        <v>0.40555544216992867</v>
      </c>
      <c r="T23" s="54">
        <f t="shared" si="9"/>
        <v>-0.21240074034270692</v>
      </c>
      <c r="U23" s="54">
        <f t="shared" si="10"/>
        <v>-0.12618851977931694</v>
      </c>
      <c r="V23" s="59">
        <f t="shared" si="11"/>
        <v>0.14293992497498542</v>
      </c>
      <c r="W23" s="73"/>
      <c r="X23" s="46">
        <f t="shared" si="12"/>
        <v>0.66606409202958095</v>
      </c>
      <c r="Y23" s="46">
        <f t="shared" si="13"/>
        <v>0.59335506241094571</v>
      </c>
    </row>
    <row r="24" spans="3:25" x14ac:dyDescent="0.25">
      <c r="C24" s="36" t="s">
        <v>45</v>
      </c>
      <c r="D24" s="11" t="s">
        <v>46</v>
      </c>
      <c r="E24" s="3">
        <f>E117/'1.1 - Iedzīvotāju Skaits'!E25*1000</f>
        <v>7.0341164784820904</v>
      </c>
      <c r="F24" s="3">
        <f>F117/'1.1 - Iedzīvotāju Skaits'!F25*1000</f>
        <v>6.7735145161626482</v>
      </c>
      <c r="G24" s="3">
        <f>G117/'1.1 - Iedzīvotāju Skaits'!G25*1000</f>
        <v>8.8686583750053423</v>
      </c>
      <c r="H24" s="3">
        <f>H117/'1.1 - Iedzīvotāju Skaits'!H25*1000</f>
        <v>8.4397935716722223</v>
      </c>
      <c r="I24" s="3">
        <f>I117/'1.1 - Iedzīvotāju Skaits'!I25*1000</f>
        <v>9.1496232508073199</v>
      </c>
      <c r="J24" s="3">
        <f>J117/'1.1 - Iedzīvotāju Skaits'!J25*1000</f>
        <v>9.7593904099401616</v>
      </c>
      <c r="K24" s="3">
        <f>K117/'1.1 - Iedzīvotāju Skaits'!K25*1000</f>
        <v>11.627234337941807</v>
      </c>
      <c r="L24" s="3">
        <f>L117/'1.1 - Iedzīvotāju Skaits'!L25*1000</f>
        <v>10.6920729576743</v>
      </c>
      <c r="M24" s="33">
        <f>M117/'1.1 - Iedzīvotāju Skaits'!M25*1000</f>
        <v>12.920843578588991</v>
      </c>
      <c r="N24" s="51">
        <f t="shared" si="3"/>
        <v>-3.7048286464496843E-2</v>
      </c>
      <c r="O24" s="51">
        <f t="shared" si="4"/>
        <v>0.30931414612655783</v>
      </c>
      <c r="P24" s="51">
        <f t="shared" si="5"/>
        <v>-4.8357348451012083E-2</v>
      </c>
      <c r="Q24" s="51">
        <f t="shared" si="6"/>
        <v>8.4105099622058074E-2</v>
      </c>
      <c r="R24" s="51">
        <f t="shared" si="7"/>
        <v>6.6643963627577643E-2</v>
      </c>
      <c r="S24" s="51">
        <f t="shared" si="8"/>
        <v>0.19138940543860242</v>
      </c>
      <c r="T24" s="51">
        <f t="shared" si="9"/>
        <v>-8.0428531247186047E-2</v>
      </c>
      <c r="U24" s="51">
        <f t="shared" si="10"/>
        <v>0.20845074942319558</v>
      </c>
      <c r="V24" s="58">
        <f t="shared" si="11"/>
        <v>8.6758649759412054E-2</v>
      </c>
      <c r="W24" s="67" t="s">
        <v>22</v>
      </c>
      <c r="X24" s="82">
        <f t="shared" ref="X24:X25" si="15">($W$31-M24)/($W$31-$W$29)</f>
        <v>0</v>
      </c>
      <c r="Y24" s="82">
        <f t="shared" ref="Y24:Y25" si="16">($W$27-V24)/($W$27-$W$25)</f>
        <v>0.79558762357365931</v>
      </c>
    </row>
    <row r="25" spans="3:25" x14ac:dyDescent="0.25">
      <c r="C25" s="36" t="s">
        <v>45</v>
      </c>
      <c r="D25" s="11" t="s">
        <v>47</v>
      </c>
      <c r="E25" s="3">
        <f>E118/'1.1 - Iedzīvotāju Skaits'!E26*1000</f>
        <v>6.2710486586923704</v>
      </c>
      <c r="F25" s="3">
        <f>F118/'1.1 - Iedzīvotāju Skaits'!F26*1000</f>
        <v>6.4562410329985651</v>
      </c>
      <c r="G25" s="3">
        <f>G118/'1.1 - Iedzīvotāju Skaits'!G26*1000</f>
        <v>6.1994941706248845</v>
      </c>
      <c r="H25" s="3">
        <f>H118/'1.1 - Iedzīvotāju Skaits'!H26*1000</f>
        <v>6.8838039390655874</v>
      </c>
      <c r="I25" s="3">
        <f>I118/'1.1 - Iedzīvotāju Skaits'!I26*1000</f>
        <v>7.6082715567694104</v>
      </c>
      <c r="J25" s="3">
        <f>J118/'1.1 - Iedzīvotāju Skaits'!J26*1000</f>
        <v>8.9488446640844135</v>
      </c>
      <c r="K25" s="3">
        <f>K118/'1.1 - Iedzīvotāju Skaits'!K26*1000</f>
        <v>10.096531022955965</v>
      </c>
      <c r="L25" s="3">
        <f>L118/'1.1 - Iedzīvotāju Skaits'!L26*1000</f>
        <v>10.978670012547051</v>
      </c>
      <c r="M25" s="33">
        <f>M118/'1.1 - Iedzīvotāju Skaits'!M26*1000</f>
        <v>11.428977071058423</v>
      </c>
      <c r="N25" s="51">
        <f t="shared" si="3"/>
        <v>2.9531324725011902E-2</v>
      </c>
      <c r="O25" s="51">
        <f t="shared" si="4"/>
        <v>-3.9767236238767864E-2</v>
      </c>
      <c r="P25" s="51">
        <f t="shared" si="5"/>
        <v>0.11038154881783317</v>
      </c>
      <c r="Q25" s="51">
        <f t="shared" si="6"/>
        <v>0.1052423375384748</v>
      </c>
      <c r="R25" s="51">
        <f t="shared" si="7"/>
        <v>0.17619942943837708</v>
      </c>
      <c r="S25" s="51">
        <f t="shared" si="8"/>
        <v>0.12824966819210903</v>
      </c>
      <c r="T25" s="51">
        <f t="shared" si="9"/>
        <v>8.7370502560276564E-2</v>
      </c>
      <c r="U25" s="51">
        <f t="shared" si="10"/>
        <v>4.1016540072407279E-2</v>
      </c>
      <c r="V25" s="58">
        <f t="shared" si="11"/>
        <v>7.9778014388215246E-2</v>
      </c>
      <c r="W25" s="58">
        <f>MIN(V24:V37)</f>
        <v>8.3325428897320468E-3</v>
      </c>
      <c r="X25" s="82">
        <f t="shared" si="15"/>
        <v>0.18040194607209004</v>
      </c>
      <c r="Y25" s="82">
        <f t="shared" si="16"/>
        <v>0.81378218049031492</v>
      </c>
    </row>
    <row r="26" spans="3:25" x14ac:dyDescent="0.25">
      <c r="C26" s="36" t="s">
        <v>45</v>
      </c>
      <c r="D26" s="10" t="s">
        <v>48</v>
      </c>
      <c r="E26" s="3">
        <f>E119/'1.1 - Iedzīvotāju Skaits'!E27*1000</f>
        <v>9.0531473000319522</v>
      </c>
      <c r="F26" s="3">
        <f>F119/'1.1 - Iedzīvotāju Skaits'!F27*1000</f>
        <v>8.247422680412372</v>
      </c>
      <c r="G26" s="3">
        <f>G119/'1.1 - Iedzīvotāju Skaits'!G27*1000</f>
        <v>8.1591594948027275</v>
      </c>
      <c r="H26" s="3">
        <f>H119/'1.1 - Iedzīvotāju Skaits'!H27*1000</f>
        <v>8.4436330442720227</v>
      </c>
      <c r="I26" s="3">
        <f>I119/'1.1 - Iedzīvotāju Skaits'!I27*1000</f>
        <v>8.5430076067875955</v>
      </c>
      <c r="J26" s="3">
        <f>J119/'1.1 - Iedzīvotāju Skaits'!J27*1000</f>
        <v>8.1753554502369656</v>
      </c>
      <c r="K26" s="3">
        <f>K119/'1.1 - Iedzīvotāju Skaits'!K27*1000</f>
        <v>10.300634806563661</v>
      </c>
      <c r="L26" s="3">
        <f>L119/'1.1 - Iedzīvotāju Skaits'!L27*1000</f>
        <v>10.367117941212342</v>
      </c>
      <c r="M26" s="33">
        <f>M119/'1.1 - Iedzīvotāju Skaits'!M27*1000</f>
        <v>9.2925288068393019</v>
      </c>
      <c r="N26" s="51">
        <f t="shared" si="3"/>
        <v>-8.8999393571861624E-2</v>
      </c>
      <c r="O26" s="51">
        <f t="shared" si="4"/>
        <v>-1.0701911255169397E-2</v>
      </c>
      <c r="P26" s="51">
        <f t="shared" si="5"/>
        <v>3.4865545850709362E-2</v>
      </c>
      <c r="Q26" s="51">
        <f t="shared" si="6"/>
        <v>1.1769171160628115E-2</v>
      </c>
      <c r="R26" s="51">
        <f t="shared" si="7"/>
        <v>-4.3035447640070307E-2</v>
      </c>
      <c r="S26" s="51">
        <f t="shared" si="8"/>
        <v>0.25996170677387404</v>
      </c>
      <c r="T26" s="51">
        <f t="shared" si="9"/>
        <v>6.4542754788586149E-3</v>
      </c>
      <c r="U26" s="51">
        <f t="shared" si="10"/>
        <v>-0.10365360367911244</v>
      </c>
      <c r="V26" s="58">
        <f t="shared" si="11"/>
        <v>8.3325428897320468E-3</v>
      </c>
      <c r="W26" s="67" t="s">
        <v>25</v>
      </c>
      <c r="X26" s="82">
        <f>($W$31-M26)/($W$31-$W$29)</f>
        <v>0.43874907203943864</v>
      </c>
      <c r="Y26" s="82">
        <f>($W$27-V26)/($W$27-$W$25)</f>
        <v>1</v>
      </c>
    </row>
    <row r="27" spans="3:25" x14ac:dyDescent="0.25">
      <c r="C27" s="36" t="s">
        <v>45</v>
      </c>
      <c r="D27" s="10" t="s">
        <v>49</v>
      </c>
      <c r="E27" s="3">
        <f>E120/'1.1 - Iedzīvotāju Skaits'!E28*1000</f>
        <v>5.8799257272539718</v>
      </c>
      <c r="F27" s="3">
        <f>F120/'1.1 - Iedzīvotāju Skaits'!F28*1000</f>
        <v>5.2155401809473121</v>
      </c>
      <c r="G27" s="3">
        <f>G120/'1.1 - Iedzīvotāju Skaits'!G28*1000</f>
        <v>5.5890410958904111</v>
      </c>
      <c r="H27" s="3">
        <f>H120/'1.1 - Iedzīvotāju Skaits'!H28*1000</f>
        <v>5.998868138087154</v>
      </c>
      <c r="I27" s="3">
        <f>I120/'1.1 - Iedzīvotāju Skaits'!I28*1000</f>
        <v>5.4372975474317444</v>
      </c>
      <c r="J27" s="3">
        <f>J120/'1.1 - Iedzīvotāju Skaits'!J28*1000</f>
        <v>6.1255742725880555</v>
      </c>
      <c r="K27" s="3">
        <f>K120/'1.1 - Iedzīvotāju Skaits'!K28*1000</f>
        <v>6.024096385542169</v>
      </c>
      <c r="L27" s="3">
        <f>L120/'1.1 - Iedzīvotāju Skaits'!L28*1000</f>
        <v>6.3624128227089196</v>
      </c>
      <c r="M27" s="33">
        <f>M120/'1.1 - Iedzīvotāju Skaits'!M28*1000</f>
        <v>6.8939583855602908</v>
      </c>
      <c r="N27" s="51">
        <f t="shared" si="3"/>
        <v>-0.11299216641924138</v>
      </c>
      <c r="O27" s="51">
        <f t="shared" si="4"/>
        <v>7.1613083589600307E-2</v>
      </c>
      <c r="P27" s="51">
        <f t="shared" si="5"/>
        <v>7.3326897255789794E-2</v>
      </c>
      <c r="Q27" s="51">
        <f t="shared" si="6"/>
        <v>-9.3612757895104592E-2</v>
      </c>
      <c r="R27" s="51">
        <f t="shared" si="7"/>
        <v>0.12658434068619476</v>
      </c>
      <c r="S27" s="51">
        <f t="shared" si="8"/>
        <v>-1.6566265060240979E-2</v>
      </c>
      <c r="T27" s="51">
        <f t="shared" si="9"/>
        <v>5.6160528569680603E-2</v>
      </c>
      <c r="U27" s="51">
        <f t="shared" si="10"/>
        <v>8.3544651638158787E-2</v>
      </c>
      <c r="V27" s="58">
        <f t="shared" si="11"/>
        <v>2.350728904560466E-2</v>
      </c>
      <c r="W27" s="79">
        <f>MAX(V24:V37)</f>
        <v>0.39199868014018652</v>
      </c>
      <c r="X27" s="82">
        <f t="shared" ref="X27:X37" si="17">($W$31-M27)/($W$31-$W$29)</f>
        <v>0.72879296645324243</v>
      </c>
      <c r="Y27" s="82">
        <f t="shared" ref="Y27:Y37" si="18">($W$27-V27)/($W$27-$W$25)</f>
        <v>0.96044804406085327</v>
      </c>
    </row>
    <row r="28" spans="3:25" x14ac:dyDescent="0.25">
      <c r="C28" s="36" t="s">
        <v>45</v>
      </c>
      <c r="D28" s="10" t="s">
        <v>50</v>
      </c>
      <c r="E28" s="3">
        <f>E121/'1.1 - Iedzīvotāju Skaits'!E29*1000</f>
        <v>2.8815122176118027</v>
      </c>
      <c r="F28" s="3">
        <f>F121/'1.1 - Iedzīvotāju Skaits'!F29*1000</f>
        <v>3.8000237501484384</v>
      </c>
      <c r="G28" s="3">
        <f>G121/'1.1 - Iedzīvotāju Skaits'!G29*1000</f>
        <v>3.081854043392505</v>
      </c>
      <c r="H28" s="3">
        <f>H121/'1.1 - Iedzīvotāju Skaits'!H29*1000</f>
        <v>2.4222335543090261</v>
      </c>
      <c r="I28" s="3">
        <f>I121/'1.1 - Iedzīvotāju Skaits'!I29*1000</f>
        <v>3.2475967783839961</v>
      </c>
      <c r="J28" s="3">
        <f>J121/'1.1 - Iedzīvotāju Skaits'!J29*1000</f>
        <v>5.4082574858198127</v>
      </c>
      <c r="K28" s="3">
        <f>K121/'1.1 - Iedzīvotāju Skaits'!K29*1000</f>
        <v>4.1499330655957163</v>
      </c>
      <c r="L28" s="3">
        <f>L121/'1.1 - Iedzīvotāju Skaits'!L29*1000</f>
        <v>5.0666666666666664</v>
      </c>
      <c r="M28" s="33">
        <f>M121/'1.1 - Iedzīvotāju Skaits'!M29*1000</f>
        <v>4.9026283535339781</v>
      </c>
      <c r="N28" s="51">
        <f t="shared" si="3"/>
        <v>0.31876024225151406</v>
      </c>
      <c r="O28" s="51">
        <f t="shared" si="4"/>
        <v>-0.1889908468934911</v>
      </c>
      <c r="P28" s="51">
        <f t="shared" si="5"/>
        <v>-0.21403365629780724</v>
      </c>
      <c r="Q28" s="51">
        <f t="shared" si="6"/>
        <v>0.34074469103389809</v>
      </c>
      <c r="R28" s="51">
        <f t="shared" si="7"/>
        <v>0.66531064503363657</v>
      </c>
      <c r="S28" s="51">
        <f t="shared" si="8"/>
        <v>-0.2326672543833872</v>
      </c>
      <c r="T28" s="51">
        <f t="shared" si="9"/>
        <v>0.22090322580645153</v>
      </c>
      <c r="U28" s="51">
        <f t="shared" si="10"/>
        <v>-3.2375982855135862E-2</v>
      </c>
      <c r="V28" s="58">
        <f t="shared" si="11"/>
        <v>0.10970638296195985</v>
      </c>
      <c r="W28" s="67" t="s">
        <v>173</v>
      </c>
      <c r="X28" s="82">
        <f t="shared" si="17"/>
        <v>0.96959186584269275</v>
      </c>
      <c r="Y28" s="82">
        <f t="shared" si="18"/>
        <v>0.73577589933079846</v>
      </c>
    </row>
    <row r="29" spans="3:25" x14ac:dyDescent="0.25">
      <c r="C29" s="36" t="s">
        <v>45</v>
      </c>
      <c r="D29" s="10" t="s">
        <v>51</v>
      </c>
      <c r="E29" s="3"/>
      <c r="F29" s="3">
        <f>F122/'1.1 - Iedzīvotāju Skaits'!F30*1000</f>
        <v>3.2184524607751106</v>
      </c>
      <c r="G29" s="3">
        <f>G122/'1.1 - Iedzīvotāju Skaits'!G30*1000</f>
        <v>3.0199039121482496</v>
      </c>
      <c r="H29" s="3">
        <f>H122/'1.1 - Iedzīvotāju Skaits'!H30*1000</f>
        <v>3.0933633295838021</v>
      </c>
      <c r="I29" s="3">
        <f>I122/'1.1 - Iedzīvotāju Skaits'!I30*1000</f>
        <v>2.8690288337397791</v>
      </c>
      <c r="J29" s="3">
        <f>J122/'1.1 - Iedzīvotāju Skaits'!J30*1000</f>
        <v>2.4846536100555392</v>
      </c>
      <c r="K29" s="3">
        <f>K122/'1.1 - Iedzīvotāju Skaits'!K30*1000</f>
        <v>3.4180413137167482</v>
      </c>
      <c r="L29" s="3">
        <f>L122/'1.1 - Iedzīvotāju Skaits'!L30*1000</f>
        <v>4.9743744347301782</v>
      </c>
      <c r="M29" s="33">
        <f>M122/'1.1 - Iedzīvotāju Skaits'!M30*1000</f>
        <v>5.6731064090769703</v>
      </c>
      <c r="N29" s="51"/>
      <c r="O29" s="51">
        <f t="shared" si="4"/>
        <v>-6.1690688629604272E-2</v>
      </c>
      <c r="P29" s="51">
        <f t="shared" si="5"/>
        <v>2.432508436445455E-2</v>
      </c>
      <c r="Q29" s="51">
        <f t="shared" si="6"/>
        <v>-7.2521224292849615E-2</v>
      </c>
      <c r="R29" s="51">
        <f t="shared" si="7"/>
        <v>-0.13397398421514184</v>
      </c>
      <c r="S29" s="51">
        <f t="shared" si="8"/>
        <v>0.37566109814411719</v>
      </c>
      <c r="T29" s="51">
        <f t="shared" si="9"/>
        <v>0.45532893788258133</v>
      </c>
      <c r="U29" s="51">
        <f t="shared" si="10"/>
        <v>0.14046630053989753</v>
      </c>
      <c r="V29" s="58">
        <f t="shared" si="11"/>
        <v>0.10394221768477926</v>
      </c>
      <c r="W29" s="127">
        <f>MIN(M24:M37)</f>
        <v>4.6511627906976747</v>
      </c>
      <c r="X29" s="82">
        <f t="shared" si="17"/>
        <v>0.87642284574325369</v>
      </c>
      <c r="Y29" s="82">
        <f t="shared" si="18"/>
        <v>0.75079980870807506</v>
      </c>
    </row>
    <row r="30" spans="3:25" x14ac:dyDescent="0.25">
      <c r="C30" s="36" t="s">
        <v>45</v>
      </c>
      <c r="D30" s="10" t="s">
        <v>52</v>
      </c>
      <c r="E30" s="3">
        <f>E123/'1.1 - Iedzīvotāju Skaits'!E31*1000</f>
        <v>6.3083190958075956</v>
      </c>
      <c r="F30" s="3">
        <f>F123/'1.1 - Iedzīvotāju Skaits'!F31*1000</f>
        <v>6.0370270995438693</v>
      </c>
      <c r="G30" s="3">
        <f>G123/'1.1 - Iedzīvotāju Skaits'!G31*1000</f>
        <v>4.7241906349868001</v>
      </c>
      <c r="H30" s="3">
        <f>H123/'1.1 - Iedzīvotāju Skaits'!H31*1000</f>
        <v>6.7037512480387962</v>
      </c>
      <c r="I30" s="3">
        <f>I123/'1.1 - Iedzīvotāju Skaits'!I31*1000</f>
        <v>6.1278085789320098</v>
      </c>
      <c r="J30" s="3">
        <f>J123/'1.1 - Iedzīvotāju Skaits'!J31*1000</f>
        <v>8.5887753590996603</v>
      </c>
      <c r="K30" s="3">
        <f>K123/'1.1 - Iedzīvotāju Skaits'!K31*1000</f>
        <v>8.5598438203934517</v>
      </c>
      <c r="L30" s="3">
        <f>L123/'1.1 - Iedzīvotāju Skaits'!L31*1000</f>
        <v>9.5826893353941269</v>
      </c>
      <c r="M30" s="33">
        <f>M123/'1.1 - Iedzīvotāju Skaits'!M31*1000</f>
        <v>8.6832964951057772</v>
      </c>
      <c r="N30" s="51">
        <f t="shared" si="3"/>
        <v>-4.3005433324389462E-2</v>
      </c>
      <c r="O30" s="51">
        <f t="shared" si="4"/>
        <v>-0.21746406681796429</v>
      </c>
      <c r="P30" s="51">
        <f t="shared" si="5"/>
        <v>0.41902640388632983</v>
      </c>
      <c r="Q30" s="51">
        <f t="shared" si="6"/>
        <v>-8.5913490491652755E-2</v>
      </c>
      <c r="R30" s="51">
        <f t="shared" si="7"/>
        <v>0.40160634074450186</v>
      </c>
      <c r="S30" s="51">
        <f t="shared" si="8"/>
        <v>-3.3685289807418354E-3</v>
      </c>
      <c r="T30" s="51">
        <f t="shared" si="9"/>
        <v>0.11949347867349995</v>
      </c>
      <c r="U30" s="51">
        <f t="shared" si="10"/>
        <v>-9.3855994784929397E-2</v>
      </c>
      <c r="V30" s="58">
        <f t="shared" si="11"/>
        <v>6.2064838613081728E-2</v>
      </c>
      <c r="W30" s="67" t="s">
        <v>174</v>
      </c>
      <c r="X30" s="82">
        <f t="shared" si="17"/>
        <v>0.51241966796202598</v>
      </c>
      <c r="Y30" s="82">
        <f t="shared" si="18"/>
        <v>0.85995038262062307</v>
      </c>
    </row>
    <row r="31" spans="3:25" x14ac:dyDescent="0.25">
      <c r="C31" s="36" t="s">
        <v>45</v>
      </c>
      <c r="D31" s="23" t="s">
        <v>53</v>
      </c>
      <c r="E31" s="3">
        <f>E124/'1.1 - Iedzīvotāju Skaits'!E32*1000</f>
        <v>2.8374543980543172</v>
      </c>
      <c r="F31" s="3">
        <f>F124/'1.1 - Iedzīvotāju Skaits'!F32*1000</f>
        <v>2.0559210526315788</v>
      </c>
      <c r="G31" s="3">
        <f>G124/'1.1 - Iedzīvotāju Skaits'!G32*1000</f>
        <v>4.6082949308755756</v>
      </c>
      <c r="H31" s="3">
        <f>H124/'1.1 - Iedzīvotāju Skaits'!H32*1000</f>
        <v>3.8297872340425529</v>
      </c>
      <c r="I31" s="3">
        <f>I124/'1.1 - Iedzīvotāju Skaits'!I32*1000</f>
        <v>3.5118525021949076</v>
      </c>
      <c r="J31" s="3">
        <f>J124/'1.1 - Iedzīvotāju Skaits'!J32*1000</f>
        <v>3.1774852473899227</v>
      </c>
      <c r="K31" s="3">
        <f>K124/'1.1 - Iedzīvotāju Skaits'!K32*1000</f>
        <v>5.0808314087759818</v>
      </c>
      <c r="L31" s="3">
        <f>L124/'1.1 - Iedzīvotāju Skaits'!L32*1000</f>
        <v>3.7383177570093458</v>
      </c>
      <c r="M31" s="33">
        <f>M124/'1.1 - Iedzīvotāju Skaits'!M32*1000</f>
        <v>7.0688030160226205</v>
      </c>
      <c r="N31" s="51">
        <f t="shared" si="3"/>
        <v>-0.27543468045112796</v>
      </c>
      <c r="O31" s="51">
        <f t="shared" si="4"/>
        <v>1.2414746543778803</v>
      </c>
      <c r="P31" s="51">
        <f t="shared" si="5"/>
        <v>-0.16893617021276594</v>
      </c>
      <c r="Q31" s="51">
        <f t="shared" si="6"/>
        <v>-8.3016291093551839E-2</v>
      </c>
      <c r="R31" s="51">
        <f t="shared" si="7"/>
        <v>-9.5211075805719469E-2</v>
      </c>
      <c r="S31" s="51">
        <f t="shared" si="8"/>
        <v>0.59901022764764122</v>
      </c>
      <c r="T31" s="51">
        <f t="shared" si="9"/>
        <v>-0.26423109600679701</v>
      </c>
      <c r="U31" s="51">
        <f t="shared" si="10"/>
        <v>0.890904806786051</v>
      </c>
      <c r="V31" s="58">
        <f t="shared" si="11"/>
        <v>0.23057004690520128</v>
      </c>
      <c r="W31" s="82">
        <f>MAX(M24:M37)</f>
        <v>12.920843578588991</v>
      </c>
      <c r="X31" s="82">
        <f t="shared" si="17"/>
        <v>0.70765011524206367</v>
      </c>
      <c r="Y31" s="82">
        <f t="shared" si="18"/>
        <v>0.42075288268040661</v>
      </c>
    </row>
    <row r="32" spans="3:25" x14ac:dyDescent="0.25">
      <c r="C32" s="36" t="s">
        <v>45</v>
      </c>
      <c r="D32" s="23" t="s">
        <v>54</v>
      </c>
      <c r="E32" s="3">
        <f>E125/'1.1 - Iedzīvotāju Skaits'!E33*1000</f>
        <v>5.7273768613974791</v>
      </c>
      <c r="F32" s="3">
        <f>F125/'1.1 - Iedzīvotāju Skaits'!F33*1000</f>
        <v>2.3391812865497075</v>
      </c>
      <c r="G32" s="3">
        <f>G125/'1.1 - Iedzīvotāju Skaits'!G33*1000</f>
        <v>6.0132291040288637</v>
      </c>
      <c r="H32" s="3">
        <f>H125/'1.1 - Iedzīvotāju Skaits'!H33*1000</f>
        <v>7.3484384568279237</v>
      </c>
      <c r="I32" s="3">
        <f>I125/'1.1 - Iedzīvotāju Skaits'!I33*1000</f>
        <v>6.2111801242236018</v>
      </c>
      <c r="J32" s="3">
        <f>J125/'1.1 - Iedzīvotāju Skaits'!J33*1000</f>
        <v>5.0314465408805029</v>
      </c>
      <c r="K32" s="3">
        <f>K125/'1.1 - Iedzīvotāju Skaits'!K33*1000</f>
        <v>7.07395498392283</v>
      </c>
      <c r="L32" s="3">
        <f>L125/'1.1 - Iedzīvotāju Skaits'!L33*1000</f>
        <v>6.5231572080887146</v>
      </c>
      <c r="M32" s="33">
        <f>M125/'1.1 - Iedzīvotāju Skaits'!M33*1000</f>
        <v>5.4458815520762416</v>
      </c>
      <c r="N32" s="51">
        <f t="shared" si="3"/>
        <v>-0.59157894736842098</v>
      </c>
      <c r="O32" s="51">
        <f t="shared" si="4"/>
        <v>1.5706554419723393</v>
      </c>
      <c r="P32" s="51">
        <f t="shared" si="5"/>
        <v>0.22204531537048369</v>
      </c>
      <c r="Q32" s="51">
        <f t="shared" si="6"/>
        <v>-0.15476190476190482</v>
      </c>
      <c r="R32" s="51">
        <f t="shared" si="7"/>
        <v>-0.18993710691823895</v>
      </c>
      <c r="S32" s="51">
        <f t="shared" si="8"/>
        <v>0.40594855305466254</v>
      </c>
      <c r="T32" s="51">
        <f t="shared" si="9"/>
        <v>-7.786277649291358E-2</v>
      </c>
      <c r="U32" s="51">
        <f t="shared" si="10"/>
        <v>-0.16514635806671213</v>
      </c>
      <c r="V32" s="58">
        <f t="shared" si="11"/>
        <v>0.12742027709866188</v>
      </c>
      <c r="W32" s="72"/>
      <c r="X32" s="82">
        <f t="shared" si="17"/>
        <v>0.90389970522898344</v>
      </c>
      <c r="Y32" s="82">
        <f t="shared" si="18"/>
        <v>0.68960582483934407</v>
      </c>
    </row>
    <row r="33" spans="3:25" x14ac:dyDescent="0.25">
      <c r="C33" s="36" t="s">
        <v>45</v>
      </c>
      <c r="D33" s="23" t="s">
        <v>55</v>
      </c>
      <c r="E33" s="3">
        <f>E126/'1.1 - Iedzīvotāju Skaits'!E34*1000</f>
        <v>2.6138909634055265</v>
      </c>
      <c r="F33" s="3">
        <f>F126/'1.1 - Iedzīvotāju Skaits'!F34*1000</f>
        <v>3.0314513073133762</v>
      </c>
      <c r="G33" s="3">
        <f>G126/'1.1 - Iedzīvotāju Skaits'!G34*1000</f>
        <v>3.5115099492781896</v>
      </c>
      <c r="H33" s="3">
        <f>H126/'1.1 - Iedzīvotāju Skaits'!H34*1000</f>
        <v>3.940110323089046</v>
      </c>
      <c r="I33" s="3">
        <f>I126/'1.1 - Iedzīvotāju Skaits'!I34*1000</f>
        <v>6.7008277493102089</v>
      </c>
      <c r="J33" s="3">
        <f>J126/'1.1 - Iedzīvotāju Skaits'!J34*1000</f>
        <v>4.8820179007323024</v>
      </c>
      <c r="K33" s="3">
        <f>K126/'1.1 - Iedzīvotāju Skaits'!K34*1000</f>
        <v>2.8466856445709636</v>
      </c>
      <c r="L33" s="3">
        <f>L126/'1.1 - Iedzīvotāju Skaits'!L34*1000</f>
        <v>3.7799244015119697</v>
      </c>
      <c r="M33" s="33">
        <f>M126/'1.1 - Iedzīvotāju Skaits'!M34*1000</f>
        <v>4.6511627906976747</v>
      </c>
      <c r="N33" s="51">
        <f t="shared" si="3"/>
        <v>0.15974665728360307</v>
      </c>
      <c r="O33" s="51">
        <f t="shared" si="4"/>
        <v>0.15835934451814282</v>
      </c>
      <c r="P33" s="51">
        <f t="shared" si="5"/>
        <v>0.12205586200858054</v>
      </c>
      <c r="Q33" s="51">
        <f t="shared" si="6"/>
        <v>0.70067008277493126</v>
      </c>
      <c r="R33" s="51">
        <f t="shared" si="7"/>
        <v>-0.27143062269659701</v>
      </c>
      <c r="S33" s="51">
        <f t="shared" si="8"/>
        <v>-0.4169038904703809</v>
      </c>
      <c r="T33" s="51">
        <f t="shared" si="9"/>
        <v>0.32783344333113346</v>
      </c>
      <c r="U33" s="51">
        <f t="shared" si="10"/>
        <v>0.23049095607235151</v>
      </c>
      <c r="V33" s="58">
        <f t="shared" si="11"/>
        <v>0.12635272910272061</v>
      </c>
      <c r="W33" s="72"/>
      <c r="X33" s="82">
        <f t="shared" si="17"/>
        <v>1</v>
      </c>
      <c r="Y33" s="82">
        <f t="shared" si="18"/>
        <v>0.69238831693935543</v>
      </c>
    </row>
    <row r="34" spans="3:25" x14ac:dyDescent="0.25">
      <c r="C34" s="36" t="s">
        <v>45</v>
      </c>
      <c r="D34" s="23" t="s">
        <v>56</v>
      </c>
      <c r="E34" s="3">
        <f>E127/'1.1 - Iedzīvotāju Skaits'!E35*1000</f>
        <v>3.2391048292108362</v>
      </c>
      <c r="F34" s="3">
        <f>F127/'1.1 - Iedzīvotāju Skaits'!F35*1000</f>
        <v>4.5468323734464988</v>
      </c>
      <c r="G34" s="3">
        <f>G127/'1.1 - Iedzīvotāju Skaits'!G35*1000</f>
        <v>4.6685340802987865</v>
      </c>
      <c r="H34" s="3">
        <f>H127/'1.1 - Iedzīvotāju Skaits'!H35*1000</f>
        <v>9.2092727850111142</v>
      </c>
      <c r="I34" s="3">
        <f>I127/'1.1 - Iedzīvotāju Skaits'!I35*1000</f>
        <v>9.3217614914818387</v>
      </c>
      <c r="J34" s="3">
        <f>J127/'1.1 - Iedzīvotāju Skaits'!J35*1000</f>
        <v>12.175057584731819</v>
      </c>
      <c r="K34" s="3">
        <f>K127/'1.1 - Iedzīvotāju Skaits'!K35*1000</f>
        <v>8.9880159786950724</v>
      </c>
      <c r="L34" s="3">
        <f>L127/'1.1 - Iedzīvotāju Skaits'!L35*1000</f>
        <v>10.462369220384746</v>
      </c>
      <c r="M34" s="33">
        <f>M127/'1.1 - Iedzīvotāju Skaits'!M35*1000</f>
        <v>8.1688223281143628</v>
      </c>
      <c r="N34" s="51">
        <f t="shared" si="3"/>
        <v>0.40373115820221001</v>
      </c>
      <c r="O34" s="51">
        <f t="shared" si="4"/>
        <v>2.6766262060379797E-2</v>
      </c>
      <c r="P34" s="51">
        <f t="shared" si="5"/>
        <v>0.97262623054938058</v>
      </c>
      <c r="Q34" s="51">
        <f t="shared" si="6"/>
        <v>1.2214721954355568E-2</v>
      </c>
      <c r="R34" s="51">
        <f t="shared" si="7"/>
        <v>0.30608979814140308</v>
      </c>
      <c r="S34" s="51">
        <f t="shared" si="8"/>
        <v>-0.26176809299312631</v>
      </c>
      <c r="T34" s="51">
        <f t="shared" si="9"/>
        <v>0.16403544955688071</v>
      </c>
      <c r="U34" s="51">
        <f t="shared" si="10"/>
        <v>-0.21921869167087563</v>
      </c>
      <c r="V34" s="58">
        <f t="shared" si="11"/>
        <v>0.17555960447507599</v>
      </c>
      <c r="W34" s="72"/>
      <c r="X34" s="82">
        <f t="shared" si="17"/>
        <v>0.57463176298565988</v>
      </c>
      <c r="Y34" s="82">
        <f t="shared" si="18"/>
        <v>0.56413390354494763</v>
      </c>
    </row>
    <row r="35" spans="3:25" x14ac:dyDescent="0.25">
      <c r="C35" s="36" t="s">
        <v>45</v>
      </c>
      <c r="D35" s="23" t="s">
        <v>57</v>
      </c>
      <c r="E35" s="3">
        <f>E128/'1.1 - Iedzīvotāju Skaits'!E36*1000</f>
        <v>5.1380860629415537</v>
      </c>
      <c r="F35" s="3">
        <f>F128/'1.1 - Iedzīvotāju Skaits'!F36*1000</f>
        <v>4.6022353714661408</v>
      </c>
      <c r="G35" s="3">
        <f>G128/'1.1 - Iedzīvotāju Skaits'!G36*1000</f>
        <v>4.701141705842848</v>
      </c>
      <c r="H35" s="3">
        <f>H128/'1.1 - Iedzīvotāju Skaits'!H36*1000</f>
        <v>2.7322404371584699</v>
      </c>
      <c r="I35" s="3">
        <f>I128/'1.1 - Iedzīvotāju Skaits'!I36*1000</f>
        <v>4.2402826855123674</v>
      </c>
      <c r="J35" s="3">
        <f>J128/'1.1 - Iedzīvotāju Skaits'!J36*1000</f>
        <v>5.7347670250896057</v>
      </c>
      <c r="K35" s="3">
        <f>K128/'1.1 - Iedzīvotāju Skaits'!K36*1000</f>
        <v>2.1897810218978102</v>
      </c>
      <c r="L35" s="3">
        <f>L128/'1.1 - Iedzīvotāju Skaits'!L36*1000</f>
        <v>4.5248868778280551</v>
      </c>
      <c r="M35" s="33">
        <f>M128/'1.1 - Iedzīvotāju Skaits'!M36*1000</f>
        <v>6.1115355233002289</v>
      </c>
      <c r="N35" s="51">
        <f t="shared" si="3"/>
        <v>-0.10428994082840225</v>
      </c>
      <c r="O35" s="51">
        <f t="shared" si="4"/>
        <v>2.1490933512424509E-2</v>
      </c>
      <c r="P35" s="51">
        <f t="shared" si="5"/>
        <v>-0.4188134270101484</v>
      </c>
      <c r="Q35" s="51">
        <f t="shared" si="6"/>
        <v>0.55194346289752649</v>
      </c>
      <c r="R35" s="51">
        <f t="shared" si="7"/>
        <v>0.35244922341696538</v>
      </c>
      <c r="S35" s="51">
        <f t="shared" si="8"/>
        <v>-0.61815693430656937</v>
      </c>
      <c r="T35" s="51">
        <f t="shared" si="9"/>
        <v>1.0663650075414786</v>
      </c>
      <c r="U35" s="51">
        <f t="shared" si="10"/>
        <v>0.35064935064935032</v>
      </c>
      <c r="V35" s="58">
        <f t="shared" si="11"/>
        <v>0.15020470948407816</v>
      </c>
      <c r="W35" s="72"/>
      <c r="X35" s="82">
        <f t="shared" si="17"/>
        <v>0.82340639620082179</v>
      </c>
      <c r="Y35" s="82">
        <f t="shared" si="18"/>
        <v>0.63021973320065783</v>
      </c>
    </row>
    <row r="36" spans="3:25" x14ac:dyDescent="0.25">
      <c r="C36" s="36" t="s">
        <v>45</v>
      </c>
      <c r="D36" s="23" t="s">
        <v>58</v>
      </c>
      <c r="E36" s="3">
        <f>E129/'1.1 - Iedzīvotāju Skaits'!E37*1000</f>
        <v>8.5287846481876333</v>
      </c>
      <c r="F36" s="3">
        <f>F129/'1.1 - Iedzīvotāju Skaits'!F37*1000</f>
        <v>3.9249890972525074</v>
      </c>
      <c r="G36" s="3">
        <f>G129/'1.1 - Iedzīvotāju Skaits'!G37*1000</f>
        <v>6.2611806797853315</v>
      </c>
      <c r="H36" s="3">
        <f>H129/'1.1 - Iedzīvotāju Skaits'!H37*1000</f>
        <v>9.5281306715063518</v>
      </c>
      <c r="I36" s="3">
        <f>I129/'1.1 - Iedzīvotāju Skaits'!I37*1000</f>
        <v>10.27077497665733</v>
      </c>
      <c r="J36" s="3">
        <f>J129/'1.1 - Iedzīvotāju Skaits'!J37*1000</f>
        <v>8.5388994307400381</v>
      </c>
      <c r="K36" s="3">
        <f>K129/'1.1 - Iedzīvotāju Skaits'!K37*1000</f>
        <v>5.7664584334454583</v>
      </c>
      <c r="L36" s="3">
        <f>L129/'1.1 - Iedzīvotāju Skaits'!L37*1000</f>
        <v>10.334645669291339</v>
      </c>
      <c r="M36" s="33">
        <f>M129/'1.1 - Iedzīvotāju Skaits'!M37*1000</f>
        <v>10.484273589615578</v>
      </c>
      <c r="N36" s="51">
        <f t="shared" ref="N36" si="19">(F36-E36)/E36</f>
        <v>-0.53979502834714355</v>
      </c>
      <c r="O36" s="51">
        <f t="shared" ref="O36" si="20">(G36-F36)/F36</f>
        <v>0.59520969986086292</v>
      </c>
      <c r="P36" s="51">
        <f t="shared" ref="P36" si="21">(H36-G36)/G36</f>
        <v>0.5217785843920143</v>
      </c>
      <c r="Q36" s="51">
        <f t="shared" ref="Q36" si="22">(I36-H36)/H36</f>
        <v>7.7942288026321749E-2</v>
      </c>
      <c r="R36" s="51">
        <f t="shared" ref="R36" si="23">(J36-I36)/I36</f>
        <v>-0.16862170087976544</v>
      </c>
      <c r="S36" s="51">
        <f t="shared" ref="S36" si="24">(K36-J36)/J36</f>
        <v>-0.32468364568316521</v>
      </c>
      <c r="T36" s="51">
        <f t="shared" ref="T36" si="25">(L36-K36)/K36</f>
        <v>0.79219980314960659</v>
      </c>
      <c r="U36" s="51">
        <f t="shared" ref="U36" si="26">(M36-L36)/L36</f>
        <v>1.4478282576135865E-2</v>
      </c>
      <c r="V36" s="58">
        <f t="shared" si="11"/>
        <v>0.12106353538685839</v>
      </c>
      <c r="W36" s="72"/>
      <c r="X36" s="82">
        <f t="shared" ref="X36" si="27">($W$31-M36)/($W$31-$W$29)</f>
        <v>0.294638940905809</v>
      </c>
      <c r="Y36" s="82">
        <f t="shared" ref="Y36" si="28">($W$27-V36)/($W$27-$W$25)</f>
        <v>0.70617424486556568</v>
      </c>
    </row>
    <row r="37" spans="3:25" ht="15.75" thickBot="1" x14ac:dyDescent="0.3">
      <c r="C37" s="37" t="s">
        <v>45</v>
      </c>
      <c r="D37" s="24" t="s">
        <v>59</v>
      </c>
      <c r="E37" s="22">
        <f>E130/'1.1 - Iedzīvotāju Skaits'!E38*1000</f>
        <v>7.2150072150072146</v>
      </c>
      <c r="F37" s="22"/>
      <c r="G37" s="22">
        <f>G130/'1.1 - Iedzīvotāju Skaits'!G38*1000</f>
        <v>3.0120481927710845</v>
      </c>
      <c r="H37" s="22">
        <f>H130/'1.1 - Iedzīvotāju Skaits'!H38*1000</f>
        <v>3.0211480362537766</v>
      </c>
      <c r="I37" s="22">
        <f>I130/'1.1 - Iedzīvotāju Skaits'!I38*1000</f>
        <v>1.5174506828528074</v>
      </c>
      <c r="J37" s="22"/>
      <c r="K37" s="22">
        <f>K130/'1.1 - Iedzīvotāju Skaits'!K38*1000</f>
        <v>3.0303030303030303</v>
      </c>
      <c r="L37" s="22"/>
      <c r="M37" s="35">
        <f>M130/'1.1 - Iedzīvotāju Skaits'!M38*1000</f>
        <v>6.2597809076682314</v>
      </c>
      <c r="N37" s="54"/>
      <c r="O37" s="54"/>
      <c r="P37" s="54">
        <f t="shared" si="5"/>
        <v>3.0211480362537786E-3</v>
      </c>
      <c r="Q37" s="54">
        <f t="shared" si="6"/>
        <v>-0.49772382397572079</v>
      </c>
      <c r="R37" s="54"/>
      <c r="S37" s="54">
        <f>(K37-I37)/I37</f>
        <v>0.99696969696969684</v>
      </c>
      <c r="T37" s="54"/>
      <c r="U37" s="54">
        <f>(M37-K37)/K37</f>
        <v>1.0657276995305163</v>
      </c>
      <c r="V37" s="59">
        <f t="shared" si="11"/>
        <v>0.39199868014018652</v>
      </c>
      <c r="W37" s="73"/>
      <c r="X37" s="46">
        <f t="shared" si="17"/>
        <v>0.80548002296219967</v>
      </c>
      <c r="Y37" s="46">
        <f t="shared" si="18"/>
        <v>0</v>
      </c>
    </row>
    <row r="38" spans="3:25" x14ac:dyDescent="0.25">
      <c r="C38" s="32" t="s">
        <v>60</v>
      </c>
      <c r="D38" s="11" t="s">
        <v>60</v>
      </c>
      <c r="E38" s="3">
        <f>E131/'1.1 - Iedzīvotāju Skaits'!E39*1000</f>
        <v>11.168926005501547</v>
      </c>
      <c r="F38" s="3">
        <f>F131/'1.1 - Iedzīvotāju Skaits'!F39*1000</f>
        <v>11.194877589901298</v>
      </c>
      <c r="G38" s="3">
        <f>G131/'1.1 - Iedzīvotāju Skaits'!G39*1000</f>
        <v>12.08641559678383</v>
      </c>
      <c r="H38" s="3">
        <f>H131/'1.1 - Iedzīvotāju Skaits'!H39*1000</f>
        <v>12.682868279441658</v>
      </c>
      <c r="I38" s="3">
        <f>I131/'1.1 - Iedzīvotāju Skaits'!I39*1000</f>
        <v>13.517397823232834</v>
      </c>
      <c r="J38" s="3">
        <f>J131/'1.1 - Iedzīvotāju Skaits'!J39*1000</f>
        <v>15.196590442794792</v>
      </c>
      <c r="K38" s="3">
        <f>K131/'1.1 - Iedzīvotāju Skaits'!K39*1000</f>
        <v>16.232272034470761</v>
      </c>
      <c r="L38" s="3">
        <f>L131/'1.1 - Iedzīvotāju Skaits'!L39*1000</f>
        <v>15.418288698153621</v>
      </c>
      <c r="M38" s="33">
        <f>M131/'1.1 - Iedzīvotāju Skaits'!M39*1000</f>
        <v>15.655815273228429</v>
      </c>
      <c r="N38" s="51">
        <f t="shared" si="3"/>
        <v>2.3235523618804297E-3</v>
      </c>
      <c r="O38" s="51">
        <f t="shared" si="4"/>
        <v>7.9638030851429162E-2</v>
      </c>
      <c r="P38" s="51">
        <f t="shared" si="5"/>
        <v>4.9349013186055182E-2</v>
      </c>
      <c r="Q38" s="51">
        <f t="shared" si="6"/>
        <v>6.5799748558763263E-2</v>
      </c>
      <c r="R38" s="51">
        <f t="shared" si="7"/>
        <v>0.12422454687808844</v>
      </c>
      <c r="S38" s="51">
        <f t="shared" si="8"/>
        <v>6.815223425113888E-2</v>
      </c>
      <c r="T38" s="51">
        <f t="shared" si="9"/>
        <v>-5.0145989088192303E-2</v>
      </c>
      <c r="U38" s="51">
        <f t="shared" si="10"/>
        <v>1.5405508336554402E-2</v>
      </c>
      <c r="V38" s="58">
        <f t="shared" si="11"/>
        <v>4.4343330666964678E-2</v>
      </c>
      <c r="W38" s="67" t="s">
        <v>22</v>
      </c>
      <c r="X38" s="82">
        <f t="shared" ref="X38:X39" si="29">($W$45-M38)/($W$45-$W$43)</f>
        <v>0</v>
      </c>
      <c r="Y38" s="82">
        <f t="shared" ref="Y38:Y39" si="30">($W$41-V38)/($W$41-$W$39)</f>
        <v>0.86219160448334919</v>
      </c>
    </row>
    <row r="39" spans="3:25" x14ac:dyDescent="0.25">
      <c r="C39" s="32" t="s">
        <v>60</v>
      </c>
      <c r="D39" s="11" t="s">
        <v>61</v>
      </c>
      <c r="E39" s="3">
        <f>E132/'1.1 - Iedzīvotāju Skaits'!E40*1000</f>
        <v>7.5587372910399449</v>
      </c>
      <c r="F39" s="3">
        <f>F132/'1.1 - Iedzīvotāju Skaits'!F40*1000</f>
        <v>6.6861195385418073</v>
      </c>
      <c r="G39" s="3">
        <f>G132/'1.1 - Iedzīvotāju Skaits'!G40*1000</f>
        <v>7.1243523316062181</v>
      </c>
      <c r="H39" s="3">
        <f>H132/'1.1 - Iedzīvotāju Skaits'!H40*1000</f>
        <v>7.8492310144234603</v>
      </c>
      <c r="I39" s="3">
        <f>I132/'1.1 - Iedzīvotāju Skaits'!I40*1000</f>
        <v>8.0822487668627794</v>
      </c>
      <c r="J39" s="3">
        <f>J132/'1.1 - Iedzīvotāju Skaits'!J40*1000</f>
        <v>8.4422110552763829</v>
      </c>
      <c r="K39" s="3">
        <f>K132/'1.1 - Iedzīvotāju Skaits'!K40*1000</f>
        <v>9.04403174475285</v>
      </c>
      <c r="L39" s="3">
        <f>L132/'1.1 - Iedzīvotāju Skaits'!L40*1000</f>
        <v>8.9463624903419952</v>
      </c>
      <c r="M39" s="33">
        <f>M132/'1.1 - Iedzīvotāju Skaits'!M40*1000</f>
        <v>9.1346747315146271</v>
      </c>
      <c r="N39" s="51">
        <f t="shared" si="3"/>
        <v>-0.11544491082294001</v>
      </c>
      <c r="O39" s="51">
        <f t="shared" si="4"/>
        <v>6.554366707598322E-2</v>
      </c>
      <c r="P39" s="51">
        <f t="shared" si="5"/>
        <v>0.10174660784271108</v>
      </c>
      <c r="Q39" s="51">
        <f t="shared" si="6"/>
        <v>2.9686698227015383E-2</v>
      </c>
      <c r="R39" s="51">
        <f t="shared" si="7"/>
        <v>4.4537392846586088E-2</v>
      </c>
      <c r="S39" s="51">
        <f t="shared" si="8"/>
        <v>7.1287093574891033E-2</v>
      </c>
      <c r="T39" s="51">
        <f t="shared" si="9"/>
        <v>-1.0799304687040755E-2</v>
      </c>
      <c r="U39" s="51">
        <f t="shared" si="10"/>
        <v>2.1049028739437231E-2</v>
      </c>
      <c r="V39" s="58">
        <f t="shared" si="11"/>
        <v>2.5950784099580407E-2</v>
      </c>
      <c r="W39" s="58">
        <f>MIN(V38:V45)</f>
        <v>2.5950784099580407E-2</v>
      </c>
      <c r="X39" s="82">
        <f t="shared" si="29"/>
        <v>0.55866075600647724</v>
      </c>
      <c r="Y39" s="82">
        <f t="shared" si="30"/>
        <v>1</v>
      </c>
    </row>
    <row r="40" spans="3:25" x14ac:dyDescent="0.25">
      <c r="C40" s="32" t="s">
        <v>60</v>
      </c>
      <c r="D40" s="10" t="s">
        <v>62</v>
      </c>
      <c r="E40" s="3">
        <f>E133/'1.1 - Iedzīvotāju Skaits'!E41*1000</f>
        <v>8.0236097021119619</v>
      </c>
      <c r="F40" s="3">
        <f>F133/'1.1 - Iedzīvotāju Skaits'!F41*1000</f>
        <v>8.8020012971370338</v>
      </c>
      <c r="G40" s="3">
        <f>G133/'1.1 - Iedzīvotāju Skaits'!G41*1000</f>
        <v>7.0974971983563693</v>
      </c>
      <c r="H40" s="3">
        <f>H133/'1.1 - Iedzīvotāju Skaits'!H41*1000</f>
        <v>10.592826612153875</v>
      </c>
      <c r="I40" s="3">
        <f>I133/'1.1 - Iedzīvotāju Skaits'!I41*1000</f>
        <v>12.852290461764436</v>
      </c>
      <c r="J40" s="3">
        <f>J133/'1.1 - Iedzīvotāju Skaits'!J41*1000</f>
        <v>12.003273620078202</v>
      </c>
      <c r="K40" s="3">
        <f>K133/'1.1 - Iedzīvotāju Skaits'!K41*1000</f>
        <v>11.785714285714286</v>
      </c>
      <c r="L40" s="3">
        <f>L133/'1.1 - Iedzīvotāju Skaits'!L41*1000</f>
        <v>11.561721807186055</v>
      </c>
      <c r="M40" s="33">
        <f>M133/'1.1 - Iedzīvotāju Skaits'!M41*1000</f>
        <v>8.7363219202259099</v>
      </c>
      <c r="N40" s="51">
        <f t="shared" si="3"/>
        <v>9.7012644423642005E-2</v>
      </c>
      <c r="O40" s="51">
        <f t="shared" si="4"/>
        <v>-0.19364960776989171</v>
      </c>
      <c r="P40" s="51">
        <f t="shared" si="5"/>
        <v>0.49247351793346955</v>
      </c>
      <c r="Q40" s="51">
        <f t="shared" si="6"/>
        <v>0.21330131534656899</v>
      </c>
      <c r="R40" s="51">
        <f t="shared" si="7"/>
        <v>-6.6059574689201067E-2</v>
      </c>
      <c r="S40" s="51">
        <f t="shared" si="8"/>
        <v>-1.812499999999986E-2</v>
      </c>
      <c r="T40" s="51">
        <f t="shared" si="9"/>
        <v>-1.9005422420577196E-2</v>
      </c>
      <c r="U40" s="51">
        <f t="shared" si="10"/>
        <v>-0.24437535637676824</v>
      </c>
      <c r="V40" s="58">
        <f t="shared" si="11"/>
        <v>3.2696564555905305E-2</v>
      </c>
      <c r="W40" s="67" t="s">
        <v>25</v>
      </c>
      <c r="X40" s="82">
        <f>($W$45-M40)/($W$45-$W$43)</f>
        <v>0.59278731428080245</v>
      </c>
      <c r="Y40" s="82">
        <f>($W$41-V40)/($W$41-$W$39)</f>
        <v>0.94945641824051541</v>
      </c>
    </row>
    <row r="41" spans="3:25" x14ac:dyDescent="0.25">
      <c r="C41" s="32" t="s">
        <v>60</v>
      </c>
      <c r="D41" t="s">
        <v>63</v>
      </c>
      <c r="E41" s="3">
        <f>E134/'1.1 - Iedzīvotāju Skaits'!E42*1000</f>
        <v>4.0964952207555756</v>
      </c>
      <c r="F41" s="3">
        <f>F134/'1.1 - Iedzīvotāju Skaits'!F42*1000</f>
        <v>3.3344831551109579</v>
      </c>
      <c r="G41" s="3">
        <f>G134/'1.1 - Iedzīvotāju Skaits'!G42*1000</f>
        <v>4.7340736411455291</v>
      </c>
      <c r="H41" s="3">
        <f>H134/'1.1 - Iedzīvotāju Skaits'!H42*1000</f>
        <v>4.911823884483371</v>
      </c>
      <c r="I41" s="3">
        <f>I134/'1.1 - Iedzīvotāju Skaits'!I42*1000</f>
        <v>5.2840942824912425</v>
      </c>
      <c r="J41" s="3">
        <f>J134/'1.1 - Iedzīvotāju Skaits'!J42*1000</f>
        <v>7.0443555608620381</v>
      </c>
      <c r="K41" s="3">
        <f>K134/'1.1 - Iedzīvotāju Skaits'!K42*1000</f>
        <v>7.8881319469343847</v>
      </c>
      <c r="L41" s="3">
        <f>L134/'1.1 - Iedzīvotāju Skaits'!L42*1000</f>
        <v>7.8711770714414468</v>
      </c>
      <c r="M41" s="33">
        <f>M134/'1.1 - Iedzīvotāju Skaits'!M42*1000</f>
        <v>6.9210399614829088</v>
      </c>
      <c r="N41" s="51">
        <f t="shared" si="3"/>
        <v>-0.18601561202458056</v>
      </c>
      <c r="O41" s="51">
        <f t="shared" si="4"/>
        <v>0.4197323605876781</v>
      </c>
      <c r="P41" s="51">
        <f t="shared" si="5"/>
        <v>3.754699584580834E-2</v>
      </c>
      <c r="Q41" s="51">
        <f t="shared" si="6"/>
        <v>7.5790664885988082E-2</v>
      </c>
      <c r="R41" s="51">
        <f t="shared" si="7"/>
        <v>0.33312450237752034</v>
      </c>
      <c r="S41" s="51">
        <f t="shared" si="8"/>
        <v>0.11978049358557524</v>
      </c>
      <c r="T41" s="51">
        <f t="shared" si="9"/>
        <v>-2.1494158068092561E-3</v>
      </c>
      <c r="U41" s="51">
        <f t="shared" si="10"/>
        <v>-0.12071093069496144</v>
      </c>
      <c r="V41" s="58">
        <f t="shared" si="11"/>
        <v>8.4637382344527348E-2</v>
      </c>
      <c r="W41" s="79">
        <f>MAX(V38:V45)</f>
        <v>0.15941541445413651</v>
      </c>
      <c r="X41" s="82">
        <f t="shared" ref="X41:X45" si="31">($W$45-M41)/($W$45-$W$43)</f>
        <v>0.74830102924357855</v>
      </c>
      <c r="Y41" s="82">
        <f t="shared" ref="Y41:Y45" si="32">($W$41-V41)/($W$41-$W$39)</f>
        <v>0.56028351414870903</v>
      </c>
    </row>
    <row r="42" spans="3:25" x14ac:dyDescent="0.25">
      <c r="C42" s="32" t="s">
        <v>60</v>
      </c>
      <c r="D42" t="s">
        <v>64</v>
      </c>
      <c r="E42" s="3">
        <f>E135/'1.1 - Iedzīvotāju Skaits'!E43*1000</f>
        <v>3.7751004016064256</v>
      </c>
      <c r="F42" s="3">
        <f>F135/'1.1 - Iedzīvotāju Skaits'!F43*1000</f>
        <v>3.5019138366316476</v>
      </c>
      <c r="G42" s="3">
        <f>G135/'1.1 - Iedzīvotāju Skaits'!G43*1000</f>
        <v>3.903654485049834</v>
      </c>
      <c r="H42" s="3">
        <f>H135/'1.1 - Iedzīvotāju Skaits'!H43*1000</f>
        <v>3.7373651575639175</v>
      </c>
      <c r="I42" s="3">
        <f>I135/'1.1 - Iedzīvotāju Skaits'!I43*1000</f>
        <v>4.141143991027521</v>
      </c>
      <c r="J42" s="3">
        <f>J135/'1.1 - Iedzīvotāju Skaits'!J43*1000</f>
        <v>5.0246902884865294</v>
      </c>
      <c r="K42" s="3">
        <f>K135/'1.1 - Iedzīvotāju Skaits'!K43*1000</f>
        <v>5.1348999129677981</v>
      </c>
      <c r="L42" s="3">
        <f>L135/'1.1 - Iedzīvotāju Skaits'!L43*1000</f>
        <v>4.3805852461888906</v>
      </c>
      <c r="M42" s="33">
        <f>M135/'1.1 - Iedzīvotāju Skaits'!M43*1000</f>
        <v>5.3898670499461012</v>
      </c>
      <c r="N42" s="51">
        <f t="shared" si="3"/>
        <v>-7.2365377317786944E-2</v>
      </c>
      <c r="O42" s="51">
        <f t="shared" si="4"/>
        <v>0.11472031213783515</v>
      </c>
      <c r="P42" s="51">
        <f t="shared" si="5"/>
        <v>-4.2598372402775211E-2</v>
      </c>
      <c r="Q42" s="51">
        <f t="shared" si="6"/>
        <v>0.1080383683265228</v>
      </c>
      <c r="R42" s="51">
        <f t="shared" si="7"/>
        <v>0.21335802362182016</v>
      </c>
      <c r="S42" s="51">
        <f t="shared" si="8"/>
        <v>2.1933615437711801E-2</v>
      </c>
      <c r="T42" s="51">
        <f t="shared" si="9"/>
        <v>-0.1468995851066042</v>
      </c>
      <c r="U42" s="51">
        <f t="shared" si="10"/>
        <v>0.23039885016169606</v>
      </c>
      <c r="V42" s="58">
        <f t="shared" si="11"/>
        <v>5.3323229357302451E-2</v>
      </c>
      <c r="W42" s="67" t="s">
        <v>173</v>
      </c>
      <c r="X42" s="82">
        <f t="shared" si="31"/>
        <v>0.8794753554007918</v>
      </c>
      <c r="Y42" s="82">
        <f t="shared" si="32"/>
        <v>0.79490861972190197</v>
      </c>
    </row>
    <row r="43" spans="3:25" x14ac:dyDescent="0.25">
      <c r="C43" s="32" t="s">
        <v>60</v>
      </c>
      <c r="D43" t="s">
        <v>65</v>
      </c>
      <c r="E43" s="3">
        <f>E136/'1.1 - Iedzīvotāju Skaits'!E44*1000</f>
        <v>2.834868887313962</v>
      </c>
      <c r="F43" s="3">
        <f>F136/'1.1 - Iedzīvotāju Skaits'!F44*1000</f>
        <v>3.0885380919698009</v>
      </c>
      <c r="G43" s="3">
        <f>G136/'1.1 - Iedzīvotāju Skaits'!G44*1000</f>
        <v>1.9966722129783694</v>
      </c>
      <c r="H43" s="3">
        <f>H136/'1.1 - Iedzīvotāju Skaits'!H44*1000</f>
        <v>3.4636318654131619</v>
      </c>
      <c r="I43" s="3">
        <f>I136/'1.1 - Iedzīvotāju Skaits'!I44*1000</f>
        <v>4.5270816491511727</v>
      </c>
      <c r="J43" s="3">
        <f>J136/'1.1 - Iedzīvotāju Skaits'!J44*1000</f>
        <v>4.7192839707078926</v>
      </c>
      <c r="K43" s="3">
        <f>K136/'1.1 - Iedzīvotāju Skaits'!K44*1000</f>
        <v>6.404098623118796</v>
      </c>
      <c r="L43" s="3">
        <f>L136/'1.1 - Iedzīvotāju Skaits'!L44*1000</f>
        <v>5.7151928877599616</v>
      </c>
      <c r="M43" s="33">
        <f>M136/'1.1 - Iedzīvotāju Skaits'!M44*1000</f>
        <v>6.8910256410256405</v>
      </c>
      <c r="N43" s="51">
        <f t="shared" si="3"/>
        <v>8.9481811942347153E-2</v>
      </c>
      <c r="O43" s="51">
        <f t="shared" si="4"/>
        <v>-0.35352190793122573</v>
      </c>
      <c r="P43" s="51">
        <f t="shared" si="5"/>
        <v>0.73470229259442521</v>
      </c>
      <c r="Q43" s="51">
        <f t="shared" si="6"/>
        <v>0.30703314470493137</v>
      </c>
      <c r="R43" s="51">
        <f t="shared" si="7"/>
        <v>4.2456119958154015E-2</v>
      </c>
      <c r="S43" s="51">
        <f t="shared" si="8"/>
        <v>0.35700641514017245</v>
      </c>
      <c r="T43" s="51">
        <f t="shared" si="9"/>
        <v>-0.10757263057628198</v>
      </c>
      <c r="U43" s="51">
        <f t="shared" si="10"/>
        <v>0.20573806980056977</v>
      </c>
      <c r="V43" s="58">
        <f t="shared" si="11"/>
        <v>0.15941541445413651</v>
      </c>
      <c r="W43" s="127">
        <f>MIN(M38:M45)</f>
        <v>3.9830058417419014</v>
      </c>
      <c r="X43" s="82">
        <f t="shared" si="31"/>
        <v>0.75087233143380427</v>
      </c>
      <c r="Y43" s="82">
        <f t="shared" si="32"/>
        <v>0</v>
      </c>
    </row>
    <row r="44" spans="3:25" x14ac:dyDescent="0.25">
      <c r="C44" s="32" t="s">
        <v>60</v>
      </c>
      <c r="D44" t="s">
        <v>66</v>
      </c>
      <c r="E44" s="3">
        <f>E137/'1.1 - Iedzīvotāju Skaits'!E45*1000</f>
        <v>5.7649667405764964</v>
      </c>
      <c r="F44" s="3">
        <f>F137/'1.1 - Iedzīvotāju Skaits'!F45*1000</f>
        <v>8.3443126921387805</v>
      </c>
      <c r="G44" s="3">
        <f>G137/'1.1 - Iedzīvotāju Skaits'!G45*1000</f>
        <v>6.9114470842332612</v>
      </c>
      <c r="H44" s="3">
        <f>H137/'1.1 - Iedzīvotāju Skaits'!H45*1000</f>
        <v>3.0146425495262705</v>
      </c>
      <c r="I44" s="3">
        <f>I137/'1.1 - Iedzīvotāju Skaits'!I45*1000</f>
        <v>4.3591979075850045</v>
      </c>
      <c r="J44" s="3">
        <f>J137/'1.1 - Iedzīvotāju Skaits'!J45*1000</f>
        <v>6.1188811188811192</v>
      </c>
      <c r="K44" s="3">
        <f>K137/'1.1 - Iedzīvotāju Skaits'!K45*1000</f>
        <v>9.9783080260303691</v>
      </c>
      <c r="L44" s="3">
        <f>L137/'1.1 - Iedzīvotāju Skaits'!L45*1000</f>
        <v>7.4235807860262009</v>
      </c>
      <c r="M44" s="33">
        <f>M137/'1.1 - Iedzīvotāju Skaits'!M45*1000</f>
        <v>3.9830058417419014</v>
      </c>
      <c r="N44" s="51">
        <f t="shared" si="3"/>
        <v>0.44741731698253467</v>
      </c>
      <c r="O44" s="51">
        <f t="shared" si="4"/>
        <v>-0.17171763101057194</v>
      </c>
      <c r="P44" s="51">
        <f t="shared" si="5"/>
        <v>-0.56381890611541774</v>
      </c>
      <c r="Q44" s="51">
        <f t="shared" si="6"/>
        <v>0.44600822020176861</v>
      </c>
      <c r="R44" s="51">
        <f t="shared" si="7"/>
        <v>0.40367132867132871</v>
      </c>
      <c r="S44" s="51">
        <f t="shared" si="8"/>
        <v>0.63074062596839164</v>
      </c>
      <c r="T44" s="51">
        <f t="shared" si="9"/>
        <v>-0.25602809948737426</v>
      </c>
      <c r="U44" s="51">
        <f t="shared" si="10"/>
        <v>-0.46346568367123797</v>
      </c>
      <c r="V44" s="58">
        <f t="shared" si="11"/>
        <v>5.9100896442427706E-2</v>
      </c>
      <c r="W44" s="67" t="s">
        <v>174</v>
      </c>
      <c r="X44" s="82">
        <f t="shared" si="31"/>
        <v>1</v>
      </c>
      <c r="Y44" s="82">
        <f t="shared" si="32"/>
        <v>0.75161874532014805</v>
      </c>
    </row>
    <row r="45" spans="3:25" ht="15.75" thickBot="1" x14ac:dyDescent="0.3">
      <c r="C45" s="34" t="s">
        <v>60</v>
      </c>
      <c r="D45" s="13" t="s">
        <v>67</v>
      </c>
      <c r="E45" s="22">
        <f>E138/'1.1 - Iedzīvotāju Skaits'!E46*1000</f>
        <v>3.2076984763432237</v>
      </c>
      <c r="F45" s="22">
        <f>F138/'1.1 - Iedzīvotāju Skaits'!F46*1000</f>
        <v>2.1756867011150391</v>
      </c>
      <c r="G45" s="22">
        <f>G138/'1.1 - Iedzīvotāju Skaits'!G46*1000</f>
        <v>3.0726256983240221</v>
      </c>
      <c r="H45" s="22">
        <f>H138/'1.1 - Iedzīvotāju Skaits'!H46*1000</f>
        <v>4.2396834369700391</v>
      </c>
      <c r="I45" s="22">
        <f>I138/'1.1 - Iedzīvotāju Skaits'!I46*1000</f>
        <v>3.1609195402298851</v>
      </c>
      <c r="J45" s="22">
        <f>J138/'1.1 - Iedzīvotāju Skaits'!J46*1000</f>
        <v>4.056795131845842</v>
      </c>
      <c r="K45" s="22">
        <f>K138/'1.1 - Iedzīvotāju Skaits'!K46*1000</f>
        <v>4.9232551404575728</v>
      </c>
      <c r="L45" s="22">
        <f>L138/'1.1 - Iedzīvotāju Skaits'!L46*1000</f>
        <v>6.4858490566037741</v>
      </c>
      <c r="M45" s="35">
        <f>M138/'1.1 - Iedzīvotāju Skaits'!M46*1000</f>
        <v>6.022282445046673</v>
      </c>
      <c r="N45" s="54">
        <f t="shared" si="3"/>
        <v>-0.32172967092738652</v>
      </c>
      <c r="O45" s="54">
        <f t="shared" si="4"/>
        <v>0.41225558659217887</v>
      </c>
      <c r="P45" s="54">
        <f t="shared" si="5"/>
        <v>0.37982424585024921</v>
      </c>
      <c r="Q45" s="54">
        <f t="shared" si="6"/>
        <v>-0.25444444444444436</v>
      </c>
      <c r="R45" s="54">
        <f t="shared" si="7"/>
        <v>0.28342245989304815</v>
      </c>
      <c r="S45" s="54">
        <f t="shared" si="8"/>
        <v>0.21358239212279165</v>
      </c>
      <c r="T45" s="54">
        <f t="shared" si="9"/>
        <v>0.31739039955604903</v>
      </c>
      <c r="U45" s="54">
        <f t="shared" si="10"/>
        <v>-7.1473543018258492E-2</v>
      </c>
      <c r="V45" s="59">
        <f t="shared" si="11"/>
        <v>0.11985342820302844</v>
      </c>
      <c r="W45" s="46">
        <f>MAX(M38:M45)</f>
        <v>15.655815273228429</v>
      </c>
      <c r="X45" s="46">
        <f t="shared" si="31"/>
        <v>0.82529684774909673</v>
      </c>
      <c r="Y45" s="46">
        <f t="shared" si="32"/>
        <v>0.29642300095545532</v>
      </c>
    </row>
    <row r="46" spans="3:25" x14ac:dyDescent="0.25">
      <c r="C46" s="36" t="s">
        <v>68</v>
      </c>
      <c r="D46" s="11" t="s">
        <v>69</v>
      </c>
      <c r="E46" s="3">
        <f>E139/'1.1 - Iedzīvotāju Skaits'!E47*1000</f>
        <v>5.0005682463916354</v>
      </c>
      <c r="F46" s="3">
        <f>F139/'1.1 - Iedzīvotāju Skaits'!F47*1000</f>
        <v>4.9057478368355989</v>
      </c>
      <c r="G46" s="3">
        <f>G139/'1.1 - Iedzīvotāju Skaits'!G47*1000</f>
        <v>5.3516213430587491</v>
      </c>
      <c r="H46" s="3">
        <f>H139/'1.1 - Iedzīvotāju Skaits'!H47*1000</f>
        <v>5.8809214795587277</v>
      </c>
      <c r="I46" s="3">
        <f>I139/'1.1 - Iedzīvotāju Skaits'!I47*1000</f>
        <v>6.4801056628694074</v>
      </c>
      <c r="J46" s="3">
        <f>J139/'1.1 - Iedzīvotāju Skaits'!J47*1000</f>
        <v>6.6787842921756768</v>
      </c>
      <c r="K46" s="3">
        <f>K139/'1.1 - Iedzīvotāju Skaits'!K47*1000</f>
        <v>8.0232161147149199</v>
      </c>
      <c r="L46" s="3">
        <f>L139/'1.1 - Iedzīvotāju Skaits'!L47*1000</f>
        <v>6.0650378527185138</v>
      </c>
      <c r="M46" s="33">
        <f>M139/'1.1 - Iedzīvotāju Skaits'!M47*1000</f>
        <v>8.4491093593484603</v>
      </c>
      <c r="N46" s="51">
        <f t="shared" si="3"/>
        <v>-1.8961926901899216E-2</v>
      </c>
      <c r="O46" s="51">
        <f t="shared" si="4"/>
        <v>9.0887978969330041E-2</v>
      </c>
      <c r="P46" s="51">
        <f t="shared" si="5"/>
        <v>9.8904631432210802E-2</v>
      </c>
      <c r="Q46" s="51">
        <f t="shared" si="6"/>
        <v>0.10188610499109048</v>
      </c>
      <c r="R46" s="51">
        <f t="shared" si="7"/>
        <v>3.0659782361989147E-2</v>
      </c>
      <c r="S46" s="51">
        <f t="shared" si="8"/>
        <v>0.20129888370766377</v>
      </c>
      <c r="T46" s="51">
        <f t="shared" si="9"/>
        <v>-0.24406400550584992</v>
      </c>
      <c r="U46" s="51">
        <f t="shared" si="10"/>
        <v>0.39308435734846092</v>
      </c>
      <c r="V46" s="58">
        <f t="shared" si="11"/>
        <v>8.1711975800374495E-2</v>
      </c>
      <c r="W46" s="67" t="s">
        <v>22</v>
      </c>
      <c r="X46" s="82">
        <f t="shared" ref="X46:X47" si="33">($W$53-M46)/($W$53-$W$51)</f>
        <v>0.49003815384435212</v>
      </c>
      <c r="Y46" s="82">
        <f t="shared" ref="Y46:Y47" si="34">($W$49-V46)/($W$49-$W$47)</f>
        <v>0.81277153803302282</v>
      </c>
    </row>
    <row r="47" spans="3:25" x14ac:dyDescent="0.25">
      <c r="C47" s="36" t="s">
        <v>68</v>
      </c>
      <c r="D47" s="11" t="s">
        <v>70</v>
      </c>
      <c r="E47" s="3">
        <f>E140/'1.1 - Iedzīvotāju Skaits'!E48*1000</f>
        <v>6.2012480499219969</v>
      </c>
      <c r="F47" s="3">
        <f>F140/'1.1 - Iedzīvotāju Skaits'!F48*1000</f>
        <v>5.6914746452709375</v>
      </c>
      <c r="G47" s="3">
        <f>G140/'1.1 - Iedzīvotāju Skaits'!G48*1000</f>
        <v>5.7810429965072867</v>
      </c>
      <c r="H47" s="3">
        <f>H140/'1.1 - Iedzīvotāju Skaits'!H48*1000</f>
        <v>6.7689349941923345</v>
      </c>
      <c r="I47" s="3">
        <f>I140/'1.1 - Iedzīvotāju Skaits'!I48*1000</f>
        <v>6.3632310622948163</v>
      </c>
      <c r="J47" s="3">
        <f>J140/'1.1 - Iedzīvotāju Skaits'!J48*1000</f>
        <v>7.1995418473369872</v>
      </c>
      <c r="K47" s="3">
        <f>K140/'1.1 - Iedzīvotāju Skaits'!K48*1000</f>
        <v>6.907326700106899</v>
      </c>
      <c r="L47" s="3">
        <f>L140/'1.1 - Iedzīvotāju Skaits'!L48*1000</f>
        <v>8.032464544199474</v>
      </c>
      <c r="M47" s="33">
        <f>M140/'1.1 - Iedzīvotāju Skaits'!M48*1000</f>
        <v>7.0539242765478267</v>
      </c>
      <c r="N47" s="51">
        <f t="shared" si="3"/>
        <v>-8.2204969152535612E-2</v>
      </c>
      <c r="O47" s="51">
        <f t="shared" si="4"/>
        <v>1.5737283712714385E-2</v>
      </c>
      <c r="P47" s="51">
        <f t="shared" si="5"/>
        <v>0.17088473451622815</v>
      </c>
      <c r="Q47" s="51">
        <f t="shared" si="6"/>
        <v>-5.9936154246658789E-2</v>
      </c>
      <c r="R47" s="51">
        <f t="shared" si="7"/>
        <v>0.13142863693850626</v>
      </c>
      <c r="S47" s="51">
        <f t="shared" si="8"/>
        <v>-4.0588019824924645E-2</v>
      </c>
      <c r="T47" s="51">
        <f t="shared" si="9"/>
        <v>0.16289049192868815</v>
      </c>
      <c r="U47" s="51">
        <f t="shared" si="10"/>
        <v>-0.12182316675873604</v>
      </c>
      <c r="V47" s="58">
        <f t="shared" si="11"/>
        <v>2.2048604639160231E-2</v>
      </c>
      <c r="W47" s="58">
        <f>MIN(V46:V71)</f>
        <v>-0.11989540665345404</v>
      </c>
      <c r="X47" s="82">
        <f t="shared" si="33"/>
        <v>0.58740190692347993</v>
      </c>
      <c r="Y47" s="82">
        <f t="shared" si="34"/>
        <v>0.86817963411718935</v>
      </c>
    </row>
    <row r="48" spans="3:25" x14ac:dyDescent="0.25">
      <c r="C48" s="36" t="s">
        <v>68</v>
      </c>
      <c r="D48" s="10" t="s">
        <v>71</v>
      </c>
      <c r="E48" s="3">
        <f>E141/'1.1 - Iedzīvotāju Skaits'!E49*1000</f>
        <v>5.8641105159289539</v>
      </c>
      <c r="F48" s="3">
        <f>F141/'1.1 - Iedzīvotāju Skaits'!F49*1000</f>
        <v>6.4065566201085078</v>
      </c>
      <c r="G48" s="3">
        <f>G141/'1.1 - Iedzīvotāju Skaits'!G49*1000</f>
        <v>6.341988751944478</v>
      </c>
      <c r="H48" s="3">
        <f>H141/'1.1 - Iedzīvotāju Skaits'!H49*1000</f>
        <v>7.26318359375</v>
      </c>
      <c r="I48" s="3">
        <f>I141/'1.1 - Iedzīvotāju Skaits'!I49*1000</f>
        <v>8.0159075374386379</v>
      </c>
      <c r="J48" s="3">
        <f>J141/'1.1 - Iedzīvotāju Skaits'!J49*1000</f>
        <v>9.0978013646702038</v>
      </c>
      <c r="K48" s="3">
        <f>K141/'1.1 - Iedzīvotāju Skaits'!K49*1000</f>
        <v>8.9365504915102765</v>
      </c>
      <c r="L48" s="3">
        <f>L141/'1.1 - Iedzīvotāju Skaits'!L49*1000</f>
        <v>9.310746152851415</v>
      </c>
      <c r="M48" s="33">
        <f>M141/'1.1 - Iedzīvotāju Skaits'!M49*1000</f>
        <v>10.396913620610738</v>
      </c>
      <c r="N48" s="51">
        <f t="shared" si="3"/>
        <v>9.2502708246388343E-2</v>
      </c>
      <c r="O48" s="51">
        <f t="shared" si="4"/>
        <v>-1.0078404358648473E-2</v>
      </c>
      <c r="P48" s="51">
        <f t="shared" si="5"/>
        <v>0.14525330741450465</v>
      </c>
      <c r="Q48" s="51">
        <f t="shared" si="6"/>
        <v>0.10363553859995499</v>
      </c>
      <c r="R48" s="51">
        <f t="shared" si="7"/>
        <v>0.13496835164060147</v>
      </c>
      <c r="S48" s="51">
        <f t="shared" si="8"/>
        <v>-1.7724158474828684E-2</v>
      </c>
      <c r="T48" s="51">
        <f t="shared" si="9"/>
        <v>4.1872494504073411E-2</v>
      </c>
      <c r="U48" s="51">
        <f t="shared" si="10"/>
        <v>0.11665740316920613</v>
      </c>
      <c r="V48" s="58">
        <f t="shared" si="11"/>
        <v>7.5885905092656483E-2</v>
      </c>
      <c r="W48" s="67" t="s">
        <v>25</v>
      </c>
      <c r="X48" s="82">
        <f>($W$53-M48)/($W$53-$W$51)</f>
        <v>0.35410956954546674</v>
      </c>
      <c r="Y48" s="82">
        <f>($W$49-V48)/($W$49-$W$47)</f>
        <v>0.81818208522946145</v>
      </c>
    </row>
    <row r="49" spans="3:25" x14ac:dyDescent="0.25">
      <c r="C49" s="36" t="s">
        <v>68</v>
      </c>
      <c r="D49" s="10" t="s">
        <v>72</v>
      </c>
      <c r="E49" s="3">
        <f>E142/'1.1 - Iedzīvotāju Skaits'!E50*1000</f>
        <v>5.3744997141223552</v>
      </c>
      <c r="F49" s="3">
        <f>F142/'1.1 - Iedzīvotāju Skaits'!F50*1000</f>
        <v>5.7545507927187316</v>
      </c>
      <c r="G49" s="3">
        <f>G142/'1.1 - Iedzīvotāju Skaits'!G50*1000</f>
        <v>7.7881619937694708</v>
      </c>
      <c r="H49" s="3">
        <f>H142/'1.1 - Iedzīvotāju Skaits'!H50*1000</f>
        <v>6.5934065934065931</v>
      </c>
      <c r="I49" s="3">
        <f>I142/'1.1 - Iedzīvotāju Skaits'!I50*1000</f>
        <v>7.5355157504632491</v>
      </c>
      <c r="J49" s="3">
        <f>J142/'1.1 - Iedzīvotāju Skaits'!J50*1000</f>
        <v>5.9008160703075951</v>
      </c>
      <c r="K49" s="3">
        <f>K142/'1.1 - Iedzīvotāju Skaits'!K50*1000</f>
        <v>7.5226316460538056</v>
      </c>
      <c r="L49" s="3">
        <f>L142/'1.1 - Iedzīvotāju Skaits'!L50*1000</f>
        <v>6.7831985390033909</v>
      </c>
      <c r="M49" s="33">
        <f>M142/'1.1 - Iedzīvotāju Skaits'!M50*1000</f>
        <v>5.1951511922205942</v>
      </c>
      <c r="N49" s="51">
        <f t="shared" si="3"/>
        <v>7.07137591984109E-2</v>
      </c>
      <c r="O49" s="51">
        <f t="shared" si="4"/>
        <v>0.35339182401932745</v>
      </c>
      <c r="P49" s="51">
        <f t="shared" si="5"/>
        <v>-0.15340659340659349</v>
      </c>
      <c r="Q49" s="51">
        <f t="shared" si="6"/>
        <v>0.14288655548692616</v>
      </c>
      <c r="R49" s="51">
        <f t="shared" si="7"/>
        <v>-0.21693268706327898</v>
      </c>
      <c r="S49" s="51">
        <f t="shared" si="8"/>
        <v>0.27484598001741634</v>
      </c>
      <c r="T49" s="51">
        <f t="shared" si="9"/>
        <v>-9.8294472179600051E-2</v>
      </c>
      <c r="U49" s="51">
        <f t="shared" si="10"/>
        <v>-0.23411482616224846</v>
      </c>
      <c r="V49" s="58">
        <f t="shared" si="11"/>
        <v>1.7386192488794982E-2</v>
      </c>
      <c r="W49" s="79">
        <f>MAX(V46:V71)</f>
        <v>0.95690338951134823</v>
      </c>
      <c r="X49" s="82">
        <f t="shared" ref="X49:X71" si="35">($W$53-M49)/($W$53-$W$51)</f>
        <v>0.71711740190947837</v>
      </c>
      <c r="Y49" s="82">
        <f t="shared" ref="Y49:Y71" si="36">($W$49-V49)/($W$49-$W$47)</f>
        <v>0.87250951651209097</v>
      </c>
    </row>
    <row r="50" spans="3:25" x14ac:dyDescent="0.25">
      <c r="C50" s="36" t="s">
        <v>68</v>
      </c>
      <c r="D50" s="10" t="s">
        <v>73</v>
      </c>
      <c r="E50" s="3">
        <f>E143/'1.1 - Iedzīvotāju Skaits'!E51*1000</f>
        <v>5.5346208195949131</v>
      </c>
      <c r="F50" s="3">
        <f>F143/'1.1 - Iedzīvotāju Skaits'!F51*1000</f>
        <v>3.8825527784518323</v>
      </c>
      <c r="G50" s="3">
        <f>G143/'1.1 - Iedzīvotāju Skaits'!G51*1000</f>
        <v>4.9900199600798407</v>
      </c>
      <c r="H50" s="3">
        <f>H143/'1.1 - Iedzīvotāju Skaits'!H51*1000</f>
        <v>4.8945783132530121</v>
      </c>
      <c r="I50" s="3">
        <f>I143/'1.1 - Iedzīvotāju Skaits'!I51*1000</f>
        <v>4.3422733077905491</v>
      </c>
      <c r="J50" s="3">
        <f>J143/'1.1 - Iedzīvotāju Skaits'!J51*1000</f>
        <v>6.1558611656843487</v>
      </c>
      <c r="K50" s="3">
        <f>K143/'1.1 - Iedzīvotāju Skaits'!K51*1000</f>
        <v>7.1894554653175344</v>
      </c>
      <c r="L50" s="3">
        <f>L143/'1.1 - Iedzīvotāju Skaits'!L51*1000</f>
        <v>6.884449244060475</v>
      </c>
      <c r="M50" s="33">
        <f>M143/'1.1 - Iedzīvotāju Skaits'!M51*1000</f>
        <v>8.0488481820704969</v>
      </c>
      <c r="N50" s="51">
        <f t="shared" si="3"/>
        <v>-0.29849705968908596</v>
      </c>
      <c r="O50" s="51">
        <f t="shared" si="4"/>
        <v>0.28524201596806387</v>
      </c>
      <c r="P50" s="51">
        <f t="shared" si="5"/>
        <v>-1.9126506024096459E-2</v>
      </c>
      <c r="Q50" s="51">
        <f t="shared" si="6"/>
        <v>-0.1128401611160232</v>
      </c>
      <c r="R50" s="51">
        <f t="shared" si="7"/>
        <v>0.41765861550907207</v>
      </c>
      <c r="S50" s="51">
        <f t="shared" si="8"/>
        <v>0.16790409527019942</v>
      </c>
      <c r="T50" s="51">
        <f t="shared" si="9"/>
        <v>-4.2424106071514325E-2</v>
      </c>
      <c r="U50" s="51">
        <f t="shared" si="10"/>
        <v>0.1691346535838871</v>
      </c>
      <c r="V50" s="58">
        <f t="shared" si="11"/>
        <v>7.0881443428812807E-2</v>
      </c>
      <c r="W50" s="67" t="s">
        <v>173</v>
      </c>
      <c r="X50" s="82">
        <f t="shared" si="35"/>
        <v>0.51797059873074958</v>
      </c>
      <c r="Y50" s="82">
        <f t="shared" si="36"/>
        <v>0.82282962168814611</v>
      </c>
    </row>
    <row r="51" spans="3:25" x14ac:dyDescent="0.25">
      <c r="C51" s="36" t="s">
        <v>68</v>
      </c>
      <c r="D51" s="10" t="s">
        <v>74</v>
      </c>
      <c r="E51" s="3">
        <f>E144/'1.1 - Iedzīvotāju Skaits'!E52*1000</f>
        <v>4.7025628967787449</v>
      </c>
      <c r="F51" s="3">
        <f>F144/'1.1 - Iedzīvotāju Skaits'!F52*1000</f>
        <v>3.3804177230472052</v>
      </c>
      <c r="G51" s="3">
        <f>G144/'1.1 - Iedzīvotāju Skaits'!G52*1000</f>
        <v>4.2068794852759224</v>
      </c>
      <c r="H51" s="3">
        <f>H144/'1.1 - Iedzīvotāju Skaits'!H52*1000</f>
        <v>4.3545081967213113</v>
      </c>
      <c r="I51" s="3">
        <f>I144/'1.1 - Iedzīvotāju Skaits'!I52*1000</f>
        <v>5.3862322648449812</v>
      </c>
      <c r="J51" s="3">
        <f>J144/'1.1 - Iedzīvotāju Skaits'!J52*1000</f>
        <v>6.1944519256665762</v>
      </c>
      <c r="K51" s="3">
        <f>K144/'1.1 - Iedzīvotāju Skaits'!K52*1000</f>
        <v>7.5394105551747774</v>
      </c>
      <c r="L51" s="3">
        <f>L144/'1.1 - Iedzīvotāju Skaits'!L52*1000</f>
        <v>6.1264271790587577</v>
      </c>
      <c r="M51" s="33">
        <f>M144/'1.1 - Iedzīvotāju Skaits'!M52*1000</f>
        <v>7.6479076479076484</v>
      </c>
      <c r="N51" s="51">
        <f t="shared" si="3"/>
        <v>-0.28115417119401187</v>
      </c>
      <c r="O51" s="51">
        <f t="shared" si="4"/>
        <v>0.24448509916215944</v>
      </c>
      <c r="P51" s="51">
        <f t="shared" si="5"/>
        <v>3.5092213114753912E-2</v>
      </c>
      <c r="Q51" s="51">
        <f t="shared" si="6"/>
        <v>0.2369323977620475</v>
      </c>
      <c r="R51" s="51">
        <f t="shared" si="7"/>
        <v>0.15005287946765808</v>
      </c>
      <c r="S51" s="51">
        <f t="shared" si="8"/>
        <v>0.21712310397234572</v>
      </c>
      <c r="T51" s="51">
        <f t="shared" si="9"/>
        <v>-0.18741297688666117</v>
      </c>
      <c r="U51" s="51">
        <f t="shared" si="10"/>
        <v>0.24834710743801669</v>
      </c>
      <c r="V51" s="58">
        <f t="shared" si="11"/>
        <v>8.293320660453854E-2</v>
      </c>
      <c r="W51" s="127">
        <f>MIN(M46:M71)</f>
        <v>1.1415525114155249</v>
      </c>
      <c r="X51" s="82">
        <f t="shared" si="35"/>
        <v>0.54595045290843613</v>
      </c>
      <c r="Y51" s="82">
        <f t="shared" si="36"/>
        <v>0.81163740711783827</v>
      </c>
    </row>
    <row r="52" spans="3:25" x14ac:dyDescent="0.25">
      <c r="C52" s="36" t="s">
        <v>68</v>
      </c>
      <c r="D52" s="10" t="s">
        <v>75</v>
      </c>
      <c r="E52" s="3">
        <f>E145/'1.1 - Iedzīvotāju Skaits'!E53*1000</f>
        <v>5.5875676619521562</v>
      </c>
      <c r="F52" s="3">
        <f>F145/'1.1 - Iedzīvotāju Skaits'!F53*1000</f>
        <v>6.5742714996446345</v>
      </c>
      <c r="G52" s="3">
        <f>G145/'1.1 - Iedzīvotāju Skaits'!G53*1000</f>
        <v>8.4852861527351511</v>
      </c>
      <c r="H52" s="3">
        <f>H145/'1.1 - Iedzīvotāju Skaits'!H53*1000</f>
        <v>3.4620991253644315</v>
      </c>
      <c r="I52" s="3">
        <f>I145/'1.1 - Iedzīvotāju Skaits'!I53*1000</f>
        <v>5.4934993590917411</v>
      </c>
      <c r="J52" s="3">
        <f>J145/'1.1 - Iedzīvotāju Skaits'!J53*1000</f>
        <v>6.0840707964601766</v>
      </c>
      <c r="K52" s="3">
        <f>K145/'1.1 - Iedzīvotāju Skaits'!K53*1000</f>
        <v>5.7237813884785815</v>
      </c>
      <c r="L52" s="3">
        <f>L145/'1.1 - Iedzīvotāju Skaits'!L53*1000</f>
        <v>7.4878322725570952</v>
      </c>
      <c r="M52" s="33">
        <f>M145/'1.1 - Iedzīvotāju Skaits'!M53*1000</f>
        <v>8.6694308330192236</v>
      </c>
      <c r="N52" s="51">
        <f t="shared" si="3"/>
        <v>0.17658915245202575</v>
      </c>
      <c r="O52" s="51">
        <f t="shared" si="4"/>
        <v>0.29068082344847096</v>
      </c>
      <c r="P52" s="51">
        <f t="shared" si="5"/>
        <v>-0.59198793499162583</v>
      </c>
      <c r="Q52" s="51">
        <f t="shared" si="6"/>
        <v>0.58675392014186711</v>
      </c>
      <c r="R52" s="51">
        <f t="shared" si="7"/>
        <v>0.1075036873156342</v>
      </c>
      <c r="S52" s="51">
        <f t="shared" si="8"/>
        <v>-5.9218477239156714E-2</v>
      </c>
      <c r="T52" s="51">
        <f t="shared" si="9"/>
        <v>0.30819676090868486</v>
      </c>
      <c r="U52" s="51">
        <f t="shared" si="10"/>
        <v>0.15780248774971725</v>
      </c>
      <c r="V52" s="58">
        <f t="shared" si="11"/>
        <v>0.1220400524732022</v>
      </c>
      <c r="W52" s="67" t="s">
        <v>174</v>
      </c>
      <c r="X52" s="82">
        <f t="shared" si="35"/>
        <v>0.47466289946057583</v>
      </c>
      <c r="Y52" s="82">
        <f t="shared" si="36"/>
        <v>0.77531971619178119</v>
      </c>
    </row>
    <row r="53" spans="3:25" x14ac:dyDescent="0.25">
      <c r="C53" s="36" t="s">
        <v>68</v>
      </c>
      <c r="D53" s="10" t="s">
        <v>76</v>
      </c>
      <c r="E53" s="3">
        <f>E146/'1.1 - Iedzīvotāju Skaits'!E54*1000</f>
        <v>4.3215211754537597</v>
      </c>
      <c r="F53" s="3">
        <f>F146/'1.1 - Iedzīvotāju Skaits'!F54*1000</f>
        <v>2.8540849090260436</v>
      </c>
      <c r="G53" s="3">
        <f>G146/'1.1 - Iedzīvotāju Skaits'!G54*1000</f>
        <v>4.9162418062636561</v>
      </c>
      <c r="H53" s="3">
        <f>H146/'1.1 - Iedzīvotāju Skaits'!H54*1000</f>
        <v>5.1010768940109577</v>
      </c>
      <c r="I53" s="3">
        <f>I146/'1.1 - Iedzīvotāju Skaits'!I54*1000</f>
        <v>6.7036966098448572</v>
      </c>
      <c r="J53" s="3">
        <f>J146/'1.1 - Iedzīvotāju Skaits'!J54*1000</f>
        <v>5.1312413656996254</v>
      </c>
      <c r="K53" s="3">
        <f>K146/'1.1 - Iedzīvotāju Skaits'!K54*1000</f>
        <v>7.0479258960934352</v>
      </c>
      <c r="L53" s="3">
        <f>L146/'1.1 - Iedzīvotāju Skaits'!L54*1000</f>
        <v>8.4501236603462484</v>
      </c>
      <c r="M53" s="33">
        <f>M146/'1.1 - Iedzīvotāju Skaits'!M54*1000</f>
        <v>7.2064434082238238</v>
      </c>
      <c r="N53" s="51">
        <f t="shared" si="3"/>
        <v>-0.33956475205137349</v>
      </c>
      <c r="O53" s="51">
        <f t="shared" si="4"/>
        <v>0.72252822286962848</v>
      </c>
      <c r="P53" s="51">
        <f t="shared" si="5"/>
        <v>3.7596825996599255E-2</v>
      </c>
      <c r="Q53" s="51">
        <f t="shared" si="6"/>
        <v>0.31417282058921592</v>
      </c>
      <c r="R53" s="51">
        <f t="shared" si="7"/>
        <v>-0.23456539513377872</v>
      </c>
      <c r="S53" s="51">
        <f t="shared" si="8"/>
        <v>0.37353232751943977</v>
      </c>
      <c r="T53" s="51">
        <f t="shared" si="9"/>
        <v>0.19895183135084202</v>
      </c>
      <c r="U53" s="51">
        <f t="shared" si="10"/>
        <v>-0.1471789410560489</v>
      </c>
      <c r="V53" s="94">
        <f t="shared" si="11"/>
        <v>0.11568411751056554</v>
      </c>
      <c r="W53" s="178">
        <f>MAX(M46:M71)</f>
        <v>15.471167369901547</v>
      </c>
      <c r="X53" s="33">
        <f t="shared" si="35"/>
        <v>0.57675827601070107</v>
      </c>
      <c r="Y53" s="82">
        <f t="shared" si="36"/>
        <v>0.78122233698340382</v>
      </c>
    </row>
    <row r="54" spans="3:25" x14ac:dyDescent="0.25">
      <c r="C54" s="36" t="s">
        <v>68</v>
      </c>
      <c r="D54" s="10" t="s">
        <v>77</v>
      </c>
      <c r="E54" s="3">
        <f>E147/'1.1 - Iedzīvotāju Skaits'!E55*1000</f>
        <v>4.4799612543891518</v>
      </c>
      <c r="F54" s="3">
        <f>F147/'1.1 - Iedzīvotāju Skaits'!F55*1000</f>
        <v>3.8456767150477607</v>
      </c>
      <c r="G54" s="3">
        <f>G147/'1.1 - Iedzīvotāju Skaits'!G55*1000</f>
        <v>5.1216389244558256</v>
      </c>
      <c r="H54" s="3">
        <f>H147/'1.1 - Iedzīvotāju Skaits'!H55*1000</f>
        <v>4.4035746664939772</v>
      </c>
      <c r="I54" s="3">
        <f>I147/'1.1 - Iedzīvotāju Skaits'!I55*1000</f>
        <v>5.8946816871888918</v>
      </c>
      <c r="J54" s="3">
        <f>J147/'1.1 - Iedzīvotāju Skaits'!J55*1000</f>
        <v>4.5110786785193051</v>
      </c>
      <c r="K54" s="3">
        <f>K147/'1.1 - Iedzīvotāju Skaits'!K55*1000</f>
        <v>4.6573519627411839</v>
      </c>
      <c r="L54" s="3">
        <f>L147/'1.1 - Iedzīvotāju Skaits'!L55*1000</f>
        <v>8.3004490406858071</v>
      </c>
      <c r="M54" s="33">
        <f>M147/'1.1 - Iedzīvotāju Skaits'!M55*1000</f>
        <v>7.4781886165351059</v>
      </c>
      <c r="N54" s="51">
        <f t="shared" si="3"/>
        <v>-0.14158259487623107</v>
      </c>
      <c r="O54" s="51">
        <f t="shared" si="4"/>
        <v>0.33179133451736814</v>
      </c>
      <c r="P54" s="51">
        <f t="shared" si="5"/>
        <v>-0.14020204636705091</v>
      </c>
      <c r="Q54" s="51">
        <f t="shared" si="6"/>
        <v>0.33861286196427753</v>
      </c>
      <c r="R54" s="51">
        <f t="shared" si="7"/>
        <v>-0.2347205637374139</v>
      </c>
      <c r="S54" s="51">
        <f t="shared" si="8"/>
        <v>3.2425345387655895E-2</v>
      </c>
      <c r="T54" s="51">
        <f t="shared" si="9"/>
        <v>0.78222498687868136</v>
      </c>
      <c r="U54" s="51">
        <f t="shared" si="10"/>
        <v>-9.9062161591532846E-2</v>
      </c>
      <c r="V54" s="58">
        <f t="shared" si="11"/>
        <v>0.10868589527196929</v>
      </c>
      <c r="W54" s="72"/>
      <c r="X54" s="82">
        <f t="shared" si="35"/>
        <v>0.55779438821644156</v>
      </c>
      <c r="Y54" s="82">
        <f t="shared" si="36"/>
        <v>0.7877214362241548</v>
      </c>
    </row>
    <row r="55" spans="3:25" x14ac:dyDescent="0.25">
      <c r="C55" s="36" t="s">
        <v>68</v>
      </c>
      <c r="D55" s="23" t="s">
        <v>78</v>
      </c>
      <c r="E55" s="3">
        <f>E148/'1.1 - Iedzīvotāju Skaits'!E56*1000</f>
        <v>3.0129557095510697</v>
      </c>
      <c r="F55" s="3">
        <f>F148/'1.1 - Iedzīvotāju Skaits'!F56*1000</f>
        <v>0.92222563787273282</v>
      </c>
      <c r="G55" s="3">
        <f>G148/'1.1 - Iedzīvotāju Skaits'!G56*1000</f>
        <v>1.8975332068311195</v>
      </c>
      <c r="H55" s="3">
        <f>H148/'1.1 - Iedzīvotāju Skaits'!H56*1000</f>
        <v>4.4714148834238259</v>
      </c>
      <c r="I55" s="3">
        <f>I148/'1.1 - Iedzīvotāju Skaits'!I56*1000</f>
        <v>2.2727272727272725</v>
      </c>
      <c r="J55" s="3">
        <f>J148/'1.1 - Iedzīvotāju Skaits'!J56*1000</f>
        <v>2.9920212765957448</v>
      </c>
      <c r="K55" s="3">
        <f>K148/'1.1 - Iedzīvotāju Skaits'!K56*1000</f>
        <v>3.3783783783783785</v>
      </c>
      <c r="L55" s="3">
        <f>L148/'1.1 - Iedzīvotāju Skaits'!L56*1000</f>
        <v>4.1152263374485596</v>
      </c>
      <c r="M55" s="33">
        <f>M148/'1.1 - Iedzīvotāju Skaits'!M56*1000</f>
        <v>2.7710426047800487</v>
      </c>
      <c r="N55" s="51">
        <f t="shared" si="3"/>
        <v>-0.69391331079003993</v>
      </c>
      <c r="O55" s="51">
        <f t="shared" si="4"/>
        <v>1.0575585072738773</v>
      </c>
      <c r="P55" s="51">
        <f t="shared" si="5"/>
        <v>1.3564356435643563</v>
      </c>
      <c r="Q55" s="51">
        <f t="shared" si="6"/>
        <v>-0.49172077922077922</v>
      </c>
      <c r="R55" s="51">
        <f t="shared" si="7"/>
        <v>0.31648936170212782</v>
      </c>
      <c r="S55" s="51">
        <f t="shared" si="8"/>
        <v>0.12912912912912913</v>
      </c>
      <c r="T55" s="51">
        <f t="shared" si="9"/>
        <v>0.21810699588477359</v>
      </c>
      <c r="U55" s="51">
        <f t="shared" si="10"/>
        <v>-0.32663664703844814</v>
      </c>
      <c r="V55" s="58">
        <f t="shared" si="11"/>
        <v>0.19568111256312465</v>
      </c>
      <c r="W55" s="72"/>
      <c r="X55" s="82">
        <f t="shared" si="35"/>
        <v>0.88628514377694267</v>
      </c>
      <c r="Y55" s="82">
        <f t="shared" si="36"/>
        <v>0.70693083950264723</v>
      </c>
    </row>
    <row r="56" spans="3:25" x14ac:dyDescent="0.25">
      <c r="C56" s="36" t="s">
        <v>68</v>
      </c>
      <c r="D56" s="23" t="s">
        <v>79</v>
      </c>
      <c r="E56" s="3">
        <f>E149/'1.1 - Iedzīvotāju Skaits'!E57*1000</f>
        <v>2.2560631697687539</v>
      </c>
      <c r="F56" s="3">
        <f>F149/'1.1 - Iedzīvotāju Skaits'!F57*1000</f>
        <v>1.1435105774728416</v>
      </c>
      <c r="G56" s="3">
        <f>G149/'1.1 - Iedzīvotāju Skaits'!G57*1000</f>
        <v>4.7086521483225425</v>
      </c>
      <c r="H56" s="3">
        <f>H149/'1.1 - Iedzīvotāju Skaits'!H57*1000</f>
        <v>4.1297935103244834</v>
      </c>
      <c r="I56" s="3">
        <f>I149/'1.1 - Iedzīvotāju Skaits'!I57*1000</f>
        <v>1.7814726840855108</v>
      </c>
      <c r="J56" s="3">
        <f>J149/'1.1 - Iedzīvotāju Skaits'!J57*1000</f>
        <v>2.3654642223536371</v>
      </c>
      <c r="K56" s="3">
        <f>K149/'1.1 - Iedzīvotāju Skaits'!K57*1000</f>
        <v>1.7921146953405018</v>
      </c>
      <c r="L56" s="3">
        <f>L149/'1.1 - Iedzīvotāju Skaits'!L57*1000</f>
        <v>3.0599755201958385</v>
      </c>
      <c r="M56" s="33">
        <f>M149/'1.1 - Iedzīvotāju Skaits'!M57*1000</f>
        <v>1.8796992481203008</v>
      </c>
      <c r="N56" s="51">
        <f t="shared" si="3"/>
        <v>-0.49313893653516305</v>
      </c>
      <c r="O56" s="51">
        <f t="shared" si="4"/>
        <v>3.1177163037080637</v>
      </c>
      <c r="P56" s="51">
        <f t="shared" si="5"/>
        <v>-0.12293510324483782</v>
      </c>
      <c r="Q56" s="51">
        <f t="shared" si="6"/>
        <v>-0.56862911435357988</v>
      </c>
      <c r="R56" s="51">
        <f t="shared" si="7"/>
        <v>0.32781391681450817</v>
      </c>
      <c r="S56" s="51">
        <f t="shared" si="8"/>
        <v>-0.24238351254480289</v>
      </c>
      <c r="T56" s="51">
        <f t="shared" si="9"/>
        <v>0.7074663402692779</v>
      </c>
      <c r="U56" s="51">
        <f t="shared" si="10"/>
        <v>-0.38571428571428573</v>
      </c>
      <c r="V56" s="58">
        <f t="shared" si="11"/>
        <v>0.29252445104989749</v>
      </c>
      <c r="W56" s="72"/>
      <c r="X56" s="82">
        <f t="shared" si="35"/>
        <v>0.94848802678966337</v>
      </c>
      <c r="Y56" s="82">
        <f t="shared" si="36"/>
        <v>0.61699450336288142</v>
      </c>
    </row>
    <row r="57" spans="3:25" x14ac:dyDescent="0.25">
      <c r="C57" s="36" t="s">
        <v>68</v>
      </c>
      <c r="D57" s="23" t="s">
        <v>80</v>
      </c>
      <c r="E57" s="3">
        <f>E150/'1.1 - Iedzīvotāju Skaits'!E58*1000</f>
        <v>1.834862385321101</v>
      </c>
      <c r="F57" s="3">
        <f>F150/'1.1 - Iedzīvotāju Skaits'!F58*1000</f>
        <v>0.62111801242236031</v>
      </c>
      <c r="G57" s="3">
        <f>G150/'1.1 - Iedzīvotāju Skaits'!G58*1000</f>
        <v>1.266624445851805</v>
      </c>
      <c r="H57" s="3">
        <f>H150/'1.1 - Iedzīvotāju Skaits'!H58*1000</f>
        <v>1.2861736334405145</v>
      </c>
      <c r="I57" s="3">
        <f>I150/'1.1 - Iedzīvotāju Skaits'!I58*1000</f>
        <v>3.229974160206718</v>
      </c>
      <c r="J57" s="3">
        <f>J150/'1.1 - Iedzīvotāju Skaits'!J58*1000</f>
        <v>0.66577896138482029</v>
      </c>
      <c r="K57" s="3">
        <f>K150/'1.1 - Iedzīvotāju Skaits'!K58*1000</f>
        <v>2.7081922816519972</v>
      </c>
      <c r="L57" s="3">
        <f>L150/'1.1 - Iedzīvotāju Skaits'!L58*1000</f>
        <v>4.1637751561415683</v>
      </c>
      <c r="M57" s="33">
        <f>M150/'1.1 - Iedzīvotāju Skaits'!M58*1000</f>
        <v>2.8368794326241136</v>
      </c>
      <c r="N57" s="51">
        <f t="shared" si="3"/>
        <v>-0.66149068322981364</v>
      </c>
      <c r="O57" s="51">
        <f t="shared" si="4"/>
        <v>1.0392653578214059</v>
      </c>
      <c r="P57" s="51">
        <f t="shared" si="5"/>
        <v>1.5434083601286144E-2</v>
      </c>
      <c r="Q57" s="51">
        <f t="shared" si="6"/>
        <v>1.5113049095607232</v>
      </c>
      <c r="R57" s="51">
        <f t="shared" si="7"/>
        <v>-0.79387483355525967</v>
      </c>
      <c r="S57" s="51">
        <f t="shared" si="8"/>
        <v>3.0677048070412996</v>
      </c>
      <c r="T57" s="51">
        <f t="shared" si="9"/>
        <v>0.53747397640527417</v>
      </c>
      <c r="U57" s="51">
        <f t="shared" si="10"/>
        <v>-0.31867612293144204</v>
      </c>
      <c r="V57" s="58">
        <f t="shared" si="11"/>
        <v>0.54964268683918427</v>
      </c>
      <c r="W57" s="67"/>
      <c r="X57" s="82">
        <f t="shared" si="35"/>
        <v>0.88169068478455215</v>
      </c>
      <c r="Y57" s="82">
        <f t="shared" si="36"/>
        <v>0.37821429975840481</v>
      </c>
    </row>
    <row r="58" spans="3:25" x14ac:dyDescent="0.25">
      <c r="C58" s="36" t="s">
        <v>68</v>
      </c>
      <c r="D58" s="23" t="s">
        <v>81</v>
      </c>
      <c r="E58" s="3">
        <f>E151/'1.1 - Iedzīvotāju Skaits'!E59*1000</f>
        <v>3.6284470246734397</v>
      </c>
      <c r="F58" s="3">
        <f>F151/'1.1 - Iedzīvotāju Skaits'!F59*1000</f>
        <v>2.238805970149254</v>
      </c>
      <c r="G58" s="3"/>
      <c r="H58" s="3">
        <f>H151/'1.1 - Iedzīvotāju Skaits'!H59*1000</f>
        <v>2.3166023166023164</v>
      </c>
      <c r="I58" s="3">
        <f>I151/'1.1 - Iedzīvotāju Skaits'!I59*1000</f>
        <v>4.0128410914927768</v>
      </c>
      <c r="J58" s="3">
        <f>J151/'1.1 - Iedzīvotāju Skaits'!J59*1000</f>
        <v>3.2336297493936943</v>
      </c>
      <c r="K58" s="3">
        <f>K151/'1.1 - Iedzīvotāju Skaits'!K59*1000</f>
        <v>4.1152263374485596</v>
      </c>
      <c r="L58" s="3">
        <f>L151/'1.1 - Iedzīvotāju Skaits'!L59*1000</f>
        <v>3.3698399326032011</v>
      </c>
      <c r="M58" s="33">
        <f>M151/'1.1 - Iedzīvotāju Skaits'!M59*1000</f>
        <v>2.64783759929391</v>
      </c>
      <c r="N58" s="51">
        <f t="shared" si="3"/>
        <v>-0.3829850746268656</v>
      </c>
      <c r="O58" s="51"/>
      <c r="P58" s="51"/>
      <c r="Q58" s="51">
        <f t="shared" si="6"/>
        <v>0.73220973782771548</v>
      </c>
      <c r="R58" s="51">
        <f t="shared" si="7"/>
        <v>-0.19417946645109135</v>
      </c>
      <c r="S58" s="51">
        <f t="shared" si="8"/>
        <v>0.27263374485596709</v>
      </c>
      <c r="T58" s="51">
        <f t="shared" si="9"/>
        <v>-0.18112889637742211</v>
      </c>
      <c r="U58" s="51">
        <f t="shared" si="10"/>
        <v>-0.21425419240953214</v>
      </c>
      <c r="V58" s="58">
        <f t="shared" si="11"/>
        <v>5.3826421364618947E-3</v>
      </c>
      <c r="W58" s="58"/>
      <c r="X58" s="82">
        <f t="shared" si="35"/>
        <v>0.89488307238164466</v>
      </c>
      <c r="Y58" s="82">
        <f t="shared" si="36"/>
        <v>0.88365695686500167</v>
      </c>
    </row>
    <row r="59" spans="3:25" x14ac:dyDescent="0.25">
      <c r="C59" s="36" t="s">
        <v>68</v>
      </c>
      <c r="D59" s="23" t="s">
        <v>82</v>
      </c>
      <c r="E59" s="3">
        <f>E152/'1.1 - Iedzīvotāju Skaits'!E60*1000</f>
        <v>1.3764624913971093</v>
      </c>
      <c r="F59" s="3"/>
      <c r="G59" s="3">
        <f>G152/'1.1 - Iedzīvotāju Skaits'!G60*1000</f>
        <v>0.73909830007390986</v>
      </c>
      <c r="H59" s="3">
        <f>H152/'1.1 - Iedzīvotāju Skaits'!H60*1000</f>
        <v>0.77041602465331283</v>
      </c>
      <c r="I59" s="3">
        <f>I152/'1.1 - Iedzīvotāju Skaits'!I60*1000</f>
        <v>0.78247261345852892</v>
      </c>
      <c r="J59" s="3"/>
      <c r="K59" s="3">
        <f>K152/'1.1 - Iedzīvotāju Skaits'!K60*1000</f>
        <v>0.81103000811030013</v>
      </c>
      <c r="L59" s="3">
        <f>L152/'1.1 - Iedzīvotāju Skaits'!L60*1000</f>
        <v>1.6597510373443982</v>
      </c>
      <c r="M59" s="33">
        <f>M152/'1.1 - Iedzīvotāju Skaits'!M60*1000</f>
        <v>3.4782608695652177</v>
      </c>
      <c r="N59" s="51"/>
      <c r="O59" s="51">
        <f>(G59-E59)/E59</f>
        <v>-0.46304508499630442</v>
      </c>
      <c r="P59" s="51">
        <f t="shared" si="5"/>
        <v>4.2372881355932202E-2</v>
      </c>
      <c r="Q59" s="51">
        <f t="shared" si="6"/>
        <v>1.5649452269170489E-2</v>
      </c>
      <c r="R59" s="51"/>
      <c r="S59" s="51">
        <f>(K59-I59)/I59</f>
        <v>3.6496350364963605E-2</v>
      </c>
      <c r="T59" s="51">
        <f t="shared" si="9"/>
        <v>1.046473029045643</v>
      </c>
      <c r="U59" s="51">
        <f t="shared" si="10"/>
        <v>1.0956521739130438</v>
      </c>
      <c r="V59" s="58">
        <f t="shared" si="11"/>
        <v>0.29559980032540811</v>
      </c>
      <c r="W59" s="67"/>
      <c r="X59" s="82">
        <f t="shared" si="35"/>
        <v>0.83693153087321881</v>
      </c>
      <c r="Y59" s="82">
        <f t="shared" si="36"/>
        <v>0.61413849229891671</v>
      </c>
    </row>
    <row r="60" spans="3:25" x14ac:dyDescent="0.25">
      <c r="C60" s="36" t="s">
        <v>68</v>
      </c>
      <c r="D60" s="23" t="s">
        <v>83</v>
      </c>
      <c r="E60" s="3">
        <f>E153/'1.1 - Iedzīvotāju Skaits'!E61*1000</f>
        <v>3.2599837000814995</v>
      </c>
      <c r="F60" s="3">
        <f>F153/'1.1 - Iedzīvotāju Skaits'!F61*1000</f>
        <v>2.5167785234899327</v>
      </c>
      <c r="G60" s="3">
        <f>G153/'1.1 - Iedzīvotāju Skaits'!G61*1000</f>
        <v>3.484320557491289</v>
      </c>
      <c r="H60" s="3">
        <f>H153/'1.1 - Iedzīvotāju Skaits'!H61*1000</f>
        <v>2.6455026455026456</v>
      </c>
      <c r="I60" s="3">
        <f>I153/'1.1 - Iedzīvotāju Skaits'!I61*1000</f>
        <v>2.6857654431512983</v>
      </c>
      <c r="J60" s="3">
        <f>J153/'1.1 - Iedzīvotāju Skaits'!J61*1000</f>
        <v>3.6529680365296802</v>
      </c>
      <c r="K60" s="3">
        <f>K153/'1.1 - Iedzīvotāju Skaits'!K61*1000</f>
        <v>2.8089887640449436</v>
      </c>
      <c r="L60" s="3">
        <f>L153/'1.1 - Iedzīvotāju Skaits'!L61*1000</f>
        <v>3.7807183364839321</v>
      </c>
      <c r="M60" s="33">
        <f>M153/'1.1 - Iedzīvotāju Skaits'!M61*1000</f>
        <v>2.9556650246305423</v>
      </c>
      <c r="N60" s="51">
        <f t="shared" si="3"/>
        <v>-0.22797818791946312</v>
      </c>
      <c r="O60" s="51">
        <f t="shared" si="4"/>
        <v>0.38443670150987225</v>
      </c>
      <c r="P60" s="51">
        <f t="shared" si="5"/>
        <v>-0.24074074074074067</v>
      </c>
      <c r="Q60" s="51">
        <f t="shared" si="6"/>
        <v>1.5219337511190721E-2</v>
      </c>
      <c r="R60" s="51">
        <f t="shared" si="7"/>
        <v>0.3601217656012175</v>
      </c>
      <c r="S60" s="51">
        <f t="shared" si="8"/>
        <v>-0.23103932584269665</v>
      </c>
      <c r="T60" s="51">
        <f t="shared" si="9"/>
        <v>0.34593572778827991</v>
      </c>
      <c r="U60" s="51">
        <f t="shared" si="10"/>
        <v>-0.21822660098522159</v>
      </c>
      <c r="V60" s="58">
        <f t="shared" si="11"/>
        <v>2.3466084615304795E-2</v>
      </c>
      <c r="W60" s="58"/>
      <c r="X60" s="82">
        <f t="shared" si="35"/>
        <v>0.87340116736349716</v>
      </c>
      <c r="Y60" s="82">
        <f t="shared" si="36"/>
        <v>0.86686325079544613</v>
      </c>
    </row>
    <row r="61" spans="3:25" x14ac:dyDescent="0.25">
      <c r="C61" s="36" t="s">
        <v>68</v>
      </c>
      <c r="D61" s="23" t="s">
        <v>84</v>
      </c>
      <c r="E61" s="3">
        <f>E154/'1.1 - Iedzīvotāju Skaits'!E62*1000</f>
        <v>4.7393364928909953</v>
      </c>
      <c r="F61" s="3">
        <f>F154/'1.1 - Iedzīvotāju Skaits'!F62*1000</f>
        <v>2.7548209366391188</v>
      </c>
      <c r="G61" s="3">
        <f>G154/'1.1 - Iedzīvotāju Skaits'!G62*1000</f>
        <v>3.5335689045936394</v>
      </c>
      <c r="H61" s="3">
        <f>H154/'1.1 - Iedzīvotāju Skaits'!H62*1000</f>
        <v>4.4709388971684056</v>
      </c>
      <c r="I61" s="3">
        <f>I154/'1.1 - Iedzīvotāju Skaits'!I62*1000</f>
        <v>1.567398119122257</v>
      </c>
      <c r="J61" s="3"/>
      <c r="K61" s="3">
        <f>K154/'1.1 - Iedzīvotāju Skaits'!K62*1000</f>
        <v>8.4459459459459456</v>
      </c>
      <c r="L61" s="3">
        <f>L154/'1.1 - Iedzīvotāju Skaits'!L62*1000</f>
        <v>9.7087378640776691</v>
      </c>
      <c r="M61" s="33">
        <f>M154/'1.1 - Iedzīvotāju Skaits'!M62*1000</f>
        <v>6.3233965672990067</v>
      </c>
      <c r="N61" s="51">
        <f t="shared" si="3"/>
        <v>-0.41873278236914596</v>
      </c>
      <c r="O61" s="51">
        <f t="shared" si="4"/>
        <v>0.28268551236749095</v>
      </c>
      <c r="P61" s="51">
        <f t="shared" si="5"/>
        <v>0.2652757078986589</v>
      </c>
      <c r="Q61" s="51">
        <f t="shared" si="6"/>
        <v>-0.64942528735632188</v>
      </c>
      <c r="R61" s="51"/>
      <c r="S61" s="51"/>
      <c r="T61" s="51">
        <f t="shared" si="9"/>
        <v>0.14951456310679606</v>
      </c>
      <c r="U61" s="51">
        <f t="shared" si="10"/>
        <v>-0.34869015356820227</v>
      </c>
      <c r="V61" s="58">
        <f t="shared" si="11"/>
        <v>-0.11989540665345404</v>
      </c>
      <c r="W61" s="67"/>
      <c r="X61" s="82">
        <f t="shared" si="35"/>
        <v>0.63838218214114917</v>
      </c>
      <c r="Y61" s="82">
        <f t="shared" si="36"/>
        <v>1</v>
      </c>
    </row>
    <row r="62" spans="3:25" x14ac:dyDescent="0.25">
      <c r="C62" s="36" t="s">
        <v>68</v>
      </c>
      <c r="D62" t="s">
        <v>85</v>
      </c>
      <c r="E62" s="3">
        <f>E155/'1.1 - Iedzīvotāju Skaits'!E63*1000</f>
        <v>10.855683269476373</v>
      </c>
      <c r="F62" s="3">
        <f>F155/'1.1 - Iedzīvotāju Skaits'!F63*1000</f>
        <v>9.5846645367412133</v>
      </c>
      <c r="G62" s="3">
        <f>G155/'1.1 - Iedzīvotāju Skaits'!G63*1000</f>
        <v>8.7012568482114077</v>
      </c>
      <c r="H62" s="3">
        <f>H155/'1.1 - Iedzīvotāju Skaits'!H63*1000</f>
        <v>10.696920583468396</v>
      </c>
      <c r="I62" s="3">
        <f>I155/'1.1 - Iedzīvotāju Skaits'!I63*1000</f>
        <v>9.1773189118321863</v>
      </c>
      <c r="J62" s="3">
        <f>J155/'1.1 - Iedzīvotāju Skaits'!J63*1000</f>
        <v>12.696291346475109</v>
      </c>
      <c r="K62" s="3">
        <f>K155/'1.1 - Iedzīvotāju Skaits'!K63*1000</f>
        <v>10.409670920080591</v>
      </c>
      <c r="L62" s="3">
        <f>L155/'1.1 - Iedzīvotāju Skaits'!L63*1000</f>
        <v>9.9247091033538677</v>
      </c>
      <c r="M62" s="33">
        <f>M155/'1.1 - Iedzīvotāju Skaits'!M63*1000</f>
        <v>10.309278350515465</v>
      </c>
      <c r="N62" s="51">
        <f t="shared" si="3"/>
        <v>-0.11708325502725057</v>
      </c>
      <c r="O62" s="51">
        <f t="shared" si="4"/>
        <v>-9.2168868836609727E-2</v>
      </c>
      <c r="P62" s="51">
        <f t="shared" si="5"/>
        <v>0.22935350261120127</v>
      </c>
      <c r="Q62" s="51">
        <f t="shared" si="6"/>
        <v>-0.14205973203023353</v>
      </c>
      <c r="R62" s="51">
        <f t="shared" si="7"/>
        <v>0.38344231778912702</v>
      </c>
      <c r="S62" s="51">
        <f t="shared" si="8"/>
        <v>-0.18010144568944184</v>
      </c>
      <c r="T62" s="51">
        <f t="shared" si="9"/>
        <v>-4.6587622264909138E-2</v>
      </c>
      <c r="U62" s="51">
        <f t="shared" si="10"/>
        <v>3.8748666903661591E-2</v>
      </c>
      <c r="V62" s="58">
        <f t="shared" si="11"/>
        <v>9.192945431943135E-3</v>
      </c>
      <c r="W62" s="82"/>
      <c r="X62" s="82">
        <f t="shared" si="35"/>
        <v>0.36022524473707007</v>
      </c>
      <c r="Y62" s="82">
        <f t="shared" si="36"/>
        <v>0.88011840972968514</v>
      </c>
    </row>
    <row r="63" spans="3:25" x14ac:dyDescent="0.25">
      <c r="C63" s="36" t="s">
        <v>68</v>
      </c>
      <c r="D63" t="s">
        <v>86</v>
      </c>
      <c r="E63" s="3">
        <f>E156/'1.1 - Iedzīvotāju Skaits'!E64*1000</f>
        <v>4.9248315189217209</v>
      </c>
      <c r="F63" s="3">
        <f>F156/'1.1 - Iedzīvotāju Skaits'!F64*1000</f>
        <v>5.721716514954486</v>
      </c>
      <c r="G63" s="3">
        <f>G156/'1.1 - Iedzīvotāju Skaits'!G64*1000</f>
        <v>4.4666316342616925</v>
      </c>
      <c r="H63" s="3">
        <f>H156/'1.1 - Iedzīvotāju Skaits'!H64*1000</f>
        <v>8.1322140608604396</v>
      </c>
      <c r="I63" s="3">
        <f>I156/'1.1 - Iedzīvotāju Skaits'!I64*1000</f>
        <v>7.6517150395778364</v>
      </c>
      <c r="J63" s="3">
        <f>J156/'1.1 - Iedzīvotāju Skaits'!J64*1000</f>
        <v>3.7611659614480488</v>
      </c>
      <c r="K63" s="3">
        <f>K156/'1.1 - Iedzīvotāju Skaits'!K64*1000</f>
        <v>4.1487400122925635</v>
      </c>
      <c r="L63" s="3">
        <f>L156/'1.1 - Iedzīvotāju Skaits'!L64*1000</f>
        <v>5.3582363747703612</v>
      </c>
      <c r="M63" s="33">
        <f>M156/'1.1 - Iedzīvotāju Skaits'!M64*1000</f>
        <v>6.7065169849832342</v>
      </c>
      <c r="N63" s="51">
        <f t="shared" si="3"/>
        <v>0.161809595510232</v>
      </c>
      <c r="O63" s="51">
        <f t="shared" si="4"/>
        <v>-0.21935460755744504</v>
      </c>
      <c r="P63" s="51">
        <f t="shared" si="5"/>
        <v>0.82065921856675472</v>
      </c>
      <c r="Q63" s="51">
        <f t="shared" si="6"/>
        <v>-5.9085879649331735E-2</v>
      </c>
      <c r="R63" s="51">
        <f t="shared" si="7"/>
        <v>-0.50845451745213432</v>
      </c>
      <c r="S63" s="51">
        <f t="shared" si="8"/>
        <v>0.10304625076828534</v>
      </c>
      <c r="T63" s="51">
        <f t="shared" si="9"/>
        <v>0.29153341951872247</v>
      </c>
      <c r="U63" s="51">
        <f t="shared" si="10"/>
        <v>0.25162768416887105</v>
      </c>
      <c r="V63" s="58">
        <f t="shared" si="11"/>
        <v>0.1052226454842443</v>
      </c>
      <c r="W63" s="67"/>
      <c r="X63" s="82">
        <f t="shared" si="35"/>
        <v>0.61164591452560024</v>
      </c>
      <c r="Y63" s="82">
        <f t="shared" si="36"/>
        <v>0.79093768219328098</v>
      </c>
    </row>
    <row r="64" spans="3:25" x14ac:dyDescent="0.25">
      <c r="C64" s="36" t="s">
        <v>68</v>
      </c>
      <c r="D64" t="s">
        <v>87</v>
      </c>
      <c r="E64" s="3">
        <f>E157/'1.1 - Iedzīvotāju Skaits'!E65*1000</f>
        <v>3.2504469364537623</v>
      </c>
      <c r="F64" s="3"/>
      <c r="G64" s="3">
        <f>G157/'1.1 - Iedzīvotāju Skaits'!G65*1000</f>
        <v>3.6758830110276488</v>
      </c>
      <c r="H64" s="3">
        <f>H157/'1.1 - Iedzīvotāju Skaits'!H65*1000</f>
        <v>3.4013605442176869</v>
      </c>
      <c r="I64" s="3">
        <f>I157/'1.1 - Iedzīvotāju Skaits'!I65*1000</f>
        <v>4.0584415584415581</v>
      </c>
      <c r="J64" s="3">
        <f>J157/'1.1 - Iedzīvotāju Skaits'!J65*1000</f>
        <v>4.0670245648283716</v>
      </c>
      <c r="K64" s="3">
        <f>K157/'1.1 - Iedzīvotāju Skaits'!K65*1000</f>
        <v>5.0911479717523402</v>
      </c>
      <c r="L64" s="3">
        <f>L157/'1.1 - Iedzīvotāju Skaits'!L65*1000</f>
        <v>3.284072249589491</v>
      </c>
      <c r="M64" s="33">
        <f>M157/'1.1 - Iedzīvotāju Skaits'!M65*1000</f>
        <v>4.3529214799933031</v>
      </c>
      <c r="N64" s="51"/>
      <c r="O64" s="51"/>
      <c r="P64" s="51">
        <f t="shared" si="5"/>
        <v>-7.4682046731736174E-2</v>
      </c>
      <c r="Q64" s="51">
        <f t="shared" si="6"/>
        <v>0.19318181818181815</v>
      </c>
      <c r="R64" s="51">
        <f t="shared" si="7"/>
        <v>2.114852773710854E-3</v>
      </c>
      <c r="S64" s="51">
        <f t="shared" si="8"/>
        <v>0.25181146329446541</v>
      </c>
      <c r="T64" s="51">
        <f t="shared" si="9"/>
        <v>-0.35494464749192223</v>
      </c>
      <c r="U64" s="51">
        <f t="shared" si="10"/>
        <v>0.3254645906579608</v>
      </c>
      <c r="V64" s="58">
        <f t="shared" si="11"/>
        <v>5.7157671780716131E-2</v>
      </c>
      <c r="W64" s="82"/>
      <c r="X64" s="82">
        <f t="shared" si="35"/>
        <v>0.77589286241869937</v>
      </c>
      <c r="Y64" s="82">
        <f t="shared" si="36"/>
        <v>0.83557459474808649</v>
      </c>
    </row>
    <row r="65" spans="3:25" x14ac:dyDescent="0.25">
      <c r="C65" s="36" t="s">
        <v>68</v>
      </c>
      <c r="D65" t="s">
        <v>88</v>
      </c>
      <c r="E65" s="3"/>
      <c r="F65" s="3">
        <f>F158/'1.1 - Iedzīvotāju Skaits'!F66*1000</f>
        <v>2.2875816993464055</v>
      </c>
      <c r="G65" s="3">
        <f>G158/'1.1 - Iedzīvotāju Skaits'!G66*1000</f>
        <v>4.4172612979952426</v>
      </c>
      <c r="H65" s="3">
        <f>H158/'1.1 - Iedzīvotāju Skaits'!H66*1000</f>
        <v>4.8043925875085796</v>
      </c>
      <c r="I65" s="3">
        <f>I158/'1.1 - Iedzīvotāju Skaits'!I66*1000</f>
        <v>7.2488781498101478</v>
      </c>
      <c r="J65" s="3">
        <f>J158/'1.1 - Iedzīvotāju Skaits'!J66*1000</f>
        <v>6.2849162011173192</v>
      </c>
      <c r="K65" s="3">
        <f>K158/'1.1 - Iedzīvotāju Skaits'!K66*1000</f>
        <v>9.1517071453713488</v>
      </c>
      <c r="L65" s="3">
        <f>L158/'1.1 - Iedzīvotāju Skaits'!L66*1000</f>
        <v>8.8936321593738867</v>
      </c>
      <c r="M65" s="33">
        <f>M158/'1.1 - Iedzīvotāju Skaits'!M66*1000</f>
        <v>8.0615610113594727</v>
      </c>
      <c r="N65" s="51"/>
      <c r="O65" s="51">
        <f t="shared" si="4"/>
        <v>0.9309742245522058</v>
      </c>
      <c r="P65" s="51">
        <f t="shared" si="5"/>
        <v>8.764056807982698E-2</v>
      </c>
      <c r="Q65" s="51">
        <f t="shared" si="6"/>
        <v>0.5088022091819121</v>
      </c>
      <c r="R65" s="51">
        <f t="shared" si="7"/>
        <v>-0.13298084596967261</v>
      </c>
      <c r="S65" s="51">
        <f t="shared" si="8"/>
        <v>0.45613829246352999</v>
      </c>
      <c r="T65" s="51">
        <f t="shared" si="9"/>
        <v>-2.8199655200722675E-2</v>
      </c>
      <c r="U65" s="51">
        <f t="shared" si="10"/>
        <v>-9.355807988274073E-2</v>
      </c>
      <c r="V65" s="58">
        <f t="shared" si="11"/>
        <v>0.24697381617490555</v>
      </c>
      <c r="W65" s="72"/>
      <c r="X65" s="82">
        <f t="shared" si="35"/>
        <v>0.517083426994836</v>
      </c>
      <c r="Y65" s="82">
        <f t="shared" si="36"/>
        <v>0.65929640325098315</v>
      </c>
    </row>
    <row r="66" spans="3:25" x14ac:dyDescent="0.25">
      <c r="C66" s="36" t="s">
        <v>68</v>
      </c>
      <c r="D66" t="s">
        <v>89</v>
      </c>
      <c r="E66" s="3">
        <f>E159/'1.1 - Iedzīvotāju Skaits'!E67*1000</f>
        <v>8.4423807513718874</v>
      </c>
      <c r="F66" s="3">
        <f>F159/'1.1 - Iedzīvotāju Skaits'!F67*1000</f>
        <v>5.0912176495545181</v>
      </c>
      <c r="G66" s="3">
        <f>G159/'1.1 - Iedzīvotāju Skaits'!G67*1000</f>
        <v>9.2024539877300615</v>
      </c>
      <c r="H66" s="3">
        <f>H159/'1.1 - Iedzīvotāju Skaits'!H67*1000</f>
        <v>9.799554565701559</v>
      </c>
      <c r="I66" s="3">
        <f>I159/'1.1 - Iedzīvotāju Skaits'!I67*1000</f>
        <v>8.463251670378618</v>
      </c>
      <c r="J66" s="3">
        <f>J159/'1.1 - Iedzīvotāju Skaits'!J67*1000</f>
        <v>5.3691275167785228</v>
      </c>
      <c r="K66" s="3">
        <f>K159/'1.1 - Iedzīvotāju Skaits'!K67*1000</f>
        <v>5.3835800807537009</v>
      </c>
      <c r="L66" s="3">
        <f>L159/'1.1 - Iedzīvotāju Skaits'!L67*1000</f>
        <v>7.2959416324669402</v>
      </c>
      <c r="M66" s="33">
        <f>M159/'1.1 - Iedzīvotāju Skaits'!M67*1000</f>
        <v>12.968967114404817</v>
      </c>
      <c r="N66" s="51">
        <f t="shared" si="3"/>
        <v>-0.39694526941026737</v>
      </c>
      <c r="O66" s="51">
        <f t="shared" si="4"/>
        <v>0.80751533742331305</v>
      </c>
      <c r="P66" s="51">
        <f t="shared" si="5"/>
        <v>6.4884929472902725E-2</v>
      </c>
      <c r="Q66" s="51">
        <f t="shared" si="6"/>
        <v>-0.13636363636363649</v>
      </c>
      <c r="R66" s="51">
        <f t="shared" si="7"/>
        <v>-0.36559519604380075</v>
      </c>
      <c r="S66" s="51">
        <f t="shared" si="8"/>
        <v>2.691790040376907E-3</v>
      </c>
      <c r="T66" s="51">
        <f t="shared" si="9"/>
        <v>0.35522115823073425</v>
      </c>
      <c r="U66" s="51">
        <f t="shared" si="10"/>
        <v>0.7775590551181103</v>
      </c>
      <c r="V66" s="58">
        <f t="shared" si="11"/>
        <v>0.13862102105846658</v>
      </c>
      <c r="W66" s="72"/>
      <c r="X66" s="82">
        <f t="shared" si="35"/>
        <v>0.17461741157787802</v>
      </c>
      <c r="Y66" s="82">
        <f t="shared" si="36"/>
        <v>0.75992132547633806</v>
      </c>
    </row>
    <row r="67" spans="3:25" x14ac:dyDescent="0.25">
      <c r="C67" s="36" t="s">
        <v>68</v>
      </c>
      <c r="D67" t="s">
        <v>90</v>
      </c>
      <c r="E67" s="3">
        <f>E160/'1.1 - Iedzīvotāju Skaits'!E68*1000</f>
        <v>3.0816640986132513</v>
      </c>
      <c r="F67" s="3">
        <f>F160/'1.1 - Iedzīvotāju Skaits'!F68*1000</f>
        <v>3.1446540880503147</v>
      </c>
      <c r="G67" s="3">
        <f>G160/'1.1 - Iedzīvotāju Skaits'!G68*1000</f>
        <v>4.0387722132471726</v>
      </c>
      <c r="H67" s="3">
        <f>H160/'1.1 - Iedzīvotāju Skaits'!H68*1000</f>
        <v>0.80906148867313921</v>
      </c>
      <c r="I67" s="3"/>
      <c r="J67" s="3">
        <f>J160/'1.1 - Iedzīvotāju Skaits'!J68*1000</f>
        <v>4.2122999157540013</v>
      </c>
      <c r="K67" s="3">
        <f>K160/'1.1 - Iedzīvotāju Skaits'!K68*1000</f>
        <v>3.4071550255536627</v>
      </c>
      <c r="L67" s="3">
        <f>L160/'1.1 - Iedzīvotāju Skaits'!L68*1000</f>
        <v>6.0711188204683442</v>
      </c>
      <c r="M67" s="33">
        <f>M160/'1.1 - Iedzīvotāju Skaits'!M68*1000</f>
        <v>4.4642857142857144</v>
      </c>
      <c r="N67" s="51">
        <f t="shared" si="3"/>
        <v>2.0440251572327057E-2</v>
      </c>
      <c r="O67" s="51">
        <f t="shared" si="4"/>
        <v>0.28432956381260083</v>
      </c>
      <c r="P67" s="51">
        <f t="shared" si="5"/>
        <v>-0.79967637540453074</v>
      </c>
      <c r="Q67" s="51"/>
      <c r="R67" s="51"/>
      <c r="S67" s="51">
        <f t="shared" si="8"/>
        <v>-0.19114139693356041</v>
      </c>
      <c r="T67" s="51">
        <f t="shared" si="9"/>
        <v>0.78187337380745903</v>
      </c>
      <c r="U67" s="51">
        <f t="shared" si="10"/>
        <v>-0.26466836734693883</v>
      </c>
      <c r="V67" s="58">
        <f t="shared" si="11"/>
        <v>-2.8140491748773838E-2</v>
      </c>
      <c r="W67" s="72"/>
      <c r="X67" s="82">
        <f t="shared" si="35"/>
        <v>0.76812124849939978</v>
      </c>
      <c r="Y67" s="82">
        <f t="shared" si="36"/>
        <v>0.91478917395572834</v>
      </c>
    </row>
    <row r="68" spans="3:25" x14ac:dyDescent="0.25">
      <c r="C68" s="36" t="s">
        <v>68</v>
      </c>
      <c r="D68" t="s">
        <v>91</v>
      </c>
      <c r="E68" s="3"/>
      <c r="F68" s="3">
        <f>F161/'1.1 - Iedzīvotāju Skaits'!F69*1000</f>
        <v>1.1061946902654867</v>
      </c>
      <c r="G68" s="3">
        <f>G161/'1.1 - Iedzīvotāju Skaits'!G69*1000</f>
        <v>4.6189376443418011</v>
      </c>
      <c r="H68" s="3">
        <f>H161/'1.1 - Iedzīvotāju Skaits'!H69*1000</f>
        <v>2.3923444976076556</v>
      </c>
      <c r="I68" s="3">
        <f>I161/'1.1 - Iedzīvotāju Skaits'!I69*1000</f>
        <v>6.2266500622665006</v>
      </c>
      <c r="J68" s="3">
        <f>J161/'1.1 - Iedzīvotāju Skaits'!J69*1000</f>
        <v>6.4184852374839538</v>
      </c>
      <c r="K68" s="3">
        <f>K161/'1.1 - Iedzīvotāju Skaits'!K69*1000</f>
        <v>15.584415584415584</v>
      </c>
      <c r="L68" s="3">
        <f>L161/'1.1 - Iedzīvotāju Skaits'!L69*1000</f>
        <v>17.333333333333332</v>
      </c>
      <c r="M68" s="33">
        <f>M161/'1.1 - Iedzīvotāju Skaits'!M69*1000</f>
        <v>15.471167369901547</v>
      </c>
      <c r="N68" s="51"/>
      <c r="O68" s="51">
        <f t="shared" si="4"/>
        <v>3.1755196304849882</v>
      </c>
      <c r="P68" s="51">
        <f t="shared" si="5"/>
        <v>-0.48205741626794252</v>
      </c>
      <c r="Q68" s="51">
        <f t="shared" si="6"/>
        <v>1.6027397260273972</v>
      </c>
      <c r="R68" s="51">
        <f t="shared" si="7"/>
        <v>3.0808729139922983E-2</v>
      </c>
      <c r="S68" s="51">
        <f t="shared" si="8"/>
        <v>1.4280519480519482</v>
      </c>
      <c r="T68" s="51">
        <f t="shared" si="9"/>
        <v>0.11222222222222215</v>
      </c>
      <c r="U68" s="51">
        <f t="shared" si="10"/>
        <v>-0.10743265173644914</v>
      </c>
      <c r="V68" s="58">
        <f t="shared" si="11"/>
        <v>0.82283602684601242</v>
      </c>
      <c r="W68" s="72"/>
      <c r="X68" s="82">
        <f t="shared" si="35"/>
        <v>0</v>
      </c>
      <c r="Y68" s="82">
        <f t="shared" si="36"/>
        <v>0.12450549085199482</v>
      </c>
    </row>
    <row r="69" spans="3:25" x14ac:dyDescent="0.25">
      <c r="C69" s="36" t="s">
        <v>68</v>
      </c>
      <c r="D69" s="23" t="s">
        <v>92</v>
      </c>
      <c r="E69" s="3"/>
      <c r="F69" s="3">
        <f>F162/'1.1 - Iedzīvotāju Skaits'!F70*1000</f>
        <v>2.8222013170272815</v>
      </c>
      <c r="G69" s="3">
        <f>G162/'1.1 - Iedzīvotāju Skaits'!G70*1000</f>
        <v>3.8759689922480618</v>
      </c>
      <c r="H69" s="3">
        <f>H162/'1.1 - Iedzīvotāju Skaits'!H70*1000</f>
        <v>2.9732408325074329</v>
      </c>
      <c r="I69" s="3">
        <f>I162/'1.1 - Iedzīvotāju Skaits'!I70*1000</f>
        <v>2.028397565922921</v>
      </c>
      <c r="J69" s="3">
        <f>J162/'1.1 - Iedzīvotāju Skaits'!J70*1000</f>
        <v>2.0387359836901124</v>
      </c>
      <c r="K69" s="3">
        <f>K162/'1.1 - Iedzīvotāju Skaits'!K70*1000</f>
        <v>3.1479538300104934</v>
      </c>
      <c r="L69" s="3">
        <f>L162/'1.1 - Iedzīvotāju Skaits'!L70*1000</f>
        <v>1.0928961748633881</v>
      </c>
      <c r="M69" s="33">
        <f>M162/'1.1 - Iedzīvotāju Skaits'!M70*1000</f>
        <v>4.4493882091212456</v>
      </c>
      <c r="N69" s="51"/>
      <c r="O69" s="51">
        <f t="shared" si="4"/>
        <v>0.37338501291989645</v>
      </c>
      <c r="P69" s="51">
        <f t="shared" si="5"/>
        <v>-0.23290386521308226</v>
      </c>
      <c r="Q69" s="51">
        <f t="shared" si="6"/>
        <v>-0.31778228532792419</v>
      </c>
      <c r="R69" s="51">
        <f t="shared" si="7"/>
        <v>5.0968399592253924E-3</v>
      </c>
      <c r="S69" s="51">
        <f t="shared" si="8"/>
        <v>0.5440713536201468</v>
      </c>
      <c r="T69" s="51">
        <f t="shared" si="9"/>
        <v>-0.65282331511839697</v>
      </c>
      <c r="U69" s="51">
        <f t="shared" si="10"/>
        <v>3.0711902113459391</v>
      </c>
      <c r="V69" s="58">
        <f t="shared" si="11"/>
        <v>0.39860485031225773</v>
      </c>
      <c r="W69" s="72"/>
      <c r="X69" s="82">
        <f t="shared" si="35"/>
        <v>0.76916087903459496</v>
      </c>
      <c r="Y69" s="82">
        <f t="shared" si="36"/>
        <v>0.51847990654109521</v>
      </c>
    </row>
    <row r="70" spans="3:25" x14ac:dyDescent="0.25">
      <c r="C70" s="36" t="s">
        <v>68</v>
      </c>
      <c r="D70" s="23" t="s">
        <v>93</v>
      </c>
      <c r="E70" s="3">
        <f>E163/'1.1 - Iedzīvotāju Skaits'!E71*1000</f>
        <v>4.3902439024390247</v>
      </c>
      <c r="F70" s="3">
        <f>F163/'1.1 - Iedzīvotāju Skaits'!F71*1000</f>
        <v>6.4324591786244429</v>
      </c>
      <c r="G70" s="3">
        <f>G163/'1.1 - Iedzīvotāju Skaits'!G71*1000</f>
        <v>3.5317860746720484</v>
      </c>
      <c r="H70" s="3">
        <f>H163/'1.1 - Iedzīvotāju Skaits'!H71*1000</f>
        <v>4.0629761300152358</v>
      </c>
      <c r="I70" s="3">
        <f>I163/'1.1 - Iedzīvotāju Skaits'!I71*1000</f>
        <v>5.0890585241730282</v>
      </c>
      <c r="J70" s="3">
        <f>J163/'1.1 - Iedzīvotāju Skaits'!J71*1000</f>
        <v>3.1282586027111576</v>
      </c>
      <c r="K70" s="3">
        <f>K163/'1.1 - Iedzīvotāju Skaits'!K71*1000</f>
        <v>7.4191838897721247</v>
      </c>
      <c r="L70" s="3">
        <f>L163/'1.1 - Iedzīvotāju Skaits'!L71*1000</f>
        <v>4.3173232595790614</v>
      </c>
      <c r="M70" s="33">
        <f>M163/'1.1 - Iedzīvotāju Skaits'!M71*1000</f>
        <v>8.0949811117107391</v>
      </c>
      <c r="N70" s="51">
        <f t="shared" si="3"/>
        <v>0.46517125735334525</v>
      </c>
      <c r="O70" s="51">
        <f t="shared" si="4"/>
        <v>-0.45094310331444537</v>
      </c>
      <c r="P70" s="51">
        <f t="shared" si="5"/>
        <v>0.1504026699557425</v>
      </c>
      <c r="Q70" s="51">
        <f t="shared" si="6"/>
        <v>0.25254452926208665</v>
      </c>
      <c r="R70" s="51">
        <f t="shared" si="7"/>
        <v>-0.38529718456725753</v>
      </c>
      <c r="S70" s="51">
        <f t="shared" si="8"/>
        <v>1.3716657834304888</v>
      </c>
      <c r="T70" s="51">
        <f t="shared" si="9"/>
        <v>-0.41808650065530789</v>
      </c>
      <c r="U70" s="51">
        <f t="shared" si="10"/>
        <v>0.87499999999999978</v>
      </c>
      <c r="V70" s="58">
        <f t="shared" si="11"/>
        <v>0.23255718143308154</v>
      </c>
      <c r="W70" s="72"/>
      <c r="X70" s="82">
        <f t="shared" si="35"/>
        <v>0.51475118703714628</v>
      </c>
      <c r="Y70" s="82">
        <f t="shared" si="36"/>
        <v>0.67268482343976055</v>
      </c>
    </row>
    <row r="71" spans="3:25" ht="15.75" thickBot="1" x14ac:dyDescent="0.3">
      <c r="C71" s="37" t="s">
        <v>68</v>
      </c>
      <c r="D71" s="24" t="s">
        <v>94</v>
      </c>
      <c r="E71" s="22">
        <f>E164/'1.1 - Iedzīvotāju Skaits'!E72*1000</f>
        <v>0.94966761633428309</v>
      </c>
      <c r="F71" s="22">
        <f>F164/'1.1 - Iedzīvotāju Skaits'!F72*1000</f>
        <v>0.98231827111984271</v>
      </c>
      <c r="G71" s="22">
        <f>G164/'1.1 - Iedzīvotāju Skaits'!G72*1000</f>
        <v>2.0325203252032522</v>
      </c>
      <c r="H71" s="22">
        <f>H164/'1.1 - Iedzīvotāju Skaits'!H72*1000</f>
        <v>8.2559339525283786</v>
      </c>
      <c r="I71" s="22"/>
      <c r="J71" s="22">
        <f>J164/'1.1 - Iedzīvotāju Skaits'!J72*1000</f>
        <v>5.3022269353128317</v>
      </c>
      <c r="K71" s="22">
        <f>K164/'1.1 - Iedzīvotāju Skaits'!K72*1000</f>
        <v>1.0787486515641855</v>
      </c>
      <c r="L71" s="22">
        <f>L164/'1.1 - Iedzīvotāju Skaits'!L72*1000</f>
        <v>4.4395116537180908</v>
      </c>
      <c r="M71" s="35">
        <f>M164/'1.1 - Iedzīvotāju Skaits'!M72*1000</f>
        <v>1.1415525114155249</v>
      </c>
      <c r="N71" s="54">
        <f t="shared" ref="N71:N84" si="37">(F71-E71)/E71</f>
        <v>3.4381139489194273E-2</v>
      </c>
      <c r="O71" s="54">
        <f t="shared" ref="O71:O84" si="38">(G71-F71)/F71</f>
        <v>1.0691056910569108</v>
      </c>
      <c r="P71" s="54">
        <f t="shared" ref="P71:P84" si="39">(H71-G71)/G71</f>
        <v>3.0619195046439618</v>
      </c>
      <c r="Q71" s="54"/>
      <c r="R71" s="54"/>
      <c r="S71" s="54">
        <f t="shared" ref="S71:S84" si="40">(K71-J71)/J71</f>
        <v>-0.79654800431499462</v>
      </c>
      <c r="T71" s="54">
        <f t="shared" ref="T71:T84" si="41">(L71-K71)/K71</f>
        <v>3.1154273029966699</v>
      </c>
      <c r="U71" s="54">
        <f t="shared" ref="U71:U84" si="42">(M71-L71)/L71</f>
        <v>-0.74286529680365299</v>
      </c>
      <c r="V71" s="59">
        <f t="shared" ref="V71:V84" si="43">AVERAGE(N71:U71)</f>
        <v>0.95690338951134823</v>
      </c>
      <c r="W71" s="73"/>
      <c r="X71" s="46">
        <f t="shared" si="35"/>
        <v>1</v>
      </c>
      <c r="Y71" s="46">
        <f t="shared" si="36"/>
        <v>0</v>
      </c>
    </row>
    <row r="72" spans="3:25" x14ac:dyDescent="0.25">
      <c r="C72" s="32" t="s">
        <v>95</v>
      </c>
      <c r="D72" s="11" t="s">
        <v>96</v>
      </c>
      <c r="E72" s="3">
        <f>E165/'1.1 - Iedzīvotāju Skaits'!E73*1000</f>
        <v>6.5861162745977824</v>
      </c>
      <c r="F72" s="3">
        <f>F165/'1.1 - Iedzīvotāju Skaits'!F73*1000</f>
        <v>6.8939480984193162</v>
      </c>
      <c r="G72" s="3">
        <f>G165/'1.1 - Iedzīvotāju Skaits'!G73*1000</f>
        <v>7.2769953051643199</v>
      </c>
      <c r="H72" s="3">
        <f>H165/'1.1 - Iedzīvotāju Skaits'!H73*1000</f>
        <v>7.7316052938352877</v>
      </c>
      <c r="I72" s="3">
        <f>I165/'1.1 - Iedzīvotāju Skaits'!I73*1000</f>
        <v>8.1699063576411124</v>
      </c>
      <c r="J72" s="3">
        <f>J165/'1.1 - Iedzīvotāju Skaits'!J73*1000</f>
        <v>9.4537082257726919</v>
      </c>
      <c r="K72" s="3">
        <f>K165/'1.1 - Iedzīvotāju Skaits'!K73*1000</f>
        <v>9.2514865337530612</v>
      </c>
      <c r="L72" s="3">
        <f>L165/'1.1 - Iedzīvotāju Skaits'!L73*1000</f>
        <v>10.06082064045712</v>
      </c>
      <c r="M72" s="33">
        <f>M165/'1.1 - Iedzīvotāju Skaits'!M73*1000</f>
        <v>10.292018398745219</v>
      </c>
      <c r="N72" s="51">
        <f t="shared" si="37"/>
        <v>4.6739506408172746E-2</v>
      </c>
      <c r="O72" s="51">
        <f t="shared" si="38"/>
        <v>5.5562821372680621E-2</v>
      </c>
      <c r="P72" s="51">
        <f t="shared" si="39"/>
        <v>6.2472211346397508E-2</v>
      </c>
      <c r="Q72" s="51">
        <f t="shared" ref="Q72:Q84" si="44">(I72-H72)/H72</f>
        <v>5.6689529166122757E-2</v>
      </c>
      <c r="R72" s="51">
        <f t="shared" ref="R72:R84" si="45">(J72-I72)/I72</f>
        <v>0.15713789264314776</v>
      </c>
      <c r="S72" s="51">
        <f t="shared" si="40"/>
        <v>-2.1390727023744404E-2</v>
      </c>
      <c r="T72" s="51">
        <f t="shared" si="41"/>
        <v>8.7481520267179716E-2</v>
      </c>
      <c r="U72" s="51">
        <f t="shared" si="42"/>
        <v>2.2980009936604359E-2</v>
      </c>
      <c r="V72" s="58">
        <f t="shared" si="43"/>
        <v>5.8459095514570132E-2</v>
      </c>
      <c r="W72" s="67" t="s">
        <v>22</v>
      </c>
      <c r="X72" s="82">
        <f t="shared" ref="X72:X73" si="46">($W$79-M72)/($W$79-$W$77)</f>
        <v>0.28155923417866535</v>
      </c>
      <c r="Y72" s="82">
        <f>($W$75-V72)/($W$75-$W$73)</f>
        <v>0.53657164048409378</v>
      </c>
    </row>
    <row r="73" spans="3:25" x14ac:dyDescent="0.25">
      <c r="C73" s="32" t="s">
        <v>95</v>
      </c>
      <c r="D73" s="11" t="s">
        <v>97</v>
      </c>
      <c r="E73" s="3">
        <f>E166/'1.1 - Iedzīvotāju Skaits'!E74*1000</f>
        <v>7.1475740978129974</v>
      </c>
      <c r="F73" s="3">
        <f>F166/'1.1 - Iedzīvotāju Skaits'!F74*1000</f>
        <v>6.222010858796021</v>
      </c>
      <c r="G73" s="3">
        <f>G166/'1.1 - Iedzīvotāju Skaits'!G74*1000</f>
        <v>6.1608300907911797</v>
      </c>
      <c r="H73" s="3">
        <f>H166/'1.1 - Iedzīvotāju Skaits'!H74*1000</f>
        <v>6.4924323877264074</v>
      </c>
      <c r="I73" s="3">
        <f>I166/'1.1 - Iedzīvotāju Skaits'!I74*1000</f>
        <v>6.6711420659561966</v>
      </c>
      <c r="J73" s="3">
        <f>J166/'1.1 - Iedzīvotāju Skaits'!J74*1000</f>
        <v>7.8215651725471664</v>
      </c>
      <c r="K73" s="3">
        <f>K166/'1.1 - Iedzīvotāju Skaits'!K74*1000</f>
        <v>9.2966679699378787</v>
      </c>
      <c r="L73" s="3">
        <f>L166/'1.1 - Iedzīvotāju Skaits'!L74*1000</f>
        <v>8.9670329670329672</v>
      </c>
      <c r="M73" s="33">
        <f>M166/'1.1 - Iedzīvotāju Skaits'!M74*1000</f>
        <v>9.1468855970016065</v>
      </c>
      <c r="N73" s="51">
        <f t="shared" si="37"/>
        <v>-0.12949333946746752</v>
      </c>
      <c r="O73" s="51">
        <f t="shared" si="38"/>
        <v>-9.8329574462812756E-3</v>
      </c>
      <c r="P73" s="51">
        <f t="shared" si="39"/>
        <v>5.3824288618328539E-2</v>
      </c>
      <c r="Q73" s="51">
        <f t="shared" si="44"/>
        <v>2.7525843560208686E-2</v>
      </c>
      <c r="R73" s="51">
        <f t="shared" si="45"/>
        <v>0.17244770014144137</v>
      </c>
      <c r="S73" s="51">
        <f t="shared" si="40"/>
        <v>0.18859432413453012</v>
      </c>
      <c r="T73" s="51">
        <f t="shared" si="41"/>
        <v>-3.5457327719010084E-2</v>
      </c>
      <c r="U73" s="51">
        <f t="shared" si="42"/>
        <v>2.0057094763659539E-2</v>
      </c>
      <c r="V73" s="58">
        <f t="shared" si="43"/>
        <v>3.5958203323176167E-2</v>
      </c>
      <c r="W73" s="58">
        <f>MIN(V72:V84)</f>
        <v>-0.19669598501715296</v>
      </c>
      <c r="X73" s="82">
        <f t="shared" si="46"/>
        <v>0.38757348184008572</v>
      </c>
      <c r="Y73" s="82">
        <f>($W$75-V73)/($W$75-$W$73)</f>
        <v>0.57743914558793796</v>
      </c>
    </row>
    <row r="74" spans="3:25" x14ac:dyDescent="0.25">
      <c r="C74" s="32" t="s">
        <v>95</v>
      </c>
      <c r="D74" s="10" t="s">
        <v>98</v>
      </c>
      <c r="E74" s="3">
        <f>E167/'1.1 - Iedzīvotāju Skaits'!E75*1000</f>
        <v>6.0847880299251873</v>
      </c>
      <c r="F74" s="3">
        <f>F167/'1.1 - Iedzīvotāju Skaits'!F75*1000</f>
        <v>6.437768240343348</v>
      </c>
      <c r="G74" s="3">
        <f>G167/'1.1 - Iedzīvotāju Skaits'!G75*1000</f>
        <v>8.4923464038582512</v>
      </c>
      <c r="H74" s="3">
        <f>H167/'1.1 - Iedzīvotāju Skaits'!H75*1000</f>
        <v>7.8740157480314963</v>
      </c>
      <c r="I74" s="3">
        <f>I167/'1.1 - Iedzīvotāju Skaits'!I75*1000</f>
        <v>9.6920094766314868</v>
      </c>
      <c r="J74" s="3">
        <f>J167/'1.1 - Iedzīvotāju Skaits'!J75*1000</f>
        <v>9.8913043478260878</v>
      </c>
      <c r="K74" s="3">
        <f>K167/'1.1 - Iedzīvotāju Skaits'!K75*1000</f>
        <v>10.15340470146783</v>
      </c>
      <c r="L74" s="3">
        <f>L167/'1.1 - Iedzīvotāju Skaits'!L75*1000</f>
        <v>11.502029769959403</v>
      </c>
      <c r="M74" s="33">
        <f>M167/'1.1 - Iedzīvotāju Skaits'!M75*1000</f>
        <v>13.333333333333334</v>
      </c>
      <c r="N74" s="51">
        <f t="shared" si="37"/>
        <v>5.801027228593543E-2</v>
      </c>
      <c r="O74" s="51">
        <f t="shared" si="38"/>
        <v>0.31914447473264829</v>
      </c>
      <c r="P74" s="51">
        <f t="shared" si="39"/>
        <v>-7.281034315155048E-2</v>
      </c>
      <c r="Q74" s="51">
        <f t="shared" si="44"/>
        <v>0.2308852035321988</v>
      </c>
      <c r="R74" s="51">
        <f t="shared" si="45"/>
        <v>2.056280193236739E-2</v>
      </c>
      <c r="S74" s="51">
        <f t="shared" si="40"/>
        <v>2.6498057730813464E-2</v>
      </c>
      <c r="T74" s="51">
        <f t="shared" si="41"/>
        <v>0.13282491027828419</v>
      </c>
      <c r="U74" s="51">
        <f t="shared" si="42"/>
        <v>0.15921568627450999</v>
      </c>
      <c r="V74" s="58">
        <f t="shared" si="43"/>
        <v>0.10929138295190088</v>
      </c>
      <c r="W74" s="67" t="s">
        <v>25</v>
      </c>
      <c r="X74" s="82">
        <f>($W$79-M74)/($W$79-$W$77)</f>
        <v>0</v>
      </c>
      <c r="Y74" s="82">
        <f>($W$75-V74)/($W$75-$W$73)</f>
        <v>0.44424691181934595</v>
      </c>
    </row>
    <row r="75" spans="3:25" x14ac:dyDescent="0.25">
      <c r="C75" s="32" t="s">
        <v>95</v>
      </c>
      <c r="D75" s="10" t="s">
        <v>99</v>
      </c>
      <c r="E75" s="3">
        <f>E168/'1.1 - Iedzīvotāju Skaits'!E76*1000</f>
        <v>4.7710799155885857</v>
      </c>
      <c r="F75" s="3">
        <f>F168/'1.1 - Iedzīvotāju Skaits'!F76*1000</f>
        <v>5.0799623706491062</v>
      </c>
      <c r="G75" s="3">
        <f>G168/'1.1 - Iedzīvotāju Skaits'!G76*1000</f>
        <v>4.5485338236717308</v>
      </c>
      <c r="H75" s="3">
        <f>H168/'1.1 - Iedzīvotāju Skaits'!H76*1000</f>
        <v>5.3107789142407551</v>
      </c>
      <c r="I75" s="3">
        <f>I168/'1.1 - Iedzīvotāju Skaits'!I76*1000</f>
        <v>4.3899032225880479</v>
      </c>
      <c r="J75" s="3">
        <f>J168/'1.1 - Iedzīvotāju Skaits'!J76*1000</f>
        <v>4.2510121457489873</v>
      </c>
      <c r="K75" s="3">
        <f>K168/'1.1 - Iedzīvotāju Skaits'!K76*1000</f>
        <v>5.9732234809474765</v>
      </c>
      <c r="L75" s="3">
        <f>L168/'1.1 - Iedzīvotāju Skaits'!L76*1000</f>
        <v>7.1684587813620073</v>
      </c>
      <c r="M75" s="33">
        <f>M168/'1.1 - Iedzīvotāju Skaits'!M76*1000</f>
        <v>7.9810181190681631</v>
      </c>
      <c r="N75" s="51">
        <f t="shared" si="37"/>
        <v>6.4740574571242562E-2</v>
      </c>
      <c r="O75" s="51">
        <f t="shared" si="38"/>
        <v>-0.1046126935994352</v>
      </c>
      <c r="P75" s="51">
        <f t="shared" si="39"/>
        <v>0.16758039406063255</v>
      </c>
      <c r="Q75" s="51">
        <f t="shared" si="44"/>
        <v>-0.17339748208749495</v>
      </c>
      <c r="R75" s="51">
        <f t="shared" si="45"/>
        <v>-3.1638755980861445E-2</v>
      </c>
      <c r="S75" s="51">
        <f t="shared" si="40"/>
        <v>0.4051297140895494</v>
      </c>
      <c r="T75" s="51">
        <f t="shared" si="41"/>
        <v>0.20009887529353612</v>
      </c>
      <c r="U75" s="51">
        <f t="shared" si="42"/>
        <v>0.11335202761000872</v>
      </c>
      <c r="V75" s="58">
        <f t="shared" si="43"/>
        <v>8.0156581744647223E-2</v>
      </c>
      <c r="W75" s="79">
        <f>MAX(V72:V84)</f>
        <v>0.35388551327150625</v>
      </c>
      <c r="X75" s="82">
        <f t="shared" ref="X75:X84" si="47">($W$79-M75)/($W$79-$W$77)</f>
        <v>0.49550730694564277</v>
      </c>
      <c r="Y75" s="82">
        <f t="shared" ref="Y75:Y84" si="48">($W$75-V75)/($W$75-$W$73)</f>
        <v>0.49716333072882923</v>
      </c>
    </row>
    <row r="76" spans="3:25" x14ac:dyDescent="0.25">
      <c r="C76" s="32" t="s">
        <v>95</v>
      </c>
      <c r="D76" s="10" t="s">
        <v>100</v>
      </c>
      <c r="E76" s="3">
        <f>E169/'1.1 - Iedzīvotāju Skaits'!E77*1000</f>
        <v>4.4718394972202073</v>
      </c>
      <c r="F76" s="3">
        <f>F169/'1.1 - Iedzīvotāju Skaits'!F77*1000</f>
        <v>3.4529535084474041</v>
      </c>
      <c r="G76" s="3">
        <f>G169/'1.1 - Iedzīvotāju Skaits'!G77*1000</f>
        <v>4.0733197556008145</v>
      </c>
      <c r="H76" s="3">
        <f>H169/'1.1 - Iedzīvotāju Skaits'!H77*1000</f>
        <v>5.2356020942408383</v>
      </c>
      <c r="I76" s="3">
        <f>I169/'1.1 - Iedzīvotāju Skaits'!I77*1000</f>
        <v>4.4076399091759049</v>
      </c>
      <c r="J76" s="3">
        <f>J169/'1.1 - Iedzīvotāju Skaits'!J77*1000</f>
        <v>5.655803932130353</v>
      </c>
      <c r="K76" s="3">
        <f>K169/'1.1 - Iedzīvotāju Skaits'!K77*1000</f>
        <v>5.4682159945317848</v>
      </c>
      <c r="L76" s="3">
        <f>L169/'1.1 - Iedzīvotāju Skaits'!L77*1000</f>
        <v>5.8003038254384753</v>
      </c>
      <c r="M76" s="33">
        <f>M169/'1.1 - Iedzīvotāju Skaits'!M77*1000</f>
        <v>6.8704430734716766</v>
      </c>
      <c r="N76" s="51">
        <f t="shared" si="37"/>
        <v>-0.22784493705692366</v>
      </c>
      <c r="O76" s="51">
        <f t="shared" si="38"/>
        <v>0.1796624963631073</v>
      </c>
      <c r="P76" s="51">
        <f t="shared" si="39"/>
        <v>0.28534031413612587</v>
      </c>
      <c r="Q76" s="51">
        <f t="shared" si="44"/>
        <v>-0.15814077734740228</v>
      </c>
      <c r="R76" s="51">
        <f t="shared" si="45"/>
        <v>0.28318194060181678</v>
      </c>
      <c r="S76" s="51">
        <f t="shared" si="40"/>
        <v>-3.3167333919213525E-2</v>
      </c>
      <c r="T76" s="51">
        <f t="shared" si="41"/>
        <v>6.0730562077061033E-2</v>
      </c>
      <c r="U76" s="51">
        <f t="shared" si="42"/>
        <v>0.184497102262105</v>
      </c>
      <c r="V76" s="58">
        <f t="shared" si="43"/>
        <v>7.1782420889584572E-2</v>
      </c>
      <c r="W76" s="67" t="s">
        <v>173</v>
      </c>
      <c r="X76" s="82">
        <f t="shared" si="47"/>
        <v>0.59832226233875507</v>
      </c>
      <c r="Y76" s="82">
        <f t="shared" si="48"/>
        <v>0.51237299701999883</v>
      </c>
    </row>
    <row r="77" spans="3:25" x14ac:dyDescent="0.25">
      <c r="C77" s="32" t="s">
        <v>95</v>
      </c>
      <c r="D77" t="s">
        <v>101</v>
      </c>
      <c r="E77" s="3"/>
      <c r="F77" s="3"/>
      <c r="G77" s="3">
        <f>G170/'1.1 - Iedzīvotāju Skaits'!G78*1000</f>
        <v>3.9421813403416555</v>
      </c>
      <c r="H77" s="3"/>
      <c r="I77" s="3"/>
      <c r="J77" s="3"/>
      <c r="K77" s="3"/>
      <c r="L77" s="3">
        <f>L170/'1.1 - Iedzīvotāju Skaits'!L78*1000</f>
        <v>6.3775510204081636</v>
      </c>
      <c r="M77" s="33">
        <f>M170/'1.1 - Iedzīvotāju Skaits'!M78*1000</f>
        <v>8.634473936680525</v>
      </c>
      <c r="N77" s="51"/>
      <c r="O77" s="51"/>
      <c r="P77" s="51"/>
      <c r="Q77" s="51"/>
      <c r="R77" s="51"/>
      <c r="S77" s="51"/>
      <c r="T77" s="51"/>
      <c r="U77" s="51">
        <f t="shared" si="42"/>
        <v>0.35388551327150625</v>
      </c>
      <c r="V77" s="58">
        <f t="shared" si="43"/>
        <v>0.35388551327150625</v>
      </c>
      <c r="W77" s="127">
        <f>MIN(M72:M84)</f>
        <v>2.5316455696202533</v>
      </c>
      <c r="X77" s="82">
        <f t="shared" si="47"/>
        <v>0.43501159258074834</v>
      </c>
      <c r="Y77" s="82">
        <f t="shared" si="48"/>
        <v>0</v>
      </c>
    </row>
    <row r="78" spans="3:25" x14ac:dyDescent="0.25">
      <c r="C78" s="32" t="s">
        <v>95</v>
      </c>
      <c r="D78" t="s">
        <v>102</v>
      </c>
      <c r="E78" s="3"/>
      <c r="F78" s="3"/>
      <c r="G78" s="3">
        <f>G171/'1.1 - Iedzīvotāju Skaits'!G79*1000</f>
        <v>8.1877729257641914</v>
      </c>
      <c r="H78" s="3"/>
      <c r="I78" s="3"/>
      <c r="J78" s="3"/>
      <c r="K78" s="3"/>
      <c r="L78" s="3">
        <f>L171/'1.1 - Iedzīvotāju Skaits'!L79*1000</f>
        <v>14.980544747081712</v>
      </c>
      <c r="M78" s="33">
        <f>M171/'1.1 - Iedzīvotāju Skaits'!M79*1000</f>
        <v>12.033931741960938</v>
      </c>
      <c r="N78" s="51"/>
      <c r="O78" s="51"/>
      <c r="P78" s="51"/>
      <c r="Q78" s="51"/>
      <c r="R78" s="51"/>
      <c r="S78" s="51"/>
      <c r="T78" s="51"/>
      <c r="U78" s="51">
        <f t="shared" si="42"/>
        <v>-0.19669598501715296</v>
      </c>
      <c r="V78" s="58">
        <f t="shared" si="43"/>
        <v>-0.19669598501715296</v>
      </c>
      <c r="W78" s="67" t="s">
        <v>174</v>
      </c>
      <c r="X78" s="82">
        <f t="shared" si="47"/>
        <v>0.1202961629512726</v>
      </c>
      <c r="Y78" s="82">
        <f t="shared" si="48"/>
        <v>1</v>
      </c>
    </row>
    <row r="79" spans="3:25" x14ac:dyDescent="0.25">
      <c r="C79" s="32" t="s">
        <v>95</v>
      </c>
      <c r="D79" t="s">
        <v>103</v>
      </c>
      <c r="E79" s="3">
        <f>E172/'1.1 - Iedzīvotāju Skaits'!E80*1000</f>
        <v>3.6091060521932259</v>
      </c>
      <c r="F79" s="3">
        <f>F172/'1.1 - Iedzīvotāju Skaits'!F80*1000</f>
        <v>3.3888731996611128</v>
      </c>
      <c r="G79" s="3">
        <f>G172/'1.1 - Iedzīvotāju Skaits'!G80*1000</f>
        <v>3.4904013961605584</v>
      </c>
      <c r="H79" s="3">
        <f>H172/'1.1 - Iedzīvotāju Skaits'!H80*1000</f>
        <v>4.171632896305125</v>
      </c>
      <c r="I79" s="3">
        <f>I172/'1.1 - Iedzīvotāju Skaits'!I80*1000</f>
        <v>2.4293956878226544</v>
      </c>
      <c r="J79" s="3">
        <f>J172/'1.1 - Iedzīvotāju Skaits'!J80*1000</f>
        <v>3.3598045204642637</v>
      </c>
      <c r="K79" s="3">
        <f>K172/'1.1 - Iedzīvotāju Skaits'!K80*1000</f>
        <v>3.7278657968313138</v>
      </c>
      <c r="L79" s="3">
        <f>L172/'1.1 - Iedzīvotāju Skaits'!L80*1000</f>
        <v>2.7985074626865671</v>
      </c>
      <c r="M79" s="33">
        <f>M172/'1.1 - Iedzīvotāju Skaits'!M80*1000</f>
        <v>6.9819105046017134</v>
      </c>
      <c r="N79" s="51">
        <f t="shared" si="37"/>
        <v>-6.1021441140051647E-2</v>
      </c>
      <c r="O79" s="51">
        <f t="shared" si="38"/>
        <v>2.9959278650378091E-2</v>
      </c>
      <c r="P79" s="51">
        <f t="shared" si="39"/>
        <v>0.19517282479141831</v>
      </c>
      <c r="Q79" s="51">
        <f t="shared" si="44"/>
        <v>-0.41763914797622653</v>
      </c>
      <c r="R79" s="51">
        <f t="shared" si="45"/>
        <v>0.38297953573610238</v>
      </c>
      <c r="S79" s="51">
        <f t="shared" si="40"/>
        <v>0.10954841989324747</v>
      </c>
      <c r="T79" s="51">
        <f t="shared" si="41"/>
        <v>-0.24930037313432832</v>
      </c>
      <c r="U79" s="51">
        <f t="shared" si="42"/>
        <v>1.4948693536443456</v>
      </c>
      <c r="V79" s="58">
        <f t="shared" si="43"/>
        <v>0.18557105630811066</v>
      </c>
      <c r="W79" s="82">
        <f>MAX(M72:M84)</f>
        <v>13.333333333333334</v>
      </c>
      <c r="X79" s="82">
        <f t="shared" si="47"/>
        <v>0.58800281656616959</v>
      </c>
      <c r="Y79" s="82">
        <f t="shared" si="48"/>
        <v>0.30570307481554998</v>
      </c>
    </row>
    <row r="80" spans="3:25" x14ac:dyDescent="0.25">
      <c r="C80" s="32" t="s">
        <v>95</v>
      </c>
      <c r="D80" t="s">
        <v>104</v>
      </c>
      <c r="E80" s="3"/>
      <c r="F80" s="3"/>
      <c r="G80" s="3">
        <f>G173/'1.1 - Iedzīvotāju Skaits'!G81*1000</f>
        <v>10.305614783226725</v>
      </c>
      <c r="H80" s="3"/>
      <c r="I80" s="3"/>
      <c r="J80" s="3"/>
      <c r="K80" s="3"/>
      <c r="L80" s="3">
        <f>L173/'1.1 - Iedzīvotāju Skaits'!L81*1000</f>
        <v>13.764880952380953</v>
      </c>
      <c r="M80" s="33">
        <f>M173/'1.1 - Iedzīvotāju Skaits'!M81*1000</f>
        <v>7.1752265861027196</v>
      </c>
      <c r="N80" s="51"/>
      <c r="O80" s="51"/>
      <c r="P80" s="51"/>
      <c r="Q80" s="51"/>
      <c r="R80" s="51"/>
      <c r="S80" s="51"/>
      <c r="T80" s="51">
        <f>(L80-G80)/G80</f>
        <v>0.33566810344827575</v>
      </c>
      <c r="U80" s="51">
        <f t="shared" si="42"/>
        <v>-0.47872948477178079</v>
      </c>
      <c r="V80" s="58">
        <f t="shared" si="43"/>
        <v>-7.1530690661752522E-2</v>
      </c>
      <c r="W80" s="72"/>
      <c r="X80" s="82">
        <f t="shared" si="47"/>
        <v>0.57010597620845926</v>
      </c>
      <c r="Y80" s="82">
        <f t="shared" si="48"/>
        <v>0.77266708971433917</v>
      </c>
    </row>
    <row r="81" spans="3:25" x14ac:dyDescent="0.25">
      <c r="C81" s="32" t="s">
        <v>95</v>
      </c>
      <c r="D81" t="s">
        <v>105</v>
      </c>
      <c r="E81" s="3">
        <f>E174/'1.1 - Iedzīvotāju Skaits'!E82*1000</f>
        <v>2.7777777777777777</v>
      </c>
      <c r="F81" s="3">
        <f>F174/'1.1 - Iedzīvotāju Skaits'!F82*1000</f>
        <v>2.5371511417180139</v>
      </c>
      <c r="G81" s="3">
        <f>G174/'1.1 - Iedzīvotāju Skaits'!G82*1000</f>
        <v>2.6505111700113595</v>
      </c>
      <c r="H81" s="3">
        <f>H174/'1.1 - Iedzīvotāju Skaits'!H82*1000</f>
        <v>5.0603347606072404</v>
      </c>
      <c r="I81" s="3">
        <f>I174/'1.1 - Iedzīvotāju Skaits'!I82*1000</f>
        <v>4.3409629044988165</v>
      </c>
      <c r="J81" s="3">
        <f>J174/'1.1 - Iedzīvotāju Skaits'!J82*1000</f>
        <v>1.6253555465258025</v>
      </c>
      <c r="K81" s="3">
        <f>K174/'1.1 - Iedzīvotāju Skaits'!K82*1000</f>
        <v>2.8949545078577335</v>
      </c>
      <c r="L81" s="3">
        <f>L174/'1.1 - Iedzīvotāju Skaits'!L82*1000</f>
        <v>5.5131467345207801</v>
      </c>
      <c r="M81" s="33">
        <f>M174/'1.1 - Iedzīvotāju Skaits'!M82*1000</f>
        <v>6.8288518992744347</v>
      </c>
      <c r="N81" s="51">
        <f t="shared" si="37"/>
        <v>-8.6625588981514956E-2</v>
      </c>
      <c r="O81" s="51">
        <f t="shared" si="38"/>
        <v>4.4680045437334344E-2</v>
      </c>
      <c r="P81" s="51">
        <f t="shared" si="39"/>
        <v>0.90919201468053157</v>
      </c>
      <c r="Q81" s="51">
        <f t="shared" si="44"/>
        <v>-0.14215894602634929</v>
      </c>
      <c r="R81" s="51">
        <f t="shared" si="45"/>
        <v>-0.62557718591851064</v>
      </c>
      <c r="S81" s="51">
        <f t="shared" si="40"/>
        <v>0.78112076095947058</v>
      </c>
      <c r="T81" s="51">
        <f t="shared" si="41"/>
        <v>0.9043984005816067</v>
      </c>
      <c r="U81" s="51">
        <f t="shared" si="42"/>
        <v>0.23864867526839367</v>
      </c>
      <c r="V81" s="58">
        <f t="shared" si="43"/>
        <v>0.25295977200012026</v>
      </c>
      <c r="W81" s="72"/>
      <c r="X81" s="82">
        <f t="shared" si="47"/>
        <v>0.60217269526248407</v>
      </c>
      <c r="Y81" s="82">
        <f t="shared" si="48"/>
        <v>0.18330754227137611</v>
      </c>
    </row>
    <row r="82" spans="3:25" x14ac:dyDescent="0.25">
      <c r="C82" s="32" t="s">
        <v>95</v>
      </c>
      <c r="D82" t="s">
        <v>106</v>
      </c>
      <c r="E82" s="3">
        <f>E175/'1.1 - Iedzīvotāju Skaits'!E83*1000</f>
        <v>4.2533081285444236</v>
      </c>
      <c r="F82" s="3">
        <f>F175/'1.1 - Iedzīvotāju Skaits'!F83*1000</f>
        <v>2.8887818969667789</v>
      </c>
      <c r="G82" s="3">
        <f>G175/'1.1 - Iedzīvotāju Skaits'!G83*1000</f>
        <v>2.9296875</v>
      </c>
      <c r="H82" s="3">
        <f>H175/'1.1 - Iedzīvotāju Skaits'!H83*1000</f>
        <v>4.511278195488722</v>
      </c>
      <c r="I82" s="3">
        <f>I175/'1.1 - Iedzīvotāju Skaits'!I83*1000</f>
        <v>4.0060090135202797</v>
      </c>
      <c r="J82" s="3">
        <f>J175/'1.1 - Iedzīvotāju Skaits'!J83*1000</f>
        <v>4.5045045045045047</v>
      </c>
      <c r="K82" s="3">
        <f>K175/'1.1 - Iedzīvotāju Skaits'!K83*1000</f>
        <v>2.0273694880892044</v>
      </c>
      <c r="L82" s="3">
        <f>L175/'1.1 - Iedzīvotāju Skaits'!L83*1000</f>
        <v>5.652620760534429</v>
      </c>
      <c r="M82" s="33">
        <f>M175/'1.1 - Iedzīvotāju Skaits'!M83*1000</f>
        <v>4.7619047619047628</v>
      </c>
      <c r="N82" s="51">
        <f t="shared" si="37"/>
        <v>-0.32081527844647734</v>
      </c>
      <c r="O82" s="51">
        <f t="shared" si="38"/>
        <v>1.416015625000004E-2</v>
      </c>
      <c r="P82" s="51">
        <f t="shared" si="39"/>
        <v>0.53984962406015047</v>
      </c>
      <c r="Q82" s="51">
        <f t="shared" si="44"/>
        <v>-0.11200133533633803</v>
      </c>
      <c r="R82" s="51">
        <f t="shared" si="45"/>
        <v>0.12443693693693718</v>
      </c>
      <c r="S82" s="51">
        <f t="shared" si="40"/>
        <v>-0.54992397364419665</v>
      </c>
      <c r="T82" s="51">
        <f t="shared" si="41"/>
        <v>1.788155190133607</v>
      </c>
      <c r="U82" s="51">
        <f t="shared" si="42"/>
        <v>-0.15757575757575734</v>
      </c>
      <c r="V82" s="58">
        <f t="shared" si="43"/>
        <v>0.16578569529724069</v>
      </c>
      <c r="W82" s="72"/>
      <c r="X82" s="82">
        <f t="shared" si="47"/>
        <v>0.7935267857142857</v>
      </c>
      <c r="Y82" s="82">
        <f t="shared" si="48"/>
        <v>0.3416384650754255</v>
      </c>
    </row>
    <row r="83" spans="3:25" x14ac:dyDescent="0.25">
      <c r="C83" s="32" t="s">
        <v>95</v>
      </c>
      <c r="D83" t="s">
        <v>107</v>
      </c>
      <c r="E83" s="3">
        <f>E176/'1.1 - Iedzīvotāju Skaits'!E84*1000</f>
        <v>2.1401819154628141</v>
      </c>
      <c r="F83" s="3">
        <f>F176/'1.1 - Iedzīvotāju Skaits'!F84*1000</f>
        <v>2.1869874248223073</v>
      </c>
      <c r="G83" s="3">
        <f>G176/'1.1 - Iedzīvotāju Skaits'!G84*1000</f>
        <v>3.3557046979865772</v>
      </c>
      <c r="H83" s="3">
        <f>H176/'1.1 - Iedzīvotāju Skaits'!H84*1000</f>
        <v>4.0509259259259256</v>
      </c>
      <c r="I83" s="3">
        <f>I176/'1.1 - Iedzīvotāju Skaits'!I84*1000</f>
        <v>2.9019152640742889</v>
      </c>
      <c r="J83" s="3">
        <f>J176/'1.1 - Iedzīvotāju Skaits'!J84*1000</f>
        <v>4.7309284447072741</v>
      </c>
      <c r="K83" s="3">
        <f>K176/'1.1 - Iedzīvotāju Skaits'!K84*1000</f>
        <v>4.8105832832230906</v>
      </c>
      <c r="L83" s="3">
        <f>L176/'1.1 - Iedzīvotāju Skaits'!L84*1000</f>
        <v>2.4494794856093081</v>
      </c>
      <c r="M83" s="33">
        <f>M176/'1.1 - Iedzīvotāju Skaits'!M84*1000</f>
        <v>2.5316455696202533</v>
      </c>
      <c r="N83" s="51">
        <f t="shared" si="37"/>
        <v>2.1869874248223217E-2</v>
      </c>
      <c r="O83" s="51">
        <f t="shared" si="38"/>
        <v>0.53439597315436238</v>
      </c>
      <c r="P83" s="51">
        <f t="shared" si="39"/>
        <v>0.20717592592592582</v>
      </c>
      <c r="Q83" s="51">
        <f t="shared" si="44"/>
        <v>-0.28364148909708975</v>
      </c>
      <c r="R83" s="51">
        <f t="shared" si="45"/>
        <v>0.63027794204612675</v>
      </c>
      <c r="S83" s="51">
        <f t="shared" si="40"/>
        <v>1.6837041491280701E-2</v>
      </c>
      <c r="T83" s="51">
        <f t="shared" si="41"/>
        <v>-0.49081445192896506</v>
      </c>
      <c r="U83" s="51">
        <f t="shared" si="42"/>
        <v>3.3544303797468408E-2</v>
      </c>
      <c r="V83" s="58">
        <f t="shared" si="43"/>
        <v>8.3705639954666552E-2</v>
      </c>
      <c r="W83" s="72"/>
      <c r="X83" s="82">
        <f t="shared" si="47"/>
        <v>1</v>
      </c>
      <c r="Y83" s="82">
        <f t="shared" si="48"/>
        <v>0.49071731279860337</v>
      </c>
    </row>
    <row r="84" spans="3:25" x14ac:dyDescent="0.25">
      <c r="C84" s="38" t="s">
        <v>95</v>
      </c>
      <c r="D84" s="4" t="s">
        <v>108</v>
      </c>
      <c r="E84" s="42">
        <f>E177/'1.1 - Iedzīvotāju Skaits'!E85*1000</f>
        <v>4.3029259896729775</v>
      </c>
      <c r="F84" s="42">
        <f>F177/'1.1 - Iedzīvotāju Skaits'!F85*1000</f>
        <v>6.9444444444444438</v>
      </c>
      <c r="G84" s="42">
        <f>G177/'1.1 - Iedzīvotāju Skaits'!G85*1000</f>
        <v>9.623797025371827</v>
      </c>
      <c r="H84" s="42">
        <f>H177/'1.1 - Iedzīvotāju Skaits'!H85*1000</f>
        <v>8.0142475512021356</v>
      </c>
      <c r="I84" s="42">
        <f>I177/'1.1 - Iedzīvotāju Skaits'!I85*1000</f>
        <v>6.3291139240506329</v>
      </c>
      <c r="J84" s="42">
        <f>J177/'1.1 - Iedzīvotāju Skaits'!J85*1000</f>
        <v>7.3597056117755288</v>
      </c>
      <c r="K84" s="42">
        <f>K177/'1.1 - Iedzīvotāju Skaits'!K85*1000</f>
        <v>5.5865921787709496</v>
      </c>
      <c r="L84" s="42">
        <f>L177/'1.1 - Iedzīvotāju Skaits'!L85*1000</f>
        <v>7.5400565504241284</v>
      </c>
      <c r="M84" s="28">
        <f>M177/'1.1 - Iedzīvotāju Skaits'!M85*1000</f>
        <v>9.6525096525096519</v>
      </c>
      <c r="N84" s="65">
        <f t="shared" si="37"/>
        <v>0.61388888888888882</v>
      </c>
      <c r="O84" s="65">
        <f t="shared" si="38"/>
        <v>0.38582677165354323</v>
      </c>
      <c r="P84" s="65">
        <f t="shared" si="39"/>
        <v>-0.16724682263417795</v>
      </c>
      <c r="Q84" s="65">
        <f t="shared" si="44"/>
        <v>-0.21026722925457089</v>
      </c>
      <c r="R84" s="65">
        <f t="shared" si="45"/>
        <v>0.16283348666053357</v>
      </c>
      <c r="S84" s="65">
        <f t="shared" si="40"/>
        <v>-0.24092178770949721</v>
      </c>
      <c r="T84" s="65">
        <f t="shared" si="41"/>
        <v>0.349670122525919</v>
      </c>
      <c r="U84" s="65">
        <f t="shared" si="42"/>
        <v>0.28016409266409253</v>
      </c>
      <c r="V84" s="66">
        <f t="shared" si="43"/>
        <v>0.14674344034934139</v>
      </c>
      <c r="W84" s="74"/>
      <c r="X84" s="78">
        <f t="shared" si="47"/>
        <v>0.34076375482625493</v>
      </c>
      <c r="Y84" s="78">
        <f t="shared" si="48"/>
        <v>0.37622418037295596</v>
      </c>
    </row>
    <row r="85" spans="3:25" s="21" customFormat="1" x14ac:dyDescent="0.25"/>
    <row r="86" spans="3:25" s="21" customFormat="1" ht="14.25" hidden="1" customHeight="1" x14ac:dyDescent="0.25"/>
    <row r="87" spans="3:25" s="21" customFormat="1" hidden="1" x14ac:dyDescent="0.25"/>
    <row r="88" spans="3:25" s="21" customFormat="1" hidden="1" x14ac:dyDescent="0.25"/>
    <row r="89" spans="3:25" s="21" customFormat="1" hidden="1" x14ac:dyDescent="0.25"/>
    <row r="90" spans="3:25" s="21" customFormat="1" hidden="1" x14ac:dyDescent="0.25"/>
    <row r="91" spans="3:25" s="21" customFormat="1" x14ac:dyDescent="0.25"/>
    <row r="92" spans="3:25" s="21" customFormat="1" x14ac:dyDescent="0.25"/>
    <row r="93" spans="3:25" s="21" customFormat="1" x14ac:dyDescent="0.25"/>
    <row r="94" spans="3:25" s="21" customFormat="1" ht="15.75" customHeight="1" x14ac:dyDescent="0.25">
      <c r="C94" s="1" t="s">
        <v>0</v>
      </c>
      <c r="E94" s="198" t="s">
        <v>184</v>
      </c>
      <c r="F94" s="199"/>
      <c r="G94" s="199"/>
      <c r="H94" s="199"/>
      <c r="I94" s="199"/>
      <c r="J94" s="199"/>
      <c r="K94" s="199"/>
      <c r="L94" s="199"/>
      <c r="M94" s="200"/>
    </row>
    <row r="95" spans="3:25" s="21" customFormat="1" ht="15.75" customHeight="1" x14ac:dyDescent="0.25">
      <c r="C95" s="2" t="s">
        <v>2</v>
      </c>
      <c r="E95" s="201"/>
      <c r="F95" s="202"/>
      <c r="G95" s="202"/>
      <c r="H95" s="202"/>
      <c r="I95" s="202"/>
      <c r="J95" s="202"/>
      <c r="K95" s="202"/>
      <c r="L95" s="202"/>
      <c r="M95" s="203"/>
    </row>
    <row r="96" spans="3:25" s="21" customFormat="1" hidden="1" outlineLevel="1" x14ac:dyDescent="0.25">
      <c r="E96" s="128"/>
      <c r="F96" s="128"/>
      <c r="G96" s="128"/>
      <c r="H96" s="128"/>
      <c r="I96" s="128"/>
      <c r="J96" s="128"/>
      <c r="K96" s="128"/>
      <c r="L96" s="128"/>
      <c r="M96" s="128"/>
    </row>
    <row r="97" spans="3:13" hidden="1" outlineLevel="1" x14ac:dyDescent="0.25">
      <c r="C97" s="29" t="s">
        <v>3</v>
      </c>
      <c r="D97" s="30" t="s">
        <v>4</v>
      </c>
      <c r="E97" s="30">
        <v>2011</v>
      </c>
      <c r="F97" s="30">
        <v>2012</v>
      </c>
      <c r="G97" s="30">
        <v>2013</v>
      </c>
      <c r="H97" s="30">
        <v>2014</v>
      </c>
      <c r="I97" s="30">
        <v>2015</v>
      </c>
      <c r="J97" s="30">
        <v>2016</v>
      </c>
      <c r="K97" s="30">
        <v>2017</v>
      </c>
      <c r="L97" s="30">
        <v>2018</v>
      </c>
      <c r="M97" s="43">
        <v>2019</v>
      </c>
    </row>
    <row r="98" spans="3:13" hidden="1" outlineLevel="1" x14ac:dyDescent="0.25">
      <c r="C98" s="32" t="s">
        <v>20</v>
      </c>
      <c r="D98" s="11" t="s">
        <v>21</v>
      </c>
      <c r="E98">
        <v>402</v>
      </c>
      <c r="F98">
        <v>459</v>
      </c>
      <c r="G98">
        <v>400</v>
      </c>
      <c r="H98">
        <v>449</v>
      </c>
      <c r="I98">
        <v>462</v>
      </c>
      <c r="J98">
        <v>493</v>
      </c>
      <c r="K98">
        <v>501</v>
      </c>
      <c r="L98">
        <v>518</v>
      </c>
      <c r="M98" s="44">
        <v>507</v>
      </c>
    </row>
    <row r="99" spans="3:13" hidden="1" outlineLevel="1" x14ac:dyDescent="0.25">
      <c r="C99" s="32" t="s">
        <v>20</v>
      </c>
      <c r="D99" s="11" t="s">
        <v>23</v>
      </c>
      <c r="E99">
        <v>157</v>
      </c>
      <c r="F99">
        <v>190</v>
      </c>
      <c r="G99">
        <v>194</v>
      </c>
      <c r="H99">
        <v>230</v>
      </c>
      <c r="I99">
        <v>212</v>
      </c>
      <c r="J99">
        <v>208</v>
      </c>
      <c r="K99">
        <v>224</v>
      </c>
      <c r="L99">
        <v>222</v>
      </c>
      <c r="M99" s="44">
        <v>208</v>
      </c>
    </row>
    <row r="100" spans="3:13" hidden="1" outlineLevel="1" x14ac:dyDescent="0.25">
      <c r="C100" s="32" t="s">
        <v>20</v>
      </c>
      <c r="D100" s="10" t="s">
        <v>24</v>
      </c>
      <c r="E100">
        <v>83</v>
      </c>
      <c r="F100">
        <v>89</v>
      </c>
      <c r="G100">
        <v>74</v>
      </c>
      <c r="H100">
        <v>120</v>
      </c>
      <c r="I100">
        <v>126</v>
      </c>
      <c r="J100">
        <v>125</v>
      </c>
      <c r="K100">
        <v>117</v>
      </c>
      <c r="L100">
        <v>123</v>
      </c>
      <c r="M100" s="44">
        <v>140</v>
      </c>
    </row>
    <row r="101" spans="3:13" hidden="1" outlineLevel="1" x14ac:dyDescent="0.25">
      <c r="C101" s="32" t="s">
        <v>20</v>
      </c>
      <c r="D101" s="10" t="s">
        <v>26</v>
      </c>
      <c r="E101">
        <v>68</v>
      </c>
      <c r="F101">
        <v>47</v>
      </c>
      <c r="G101">
        <v>50</v>
      </c>
      <c r="H101">
        <v>51</v>
      </c>
      <c r="I101">
        <v>72</v>
      </c>
      <c r="J101">
        <v>82</v>
      </c>
      <c r="K101">
        <v>91</v>
      </c>
      <c r="L101">
        <v>67</v>
      </c>
      <c r="M101" s="44">
        <v>76</v>
      </c>
    </row>
    <row r="102" spans="3:13" hidden="1" outlineLevel="1" x14ac:dyDescent="0.25">
      <c r="C102" s="32" t="s">
        <v>20</v>
      </c>
      <c r="D102" s="10" t="s">
        <v>27</v>
      </c>
      <c r="E102">
        <v>70</v>
      </c>
      <c r="F102">
        <v>74</v>
      </c>
      <c r="G102">
        <v>85</v>
      </c>
      <c r="H102">
        <v>75</v>
      </c>
      <c r="I102">
        <v>69</v>
      </c>
      <c r="J102">
        <v>78</v>
      </c>
      <c r="K102">
        <v>75</v>
      </c>
      <c r="L102">
        <v>77</v>
      </c>
      <c r="M102" s="44">
        <v>83</v>
      </c>
    </row>
    <row r="103" spans="3:13" hidden="1" outlineLevel="1" x14ac:dyDescent="0.25">
      <c r="C103" s="32" t="s">
        <v>20</v>
      </c>
      <c r="D103" s="10" t="s">
        <v>29</v>
      </c>
      <c r="E103">
        <v>40</v>
      </c>
      <c r="F103">
        <v>58</v>
      </c>
      <c r="G103">
        <v>58</v>
      </c>
      <c r="H103">
        <v>63</v>
      </c>
      <c r="I103">
        <v>53</v>
      </c>
      <c r="J103">
        <v>64</v>
      </c>
      <c r="K103">
        <v>76</v>
      </c>
      <c r="L103">
        <v>67</v>
      </c>
      <c r="M103" s="44">
        <v>63</v>
      </c>
    </row>
    <row r="104" spans="3:13" hidden="1" outlineLevel="1" x14ac:dyDescent="0.25">
      <c r="C104" s="32" t="s">
        <v>20</v>
      </c>
      <c r="D104" s="23" t="s">
        <v>30</v>
      </c>
      <c r="E104">
        <v>5</v>
      </c>
      <c r="F104">
        <v>16</v>
      </c>
      <c r="G104">
        <v>14</v>
      </c>
      <c r="H104">
        <v>16</v>
      </c>
      <c r="I104">
        <v>18</v>
      </c>
      <c r="J104">
        <v>11</v>
      </c>
      <c r="K104">
        <v>21</v>
      </c>
      <c r="L104">
        <v>11</v>
      </c>
      <c r="M104" s="44">
        <v>15</v>
      </c>
    </row>
    <row r="105" spans="3:13" hidden="1" outlineLevel="1" x14ac:dyDescent="0.25">
      <c r="C105" s="32" t="s">
        <v>20</v>
      </c>
      <c r="D105" s="23" t="s">
        <v>32</v>
      </c>
      <c r="E105">
        <v>8</v>
      </c>
      <c r="F105">
        <v>7</v>
      </c>
      <c r="G105">
        <v>17</v>
      </c>
      <c r="H105">
        <v>14</v>
      </c>
      <c r="I105">
        <v>12</v>
      </c>
      <c r="J105">
        <v>15</v>
      </c>
      <c r="K105">
        <v>20</v>
      </c>
      <c r="L105">
        <v>19</v>
      </c>
      <c r="M105" s="44">
        <v>19</v>
      </c>
    </row>
    <row r="106" spans="3:13" hidden="1" outlineLevel="1" x14ac:dyDescent="0.25">
      <c r="C106" s="32" t="s">
        <v>20</v>
      </c>
      <c r="D106" s="23" t="s">
        <v>33</v>
      </c>
      <c r="E106">
        <v>3</v>
      </c>
      <c r="F106">
        <v>3</v>
      </c>
      <c r="G106">
        <v>5</v>
      </c>
      <c r="H106">
        <v>14</v>
      </c>
      <c r="I106">
        <v>8</v>
      </c>
      <c r="J106">
        <v>8</v>
      </c>
      <c r="K106">
        <v>8</v>
      </c>
      <c r="L106">
        <v>12</v>
      </c>
      <c r="M106" s="44">
        <v>10</v>
      </c>
    </row>
    <row r="107" spans="3:13" hidden="1" outlineLevel="1" x14ac:dyDescent="0.25">
      <c r="C107" s="32" t="s">
        <v>20</v>
      </c>
      <c r="D107" s="23" t="s">
        <v>34</v>
      </c>
      <c r="E107">
        <v>3</v>
      </c>
      <c r="F107">
        <v>4</v>
      </c>
      <c r="G107">
        <v>7</v>
      </c>
      <c r="H107">
        <v>6</v>
      </c>
      <c r="I107">
        <v>7</v>
      </c>
      <c r="J107">
        <v>9</v>
      </c>
      <c r="K107">
        <v>3</v>
      </c>
      <c r="L107">
        <v>6</v>
      </c>
      <c r="M107" s="44">
        <v>14</v>
      </c>
    </row>
    <row r="108" spans="3:13" hidden="1" outlineLevel="1" x14ac:dyDescent="0.25">
      <c r="C108" s="32" t="s">
        <v>20</v>
      </c>
      <c r="D108" s="23" t="s">
        <v>35</v>
      </c>
      <c r="E108">
        <v>5</v>
      </c>
      <c r="F108">
        <v>7</v>
      </c>
      <c r="G108">
        <v>1</v>
      </c>
      <c r="H108">
        <v>5</v>
      </c>
      <c r="I108">
        <v>3</v>
      </c>
      <c r="J108">
        <v>5</v>
      </c>
      <c r="K108">
        <v>5</v>
      </c>
      <c r="L108">
        <v>6</v>
      </c>
      <c r="M108" s="44">
        <v>5</v>
      </c>
    </row>
    <row r="109" spans="3:13" hidden="1" outlineLevel="1" x14ac:dyDescent="0.25">
      <c r="C109" s="32" t="s">
        <v>20</v>
      </c>
      <c r="D109" s="23" t="s">
        <v>36</v>
      </c>
      <c r="E109">
        <v>8</v>
      </c>
      <c r="F109">
        <v>5</v>
      </c>
      <c r="G109">
        <v>5</v>
      </c>
      <c r="H109">
        <v>4</v>
      </c>
      <c r="I109">
        <v>8</v>
      </c>
      <c r="J109">
        <v>3</v>
      </c>
      <c r="K109">
        <v>8</v>
      </c>
      <c r="L109">
        <v>7</v>
      </c>
      <c r="M109" s="44">
        <v>3</v>
      </c>
    </row>
    <row r="110" spans="3:13" hidden="1" outlineLevel="1" x14ac:dyDescent="0.25">
      <c r="C110" s="32" t="s">
        <v>20</v>
      </c>
      <c r="D110" s="23" t="s">
        <v>37</v>
      </c>
      <c r="E110">
        <v>3</v>
      </c>
      <c r="F110">
        <v>5</v>
      </c>
      <c r="G110">
        <v>4</v>
      </c>
      <c r="H110">
        <v>5</v>
      </c>
      <c r="I110">
        <v>6</v>
      </c>
      <c r="J110">
        <v>8</v>
      </c>
      <c r="K110">
        <v>3</v>
      </c>
      <c r="L110">
        <v>6</v>
      </c>
      <c r="M110" s="44">
        <v>4</v>
      </c>
    </row>
    <row r="111" spans="3:13" hidden="1" outlineLevel="1" x14ac:dyDescent="0.25">
      <c r="C111" s="32" t="s">
        <v>20</v>
      </c>
      <c r="D111" s="23" t="s">
        <v>38</v>
      </c>
      <c r="E111">
        <v>4</v>
      </c>
      <c r="G111">
        <v>1</v>
      </c>
      <c r="H111">
        <v>2</v>
      </c>
      <c r="I111">
        <v>3</v>
      </c>
      <c r="K111">
        <v>1</v>
      </c>
      <c r="L111">
        <v>3</v>
      </c>
      <c r="M111" s="44">
        <v>0</v>
      </c>
    </row>
    <row r="112" spans="3:13" hidden="1" outlineLevel="1" x14ac:dyDescent="0.25">
      <c r="C112" s="32" t="s">
        <v>20</v>
      </c>
      <c r="D112" s="23" t="s">
        <v>39</v>
      </c>
      <c r="E112">
        <v>2</v>
      </c>
      <c r="F112">
        <v>3</v>
      </c>
      <c r="G112">
        <v>1</v>
      </c>
      <c r="H112">
        <v>2</v>
      </c>
      <c r="I112">
        <v>4</v>
      </c>
      <c r="K112">
        <v>3</v>
      </c>
      <c r="L112">
        <v>7</v>
      </c>
      <c r="M112" s="44">
        <v>3</v>
      </c>
    </row>
    <row r="113" spans="3:13" hidden="1" outlineLevel="1" x14ac:dyDescent="0.25">
      <c r="C113" s="32" t="s">
        <v>20</v>
      </c>
      <c r="D113" s="23" t="s">
        <v>41</v>
      </c>
      <c r="E113">
        <v>18</v>
      </c>
      <c r="F113">
        <v>16</v>
      </c>
      <c r="G113">
        <v>14</v>
      </c>
      <c r="H113">
        <v>18</v>
      </c>
      <c r="I113">
        <v>27</v>
      </c>
      <c r="J113">
        <v>24</v>
      </c>
      <c r="K113">
        <v>22</v>
      </c>
      <c r="L113">
        <v>29</v>
      </c>
      <c r="M113" s="44">
        <v>30</v>
      </c>
    </row>
    <row r="114" spans="3:13" hidden="1" outlineLevel="1" x14ac:dyDescent="0.25">
      <c r="C114" s="32" t="s">
        <v>20</v>
      </c>
      <c r="D114" s="23" t="s">
        <v>116</v>
      </c>
      <c r="E114">
        <v>14</v>
      </c>
      <c r="F114">
        <v>10</v>
      </c>
      <c r="G114">
        <v>8</v>
      </c>
      <c r="H114">
        <v>12</v>
      </c>
      <c r="I114">
        <v>10</v>
      </c>
      <c r="J114">
        <v>13</v>
      </c>
      <c r="K114">
        <v>12</v>
      </c>
      <c r="L114">
        <v>6</v>
      </c>
      <c r="M114" s="44">
        <v>3</v>
      </c>
    </row>
    <row r="115" spans="3:13" hidden="1" outlineLevel="1" x14ac:dyDescent="0.25">
      <c r="C115" s="32" t="s">
        <v>20</v>
      </c>
      <c r="D115" s="23" t="s">
        <v>43</v>
      </c>
      <c r="E115">
        <v>1</v>
      </c>
      <c r="F115">
        <v>2</v>
      </c>
      <c r="H115">
        <v>2</v>
      </c>
      <c r="I115">
        <v>1</v>
      </c>
      <c r="J115">
        <v>3</v>
      </c>
      <c r="K115">
        <v>4</v>
      </c>
      <c r="M115" s="44">
        <v>5</v>
      </c>
    </row>
    <row r="116" spans="3:13" ht="15.75" hidden="1" outlineLevel="1" thickBot="1" x14ac:dyDescent="0.3">
      <c r="C116" s="34" t="s">
        <v>20</v>
      </c>
      <c r="D116" s="13" t="s">
        <v>44</v>
      </c>
      <c r="E116" s="13">
        <v>9</v>
      </c>
      <c r="F116" s="13">
        <v>20</v>
      </c>
      <c r="G116" s="13">
        <v>13</v>
      </c>
      <c r="H116" s="13">
        <v>17</v>
      </c>
      <c r="I116" s="13">
        <v>21</v>
      </c>
      <c r="J116" s="13">
        <v>13</v>
      </c>
      <c r="K116" s="13">
        <v>18</v>
      </c>
      <c r="L116" s="13">
        <v>14</v>
      </c>
      <c r="M116" s="45">
        <v>12</v>
      </c>
    </row>
    <row r="117" spans="3:13" hidden="1" outlineLevel="1" x14ac:dyDescent="0.25">
      <c r="C117" s="36" t="s">
        <v>45</v>
      </c>
      <c r="D117" s="11" t="s">
        <v>46</v>
      </c>
      <c r="E117">
        <v>694</v>
      </c>
      <c r="F117">
        <v>650</v>
      </c>
      <c r="G117">
        <v>830</v>
      </c>
      <c r="H117">
        <v>767</v>
      </c>
      <c r="I117">
        <v>816</v>
      </c>
      <c r="J117">
        <v>853</v>
      </c>
      <c r="K117">
        <v>1005</v>
      </c>
      <c r="L117">
        <v>918</v>
      </c>
      <c r="M117" s="44">
        <v>1093</v>
      </c>
    </row>
    <row r="118" spans="3:13" hidden="1" outlineLevel="1" x14ac:dyDescent="0.25">
      <c r="C118" s="36" t="s">
        <v>45</v>
      </c>
      <c r="D118" s="11" t="s">
        <v>47</v>
      </c>
      <c r="E118">
        <v>216</v>
      </c>
      <c r="F118">
        <v>216</v>
      </c>
      <c r="G118">
        <v>201</v>
      </c>
      <c r="H118">
        <v>216</v>
      </c>
      <c r="I118">
        <v>234</v>
      </c>
      <c r="J118">
        <v>268</v>
      </c>
      <c r="K118">
        <v>296</v>
      </c>
      <c r="L118">
        <v>315</v>
      </c>
      <c r="M118" s="44">
        <v>322</v>
      </c>
    </row>
    <row r="119" spans="3:13" hidden="1" outlineLevel="1" x14ac:dyDescent="0.25">
      <c r="C119" s="36" t="s">
        <v>45</v>
      </c>
      <c r="D119" s="10" t="s">
        <v>48</v>
      </c>
      <c r="E119">
        <v>85</v>
      </c>
      <c r="F119">
        <v>76</v>
      </c>
      <c r="G119">
        <v>73</v>
      </c>
      <c r="H119">
        <v>74</v>
      </c>
      <c r="I119">
        <v>73</v>
      </c>
      <c r="J119">
        <v>69</v>
      </c>
      <c r="K119">
        <v>86</v>
      </c>
      <c r="L119">
        <v>85</v>
      </c>
      <c r="M119" s="44">
        <v>75</v>
      </c>
    </row>
    <row r="120" spans="3:13" hidden="1" outlineLevel="1" x14ac:dyDescent="0.25">
      <c r="C120" s="36" t="s">
        <v>45</v>
      </c>
      <c r="D120" s="10" t="s">
        <v>49</v>
      </c>
      <c r="E120">
        <v>57</v>
      </c>
      <c r="F120">
        <v>49</v>
      </c>
      <c r="G120">
        <v>51</v>
      </c>
      <c r="H120">
        <v>53</v>
      </c>
      <c r="I120">
        <v>47</v>
      </c>
      <c r="J120">
        <v>52</v>
      </c>
      <c r="K120">
        <v>50</v>
      </c>
      <c r="L120">
        <v>52</v>
      </c>
      <c r="M120" s="44">
        <v>55</v>
      </c>
    </row>
    <row r="121" spans="3:13" hidden="1" outlineLevel="1" x14ac:dyDescent="0.25">
      <c r="C121" s="36" t="s">
        <v>45</v>
      </c>
      <c r="D121" s="10" t="s">
        <v>50</v>
      </c>
      <c r="E121">
        <v>25</v>
      </c>
      <c r="F121">
        <v>32</v>
      </c>
      <c r="G121">
        <v>25</v>
      </c>
      <c r="H121">
        <v>19</v>
      </c>
      <c r="I121">
        <v>25</v>
      </c>
      <c r="J121">
        <v>41</v>
      </c>
      <c r="K121">
        <v>31</v>
      </c>
      <c r="L121">
        <v>38</v>
      </c>
      <c r="M121" s="44">
        <v>36</v>
      </c>
    </row>
    <row r="122" spans="3:13" hidden="1" outlineLevel="1" x14ac:dyDescent="0.25">
      <c r="C122" s="36" t="s">
        <v>45</v>
      </c>
      <c r="D122" s="10" t="s">
        <v>51</v>
      </c>
      <c r="F122">
        <v>24</v>
      </c>
      <c r="G122">
        <v>22</v>
      </c>
      <c r="H122">
        <v>22</v>
      </c>
      <c r="I122">
        <v>20</v>
      </c>
      <c r="J122">
        <v>17</v>
      </c>
      <c r="K122">
        <v>23</v>
      </c>
      <c r="L122">
        <v>33</v>
      </c>
      <c r="M122" s="44">
        <v>37</v>
      </c>
    </row>
    <row r="123" spans="3:13" hidden="1" outlineLevel="1" x14ac:dyDescent="0.25">
      <c r="C123" s="36" t="s">
        <v>45</v>
      </c>
      <c r="D123" s="10" t="s">
        <v>52</v>
      </c>
      <c r="E123">
        <v>48</v>
      </c>
      <c r="F123">
        <v>45</v>
      </c>
      <c r="G123">
        <v>34</v>
      </c>
      <c r="H123">
        <v>47</v>
      </c>
      <c r="I123">
        <v>42</v>
      </c>
      <c r="J123">
        <v>58</v>
      </c>
      <c r="K123">
        <v>57</v>
      </c>
      <c r="L123">
        <v>62</v>
      </c>
      <c r="M123" s="44">
        <v>55</v>
      </c>
    </row>
    <row r="124" spans="3:13" hidden="1" outlineLevel="1" x14ac:dyDescent="0.25">
      <c r="C124" s="36" t="s">
        <v>45</v>
      </c>
      <c r="D124" s="23" t="s">
        <v>53</v>
      </c>
      <c r="E124">
        <v>7</v>
      </c>
      <c r="F124">
        <v>5</v>
      </c>
      <c r="G124">
        <v>11</v>
      </c>
      <c r="H124">
        <v>9</v>
      </c>
      <c r="I124">
        <v>8</v>
      </c>
      <c r="J124">
        <v>7</v>
      </c>
      <c r="K124">
        <v>11</v>
      </c>
      <c r="L124">
        <v>8</v>
      </c>
      <c r="M124" s="44">
        <v>15</v>
      </c>
    </row>
    <row r="125" spans="3:13" hidden="1" outlineLevel="1" x14ac:dyDescent="0.25">
      <c r="C125" s="36" t="s">
        <v>45</v>
      </c>
      <c r="D125" s="23" t="s">
        <v>54</v>
      </c>
      <c r="E125">
        <v>10</v>
      </c>
      <c r="F125">
        <v>4</v>
      </c>
      <c r="G125">
        <v>10</v>
      </c>
      <c r="H125">
        <v>12</v>
      </c>
      <c r="I125">
        <v>10</v>
      </c>
      <c r="J125">
        <v>8</v>
      </c>
      <c r="K125">
        <v>11</v>
      </c>
      <c r="L125">
        <v>10</v>
      </c>
      <c r="M125" s="44">
        <v>8</v>
      </c>
    </row>
    <row r="126" spans="3:13" hidden="1" outlineLevel="1" x14ac:dyDescent="0.25">
      <c r="C126" s="36" t="s">
        <v>45</v>
      </c>
      <c r="D126" s="23" t="s">
        <v>55</v>
      </c>
      <c r="E126">
        <v>7</v>
      </c>
      <c r="F126">
        <v>8</v>
      </c>
      <c r="G126">
        <v>9</v>
      </c>
      <c r="H126">
        <v>10</v>
      </c>
      <c r="I126">
        <v>17</v>
      </c>
      <c r="J126">
        <v>12</v>
      </c>
      <c r="K126">
        <v>7</v>
      </c>
      <c r="L126">
        <v>9</v>
      </c>
      <c r="M126" s="44">
        <v>11</v>
      </c>
    </row>
    <row r="127" spans="3:13" hidden="1" outlineLevel="1" x14ac:dyDescent="0.25">
      <c r="C127" s="36" t="s">
        <v>45</v>
      </c>
      <c r="D127" s="23" t="s">
        <v>56</v>
      </c>
      <c r="E127">
        <v>11</v>
      </c>
      <c r="F127">
        <v>15</v>
      </c>
      <c r="G127">
        <v>15</v>
      </c>
      <c r="H127">
        <v>29</v>
      </c>
      <c r="I127">
        <v>29</v>
      </c>
      <c r="J127">
        <v>37</v>
      </c>
      <c r="K127">
        <v>27</v>
      </c>
      <c r="L127">
        <v>31</v>
      </c>
      <c r="M127" s="44">
        <v>24</v>
      </c>
    </row>
    <row r="128" spans="3:13" hidden="1" outlineLevel="1" x14ac:dyDescent="0.25">
      <c r="C128" s="36" t="s">
        <v>45</v>
      </c>
      <c r="D128" s="23" t="s">
        <v>57</v>
      </c>
      <c r="E128">
        <v>8</v>
      </c>
      <c r="F128">
        <v>7</v>
      </c>
      <c r="G128">
        <v>7</v>
      </c>
      <c r="H128">
        <v>4</v>
      </c>
      <c r="I128">
        <v>6</v>
      </c>
      <c r="J128">
        <v>8</v>
      </c>
      <c r="K128">
        <v>3</v>
      </c>
      <c r="L128">
        <v>6</v>
      </c>
      <c r="M128" s="44">
        <v>8</v>
      </c>
    </row>
    <row r="129" spans="3:13" hidden="1" outlineLevel="1" x14ac:dyDescent="0.25">
      <c r="C129" s="36" t="s">
        <v>45</v>
      </c>
      <c r="D129" s="23" t="s">
        <v>58</v>
      </c>
      <c r="E129">
        <v>20</v>
      </c>
      <c r="F129">
        <v>9</v>
      </c>
      <c r="G129">
        <v>14</v>
      </c>
      <c r="H129">
        <v>21</v>
      </c>
      <c r="I129">
        <v>22</v>
      </c>
      <c r="J129">
        <v>18</v>
      </c>
      <c r="K129">
        <v>12</v>
      </c>
      <c r="L129">
        <v>21</v>
      </c>
      <c r="M129" s="44">
        <v>21</v>
      </c>
    </row>
    <row r="130" spans="3:13" ht="15.75" hidden="1" outlineLevel="1" thickBot="1" x14ac:dyDescent="0.3">
      <c r="C130" s="37" t="s">
        <v>45</v>
      </c>
      <c r="D130" s="24" t="s">
        <v>59</v>
      </c>
      <c r="E130" s="13">
        <v>5</v>
      </c>
      <c r="F130" s="13"/>
      <c r="G130" s="13">
        <v>2</v>
      </c>
      <c r="H130" s="13">
        <v>2</v>
      </c>
      <c r="I130" s="13">
        <v>1</v>
      </c>
      <c r="J130" s="13"/>
      <c r="K130" s="13">
        <v>2</v>
      </c>
      <c r="L130" s="13"/>
      <c r="M130" s="45">
        <v>4</v>
      </c>
    </row>
    <row r="131" spans="3:13" hidden="1" outlineLevel="1" x14ac:dyDescent="0.25">
      <c r="C131" s="32" t="s">
        <v>60</v>
      </c>
      <c r="D131" s="11" t="s">
        <v>60</v>
      </c>
      <c r="E131">
        <v>7678</v>
      </c>
      <c r="F131">
        <v>7539</v>
      </c>
      <c r="G131">
        <v>7970</v>
      </c>
      <c r="H131">
        <v>8242</v>
      </c>
      <c r="I131">
        <v>8700</v>
      </c>
      <c r="J131">
        <v>9777</v>
      </c>
      <c r="K131">
        <v>10405</v>
      </c>
      <c r="L131">
        <v>9862</v>
      </c>
      <c r="M131" s="44">
        <v>10042</v>
      </c>
    </row>
    <row r="132" spans="3:13" hidden="1" outlineLevel="1" x14ac:dyDescent="0.25">
      <c r="C132" s="32" t="s">
        <v>60</v>
      </c>
      <c r="D132" s="11" t="s">
        <v>61</v>
      </c>
      <c r="E132">
        <v>397</v>
      </c>
      <c r="F132">
        <v>346</v>
      </c>
      <c r="G132">
        <v>363</v>
      </c>
      <c r="H132">
        <v>394</v>
      </c>
      <c r="I132">
        <v>408</v>
      </c>
      <c r="J132">
        <v>420</v>
      </c>
      <c r="K132">
        <v>449</v>
      </c>
      <c r="L132">
        <v>440</v>
      </c>
      <c r="M132" s="44">
        <v>444</v>
      </c>
    </row>
    <row r="133" spans="3:13" hidden="1" outlineLevel="1" x14ac:dyDescent="0.25">
      <c r="C133" s="32" t="s">
        <v>60</v>
      </c>
      <c r="D133" s="10" t="s">
        <v>62</v>
      </c>
      <c r="E133">
        <v>87</v>
      </c>
      <c r="F133">
        <v>95</v>
      </c>
      <c r="G133">
        <v>76</v>
      </c>
      <c r="H133">
        <v>114</v>
      </c>
      <c r="I133">
        <v>140</v>
      </c>
      <c r="J133">
        <v>132</v>
      </c>
      <c r="K133">
        <v>132</v>
      </c>
      <c r="L133">
        <v>130</v>
      </c>
      <c r="M133" s="44">
        <v>99</v>
      </c>
    </row>
    <row r="134" spans="3:13" hidden="1" outlineLevel="1" x14ac:dyDescent="0.25">
      <c r="C134" s="32" t="s">
        <v>60</v>
      </c>
      <c r="D134" t="s">
        <v>63</v>
      </c>
      <c r="E134">
        <v>72</v>
      </c>
      <c r="F134">
        <v>58</v>
      </c>
      <c r="G134">
        <v>81</v>
      </c>
      <c r="H134">
        <v>83</v>
      </c>
      <c r="I134">
        <v>89</v>
      </c>
      <c r="J134">
        <v>118</v>
      </c>
      <c r="K134">
        <v>132</v>
      </c>
      <c r="L134">
        <v>131</v>
      </c>
      <c r="M134" s="44">
        <v>115</v>
      </c>
    </row>
    <row r="135" spans="3:13" hidden="1" outlineLevel="1" x14ac:dyDescent="0.25">
      <c r="C135" s="32" t="s">
        <v>60</v>
      </c>
      <c r="D135" t="s">
        <v>64</v>
      </c>
      <c r="E135">
        <v>47</v>
      </c>
      <c r="F135">
        <v>43</v>
      </c>
      <c r="G135">
        <v>47</v>
      </c>
      <c r="H135">
        <v>44</v>
      </c>
      <c r="I135">
        <v>48</v>
      </c>
      <c r="J135">
        <v>58</v>
      </c>
      <c r="K135">
        <v>59</v>
      </c>
      <c r="L135">
        <v>50</v>
      </c>
      <c r="M135" s="44">
        <v>60</v>
      </c>
    </row>
    <row r="136" spans="3:13" hidden="1" outlineLevel="1" x14ac:dyDescent="0.25">
      <c r="C136" s="32" t="s">
        <v>60</v>
      </c>
      <c r="D136" t="s">
        <v>65</v>
      </c>
      <c r="E136">
        <v>16</v>
      </c>
      <c r="F136">
        <v>18</v>
      </c>
      <c r="G136">
        <v>12</v>
      </c>
      <c r="H136">
        <v>21</v>
      </c>
      <c r="I136">
        <v>28</v>
      </c>
      <c r="J136">
        <v>29</v>
      </c>
      <c r="K136">
        <v>40</v>
      </c>
      <c r="L136">
        <v>36</v>
      </c>
      <c r="M136" s="44">
        <v>43</v>
      </c>
    </row>
    <row r="137" spans="3:13" hidden="1" outlineLevel="1" x14ac:dyDescent="0.25">
      <c r="C137" s="32" t="s">
        <v>60</v>
      </c>
      <c r="D137" t="s">
        <v>66</v>
      </c>
      <c r="E137">
        <v>13</v>
      </c>
      <c r="F137">
        <v>19</v>
      </c>
      <c r="G137">
        <v>16</v>
      </c>
      <c r="H137">
        <v>7</v>
      </c>
      <c r="I137">
        <v>10</v>
      </c>
      <c r="J137">
        <v>14</v>
      </c>
      <c r="K137">
        <v>23</v>
      </c>
      <c r="L137">
        <v>17</v>
      </c>
      <c r="M137" s="44">
        <v>15</v>
      </c>
    </row>
    <row r="138" spans="3:13" ht="15.75" hidden="1" outlineLevel="1" thickBot="1" x14ac:dyDescent="0.3">
      <c r="C138" s="34" t="s">
        <v>60</v>
      </c>
      <c r="D138" s="13" t="s">
        <v>67</v>
      </c>
      <c r="E138" s="13">
        <v>12</v>
      </c>
      <c r="F138" s="13">
        <v>8</v>
      </c>
      <c r="G138" s="13">
        <v>11</v>
      </c>
      <c r="H138" s="13">
        <v>15</v>
      </c>
      <c r="I138" s="13">
        <v>11</v>
      </c>
      <c r="J138" s="13">
        <v>14</v>
      </c>
      <c r="K138" s="13">
        <v>17</v>
      </c>
      <c r="L138" s="13">
        <v>22</v>
      </c>
      <c r="M138" s="45">
        <v>20</v>
      </c>
    </row>
    <row r="139" spans="3:13" hidden="1" outlineLevel="1" x14ac:dyDescent="0.25">
      <c r="C139" s="36" t="s">
        <v>68</v>
      </c>
      <c r="D139" s="11" t="s">
        <v>69</v>
      </c>
      <c r="E139">
        <v>132</v>
      </c>
      <c r="F139">
        <v>127</v>
      </c>
      <c r="G139">
        <v>135</v>
      </c>
      <c r="H139">
        <v>145</v>
      </c>
      <c r="I139">
        <v>157</v>
      </c>
      <c r="J139">
        <v>158</v>
      </c>
      <c r="K139">
        <v>188</v>
      </c>
      <c r="L139">
        <v>141</v>
      </c>
      <c r="M139" s="44">
        <v>194</v>
      </c>
    </row>
    <row r="140" spans="3:13" hidden="1" outlineLevel="1" x14ac:dyDescent="0.25">
      <c r="C140" s="36" t="s">
        <v>68</v>
      </c>
      <c r="D140" s="11" t="s">
        <v>70</v>
      </c>
      <c r="E140">
        <v>159</v>
      </c>
      <c r="F140">
        <v>144</v>
      </c>
      <c r="G140">
        <v>144</v>
      </c>
      <c r="H140">
        <v>169</v>
      </c>
      <c r="I140">
        <v>157</v>
      </c>
      <c r="J140">
        <v>176</v>
      </c>
      <c r="K140">
        <v>168</v>
      </c>
      <c r="L140">
        <v>192</v>
      </c>
      <c r="M140" s="44">
        <v>166</v>
      </c>
    </row>
    <row r="141" spans="3:13" hidden="1" outlineLevel="1" x14ac:dyDescent="0.25">
      <c r="C141" s="36" t="s">
        <v>68</v>
      </c>
      <c r="D141" s="10" t="s">
        <v>71</v>
      </c>
      <c r="E141">
        <v>104</v>
      </c>
      <c r="F141">
        <v>111</v>
      </c>
      <c r="G141">
        <v>106</v>
      </c>
      <c r="H141">
        <v>119</v>
      </c>
      <c r="I141">
        <v>129</v>
      </c>
      <c r="J141">
        <v>144</v>
      </c>
      <c r="K141">
        <v>140</v>
      </c>
      <c r="L141">
        <v>144</v>
      </c>
      <c r="M141" s="44">
        <v>159</v>
      </c>
    </row>
    <row r="142" spans="3:13" hidden="1" outlineLevel="1" x14ac:dyDescent="0.25">
      <c r="C142" s="36" t="s">
        <v>68</v>
      </c>
      <c r="D142" s="10" t="s">
        <v>72</v>
      </c>
      <c r="E142">
        <v>47</v>
      </c>
      <c r="F142">
        <v>49</v>
      </c>
      <c r="G142">
        <v>65</v>
      </c>
      <c r="H142">
        <v>54</v>
      </c>
      <c r="I142">
        <v>61</v>
      </c>
      <c r="J142">
        <v>47</v>
      </c>
      <c r="K142">
        <v>59</v>
      </c>
      <c r="L142">
        <v>52</v>
      </c>
      <c r="M142" s="44">
        <v>39</v>
      </c>
    </row>
    <row r="143" spans="3:13" hidden="1" outlineLevel="1" x14ac:dyDescent="0.25">
      <c r="C143" s="36" t="s">
        <v>68</v>
      </c>
      <c r="D143" s="10" t="s">
        <v>73</v>
      </c>
      <c r="E143">
        <v>47</v>
      </c>
      <c r="F143">
        <v>32</v>
      </c>
      <c r="G143">
        <v>40</v>
      </c>
      <c r="H143">
        <v>39</v>
      </c>
      <c r="I143">
        <v>34</v>
      </c>
      <c r="J143">
        <v>47</v>
      </c>
      <c r="K143">
        <v>54</v>
      </c>
      <c r="L143">
        <v>51</v>
      </c>
      <c r="M143" s="44">
        <v>58</v>
      </c>
    </row>
    <row r="144" spans="3:13" hidden="1" outlineLevel="1" x14ac:dyDescent="0.25">
      <c r="C144" s="36" t="s">
        <v>68</v>
      </c>
      <c r="D144" s="10" t="s">
        <v>74</v>
      </c>
      <c r="E144">
        <v>40</v>
      </c>
      <c r="F144">
        <v>28</v>
      </c>
      <c r="G144">
        <v>34</v>
      </c>
      <c r="H144">
        <v>34</v>
      </c>
      <c r="I144">
        <v>41</v>
      </c>
      <c r="J144">
        <v>46</v>
      </c>
      <c r="K144">
        <v>55</v>
      </c>
      <c r="L144">
        <v>44</v>
      </c>
      <c r="M144" s="44">
        <v>53</v>
      </c>
    </row>
    <row r="145" spans="3:13" hidden="1" outlineLevel="1" x14ac:dyDescent="0.25">
      <c r="C145" s="36" t="s">
        <v>68</v>
      </c>
      <c r="D145" s="10" t="s">
        <v>75</v>
      </c>
      <c r="E145">
        <v>32</v>
      </c>
      <c r="F145">
        <v>37</v>
      </c>
      <c r="G145">
        <v>47</v>
      </c>
      <c r="H145">
        <v>19</v>
      </c>
      <c r="I145">
        <v>30</v>
      </c>
      <c r="J145">
        <v>33</v>
      </c>
      <c r="K145">
        <v>31</v>
      </c>
      <c r="L145">
        <v>40</v>
      </c>
      <c r="M145" s="44">
        <v>46</v>
      </c>
    </row>
    <row r="146" spans="3:13" hidden="1" outlineLevel="1" x14ac:dyDescent="0.25">
      <c r="C146" s="36" t="s">
        <v>68</v>
      </c>
      <c r="D146" s="10" t="s">
        <v>76</v>
      </c>
      <c r="E146">
        <v>25</v>
      </c>
      <c r="F146">
        <v>16</v>
      </c>
      <c r="G146">
        <v>27</v>
      </c>
      <c r="H146">
        <v>27</v>
      </c>
      <c r="I146">
        <v>35</v>
      </c>
      <c r="J146">
        <v>26</v>
      </c>
      <c r="K146">
        <v>35</v>
      </c>
      <c r="L146">
        <v>41</v>
      </c>
      <c r="M146" s="44">
        <v>34</v>
      </c>
    </row>
    <row r="147" spans="3:13" hidden="1" outlineLevel="1" x14ac:dyDescent="0.25">
      <c r="C147" s="36" t="s">
        <v>68</v>
      </c>
      <c r="D147" s="10" t="s">
        <v>77</v>
      </c>
      <c r="E147">
        <v>37</v>
      </c>
      <c r="F147">
        <v>31</v>
      </c>
      <c r="G147">
        <v>40</v>
      </c>
      <c r="H147">
        <v>34</v>
      </c>
      <c r="I147">
        <v>45</v>
      </c>
      <c r="J147">
        <v>34</v>
      </c>
      <c r="K147">
        <v>35</v>
      </c>
      <c r="L147">
        <v>61</v>
      </c>
      <c r="M147" s="44">
        <v>54</v>
      </c>
    </row>
    <row r="148" spans="3:13" hidden="1" outlineLevel="1" x14ac:dyDescent="0.25">
      <c r="C148" s="36" t="s">
        <v>68</v>
      </c>
      <c r="D148" s="23" t="s">
        <v>78</v>
      </c>
      <c r="E148">
        <v>10</v>
      </c>
      <c r="F148">
        <v>3</v>
      </c>
      <c r="G148">
        <v>6</v>
      </c>
      <c r="H148">
        <v>14</v>
      </c>
      <c r="I148">
        <v>7</v>
      </c>
      <c r="J148">
        <v>9</v>
      </c>
      <c r="K148">
        <v>10</v>
      </c>
      <c r="L148">
        <v>12</v>
      </c>
      <c r="M148" s="44">
        <v>8</v>
      </c>
    </row>
    <row r="149" spans="3:13" hidden="1" outlineLevel="1" x14ac:dyDescent="0.25">
      <c r="C149" s="36" t="s">
        <v>68</v>
      </c>
      <c r="D149" s="23" t="s">
        <v>79</v>
      </c>
      <c r="E149">
        <v>4</v>
      </c>
      <c r="F149">
        <v>2</v>
      </c>
      <c r="G149">
        <v>8</v>
      </c>
      <c r="H149">
        <v>7</v>
      </c>
      <c r="I149">
        <v>3</v>
      </c>
      <c r="J149">
        <v>4</v>
      </c>
      <c r="K149">
        <v>3</v>
      </c>
      <c r="L149">
        <v>5</v>
      </c>
      <c r="M149" s="44">
        <v>3</v>
      </c>
    </row>
    <row r="150" spans="3:13" hidden="1" outlineLevel="1" x14ac:dyDescent="0.25">
      <c r="C150" s="36" t="s">
        <v>68</v>
      </c>
      <c r="D150" s="23" t="s">
        <v>80</v>
      </c>
      <c r="E150">
        <v>3</v>
      </c>
      <c r="F150">
        <v>1</v>
      </c>
      <c r="G150">
        <v>2</v>
      </c>
      <c r="H150">
        <v>2</v>
      </c>
      <c r="I150">
        <v>5</v>
      </c>
      <c r="J150">
        <v>1</v>
      </c>
      <c r="K150">
        <v>4</v>
      </c>
      <c r="L150">
        <v>6</v>
      </c>
      <c r="M150" s="44">
        <v>4</v>
      </c>
    </row>
    <row r="151" spans="3:13" hidden="1" outlineLevel="1" x14ac:dyDescent="0.25">
      <c r="C151" s="36" t="s">
        <v>68</v>
      </c>
      <c r="D151" s="23" t="s">
        <v>81</v>
      </c>
      <c r="E151">
        <v>5</v>
      </c>
      <c r="F151">
        <v>3</v>
      </c>
      <c r="H151">
        <v>3</v>
      </c>
      <c r="I151">
        <v>5</v>
      </c>
      <c r="J151">
        <v>4</v>
      </c>
      <c r="K151">
        <v>5</v>
      </c>
      <c r="L151">
        <v>4</v>
      </c>
      <c r="M151" s="44">
        <v>3</v>
      </c>
    </row>
    <row r="152" spans="3:13" hidden="1" outlineLevel="1" x14ac:dyDescent="0.25">
      <c r="C152" s="36" t="s">
        <v>68</v>
      </c>
      <c r="D152" s="23" t="s">
        <v>82</v>
      </c>
      <c r="E152">
        <v>2</v>
      </c>
      <c r="G152">
        <v>1</v>
      </c>
      <c r="H152">
        <v>1</v>
      </c>
      <c r="I152">
        <v>1</v>
      </c>
      <c r="J152">
        <v>13</v>
      </c>
      <c r="K152">
        <v>1</v>
      </c>
      <c r="L152">
        <v>2</v>
      </c>
      <c r="M152" s="44">
        <v>4</v>
      </c>
    </row>
    <row r="153" spans="3:13" hidden="1" outlineLevel="1" x14ac:dyDescent="0.25">
      <c r="C153" s="36" t="s">
        <v>68</v>
      </c>
      <c r="D153" s="23" t="s">
        <v>83</v>
      </c>
      <c r="E153">
        <v>4</v>
      </c>
      <c r="F153">
        <v>3</v>
      </c>
      <c r="G153">
        <v>4</v>
      </c>
      <c r="H153">
        <v>3</v>
      </c>
      <c r="I153">
        <v>3</v>
      </c>
      <c r="J153">
        <v>4</v>
      </c>
      <c r="K153">
        <v>3</v>
      </c>
      <c r="L153">
        <v>4</v>
      </c>
      <c r="M153" s="44">
        <v>3</v>
      </c>
    </row>
    <row r="154" spans="3:13" hidden="1" outlineLevel="1" x14ac:dyDescent="0.25">
      <c r="C154" s="36" t="s">
        <v>68</v>
      </c>
      <c r="D154" s="23" t="s">
        <v>84</v>
      </c>
      <c r="E154">
        <v>7</v>
      </c>
      <c r="F154">
        <v>4</v>
      </c>
      <c r="G154">
        <v>5</v>
      </c>
      <c r="H154">
        <v>6</v>
      </c>
      <c r="I154">
        <v>2</v>
      </c>
      <c r="K154">
        <v>10</v>
      </c>
      <c r="L154">
        <v>11</v>
      </c>
      <c r="M154" s="44">
        <v>7</v>
      </c>
    </row>
    <row r="155" spans="3:13" hidden="1" outlineLevel="1" x14ac:dyDescent="0.25">
      <c r="C155" s="36" t="s">
        <v>68</v>
      </c>
      <c r="D155" t="s">
        <v>85</v>
      </c>
      <c r="E155">
        <v>34</v>
      </c>
      <c r="F155">
        <v>30</v>
      </c>
      <c r="G155">
        <v>27</v>
      </c>
      <c r="H155">
        <v>33</v>
      </c>
      <c r="I155">
        <v>28</v>
      </c>
      <c r="J155">
        <v>38</v>
      </c>
      <c r="K155">
        <v>31</v>
      </c>
      <c r="L155">
        <v>29</v>
      </c>
      <c r="M155" s="44">
        <v>29</v>
      </c>
    </row>
    <row r="156" spans="3:13" hidden="1" outlineLevel="1" x14ac:dyDescent="0.25">
      <c r="C156" s="36" t="s">
        <v>68</v>
      </c>
      <c r="D156" t="s">
        <v>86</v>
      </c>
      <c r="E156">
        <v>19</v>
      </c>
      <c r="F156">
        <v>22</v>
      </c>
      <c r="G156">
        <v>17</v>
      </c>
      <c r="H156">
        <v>31</v>
      </c>
      <c r="I156">
        <v>29</v>
      </c>
      <c r="J156">
        <v>24</v>
      </c>
      <c r="K156">
        <v>27</v>
      </c>
      <c r="L156">
        <v>35</v>
      </c>
      <c r="M156" s="44">
        <v>46</v>
      </c>
    </row>
    <row r="157" spans="3:13" hidden="1" outlineLevel="1" x14ac:dyDescent="0.25">
      <c r="C157" s="36" t="s">
        <v>68</v>
      </c>
      <c r="D157" t="s">
        <v>87</v>
      </c>
      <c r="E157">
        <v>20</v>
      </c>
      <c r="G157">
        <v>23</v>
      </c>
      <c r="H157">
        <v>21</v>
      </c>
      <c r="I157">
        <v>25</v>
      </c>
      <c r="J157">
        <v>25</v>
      </c>
      <c r="K157">
        <v>31</v>
      </c>
      <c r="L157">
        <v>20</v>
      </c>
      <c r="M157" s="44">
        <v>26</v>
      </c>
    </row>
    <row r="158" spans="3:13" hidden="1" outlineLevel="1" x14ac:dyDescent="0.25">
      <c r="C158" s="36" t="s">
        <v>68</v>
      </c>
      <c r="D158" t="s">
        <v>88</v>
      </c>
      <c r="F158">
        <v>7</v>
      </c>
      <c r="G158">
        <v>13</v>
      </c>
      <c r="H158">
        <v>14</v>
      </c>
      <c r="I158">
        <v>21</v>
      </c>
      <c r="J158">
        <v>18</v>
      </c>
      <c r="K158">
        <v>26</v>
      </c>
      <c r="L158">
        <v>25</v>
      </c>
      <c r="M158" s="44">
        <v>22</v>
      </c>
    </row>
    <row r="159" spans="3:13" hidden="1" outlineLevel="1" x14ac:dyDescent="0.25">
      <c r="C159" s="36" t="s">
        <v>68</v>
      </c>
      <c r="D159" t="s">
        <v>89</v>
      </c>
      <c r="E159">
        <v>20</v>
      </c>
      <c r="F159">
        <v>12</v>
      </c>
      <c r="G159">
        <v>21</v>
      </c>
      <c r="H159">
        <v>22</v>
      </c>
      <c r="I159">
        <v>19</v>
      </c>
      <c r="J159">
        <v>12</v>
      </c>
      <c r="K159">
        <v>12</v>
      </c>
      <c r="L159">
        <v>16</v>
      </c>
      <c r="M159" s="44">
        <v>28</v>
      </c>
    </row>
    <row r="160" spans="3:13" hidden="1" outlineLevel="1" x14ac:dyDescent="0.25">
      <c r="C160" s="36" t="s">
        <v>68</v>
      </c>
      <c r="D160" t="s">
        <v>90</v>
      </c>
      <c r="E160">
        <v>4</v>
      </c>
      <c r="F160">
        <v>4</v>
      </c>
      <c r="G160">
        <v>5</v>
      </c>
      <c r="H160">
        <v>1</v>
      </c>
      <c r="J160">
        <v>5</v>
      </c>
      <c r="K160">
        <v>4</v>
      </c>
      <c r="L160">
        <v>7</v>
      </c>
      <c r="M160" s="44">
        <v>5</v>
      </c>
    </row>
    <row r="161" spans="3:13" hidden="1" outlineLevel="1" x14ac:dyDescent="0.25">
      <c r="C161" s="36" t="s">
        <v>68</v>
      </c>
      <c r="D161" t="s">
        <v>91</v>
      </c>
      <c r="F161">
        <v>1</v>
      </c>
      <c r="G161">
        <v>4</v>
      </c>
      <c r="H161">
        <v>2</v>
      </c>
      <c r="I161">
        <v>5</v>
      </c>
      <c r="J161">
        <v>5</v>
      </c>
      <c r="K161">
        <v>12</v>
      </c>
      <c r="L161">
        <v>13</v>
      </c>
      <c r="M161" s="44">
        <v>11</v>
      </c>
    </row>
    <row r="162" spans="3:13" hidden="1" outlineLevel="1" x14ac:dyDescent="0.25">
      <c r="C162" s="36" t="s">
        <v>68</v>
      </c>
      <c r="D162" s="23" t="s">
        <v>92</v>
      </c>
      <c r="F162">
        <v>3</v>
      </c>
      <c r="G162">
        <v>4</v>
      </c>
      <c r="H162">
        <v>3</v>
      </c>
      <c r="I162">
        <v>2</v>
      </c>
      <c r="J162">
        <v>2</v>
      </c>
      <c r="K162">
        <v>3</v>
      </c>
      <c r="L162">
        <v>1</v>
      </c>
      <c r="M162" s="44">
        <v>4</v>
      </c>
    </row>
    <row r="163" spans="3:13" hidden="1" outlineLevel="1" x14ac:dyDescent="0.25">
      <c r="C163" s="36" t="s">
        <v>68</v>
      </c>
      <c r="D163" s="23" t="s">
        <v>93</v>
      </c>
      <c r="E163">
        <v>9</v>
      </c>
      <c r="F163">
        <v>13</v>
      </c>
      <c r="G163">
        <v>7</v>
      </c>
      <c r="H163">
        <v>8</v>
      </c>
      <c r="I163">
        <v>10</v>
      </c>
      <c r="J163">
        <v>6</v>
      </c>
      <c r="K163">
        <v>14</v>
      </c>
      <c r="L163">
        <v>8</v>
      </c>
      <c r="M163" s="44">
        <v>15</v>
      </c>
    </row>
    <row r="164" spans="3:13" ht="15.75" hidden="1" outlineLevel="1" thickBot="1" x14ac:dyDescent="0.3">
      <c r="C164" s="37" t="s">
        <v>68</v>
      </c>
      <c r="D164" s="24" t="s">
        <v>94</v>
      </c>
      <c r="E164" s="13">
        <v>1</v>
      </c>
      <c r="F164" s="13">
        <v>1</v>
      </c>
      <c r="G164" s="13">
        <v>2</v>
      </c>
      <c r="H164" s="13">
        <v>8</v>
      </c>
      <c r="I164" s="13"/>
      <c r="J164" s="13">
        <v>5</v>
      </c>
      <c r="K164" s="13">
        <v>1</v>
      </c>
      <c r="L164" s="13">
        <v>4</v>
      </c>
      <c r="M164" s="45">
        <v>1</v>
      </c>
    </row>
    <row r="165" spans="3:13" hidden="1" outlineLevel="1" x14ac:dyDescent="0.25">
      <c r="C165" s="32" t="s">
        <v>95</v>
      </c>
      <c r="D165" s="11" t="s">
        <v>96</v>
      </c>
      <c r="E165">
        <v>411</v>
      </c>
      <c r="F165">
        <v>420</v>
      </c>
      <c r="G165">
        <v>434</v>
      </c>
      <c r="H165">
        <v>451</v>
      </c>
      <c r="I165">
        <v>472</v>
      </c>
      <c r="J165">
        <v>542</v>
      </c>
      <c r="K165">
        <v>529</v>
      </c>
      <c r="L165">
        <v>574</v>
      </c>
      <c r="M165" s="44">
        <v>584</v>
      </c>
    </row>
    <row r="166" spans="3:13" hidden="1" outlineLevel="1" x14ac:dyDescent="0.25">
      <c r="C166" s="32" t="s">
        <v>95</v>
      </c>
      <c r="D166" s="11" t="s">
        <v>97</v>
      </c>
      <c r="E166">
        <v>184</v>
      </c>
      <c r="F166">
        <v>157</v>
      </c>
      <c r="G166">
        <v>152</v>
      </c>
      <c r="H166">
        <v>157</v>
      </c>
      <c r="I166">
        <v>159</v>
      </c>
      <c r="J166">
        <v>182</v>
      </c>
      <c r="K166">
        <v>214</v>
      </c>
      <c r="L166">
        <v>204</v>
      </c>
      <c r="M166" s="44">
        <v>205</v>
      </c>
    </row>
    <row r="167" spans="3:13" hidden="1" outlineLevel="1" x14ac:dyDescent="0.25">
      <c r="C167" s="32" t="s">
        <v>95</v>
      </c>
      <c r="D167" s="10" t="s">
        <v>98</v>
      </c>
      <c r="E167">
        <v>61</v>
      </c>
      <c r="F167">
        <v>63</v>
      </c>
      <c r="G167">
        <v>81</v>
      </c>
      <c r="H167">
        <v>74</v>
      </c>
      <c r="I167">
        <v>90</v>
      </c>
      <c r="J167">
        <v>91</v>
      </c>
      <c r="K167">
        <v>92</v>
      </c>
      <c r="L167">
        <v>102</v>
      </c>
      <c r="M167" s="44">
        <v>116</v>
      </c>
    </row>
    <row r="168" spans="3:13" hidden="1" outlineLevel="1" x14ac:dyDescent="0.25">
      <c r="C168" s="32" t="s">
        <v>95</v>
      </c>
      <c r="D168" s="10" t="s">
        <v>99</v>
      </c>
      <c r="E168">
        <v>52</v>
      </c>
      <c r="F168">
        <v>54</v>
      </c>
      <c r="G168">
        <v>47</v>
      </c>
      <c r="H168">
        <v>54</v>
      </c>
      <c r="I168">
        <v>44</v>
      </c>
      <c r="J168">
        <v>42</v>
      </c>
      <c r="K168">
        <v>58</v>
      </c>
      <c r="L168">
        <v>68</v>
      </c>
      <c r="M168" s="44">
        <v>74</v>
      </c>
    </row>
    <row r="169" spans="3:13" hidden="1" outlineLevel="1" x14ac:dyDescent="0.25">
      <c r="C169" s="32" t="s">
        <v>95</v>
      </c>
      <c r="D169" s="10" t="s">
        <v>100</v>
      </c>
      <c r="E169">
        <v>37</v>
      </c>
      <c r="F169">
        <v>28</v>
      </c>
      <c r="G169">
        <v>32</v>
      </c>
      <c r="H169">
        <v>40</v>
      </c>
      <c r="I169">
        <v>33</v>
      </c>
      <c r="J169">
        <v>42</v>
      </c>
      <c r="K169">
        <v>40</v>
      </c>
      <c r="L169">
        <v>42</v>
      </c>
      <c r="M169" s="44">
        <v>49</v>
      </c>
    </row>
    <row r="170" spans="3:13" hidden="1" outlineLevel="1" x14ac:dyDescent="0.25">
      <c r="C170" s="32" t="s">
        <v>95</v>
      </c>
      <c r="D170" t="s">
        <v>117</v>
      </c>
      <c r="E170">
        <v>18</v>
      </c>
      <c r="F170">
        <v>15</v>
      </c>
      <c r="G170">
        <v>12</v>
      </c>
      <c r="H170">
        <v>16</v>
      </c>
      <c r="I170">
        <v>21</v>
      </c>
      <c r="J170">
        <v>28</v>
      </c>
      <c r="K170">
        <v>20</v>
      </c>
      <c r="L170">
        <v>20</v>
      </c>
      <c r="M170" s="44">
        <v>27</v>
      </c>
    </row>
    <row r="171" spans="3:13" hidden="1" outlineLevel="1" x14ac:dyDescent="0.25">
      <c r="C171" s="32" t="s">
        <v>95</v>
      </c>
      <c r="D171" t="s">
        <v>185</v>
      </c>
      <c r="E171">
        <v>51</v>
      </c>
      <c r="F171">
        <v>73</v>
      </c>
      <c r="G171">
        <v>45</v>
      </c>
      <c r="H171" t="e">
        <v>#N/A</v>
      </c>
      <c r="I171" t="e">
        <v>#N/A</v>
      </c>
      <c r="J171">
        <v>61</v>
      </c>
      <c r="K171">
        <v>92</v>
      </c>
      <c r="L171">
        <v>77</v>
      </c>
      <c r="M171" s="44">
        <v>61</v>
      </c>
    </row>
    <row r="172" spans="3:13" hidden="1" outlineLevel="1" x14ac:dyDescent="0.25">
      <c r="C172" s="32" t="s">
        <v>95</v>
      </c>
      <c r="D172" t="s">
        <v>103</v>
      </c>
      <c r="E172">
        <v>13</v>
      </c>
      <c r="F172">
        <v>12</v>
      </c>
      <c r="G172">
        <v>12</v>
      </c>
      <c r="H172">
        <v>14</v>
      </c>
      <c r="I172">
        <v>8</v>
      </c>
      <c r="J172">
        <v>11</v>
      </c>
      <c r="K172">
        <v>12</v>
      </c>
      <c r="L172">
        <v>9</v>
      </c>
      <c r="M172" s="44">
        <v>22</v>
      </c>
    </row>
    <row r="173" spans="3:13" hidden="1" outlineLevel="1" x14ac:dyDescent="0.25">
      <c r="C173" s="32" t="s">
        <v>95</v>
      </c>
      <c r="D173" t="s">
        <v>119</v>
      </c>
      <c r="F173">
        <v>31</v>
      </c>
      <c r="G173">
        <v>29</v>
      </c>
      <c r="H173">
        <v>32</v>
      </c>
      <c r="I173">
        <v>17</v>
      </c>
      <c r="J173">
        <v>26</v>
      </c>
      <c r="K173">
        <v>30</v>
      </c>
      <c r="L173">
        <v>37</v>
      </c>
      <c r="M173" s="44">
        <v>19</v>
      </c>
    </row>
    <row r="174" spans="3:13" hidden="1" outlineLevel="1" x14ac:dyDescent="0.25">
      <c r="C174" s="32" t="s">
        <v>95</v>
      </c>
      <c r="D174" t="s">
        <v>105</v>
      </c>
      <c r="E174">
        <v>8</v>
      </c>
      <c r="F174">
        <v>7</v>
      </c>
      <c r="G174">
        <v>7</v>
      </c>
      <c r="H174">
        <v>13</v>
      </c>
      <c r="I174">
        <v>11</v>
      </c>
      <c r="J174">
        <v>4</v>
      </c>
      <c r="K174">
        <v>7</v>
      </c>
      <c r="L174">
        <v>13</v>
      </c>
      <c r="M174" s="44">
        <v>16</v>
      </c>
    </row>
    <row r="175" spans="3:13" hidden="1" outlineLevel="1" x14ac:dyDescent="0.25">
      <c r="C175" s="32" t="s">
        <v>95</v>
      </c>
      <c r="D175" t="s">
        <v>106</v>
      </c>
      <c r="E175">
        <v>9</v>
      </c>
      <c r="F175">
        <v>6</v>
      </c>
      <c r="G175">
        <v>6</v>
      </c>
      <c r="H175">
        <v>9</v>
      </c>
      <c r="I175">
        <v>8</v>
      </c>
      <c r="J175">
        <v>9</v>
      </c>
      <c r="K175">
        <v>4</v>
      </c>
      <c r="L175">
        <v>11</v>
      </c>
      <c r="M175" s="44">
        <v>9</v>
      </c>
    </row>
    <row r="176" spans="3:13" hidden="1" outlineLevel="1" x14ac:dyDescent="0.25">
      <c r="C176" s="32" t="s">
        <v>95</v>
      </c>
      <c r="D176" t="s">
        <v>107</v>
      </c>
      <c r="E176">
        <v>4</v>
      </c>
      <c r="F176">
        <v>4</v>
      </c>
      <c r="G176">
        <v>6</v>
      </c>
      <c r="H176">
        <v>7</v>
      </c>
      <c r="I176">
        <v>5</v>
      </c>
      <c r="J176">
        <v>8</v>
      </c>
      <c r="K176">
        <v>8</v>
      </c>
      <c r="L176">
        <v>4</v>
      </c>
      <c r="M176" s="44">
        <v>4</v>
      </c>
    </row>
    <row r="177" spans="3:13" hidden="1" outlineLevel="1" x14ac:dyDescent="0.25">
      <c r="C177" s="38" t="s">
        <v>95</v>
      </c>
      <c r="D177" s="4" t="s">
        <v>108</v>
      </c>
      <c r="E177" s="4">
        <v>5</v>
      </c>
      <c r="F177" s="4">
        <v>8</v>
      </c>
      <c r="G177" s="4">
        <v>11</v>
      </c>
      <c r="H177" s="4">
        <v>9</v>
      </c>
      <c r="I177" s="4">
        <v>7</v>
      </c>
      <c r="J177" s="4">
        <v>8</v>
      </c>
      <c r="K177" s="4">
        <v>6</v>
      </c>
      <c r="L177" s="4">
        <v>8</v>
      </c>
      <c r="M177" s="5">
        <v>10</v>
      </c>
    </row>
    <row r="178" spans="3:13" hidden="1" outlineLevel="1" x14ac:dyDescent="0.25"/>
    <row r="179" spans="3:13" hidden="1" outlineLevel="1" x14ac:dyDescent="0.25">
      <c r="D179" t="s">
        <v>186</v>
      </c>
    </row>
    <row r="180" spans="3:13" collapsed="1" x14ac:dyDescent="0.25"/>
  </sheetData>
  <mergeCells count="2">
    <mergeCell ref="E1:M2"/>
    <mergeCell ref="E94:M95"/>
  </mergeCells>
  <phoneticPr fontId="13" type="noConversion"/>
  <conditionalFormatting sqref="E98:M177">
    <cfRule type="containsBlanks" dxfId="2" priority="39">
      <formula>LEN(TRIM(E98))=0</formula>
    </cfRule>
  </conditionalFormatting>
  <conditionalFormatting sqref="E5:U84">
    <cfRule type="containsErrors" dxfId="1" priority="36">
      <formula>ISERROR(E5)</formula>
    </cfRule>
    <cfRule type="containsBlanks" dxfId="0" priority="37">
      <formula>LEN(TRIM(E5))=0</formula>
    </cfRule>
  </conditionalFormatting>
  <conditionalFormatting sqref="X5:X23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{1033ED42-6941-45A8-873C-8ABC2F4473B1}</x14:id>
        </ext>
      </extLst>
    </cfRule>
  </conditionalFormatting>
  <conditionalFormatting sqref="Y5:Y23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{BD055B69-AC7C-4159-B2E5-2BC9246FD4B8}</x14:id>
        </ext>
      </extLst>
    </cfRule>
  </conditionalFormatting>
  <conditionalFormatting sqref="X24:X37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{E3AD22C7-C2A8-477A-A177-60CDC3F8D91D}</x14:id>
        </ext>
      </extLst>
    </cfRule>
  </conditionalFormatting>
  <conditionalFormatting sqref="Y24:Y37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{943FA448-2427-482B-AE82-91934B673051}</x14:id>
        </ext>
      </extLst>
    </cfRule>
  </conditionalFormatting>
  <conditionalFormatting sqref="X38:X45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{BBD11125-2A97-43C4-9CE4-8620F7CBEFBD}</x14:id>
        </ext>
      </extLst>
    </cfRule>
  </conditionalFormatting>
  <conditionalFormatting sqref="Y38:Y45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{B143D7B6-5DDF-46D6-8738-525554E2352C}</x14:id>
        </ext>
      </extLst>
    </cfRule>
  </conditionalFormatting>
  <conditionalFormatting sqref="X46:X71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{9ACBA235-EDAC-4210-8649-85180773BED5}</x14:id>
        </ext>
      </extLst>
    </cfRule>
  </conditionalFormatting>
  <conditionalFormatting sqref="Y46:Y71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{09FBC7F4-389E-45A8-AC7D-4E95F94757BE}</x14:id>
        </ext>
      </extLst>
    </cfRule>
  </conditionalFormatting>
  <conditionalFormatting sqref="X72:X84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{5D245178-39EE-47C1-BD83-3ED772212FC8}</x14:id>
        </ext>
      </extLst>
    </cfRule>
  </conditionalFormatting>
  <conditionalFormatting sqref="Y72:Y84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{FDC59A6B-9476-4039-A231-AB0D173E27C8}</x14:id>
        </ext>
      </extLst>
    </cfRule>
  </conditionalFormatting>
  <conditionalFormatting sqref="E5:M2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M3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8:M4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6:M7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2:M8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7:Z7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{EF1F12E4-86B0-4CA1-8110-75E3B9AB60B4}</x14:id>
        </ext>
      </extLst>
    </cfRule>
  </conditionalFormatting>
  <conditionalFormatting sqref="AA47:AA7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{494B7CF9-2ABE-4883-86A3-9064DA7607FF}</x14:id>
        </ext>
      </extLst>
    </cfRule>
  </conditionalFormatting>
  <hyperlinks>
    <hyperlink ref="C2" r:id="rId1" xr:uid="{2D0D2C13-93C6-4DCD-BEDF-B8A112EC2372}"/>
    <hyperlink ref="C95" r:id="rId2" xr:uid="{58D5E6D0-1249-4E8A-AB36-89B4721F1983}"/>
  </hyperlinks>
  <pageMargins left="0.7" right="0.7" top="0.75" bottom="0.75" header="0.3" footer="0.3"/>
  <pageSetup paperSize="9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33ED42-6941-45A8-873C-8ABC2F447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X5:X23</xm:sqref>
        </x14:conditionalFormatting>
        <x14:conditionalFormatting xmlns:xm="http://schemas.microsoft.com/office/excel/2006/main">
          <x14:cfRule type="dataBar" id="{BD055B69-AC7C-4159-B2E5-2BC9246FD4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Y5:Y23</xm:sqref>
        </x14:conditionalFormatting>
        <x14:conditionalFormatting xmlns:xm="http://schemas.microsoft.com/office/excel/2006/main">
          <x14:cfRule type="dataBar" id="{E3AD22C7-C2A8-477A-A177-60CDC3F8D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X24:X37</xm:sqref>
        </x14:conditionalFormatting>
        <x14:conditionalFormatting xmlns:xm="http://schemas.microsoft.com/office/excel/2006/main">
          <x14:cfRule type="dataBar" id="{943FA448-2427-482B-AE82-91934B673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Y24:Y37</xm:sqref>
        </x14:conditionalFormatting>
        <x14:conditionalFormatting xmlns:xm="http://schemas.microsoft.com/office/excel/2006/main">
          <x14:cfRule type="dataBar" id="{BBD11125-2A97-43C4-9CE4-8620F7CBEF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X38:X45</xm:sqref>
        </x14:conditionalFormatting>
        <x14:conditionalFormatting xmlns:xm="http://schemas.microsoft.com/office/excel/2006/main">
          <x14:cfRule type="dataBar" id="{B143D7B6-5DDF-46D6-8738-525554E235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Y38:Y45</xm:sqref>
        </x14:conditionalFormatting>
        <x14:conditionalFormatting xmlns:xm="http://schemas.microsoft.com/office/excel/2006/main">
          <x14:cfRule type="dataBar" id="{9ACBA235-EDAC-4210-8649-85180773BE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X46:X71</xm:sqref>
        </x14:conditionalFormatting>
        <x14:conditionalFormatting xmlns:xm="http://schemas.microsoft.com/office/excel/2006/main">
          <x14:cfRule type="dataBar" id="{09FBC7F4-389E-45A8-AC7D-4E95F94757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Y46:Y71</xm:sqref>
        </x14:conditionalFormatting>
        <x14:conditionalFormatting xmlns:xm="http://schemas.microsoft.com/office/excel/2006/main">
          <x14:cfRule type="dataBar" id="{5D245178-39EE-47C1-BD83-3ED772212F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X72:X84</xm:sqref>
        </x14:conditionalFormatting>
        <x14:conditionalFormatting xmlns:xm="http://schemas.microsoft.com/office/excel/2006/main">
          <x14:cfRule type="dataBar" id="{FDC59A6B-9476-4039-A231-AB0D173E27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Y72:Y84</xm:sqref>
        </x14:conditionalFormatting>
        <x14:conditionalFormatting xmlns:xm="http://schemas.microsoft.com/office/excel/2006/main">
          <x14:cfRule type="dataBar" id="{EF1F12E4-86B0-4CA1-8110-75E3B9AB60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Z47:Z71</xm:sqref>
        </x14:conditionalFormatting>
        <x14:conditionalFormatting xmlns:xm="http://schemas.microsoft.com/office/excel/2006/main">
          <x14:cfRule type="dataBar" id="{494B7CF9-2ABE-4883-86A3-9064DA760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AA47:AA71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5471-088A-4C3B-878C-BC1CE8C1966D}">
  <dimension ref="A1:P7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5" sqref="O75"/>
    </sheetView>
  </sheetViews>
  <sheetFormatPr defaultRowHeight="15" x14ac:dyDescent="0.25"/>
  <cols>
    <col min="1" max="1" width="3.5703125" style="21" customWidth="1"/>
    <col min="2" max="2" width="17.5703125" bestFit="1" customWidth="1"/>
    <col min="3" max="3" width="19.140625" bestFit="1" customWidth="1"/>
    <col min="4" max="4" width="32.140625" bestFit="1" customWidth="1"/>
    <col min="5" max="5" width="7.5703125" bestFit="1" customWidth="1"/>
    <col min="6" max="7" width="6" bestFit="1" customWidth="1"/>
    <col min="9" max="9" width="10.140625" bestFit="1" customWidth="1"/>
    <col min="11" max="11" width="10.42578125" bestFit="1" customWidth="1"/>
    <col min="12" max="12" width="15.5703125" bestFit="1" customWidth="1"/>
    <col min="13" max="13" width="12.42578125" bestFit="1" customWidth="1"/>
    <col min="14" max="14" width="22.5703125" bestFit="1" customWidth="1"/>
  </cols>
  <sheetData>
    <row r="1" spans="2:13" s="21" customFormat="1" hidden="1" x14ac:dyDescent="0.25"/>
    <row r="2" spans="2:13" s="21" customFormat="1" x14ac:dyDescent="0.25">
      <c r="B2" s="1" t="s">
        <v>0</v>
      </c>
      <c r="D2" s="198" t="s">
        <v>187</v>
      </c>
      <c r="E2" s="199"/>
      <c r="F2" s="199"/>
      <c r="G2" s="199"/>
      <c r="H2" s="199"/>
      <c r="I2" s="199"/>
      <c r="J2" s="200"/>
    </row>
    <row r="3" spans="2:13" s="21" customFormat="1" x14ac:dyDescent="0.25">
      <c r="B3" s="2" t="s">
        <v>2</v>
      </c>
      <c r="D3" s="201"/>
      <c r="E3" s="202"/>
      <c r="F3" s="202"/>
      <c r="G3" s="202"/>
      <c r="H3" s="202"/>
      <c r="I3" s="202"/>
      <c r="J3" s="203"/>
    </row>
    <row r="4" spans="2:13" s="21" customFormat="1" x14ac:dyDescent="0.25"/>
    <row r="5" spans="2:13" x14ac:dyDescent="0.25">
      <c r="B5" s="29" t="s">
        <v>3</v>
      </c>
      <c r="C5" s="30" t="s">
        <v>188</v>
      </c>
      <c r="D5" s="30" t="s">
        <v>189</v>
      </c>
      <c r="E5" s="30">
        <v>2009</v>
      </c>
      <c r="F5" s="30">
        <v>2013</v>
      </c>
      <c r="G5" s="30">
        <v>2017</v>
      </c>
      <c r="H5" s="29" t="s">
        <v>8</v>
      </c>
      <c r="I5" s="30" t="s">
        <v>12</v>
      </c>
      <c r="J5" s="57" t="s">
        <v>172</v>
      </c>
      <c r="K5" s="57"/>
      <c r="L5" s="57" t="s">
        <v>190</v>
      </c>
      <c r="M5" s="43" t="s">
        <v>191</v>
      </c>
    </row>
    <row r="6" spans="2:13" x14ac:dyDescent="0.25">
      <c r="B6" s="106" t="s">
        <v>20</v>
      </c>
      <c r="C6" s="130"/>
      <c r="D6" s="165" t="s">
        <v>21</v>
      </c>
      <c r="E6" s="100">
        <v>53.07</v>
      </c>
      <c r="F6" s="101">
        <v>44.08</v>
      </c>
      <c r="G6" s="99">
        <v>50.86</v>
      </c>
      <c r="H6" s="94">
        <f t="shared" ref="H6:H7" si="0">(F6-E6)/E6</f>
        <v>-0.16939890710382519</v>
      </c>
      <c r="I6" s="51">
        <f t="shared" ref="I6:I7" si="1">(G6-F6)/F6</f>
        <v>0.15381125226860257</v>
      </c>
      <c r="J6" s="58">
        <f t="shared" ref="J6:J7" si="2">AVERAGE(H6:I6)</f>
        <v>-7.7938274176113098E-3</v>
      </c>
      <c r="K6" s="67"/>
      <c r="L6" s="82">
        <f t="shared" ref="L6:L7" si="3">(G6-$K$13)/($K$15-$K$13)</f>
        <v>0.85424220449601174</v>
      </c>
      <c r="M6" s="33">
        <f t="shared" ref="M6:M7" si="4">(J6-$K$9)/($K$11-$K$9)</f>
        <v>0.40846460239931448</v>
      </c>
    </row>
    <row r="7" spans="2:13" x14ac:dyDescent="0.25">
      <c r="B7" s="106" t="s">
        <v>20</v>
      </c>
      <c r="C7" s="130"/>
      <c r="D7" s="165" t="s">
        <v>23</v>
      </c>
      <c r="E7" s="100">
        <v>50.39</v>
      </c>
      <c r="F7" s="101">
        <v>40.909999999999997</v>
      </c>
      <c r="G7" s="99">
        <v>47.54</v>
      </c>
      <c r="H7" s="94">
        <f t="shared" si="0"/>
        <v>-0.18813256598531464</v>
      </c>
      <c r="I7" s="51">
        <f t="shared" si="1"/>
        <v>0.16206306526521641</v>
      </c>
      <c r="J7" s="58">
        <f t="shared" si="2"/>
        <v>-1.3034750360049113E-2</v>
      </c>
      <c r="K7" s="67"/>
      <c r="L7" s="82">
        <f t="shared" si="3"/>
        <v>0.61348803480783187</v>
      </c>
      <c r="M7" s="33">
        <f t="shared" si="4"/>
        <v>0.36244388617204526</v>
      </c>
    </row>
    <row r="8" spans="2:13" x14ac:dyDescent="0.25">
      <c r="B8" s="106" t="s">
        <v>20</v>
      </c>
      <c r="C8" t="s">
        <v>192</v>
      </c>
      <c r="D8" t="s">
        <v>30</v>
      </c>
      <c r="E8" s="100">
        <v>50.06</v>
      </c>
      <c r="F8" s="101">
        <v>41.89</v>
      </c>
      <c r="G8" s="99">
        <v>46.18</v>
      </c>
      <c r="H8" s="94">
        <f>(F8-E8)/E8</f>
        <v>-0.16320415501398325</v>
      </c>
      <c r="I8" s="51">
        <f>(G8-F8)/F8</f>
        <v>0.1024110766292671</v>
      </c>
      <c r="J8" s="58">
        <f>AVERAGE(H8:I8)</f>
        <v>-3.0396539192358074E-2</v>
      </c>
      <c r="K8" s="67" t="s">
        <v>193</v>
      </c>
      <c r="L8" s="82">
        <f>(G8-$K$13)/($K$15-$K$13)</f>
        <v>0.51486584481508357</v>
      </c>
      <c r="M8" s="33">
        <f>(J8-$K$9)/($K$11-$K$9)</f>
        <v>0.20998944907669509</v>
      </c>
    </row>
    <row r="9" spans="2:13" x14ac:dyDescent="0.25">
      <c r="B9" s="106" t="s">
        <v>20</v>
      </c>
      <c r="C9" t="s">
        <v>194</v>
      </c>
      <c r="D9" t="s">
        <v>32</v>
      </c>
      <c r="E9" s="100">
        <v>41.61</v>
      </c>
      <c r="F9" s="101">
        <v>42.32</v>
      </c>
      <c r="G9" s="99">
        <v>46.64</v>
      </c>
      <c r="H9" s="94">
        <f t="shared" ref="H9:H78" si="5">(F9-E9)/E9</f>
        <v>1.7063205960105764E-2</v>
      </c>
      <c r="I9" s="51">
        <f t="shared" ref="I9:I78" si="6">(G9-F9)/F9</f>
        <v>0.10207939508506617</v>
      </c>
      <c r="J9" s="58">
        <f t="shared" ref="J9:J78" si="7">AVERAGE(H9:I9)</f>
        <v>5.9571300522585968E-2</v>
      </c>
      <c r="K9" s="58">
        <f>MIN(J6:J19)</f>
        <v>-5.4310519928794584E-2</v>
      </c>
      <c r="L9" s="82">
        <f t="shared" ref="L9:L19" si="8">(G9-$K$13)/($K$15-$K$13)</f>
        <v>0.54822335025380731</v>
      </c>
      <c r="M9" s="33">
        <f t="shared" ref="M9:M19" si="9">(J9-$K$9)/($K$11-$K$9)</f>
        <v>1</v>
      </c>
    </row>
    <row r="10" spans="2:13" x14ac:dyDescent="0.25">
      <c r="B10" s="106" t="s">
        <v>20</v>
      </c>
      <c r="C10" t="s">
        <v>195</v>
      </c>
      <c r="D10" t="s">
        <v>43</v>
      </c>
      <c r="E10" s="100">
        <v>55.58</v>
      </c>
      <c r="F10" s="101">
        <v>52.67</v>
      </c>
      <c r="G10" s="99">
        <v>50.29</v>
      </c>
      <c r="H10" s="94">
        <f t="shared" si="5"/>
        <v>-5.2356962936307962E-2</v>
      </c>
      <c r="I10" s="51">
        <f t="shared" si="6"/>
        <v>-4.5187013480159528E-2</v>
      </c>
      <c r="J10" s="58">
        <f t="shared" si="7"/>
        <v>-4.8771988208233745E-2</v>
      </c>
      <c r="K10" s="67" t="s">
        <v>196</v>
      </c>
      <c r="L10" s="82">
        <f t="shared" si="8"/>
        <v>0.81290790427846271</v>
      </c>
      <c r="M10" s="33">
        <f t="shared" si="9"/>
        <v>4.8634028667687124E-2</v>
      </c>
    </row>
    <row r="11" spans="2:13" x14ac:dyDescent="0.25">
      <c r="B11" s="106" t="s">
        <v>20</v>
      </c>
      <c r="C11" t="s">
        <v>197</v>
      </c>
      <c r="D11" t="s">
        <v>41</v>
      </c>
      <c r="E11" s="100">
        <v>54.83</v>
      </c>
      <c r="F11" s="101">
        <v>49.91</v>
      </c>
      <c r="G11" s="99">
        <v>52.87</v>
      </c>
      <c r="H11" s="94">
        <f t="shared" si="5"/>
        <v>-8.9731898595659346E-2</v>
      </c>
      <c r="I11" s="51">
        <f t="shared" si="6"/>
        <v>5.9306752153876999E-2</v>
      </c>
      <c r="J11" s="58">
        <f t="shared" si="7"/>
        <v>-1.5212573220891173E-2</v>
      </c>
      <c r="K11" s="58">
        <f>MAX(J6:J19)</f>
        <v>5.9571300522585968E-2</v>
      </c>
      <c r="L11" s="82">
        <f t="shared" si="8"/>
        <v>1</v>
      </c>
      <c r="M11" s="33">
        <f t="shared" si="9"/>
        <v>0.34332035221192708</v>
      </c>
    </row>
    <row r="12" spans="2:13" x14ac:dyDescent="0.25">
      <c r="B12" s="106" t="s">
        <v>20</v>
      </c>
      <c r="C12" t="s">
        <v>198</v>
      </c>
      <c r="D12" t="s">
        <v>26</v>
      </c>
      <c r="E12" s="100">
        <v>41.84</v>
      </c>
      <c r="F12" s="101">
        <v>33.68</v>
      </c>
      <c r="G12" s="99">
        <v>42.14</v>
      </c>
      <c r="H12" s="94">
        <f t="shared" si="5"/>
        <v>-0.19502868068833659</v>
      </c>
      <c r="I12" s="51">
        <f t="shared" si="6"/>
        <v>0.25118764845605701</v>
      </c>
      <c r="J12" s="58">
        <f t="shared" si="7"/>
        <v>2.807948388386021E-2</v>
      </c>
      <c r="K12" s="67" t="s">
        <v>199</v>
      </c>
      <c r="L12" s="82">
        <f t="shared" si="8"/>
        <v>0.22189992748368401</v>
      </c>
      <c r="M12" s="33">
        <f t="shared" si="9"/>
        <v>0.72346932535934894</v>
      </c>
    </row>
    <row r="13" spans="2:13" x14ac:dyDescent="0.25">
      <c r="B13" s="106" t="s">
        <v>20</v>
      </c>
      <c r="C13" t="s">
        <v>200</v>
      </c>
      <c r="D13" t="s">
        <v>39</v>
      </c>
      <c r="E13" s="100">
        <v>54.09</v>
      </c>
      <c r="F13" s="101">
        <v>45.65</v>
      </c>
      <c r="G13" s="99">
        <v>51.03</v>
      </c>
      <c r="H13" s="94">
        <f t="shared" si="5"/>
        <v>-0.15603623590312451</v>
      </c>
      <c r="I13" s="51">
        <f t="shared" si="6"/>
        <v>0.11785323110624321</v>
      </c>
      <c r="J13" s="58">
        <f t="shared" si="7"/>
        <v>-1.9091502398440652E-2</v>
      </c>
      <c r="K13" s="82">
        <f>MIN(G6:G19)</f>
        <v>39.08</v>
      </c>
      <c r="L13" s="82">
        <f t="shared" si="8"/>
        <v>0.8665699782451054</v>
      </c>
      <c r="M13" s="33">
        <f t="shared" si="9"/>
        <v>0.30925934789907888</v>
      </c>
    </row>
    <row r="14" spans="2:13" x14ac:dyDescent="0.25">
      <c r="B14" s="106" t="s">
        <v>20</v>
      </c>
      <c r="C14" t="s">
        <v>201</v>
      </c>
      <c r="D14" t="s">
        <v>34</v>
      </c>
      <c r="E14" s="100">
        <v>53.27</v>
      </c>
      <c r="F14" s="101">
        <v>43.46</v>
      </c>
      <c r="G14" s="99">
        <v>48.5</v>
      </c>
      <c r="H14" s="94">
        <f t="shared" si="5"/>
        <v>-0.18415618547024595</v>
      </c>
      <c r="I14" s="51">
        <f t="shared" si="6"/>
        <v>0.11596870685687986</v>
      </c>
      <c r="J14" s="58">
        <f t="shared" si="7"/>
        <v>-3.4093739306683045E-2</v>
      </c>
      <c r="K14" s="67" t="s">
        <v>202</v>
      </c>
      <c r="L14" s="82">
        <f t="shared" si="8"/>
        <v>0.68310369833212492</v>
      </c>
      <c r="M14" s="33">
        <f t="shared" si="9"/>
        <v>0.1775242136276059</v>
      </c>
    </row>
    <row r="15" spans="2:13" x14ac:dyDescent="0.25">
      <c r="B15" s="106" t="s">
        <v>20</v>
      </c>
      <c r="C15" t="s">
        <v>203</v>
      </c>
      <c r="D15" t="s">
        <v>27</v>
      </c>
      <c r="E15" s="100">
        <v>44.82</v>
      </c>
      <c r="F15" s="101">
        <v>35.520000000000003</v>
      </c>
      <c r="G15" s="99">
        <v>44.25</v>
      </c>
      <c r="H15" s="94">
        <f t="shared" si="5"/>
        <v>-0.20749665327978575</v>
      </c>
      <c r="I15" s="51">
        <f t="shared" si="6"/>
        <v>0.24577702702702692</v>
      </c>
      <c r="J15" s="58">
        <f t="shared" si="7"/>
        <v>1.9140186873620582E-2</v>
      </c>
      <c r="K15" s="82">
        <f>MAX(G6:G19)</f>
        <v>52.87</v>
      </c>
      <c r="L15" s="82">
        <f t="shared" si="8"/>
        <v>0.37490935460478625</v>
      </c>
      <c r="M15" s="33">
        <f t="shared" si="9"/>
        <v>0.64497306515901198</v>
      </c>
    </row>
    <row r="16" spans="2:13" x14ac:dyDescent="0.25">
      <c r="B16" s="106" t="s">
        <v>20</v>
      </c>
      <c r="C16" t="s">
        <v>204</v>
      </c>
      <c r="D16" t="s">
        <v>33</v>
      </c>
      <c r="E16" s="100">
        <v>49.8</v>
      </c>
      <c r="F16" s="101">
        <v>43.38</v>
      </c>
      <c r="G16" s="99">
        <v>47.31</v>
      </c>
      <c r="H16" s="94">
        <f t="shared" si="5"/>
        <v>-0.12891566265060231</v>
      </c>
      <c r="I16" s="51">
        <f t="shared" si="6"/>
        <v>9.059474412171506E-2</v>
      </c>
      <c r="J16" s="58">
        <f t="shared" si="7"/>
        <v>-1.9160459264443624E-2</v>
      </c>
      <c r="K16" s="72"/>
      <c r="L16" s="82">
        <f t="shared" si="8"/>
        <v>0.59680928208847028</v>
      </c>
      <c r="M16" s="33">
        <f t="shared" si="9"/>
        <v>0.30865383539734981</v>
      </c>
    </row>
    <row r="17" spans="2:13" x14ac:dyDescent="0.25">
      <c r="B17" s="106" t="s">
        <v>20</v>
      </c>
      <c r="C17" t="s">
        <v>205</v>
      </c>
      <c r="D17" t="s">
        <v>206</v>
      </c>
      <c r="E17" s="100">
        <v>45.14</v>
      </c>
      <c r="F17" s="101">
        <v>32.61</v>
      </c>
      <c r="G17" s="99">
        <v>44.1</v>
      </c>
      <c r="H17" s="94">
        <f t="shared" si="5"/>
        <v>-0.27758085954807271</v>
      </c>
      <c r="I17" s="51">
        <f t="shared" si="6"/>
        <v>0.3523459061637535</v>
      </c>
      <c r="J17" s="58">
        <f t="shared" si="7"/>
        <v>3.7382523307840393E-2</v>
      </c>
      <c r="K17" s="72"/>
      <c r="L17" s="82">
        <f t="shared" si="8"/>
        <v>0.36403190717911554</v>
      </c>
      <c r="M17" s="33">
        <f t="shared" si="9"/>
        <v>0.80515961962323379</v>
      </c>
    </row>
    <row r="18" spans="2:13" x14ac:dyDescent="0.25">
      <c r="B18" s="106" t="s">
        <v>20</v>
      </c>
      <c r="C18" t="s">
        <v>207</v>
      </c>
      <c r="D18" t="s">
        <v>208</v>
      </c>
      <c r="E18" s="100">
        <v>44.97</v>
      </c>
      <c r="F18" s="101">
        <v>36.93</v>
      </c>
      <c r="G18" s="99">
        <v>42.72</v>
      </c>
      <c r="H18" s="94">
        <f t="shared" si="5"/>
        <v>-0.17878585723815876</v>
      </c>
      <c r="I18" s="51">
        <f t="shared" si="6"/>
        <v>0.15678310316815594</v>
      </c>
      <c r="J18" s="58">
        <f t="shared" si="7"/>
        <v>-1.1001377035001411E-2</v>
      </c>
      <c r="K18" s="72"/>
      <c r="L18" s="82">
        <f t="shared" si="8"/>
        <v>0.26395939086294423</v>
      </c>
      <c r="M18" s="33">
        <f t="shared" si="9"/>
        <v>0.38029900402130556</v>
      </c>
    </row>
    <row r="19" spans="2:13" ht="15.75" thickBot="1" x14ac:dyDescent="0.3">
      <c r="B19" s="107" t="s">
        <v>20</v>
      </c>
      <c r="C19" s="13" t="s">
        <v>209</v>
      </c>
      <c r="D19" s="13" t="s">
        <v>210</v>
      </c>
      <c r="E19" s="102">
        <v>45.59</v>
      </c>
      <c r="F19" s="103">
        <v>34.33</v>
      </c>
      <c r="G19" s="104">
        <v>39.08</v>
      </c>
      <c r="H19" s="86">
        <f t="shared" si="5"/>
        <v>-0.24698398771660462</v>
      </c>
      <c r="I19" s="54">
        <f t="shared" si="6"/>
        <v>0.13836294785901546</v>
      </c>
      <c r="J19" s="59">
        <f t="shared" si="7"/>
        <v>-5.4310519928794584E-2</v>
      </c>
      <c r="K19" s="73"/>
      <c r="L19" s="46">
        <f t="shared" si="8"/>
        <v>0</v>
      </c>
      <c r="M19" s="35">
        <f t="shared" si="9"/>
        <v>0</v>
      </c>
    </row>
    <row r="20" spans="2:13" x14ac:dyDescent="0.25">
      <c r="B20" s="106" t="s">
        <v>45</v>
      </c>
      <c r="D20" t="s">
        <v>46</v>
      </c>
      <c r="E20" s="100">
        <v>55.24</v>
      </c>
      <c r="F20" s="101">
        <v>37.93</v>
      </c>
      <c r="G20" s="99">
        <v>47.33</v>
      </c>
      <c r="H20" s="94">
        <f t="shared" ref="H20:H21" si="10">(F20-E20)/E20</f>
        <v>-0.31335988414192617</v>
      </c>
      <c r="I20" s="51">
        <f t="shared" ref="I20:I21" si="11">(G20-F20)/F20</f>
        <v>0.24782494068020033</v>
      </c>
      <c r="J20" s="58">
        <f t="shared" ref="J20:J21" si="12">AVERAGE(H20:I20)</f>
        <v>-3.2767471730862918E-2</v>
      </c>
      <c r="K20" s="72"/>
      <c r="L20" s="82">
        <f t="shared" ref="L20:L21" si="13">(G20-$K$27)/($K$29-$K$27)</f>
        <v>0.69492868462757507</v>
      </c>
      <c r="M20" s="33">
        <f t="shared" ref="M20:M21" si="14">(J20-$K$23)/($K$25-$K$23)</f>
        <v>0.9279189795601378</v>
      </c>
    </row>
    <row r="21" spans="2:13" x14ac:dyDescent="0.25">
      <c r="B21" s="106" t="s">
        <v>45</v>
      </c>
      <c r="D21" t="s">
        <v>47</v>
      </c>
      <c r="E21" s="100">
        <v>53.84</v>
      </c>
      <c r="F21" s="101">
        <v>47.47</v>
      </c>
      <c r="G21" s="99">
        <v>50.59</v>
      </c>
      <c r="H21" s="94">
        <f t="shared" si="10"/>
        <v>-0.11831352154531954</v>
      </c>
      <c r="I21" s="51">
        <f t="shared" si="11"/>
        <v>6.5725721508321136E-2</v>
      </c>
      <c r="J21" s="58">
        <f t="shared" si="12"/>
        <v>-2.6293900018499204E-2</v>
      </c>
      <c r="K21" s="72"/>
      <c r="L21" s="82">
        <f t="shared" si="13"/>
        <v>0.95324881141045992</v>
      </c>
      <c r="M21" s="33">
        <f t="shared" si="14"/>
        <v>0.99734526841138094</v>
      </c>
    </row>
    <row r="22" spans="2:13" x14ac:dyDescent="0.25">
      <c r="B22" s="106" t="s">
        <v>45</v>
      </c>
      <c r="C22" t="s">
        <v>211</v>
      </c>
      <c r="D22" t="s">
        <v>52</v>
      </c>
      <c r="E22" s="100">
        <v>51.14</v>
      </c>
      <c r="F22" s="101">
        <v>47.06</v>
      </c>
      <c r="G22" s="99">
        <v>46.43</v>
      </c>
      <c r="H22" s="94">
        <f t="shared" si="5"/>
        <v>-7.9780993351583854E-2</v>
      </c>
      <c r="I22" s="51">
        <f t="shared" si="6"/>
        <v>-1.3387165320867032E-2</v>
      </c>
      <c r="J22" s="58">
        <f t="shared" si="7"/>
        <v>-4.6584079336225444E-2</v>
      </c>
      <c r="K22" s="67" t="s">
        <v>193</v>
      </c>
      <c r="L22" s="82">
        <f>(G22-$K$27)/($K$29-$K$27)</f>
        <v>0.62361331220285254</v>
      </c>
      <c r="M22" s="33">
        <f>(J22-$K$23)/($K$25-$K$23)</f>
        <v>0.77974177025817537</v>
      </c>
    </row>
    <row r="23" spans="2:13" x14ac:dyDescent="0.25">
      <c r="B23" s="106" t="s">
        <v>45</v>
      </c>
      <c r="C23" t="s">
        <v>212</v>
      </c>
      <c r="D23" t="s">
        <v>53</v>
      </c>
      <c r="E23" s="100">
        <v>50.88</v>
      </c>
      <c r="F23" s="101">
        <v>43.39</v>
      </c>
      <c r="G23" s="99">
        <v>42.12</v>
      </c>
      <c r="H23" s="94">
        <f t="shared" si="5"/>
        <v>-0.14720911949685539</v>
      </c>
      <c r="I23" s="51">
        <f t="shared" si="6"/>
        <v>-2.9269416916340243E-2</v>
      </c>
      <c r="J23" s="58">
        <f t="shared" si="7"/>
        <v>-8.8239268206597818E-2</v>
      </c>
      <c r="K23" s="58">
        <f>MIN(J20:J32)</f>
        <v>-0.11929017310003391</v>
      </c>
      <c r="L23" s="82">
        <f t="shared" ref="L23:L32" si="15">(G23-$K$27)/($K$29-$K$27)</f>
        <v>0.2820919175911249</v>
      </c>
      <c r="M23" s="33">
        <f t="shared" ref="M23:M30" si="16">(J23-$K$23)/($K$25-$K$23)</f>
        <v>0.33300767922396846</v>
      </c>
    </row>
    <row r="24" spans="2:13" x14ac:dyDescent="0.25">
      <c r="B24" s="106" t="s">
        <v>45</v>
      </c>
      <c r="C24" t="s">
        <v>213</v>
      </c>
      <c r="D24" t="s">
        <v>214</v>
      </c>
      <c r="E24" s="100">
        <v>51.5</v>
      </c>
      <c r="F24" s="101">
        <v>43.64</v>
      </c>
      <c r="G24" s="99">
        <v>47.94</v>
      </c>
      <c r="H24" s="94">
        <f t="shared" si="5"/>
        <v>-0.15262135922330097</v>
      </c>
      <c r="I24" s="51">
        <f t="shared" si="6"/>
        <v>9.8533455545371157E-2</v>
      </c>
      <c r="J24" s="58">
        <f t="shared" si="7"/>
        <v>-2.7043951838964908E-2</v>
      </c>
      <c r="K24" s="67" t="s">
        <v>196</v>
      </c>
      <c r="L24" s="82">
        <f t="shared" si="15"/>
        <v>0.74326465927099816</v>
      </c>
      <c r="M24" s="33">
        <f t="shared" si="16"/>
        <v>0.98930128332018319</v>
      </c>
    </row>
    <row r="25" spans="2:13" x14ac:dyDescent="0.25">
      <c r="B25" s="106" t="s">
        <v>45</v>
      </c>
      <c r="C25" t="s">
        <v>215</v>
      </c>
      <c r="D25" t="s">
        <v>49</v>
      </c>
      <c r="E25" s="100">
        <v>51.81</v>
      </c>
      <c r="F25" s="101">
        <v>36.450000000000003</v>
      </c>
      <c r="G25" s="99">
        <v>38.56</v>
      </c>
      <c r="H25" s="94">
        <f t="shared" si="5"/>
        <v>-0.29646786334684422</v>
      </c>
      <c r="I25" s="51">
        <f t="shared" si="6"/>
        <v>5.7887517146776389E-2</v>
      </c>
      <c r="J25" s="58">
        <f t="shared" si="7"/>
        <v>-0.11929017310003391</v>
      </c>
      <c r="K25" s="58">
        <f>MAX(J20:J32)</f>
        <v>-2.6046362729665776E-2</v>
      </c>
      <c r="L25" s="82">
        <f t="shared" si="15"/>
        <v>0</v>
      </c>
      <c r="M25" s="33">
        <f t="shared" si="16"/>
        <v>0</v>
      </c>
    </row>
    <row r="26" spans="2:13" x14ac:dyDescent="0.25">
      <c r="B26" s="106" t="s">
        <v>45</v>
      </c>
      <c r="C26" t="s">
        <v>216</v>
      </c>
      <c r="D26" t="s">
        <v>50</v>
      </c>
      <c r="E26" s="100">
        <v>48.63</v>
      </c>
      <c r="F26" s="101">
        <v>45.42</v>
      </c>
      <c r="G26" s="99">
        <v>42.04</v>
      </c>
      <c r="H26" s="94">
        <f t="shared" si="5"/>
        <v>-6.6008636644046895E-2</v>
      </c>
      <c r="I26" s="51">
        <f t="shared" si="6"/>
        <v>-7.4416556583003141E-2</v>
      </c>
      <c r="J26" s="58">
        <f t="shared" si="7"/>
        <v>-7.0212596613525025E-2</v>
      </c>
      <c r="K26" s="67" t="s">
        <v>199</v>
      </c>
      <c r="L26" s="82">
        <f t="shared" si="15"/>
        <v>0.27575277337559412</v>
      </c>
      <c r="M26" s="33">
        <f t="shared" si="16"/>
        <v>0.52633602478889263</v>
      </c>
    </row>
    <row r="27" spans="2:13" x14ac:dyDescent="0.25">
      <c r="B27" s="106" t="s">
        <v>45</v>
      </c>
      <c r="C27" t="s">
        <v>217</v>
      </c>
      <c r="D27" t="s">
        <v>48</v>
      </c>
      <c r="E27" s="100">
        <v>52.67</v>
      </c>
      <c r="F27" s="101">
        <v>44.48</v>
      </c>
      <c r="G27" s="99">
        <v>44.8</v>
      </c>
      <c r="H27" s="94">
        <f t="shared" si="5"/>
        <v>-0.1554964875640783</v>
      </c>
      <c r="I27" s="51">
        <f t="shared" si="6"/>
        <v>7.1942446043165541E-3</v>
      </c>
      <c r="J27" s="58">
        <f t="shared" si="7"/>
        <v>-7.4151121479880872E-2</v>
      </c>
      <c r="K27" s="82">
        <f>MIN(G20:G32)</f>
        <v>38.56</v>
      </c>
      <c r="L27" s="82">
        <f t="shared" si="15"/>
        <v>0.49445324881141017</v>
      </c>
      <c r="M27" s="33">
        <f t="shared" si="16"/>
        <v>0.48409702950639755</v>
      </c>
    </row>
    <row r="28" spans="2:13" x14ac:dyDescent="0.25">
      <c r="B28" s="106" t="s">
        <v>45</v>
      </c>
      <c r="C28" t="s">
        <v>218</v>
      </c>
      <c r="D28" t="s">
        <v>51</v>
      </c>
      <c r="E28" s="100">
        <v>53.65</v>
      </c>
      <c r="F28" s="101">
        <v>50.16</v>
      </c>
      <c r="G28" s="99">
        <v>50.81</v>
      </c>
      <c r="H28" s="94">
        <f t="shared" si="5"/>
        <v>-6.5051258154706471E-2</v>
      </c>
      <c r="I28" s="51">
        <f t="shared" si="6"/>
        <v>1.2958532695374916E-2</v>
      </c>
      <c r="J28" s="58">
        <f t="shared" si="7"/>
        <v>-2.6046362729665776E-2</v>
      </c>
      <c r="K28" s="67" t="s">
        <v>202</v>
      </c>
      <c r="L28" s="82">
        <f t="shared" si="15"/>
        <v>0.97068145800316974</v>
      </c>
      <c r="M28" s="33">
        <f t="shared" si="16"/>
        <v>1</v>
      </c>
    </row>
    <row r="29" spans="2:13" x14ac:dyDescent="0.25">
      <c r="B29" s="106" t="s">
        <v>45</v>
      </c>
      <c r="C29" t="s">
        <v>219</v>
      </c>
      <c r="D29" t="s">
        <v>57</v>
      </c>
      <c r="E29" s="100">
        <v>55.06</v>
      </c>
      <c r="F29" s="101">
        <v>51.78</v>
      </c>
      <c r="G29" s="99">
        <v>51.18</v>
      </c>
      <c r="H29" s="94">
        <f t="shared" si="5"/>
        <v>-5.9571376679985487E-2</v>
      </c>
      <c r="I29" s="51">
        <f t="shared" si="6"/>
        <v>-1.1587485515643132E-2</v>
      </c>
      <c r="J29" s="58">
        <f t="shared" si="7"/>
        <v>-3.5579431097814307E-2</v>
      </c>
      <c r="K29" s="82">
        <f>MAX(G20:G32)</f>
        <v>51.18</v>
      </c>
      <c r="L29" s="82">
        <f t="shared" si="15"/>
        <v>1</v>
      </c>
      <c r="M29" s="33">
        <f t="shared" si="16"/>
        <v>0.89776191759771717</v>
      </c>
    </row>
    <row r="30" spans="2:13" x14ac:dyDescent="0.25">
      <c r="B30" s="106" t="s">
        <v>45</v>
      </c>
      <c r="C30" t="s">
        <v>220</v>
      </c>
      <c r="D30" t="s">
        <v>56</v>
      </c>
      <c r="E30" s="100">
        <v>58.31</v>
      </c>
      <c r="F30" s="101">
        <v>48.31</v>
      </c>
      <c r="G30" s="99">
        <v>50.25</v>
      </c>
      <c r="H30" s="94">
        <f t="shared" si="5"/>
        <v>-0.17149717029669009</v>
      </c>
      <c r="I30" s="51">
        <f t="shared" si="6"/>
        <v>4.0157317325605416E-2</v>
      </c>
      <c r="J30" s="58">
        <f t="shared" si="7"/>
        <v>-6.5669926485542346E-2</v>
      </c>
      <c r="K30" s="72"/>
      <c r="L30" s="82">
        <f t="shared" si="15"/>
        <v>0.92630744849445323</v>
      </c>
      <c r="M30" s="33">
        <f t="shared" si="16"/>
        <v>0.57505421970112336</v>
      </c>
    </row>
    <row r="31" spans="2:13" x14ac:dyDescent="0.25">
      <c r="B31" s="106" t="s">
        <v>45</v>
      </c>
      <c r="C31" t="s">
        <v>221</v>
      </c>
      <c r="D31" t="s">
        <v>58</v>
      </c>
      <c r="E31" s="100">
        <v>52.76</v>
      </c>
      <c r="F31" s="101">
        <v>51.54</v>
      </c>
      <c r="G31" s="99">
        <v>49.2</v>
      </c>
      <c r="H31" s="94">
        <f t="shared" ref="H31" si="17">(F31-E31)/E31</f>
        <v>-2.312357846853675E-2</v>
      </c>
      <c r="I31" s="51">
        <f t="shared" ref="I31" si="18">(G31-F31)/F31</f>
        <v>-4.5401629802095389E-2</v>
      </c>
      <c r="J31" s="58">
        <f t="shared" ref="J31" si="19">AVERAGE(H31:I31)</f>
        <v>-3.4262604135316066E-2</v>
      </c>
      <c r="K31" s="72"/>
      <c r="L31" s="82">
        <f t="shared" ref="L31" si="20">(G31-$K$27)/($K$29-$K$27)</f>
        <v>0.84310618066561038</v>
      </c>
      <c r="M31" s="33">
        <f t="shared" ref="M31" si="21">(J31-$K$23)/($K$25-$K$23)</f>
        <v>0.91188432376352868</v>
      </c>
    </row>
    <row r="32" spans="2:13" x14ac:dyDescent="0.25">
      <c r="B32" s="107" t="s">
        <v>45</v>
      </c>
      <c r="C32" s="13" t="s">
        <v>222</v>
      </c>
      <c r="D32" s="13" t="s">
        <v>54</v>
      </c>
      <c r="E32" s="102">
        <v>48.99</v>
      </c>
      <c r="F32" s="103">
        <v>38.619999999999997</v>
      </c>
      <c r="G32" s="104">
        <v>42.66</v>
      </c>
      <c r="H32" s="86">
        <f t="shared" si="5"/>
        <v>-0.21167585221473778</v>
      </c>
      <c r="I32" s="54">
        <f t="shared" si="6"/>
        <v>0.10460901087519418</v>
      </c>
      <c r="J32" s="59">
        <f t="shared" si="7"/>
        <v>-5.3533420669771799E-2</v>
      </c>
      <c r="K32" s="73"/>
      <c r="L32" s="46">
        <f t="shared" si="15"/>
        <v>0.32488114104595839</v>
      </c>
      <c r="M32" s="35">
        <f>(J32-$K$23)/($K$25-$K$23)</f>
        <v>0.70521305563418801</v>
      </c>
    </row>
    <row r="33" spans="2:16" x14ac:dyDescent="0.25">
      <c r="B33" s="106" t="s">
        <v>60</v>
      </c>
      <c r="D33" t="s">
        <v>60</v>
      </c>
      <c r="E33" s="100">
        <v>58.92</v>
      </c>
      <c r="F33" s="101">
        <v>55.55</v>
      </c>
      <c r="G33" s="99">
        <v>58.72</v>
      </c>
      <c r="H33" s="94">
        <f t="shared" ref="H33:H34" si="22">(F33-E33)/E33</f>
        <v>-5.719619823489485E-2</v>
      </c>
      <c r="I33" s="51">
        <f t="shared" ref="I33:I34" si="23">(G33-F33)/F33</f>
        <v>5.7065706570657099E-2</v>
      </c>
      <c r="J33" s="58">
        <f t="shared" ref="J33:J34" si="24">AVERAGE(H33:I33)</f>
        <v>-6.5245832118875774E-5</v>
      </c>
      <c r="K33" s="72"/>
      <c r="L33" s="82">
        <f t="shared" ref="L33:L39" si="25">(G33-$K$40)/($K$42-$K$40)</f>
        <v>1</v>
      </c>
      <c r="M33" s="33">
        <f t="shared" ref="M33:M39" si="26">(J33-$K$36)/($K$38-$K$36)</f>
        <v>1</v>
      </c>
    </row>
    <row r="34" spans="2:16" x14ac:dyDescent="0.25">
      <c r="B34" s="106" t="s">
        <v>60</v>
      </c>
      <c r="D34" t="s">
        <v>61</v>
      </c>
      <c r="E34" s="100">
        <v>58.2</v>
      </c>
      <c r="F34" s="101">
        <v>49.8</v>
      </c>
      <c r="G34" s="99">
        <v>50.76</v>
      </c>
      <c r="H34" s="94">
        <f t="shared" si="22"/>
        <v>-0.14432989690721659</v>
      </c>
      <c r="I34" s="51">
        <f t="shared" si="23"/>
        <v>1.9277108433734959E-2</v>
      </c>
      <c r="J34" s="58">
        <f t="shared" si="24"/>
        <v>-6.252639423674082E-2</v>
      </c>
      <c r="K34" s="72"/>
      <c r="L34" s="82">
        <f t="shared" si="25"/>
        <v>0.37568627450980385</v>
      </c>
      <c r="M34" s="33">
        <f t="shared" si="26"/>
        <v>0.44804996892935217</v>
      </c>
    </row>
    <row r="35" spans="2:16" ht="15.75" customHeight="1" x14ac:dyDescent="0.25">
      <c r="B35" s="106" t="s">
        <v>60</v>
      </c>
      <c r="C35" t="s">
        <v>223</v>
      </c>
      <c r="D35" t="s">
        <v>224</v>
      </c>
      <c r="E35" s="100">
        <v>60.45</v>
      </c>
      <c r="F35" s="101">
        <v>48.77</v>
      </c>
      <c r="G35" s="99">
        <v>55.66</v>
      </c>
      <c r="H35" s="94">
        <f t="shared" si="5"/>
        <v>-0.19321753515301901</v>
      </c>
      <c r="I35" s="51">
        <f t="shared" si="6"/>
        <v>0.14127537420545402</v>
      </c>
      <c r="J35" s="58">
        <f t="shared" si="7"/>
        <v>-2.5971080473782493E-2</v>
      </c>
      <c r="K35" s="67" t="s">
        <v>193</v>
      </c>
      <c r="L35" s="82">
        <f t="shared" si="25"/>
        <v>0.75999999999999979</v>
      </c>
      <c r="M35" s="33">
        <f t="shared" si="26"/>
        <v>0.77107807652285765</v>
      </c>
    </row>
    <row r="36" spans="2:16" x14ac:dyDescent="0.25">
      <c r="B36" s="106" t="s">
        <v>60</v>
      </c>
      <c r="C36" t="s">
        <v>225</v>
      </c>
      <c r="D36" t="s">
        <v>64</v>
      </c>
      <c r="E36" s="100">
        <v>59.06</v>
      </c>
      <c r="F36" s="101">
        <v>47.09</v>
      </c>
      <c r="G36" s="99">
        <v>45.97</v>
      </c>
      <c r="H36" s="94">
        <f t="shared" si="5"/>
        <v>-0.20267524551303756</v>
      </c>
      <c r="I36" s="51">
        <f t="shared" si="6"/>
        <v>-2.3784242939052971E-2</v>
      </c>
      <c r="J36" s="58">
        <f t="shared" si="7"/>
        <v>-0.11322974422604526</v>
      </c>
      <c r="K36" s="58">
        <f>MIN(J33:J39)</f>
        <v>-0.11322974422604526</v>
      </c>
      <c r="L36" s="82">
        <f t="shared" si="25"/>
        <v>0</v>
      </c>
      <c r="M36" s="33">
        <f t="shared" si="26"/>
        <v>0</v>
      </c>
    </row>
    <row r="37" spans="2:16" x14ac:dyDescent="0.25">
      <c r="B37" s="106" t="s">
        <v>60</v>
      </c>
      <c r="C37" t="s">
        <v>226</v>
      </c>
      <c r="D37" t="s">
        <v>67</v>
      </c>
      <c r="E37" s="100">
        <v>53.45</v>
      </c>
      <c r="F37" s="101">
        <v>49</v>
      </c>
      <c r="G37" s="99">
        <v>49.9</v>
      </c>
      <c r="H37" s="94">
        <f t="shared" si="5"/>
        <v>-8.3255378858746537E-2</v>
      </c>
      <c r="I37" s="51">
        <f t="shared" si="6"/>
        <v>1.8367346938775481E-2</v>
      </c>
      <c r="J37" s="58">
        <f t="shared" si="7"/>
        <v>-3.2444015959985528E-2</v>
      </c>
      <c r="K37" s="67" t="s">
        <v>196</v>
      </c>
      <c r="L37" s="82">
        <f t="shared" si="25"/>
        <v>0.30823529411764705</v>
      </c>
      <c r="M37" s="3">
        <f t="shared" si="26"/>
        <v>0.71387872886463088</v>
      </c>
      <c r="N37" s="105"/>
    </row>
    <row r="38" spans="2:16" x14ac:dyDescent="0.25">
      <c r="B38" s="106" t="s">
        <v>60</v>
      </c>
      <c r="C38" t="s">
        <v>227</v>
      </c>
      <c r="D38" t="s">
        <v>63</v>
      </c>
      <c r="E38" s="100">
        <v>57.24</v>
      </c>
      <c r="F38" s="101">
        <v>47.53</v>
      </c>
      <c r="G38" s="99">
        <v>49.1</v>
      </c>
      <c r="H38" s="94">
        <f t="shared" si="5"/>
        <v>-0.1696366177498253</v>
      </c>
      <c r="I38" s="51">
        <f t="shared" si="6"/>
        <v>3.3031769408794452E-2</v>
      </c>
      <c r="J38" s="94">
        <f t="shared" si="7"/>
        <v>-6.8302424170515422E-2</v>
      </c>
      <c r="K38" s="58">
        <f>MAX(J33:J39)</f>
        <v>-6.5245832118875774E-5</v>
      </c>
      <c r="L38" s="82">
        <f t="shared" si="25"/>
        <v>0.24549019607843156</v>
      </c>
      <c r="M38" s="3">
        <f t="shared" si="26"/>
        <v>0.3970089621140504</v>
      </c>
      <c r="N38" s="105"/>
    </row>
    <row r="39" spans="2:16" x14ac:dyDescent="0.25">
      <c r="B39" s="9" t="s">
        <v>60</v>
      </c>
      <c r="C39" t="s">
        <v>228</v>
      </c>
      <c r="D39" t="s">
        <v>62</v>
      </c>
      <c r="E39" s="100">
        <v>54.58</v>
      </c>
      <c r="F39" s="101">
        <v>45.7</v>
      </c>
      <c r="G39" s="99">
        <v>49.2</v>
      </c>
      <c r="H39" s="94">
        <f t="shared" si="5"/>
        <v>-0.1626969585928911</v>
      </c>
      <c r="I39" s="51">
        <f t="shared" si="6"/>
        <v>7.6586433260393869E-2</v>
      </c>
      <c r="J39" s="94">
        <f t="shared" si="7"/>
        <v>-4.3055262666248616E-2</v>
      </c>
      <c r="K39" s="67" t="s">
        <v>199</v>
      </c>
      <c r="L39" s="82">
        <f t="shared" si="25"/>
        <v>0.25333333333333363</v>
      </c>
      <c r="M39" s="3">
        <f t="shared" si="26"/>
        <v>0.62011039288592784</v>
      </c>
      <c r="N39" s="105"/>
    </row>
    <row r="40" spans="2:16" x14ac:dyDescent="0.25">
      <c r="B40" s="32"/>
      <c r="C40" s="14"/>
      <c r="D40" s="14"/>
      <c r="E40" s="100"/>
      <c r="F40" s="99"/>
      <c r="G40" s="99"/>
      <c r="H40" s="113"/>
      <c r="I40" s="112"/>
      <c r="J40" s="113"/>
      <c r="K40" s="82">
        <f>MIN(G33:G39)</f>
        <v>45.97</v>
      </c>
      <c r="L40" s="117"/>
      <c r="M40" s="118"/>
      <c r="N40" s="105"/>
    </row>
    <row r="41" spans="2:16" x14ac:dyDescent="0.25">
      <c r="B41" s="32"/>
      <c r="C41" s="14"/>
      <c r="D41" s="14"/>
      <c r="E41" s="100"/>
      <c r="F41" s="99"/>
      <c r="G41" s="99"/>
      <c r="H41" s="113"/>
      <c r="I41" s="112"/>
      <c r="J41" s="113"/>
      <c r="K41" s="67" t="s">
        <v>202</v>
      </c>
      <c r="L41" s="117"/>
      <c r="M41" s="118"/>
      <c r="N41" s="105"/>
    </row>
    <row r="42" spans="2:16" x14ac:dyDescent="0.25">
      <c r="B42" s="34"/>
      <c r="C42" s="12"/>
      <c r="D42" s="12"/>
      <c r="E42" s="102"/>
      <c r="F42" s="104"/>
      <c r="G42" s="104"/>
      <c r="H42" s="114"/>
      <c r="I42" s="115"/>
      <c r="J42" s="116"/>
      <c r="K42" s="22">
        <f>MAX(G33:G39)</f>
        <v>58.72</v>
      </c>
      <c r="L42" s="119"/>
      <c r="M42" s="120"/>
      <c r="N42" s="105"/>
    </row>
    <row r="43" spans="2:16" x14ac:dyDescent="0.25">
      <c r="B43" s="106" t="s">
        <v>68</v>
      </c>
      <c r="C43" s="171"/>
      <c r="D43" s="171" t="s">
        <v>69</v>
      </c>
      <c r="E43" s="100">
        <v>55.77</v>
      </c>
      <c r="F43" s="101">
        <v>42.77</v>
      </c>
      <c r="G43" s="99">
        <v>49.28</v>
      </c>
      <c r="H43" s="94">
        <f t="shared" ref="H43" si="27">(F43-E43)/E43</f>
        <v>-0.23310023310023309</v>
      </c>
      <c r="I43" s="51">
        <f t="shared" ref="I43" si="28">(G43-F43)/F43</f>
        <v>0.15220949263502448</v>
      </c>
      <c r="J43" s="58">
        <f t="shared" ref="J43" si="29">AVERAGE(H43:I43)</f>
        <v>-4.0445370232604305E-2</v>
      </c>
      <c r="K43" s="3"/>
      <c r="L43" s="82">
        <f t="shared" ref="L43:L65" si="30">(G43-$K$49)/($K$51-$K$49)</f>
        <v>0.58983761131482448</v>
      </c>
      <c r="M43" s="33">
        <f t="shared" ref="M43:M65" si="31">(J43-$K$45)/($K$47-$K$45)</f>
        <v>0.50410201878748095</v>
      </c>
      <c r="O43" s="3"/>
      <c r="P43" s="3"/>
    </row>
    <row r="44" spans="2:16" x14ac:dyDescent="0.25">
      <c r="B44" s="106" t="s">
        <v>68</v>
      </c>
      <c r="C44" s="171" t="s">
        <v>229</v>
      </c>
      <c r="D44" s="171" t="s">
        <v>70</v>
      </c>
      <c r="E44" s="100">
        <v>53.63</v>
      </c>
      <c r="F44" s="101">
        <v>41.28</v>
      </c>
      <c r="G44" s="99">
        <v>49.23</v>
      </c>
      <c r="H44" s="94">
        <f t="shared" ref="H44" si="32">(F44-E44)/E44</f>
        <v>-0.23028155882901363</v>
      </c>
      <c r="I44" s="51">
        <f t="shared" ref="I44" si="33">(G44-F44)/F44</f>
        <v>0.19258720930232548</v>
      </c>
      <c r="J44" s="58">
        <f t="shared" ref="J44" si="34">AVERAGE(H44:I44)</f>
        <v>-1.8847174763344077E-2</v>
      </c>
      <c r="K44" s="67" t="s">
        <v>193</v>
      </c>
      <c r="L44" s="82">
        <f t="shared" si="30"/>
        <v>0.58721843897328418</v>
      </c>
      <c r="M44" s="33">
        <f t="shared" si="31"/>
        <v>0.60645794878181081</v>
      </c>
      <c r="O44" s="3"/>
      <c r="P44" s="3"/>
    </row>
    <row r="45" spans="2:16" x14ac:dyDescent="0.25">
      <c r="B45" s="106" t="s">
        <v>68</v>
      </c>
      <c r="C45" t="s">
        <v>230</v>
      </c>
      <c r="D45" t="s">
        <v>90</v>
      </c>
      <c r="E45" s="100">
        <v>55.72</v>
      </c>
      <c r="F45" s="101">
        <v>48.02</v>
      </c>
      <c r="G45" s="99">
        <v>49.87</v>
      </c>
      <c r="H45" s="94">
        <f t="shared" si="5"/>
        <v>-0.13819095477386928</v>
      </c>
      <c r="I45" s="51">
        <f t="shared" si="6"/>
        <v>3.8525614327363476E-2</v>
      </c>
      <c r="J45" s="58">
        <f t="shared" si="7"/>
        <v>-4.9832670223252898E-2</v>
      </c>
      <c r="K45" s="58">
        <f>MIN(J43:J65)</f>
        <v>-0.14681628532100066</v>
      </c>
      <c r="L45" s="82">
        <f t="shared" si="30"/>
        <v>0.62074384494499724</v>
      </c>
      <c r="M45" s="33">
        <f t="shared" si="31"/>
        <v>0.45961469937016525</v>
      </c>
      <c r="O45" s="3"/>
      <c r="P45" s="3"/>
    </row>
    <row r="46" spans="2:16" x14ac:dyDescent="0.25">
      <c r="B46" s="106" t="s">
        <v>68</v>
      </c>
      <c r="C46" t="s">
        <v>231</v>
      </c>
      <c r="D46" t="s">
        <v>74</v>
      </c>
      <c r="E46" s="100">
        <v>50.44</v>
      </c>
      <c r="F46" s="101">
        <v>43.82</v>
      </c>
      <c r="G46" s="99">
        <v>47.21</v>
      </c>
      <c r="H46" s="94">
        <f t="shared" si="5"/>
        <v>-0.13124504361617759</v>
      </c>
      <c r="I46" s="51">
        <f t="shared" si="6"/>
        <v>7.7361935189411243E-2</v>
      </c>
      <c r="J46" s="58">
        <f t="shared" si="7"/>
        <v>-2.6941554213383172E-2</v>
      </c>
      <c r="K46" s="67" t="s">
        <v>196</v>
      </c>
      <c r="L46" s="82">
        <f t="shared" si="30"/>
        <v>0.48140387637506543</v>
      </c>
      <c r="M46" s="33">
        <f t="shared" si="31"/>
        <v>0.56809790442000652</v>
      </c>
      <c r="O46" s="3"/>
      <c r="P46" s="3"/>
    </row>
    <row r="47" spans="2:16" x14ac:dyDescent="0.25">
      <c r="B47" s="106" t="s">
        <v>68</v>
      </c>
      <c r="C47" t="s">
        <v>232</v>
      </c>
      <c r="D47" t="s">
        <v>94</v>
      </c>
      <c r="E47" s="100">
        <v>52.57</v>
      </c>
      <c r="F47" s="101">
        <v>44.71</v>
      </c>
      <c r="G47" s="99">
        <v>48.21</v>
      </c>
      <c r="H47" s="94">
        <f t="shared" si="5"/>
        <v>-0.14951493247099104</v>
      </c>
      <c r="I47" s="51">
        <f t="shared" si="6"/>
        <v>7.82822634757325E-2</v>
      </c>
      <c r="J47" s="58">
        <f t="shared" si="7"/>
        <v>-3.5616334497629271E-2</v>
      </c>
      <c r="K47" s="58">
        <f>MAX(J43:J65)</f>
        <v>6.4194405221859749E-2</v>
      </c>
      <c r="L47" s="82">
        <f t="shared" si="30"/>
        <v>0.53378732320586697</v>
      </c>
      <c r="M47" s="33">
        <f t="shared" si="31"/>
        <v>0.5269872845650182</v>
      </c>
      <c r="O47" s="3"/>
      <c r="P47" s="3"/>
    </row>
    <row r="48" spans="2:16" x14ac:dyDescent="0.25">
      <c r="B48" s="106" t="s">
        <v>68</v>
      </c>
      <c r="C48" t="s">
        <v>233</v>
      </c>
      <c r="D48" t="s">
        <v>71</v>
      </c>
      <c r="E48" s="100">
        <v>50.32</v>
      </c>
      <c r="F48" s="101">
        <v>42.29</v>
      </c>
      <c r="G48" s="99">
        <v>46.39</v>
      </c>
      <c r="H48" s="94">
        <f t="shared" si="5"/>
        <v>-0.15957869634340224</v>
      </c>
      <c r="I48" s="51">
        <f t="shared" si="6"/>
        <v>9.6949633483092962E-2</v>
      </c>
      <c r="J48" s="58">
        <f t="shared" si="7"/>
        <v>-3.1314531430154641E-2</v>
      </c>
      <c r="K48" s="67" t="s">
        <v>199</v>
      </c>
      <c r="L48" s="82">
        <f t="shared" si="30"/>
        <v>0.43844944997380825</v>
      </c>
      <c r="M48" s="33">
        <f t="shared" si="31"/>
        <v>0.54737394391581951</v>
      </c>
      <c r="O48" s="3"/>
      <c r="P48" s="3"/>
    </row>
    <row r="49" spans="2:16" x14ac:dyDescent="0.25">
      <c r="B49" s="106" t="s">
        <v>68</v>
      </c>
      <c r="C49" t="s">
        <v>234</v>
      </c>
      <c r="D49" t="s">
        <v>80</v>
      </c>
      <c r="E49" s="100">
        <v>42.28</v>
      </c>
      <c r="F49" s="101">
        <v>45.32</v>
      </c>
      <c r="G49" s="99">
        <v>47.88</v>
      </c>
      <c r="H49" s="94">
        <f t="shared" si="5"/>
        <v>7.1901608325449368E-2</v>
      </c>
      <c r="I49" s="51">
        <f t="shared" si="6"/>
        <v>5.648720211827013E-2</v>
      </c>
      <c r="J49" s="58">
        <f t="shared" si="7"/>
        <v>6.4194405221859749E-2</v>
      </c>
      <c r="K49" s="82">
        <f>MIN(G43:G65)</f>
        <v>38.020000000000003</v>
      </c>
      <c r="L49" s="82">
        <f t="shared" si="30"/>
        <v>0.51650078575170255</v>
      </c>
      <c r="M49" s="33">
        <f t="shared" si="31"/>
        <v>1</v>
      </c>
      <c r="O49" s="3"/>
      <c r="P49" s="3"/>
    </row>
    <row r="50" spans="2:16" x14ac:dyDescent="0.25">
      <c r="B50" s="106" t="s">
        <v>68</v>
      </c>
      <c r="C50" t="s">
        <v>235</v>
      </c>
      <c r="D50" t="s">
        <v>72</v>
      </c>
      <c r="E50" s="100">
        <v>44.26</v>
      </c>
      <c r="F50" s="101">
        <v>36.39</v>
      </c>
      <c r="G50" s="99">
        <v>38.020000000000003</v>
      </c>
      <c r="H50" s="94">
        <f t="shared" si="5"/>
        <v>-0.17781292363307721</v>
      </c>
      <c r="I50" s="51">
        <f t="shared" si="6"/>
        <v>4.4792525419071243E-2</v>
      </c>
      <c r="J50" s="58">
        <f t="shared" si="7"/>
        <v>-6.6510199107002982E-2</v>
      </c>
      <c r="K50" s="67" t="s">
        <v>202</v>
      </c>
      <c r="L50" s="82">
        <f t="shared" si="30"/>
        <v>0</v>
      </c>
      <c r="M50" s="33">
        <f t="shared" si="31"/>
        <v>0.38057828258557325</v>
      </c>
      <c r="O50" s="3"/>
      <c r="P50" s="3"/>
    </row>
    <row r="51" spans="2:16" x14ac:dyDescent="0.25">
      <c r="B51" s="106" t="s">
        <v>68</v>
      </c>
      <c r="C51" t="s">
        <v>236</v>
      </c>
      <c r="D51" t="s">
        <v>86</v>
      </c>
      <c r="E51" s="100">
        <v>63.69</v>
      </c>
      <c r="F51" s="101">
        <v>51.54</v>
      </c>
      <c r="G51" s="99">
        <v>57.11</v>
      </c>
      <c r="H51" s="94">
        <f t="shared" si="5"/>
        <v>-0.19076778144135656</v>
      </c>
      <c r="I51" s="51">
        <f t="shared" si="6"/>
        <v>0.10807140085370587</v>
      </c>
      <c r="J51" s="94">
        <f t="shared" si="7"/>
        <v>-4.1348190293825346E-2</v>
      </c>
      <c r="K51" s="178">
        <f>MAX(G43:G65)</f>
        <v>57.11</v>
      </c>
      <c r="L51" s="33">
        <f t="shared" si="30"/>
        <v>1</v>
      </c>
      <c r="M51" s="33">
        <f t="shared" si="31"/>
        <v>0.49982346750224332</v>
      </c>
      <c r="O51" s="3"/>
      <c r="P51" s="3"/>
    </row>
    <row r="52" spans="2:16" x14ac:dyDescent="0.25">
      <c r="B52" s="106" t="s">
        <v>68</v>
      </c>
      <c r="C52" t="s">
        <v>237</v>
      </c>
      <c r="D52" t="s">
        <v>89</v>
      </c>
      <c r="E52" s="100">
        <v>55.07</v>
      </c>
      <c r="F52" s="101">
        <v>45.89</v>
      </c>
      <c r="G52" s="99">
        <v>52.48</v>
      </c>
      <c r="H52" s="94">
        <f t="shared" si="5"/>
        <v>-0.1666969311785001</v>
      </c>
      <c r="I52" s="51">
        <f t="shared" si="6"/>
        <v>0.14360427108302454</v>
      </c>
      <c r="J52" s="58">
        <f t="shared" si="7"/>
        <v>-1.1546330047737779E-2</v>
      </c>
      <c r="L52" s="82">
        <f t="shared" si="30"/>
        <v>0.75746464117338907</v>
      </c>
      <c r="M52" s="33">
        <f t="shared" si="31"/>
        <v>0.64105735555510579</v>
      </c>
      <c r="O52" s="3"/>
      <c r="P52" s="3"/>
    </row>
    <row r="53" spans="2:16" x14ac:dyDescent="0.25">
      <c r="B53" s="106" t="s">
        <v>68</v>
      </c>
      <c r="C53" t="s">
        <v>238</v>
      </c>
      <c r="D53" t="s">
        <v>87</v>
      </c>
      <c r="E53" s="100">
        <v>53.78</v>
      </c>
      <c r="F53" s="101">
        <v>44.49</v>
      </c>
      <c r="G53" s="99">
        <v>47.59</v>
      </c>
      <c r="H53" s="94">
        <f t="shared" si="5"/>
        <v>-0.17274079583488283</v>
      </c>
      <c r="I53" s="51">
        <f t="shared" si="6"/>
        <v>6.9678579456057571E-2</v>
      </c>
      <c r="J53" s="58">
        <f t="shared" si="7"/>
        <v>-5.153110818941263E-2</v>
      </c>
      <c r="K53" s="72"/>
      <c r="L53" s="82">
        <f t="shared" si="30"/>
        <v>0.50130958617077015</v>
      </c>
      <c r="M53" s="33">
        <f t="shared" si="31"/>
        <v>0.45156563815061179</v>
      </c>
      <c r="O53" s="3"/>
      <c r="P53" s="3"/>
    </row>
    <row r="54" spans="2:16" x14ac:dyDescent="0.25">
      <c r="B54" s="106" t="s">
        <v>68</v>
      </c>
      <c r="C54" t="s">
        <v>239</v>
      </c>
      <c r="D54" t="s">
        <v>83</v>
      </c>
      <c r="E54" s="100">
        <v>54.89</v>
      </c>
      <c r="F54" s="101">
        <v>51.65</v>
      </c>
      <c r="G54" s="99">
        <v>53.97</v>
      </c>
      <c r="H54" s="94">
        <f t="shared" si="5"/>
        <v>-5.9027145199489928E-2</v>
      </c>
      <c r="I54" s="51">
        <f t="shared" si="6"/>
        <v>4.4917715392061963E-2</v>
      </c>
      <c r="J54" s="58">
        <f t="shared" si="7"/>
        <v>-7.0547149037139822E-3</v>
      </c>
      <c r="K54" s="72"/>
      <c r="L54" s="82">
        <f t="shared" si="30"/>
        <v>0.83551597695128332</v>
      </c>
      <c r="M54" s="33">
        <f t="shared" si="31"/>
        <v>0.66234355263103772</v>
      </c>
      <c r="O54" s="3"/>
      <c r="P54" s="3"/>
    </row>
    <row r="55" spans="2:16" x14ac:dyDescent="0.25">
      <c r="B55" s="106" t="s">
        <v>68</v>
      </c>
      <c r="C55" t="s">
        <v>240</v>
      </c>
      <c r="D55" t="s">
        <v>241</v>
      </c>
      <c r="E55" s="100">
        <v>50.68</v>
      </c>
      <c r="F55" s="101">
        <v>39.07</v>
      </c>
      <c r="G55" s="99">
        <v>46.36</v>
      </c>
      <c r="H55" s="94">
        <f t="shared" si="5"/>
        <v>-0.22908445146014206</v>
      </c>
      <c r="I55" s="51">
        <f t="shared" si="6"/>
        <v>0.18658817507038647</v>
      </c>
      <c r="J55" s="58">
        <f t="shared" si="7"/>
        <v>-2.1248138194877794E-2</v>
      </c>
      <c r="K55" s="72"/>
      <c r="L55" s="82">
        <f t="shared" si="30"/>
        <v>0.43687794656888412</v>
      </c>
      <c r="M55" s="33">
        <f t="shared" si="31"/>
        <v>0.59507955167142346</v>
      </c>
      <c r="O55" s="3"/>
      <c r="P55" s="3"/>
    </row>
    <row r="56" spans="2:16" x14ac:dyDescent="0.25">
      <c r="B56" s="106" t="s">
        <v>68</v>
      </c>
      <c r="C56" t="s">
        <v>242</v>
      </c>
      <c r="D56" t="s">
        <v>79</v>
      </c>
      <c r="E56" s="100">
        <v>50.74</v>
      </c>
      <c r="F56" s="101">
        <v>46.3</v>
      </c>
      <c r="G56" s="99">
        <v>48.73</v>
      </c>
      <c r="H56" s="94">
        <f t="shared" si="5"/>
        <v>-8.7504927079227524E-2</v>
      </c>
      <c r="I56" s="51">
        <f t="shared" si="6"/>
        <v>5.2483801295896325E-2</v>
      </c>
      <c r="J56" s="58">
        <f t="shared" si="7"/>
        <v>-1.7510562891665599E-2</v>
      </c>
      <c r="K56" s="72"/>
      <c r="L56" s="82">
        <f t="shared" si="30"/>
        <v>0.56102671555788353</v>
      </c>
      <c r="M56" s="33">
        <f t="shared" si="31"/>
        <v>0.61279228126629215</v>
      </c>
      <c r="O56" s="3"/>
      <c r="P56" s="3"/>
    </row>
    <row r="57" spans="2:16" x14ac:dyDescent="0.25">
      <c r="B57" s="106" t="s">
        <v>68</v>
      </c>
      <c r="C57" t="s">
        <v>243</v>
      </c>
      <c r="D57" t="s">
        <v>73</v>
      </c>
      <c r="E57" s="100">
        <v>46.32</v>
      </c>
      <c r="F57" s="101">
        <v>41.94</v>
      </c>
      <c r="G57" s="99">
        <v>47.53</v>
      </c>
      <c r="H57" s="94">
        <f t="shared" si="5"/>
        <v>-9.4559585492228038E-2</v>
      </c>
      <c r="I57" s="51">
        <f t="shared" si="6"/>
        <v>0.13328564616118274</v>
      </c>
      <c r="J57" s="58">
        <f t="shared" si="7"/>
        <v>1.9363030334477352E-2</v>
      </c>
      <c r="K57" s="72"/>
      <c r="L57" s="82">
        <f t="shared" si="30"/>
        <v>0.49816657936092196</v>
      </c>
      <c r="M57" s="33">
        <f t="shared" si="31"/>
        <v>0.78753979349555137</v>
      </c>
      <c r="O57" s="3"/>
      <c r="P57" s="3"/>
    </row>
    <row r="58" spans="2:16" x14ac:dyDescent="0.25">
      <c r="B58" s="106" t="s">
        <v>68</v>
      </c>
      <c r="C58" t="s">
        <v>244</v>
      </c>
      <c r="D58" t="s">
        <v>81</v>
      </c>
      <c r="E58" s="100">
        <v>54.06</v>
      </c>
      <c r="F58" s="101">
        <v>47.38</v>
      </c>
      <c r="G58" s="99">
        <v>50.51</v>
      </c>
      <c r="H58" s="94">
        <f t="shared" si="5"/>
        <v>-0.12356640769515352</v>
      </c>
      <c r="I58" s="51">
        <f t="shared" si="6"/>
        <v>6.6061629379484912E-2</v>
      </c>
      <c r="J58" s="58">
        <f t="shared" si="7"/>
        <v>-2.8752389157834304E-2</v>
      </c>
      <c r="K58" s="72"/>
      <c r="L58" s="82">
        <f t="shared" si="30"/>
        <v>0.65426925091671018</v>
      </c>
      <c r="M58" s="33">
        <f t="shared" si="31"/>
        <v>0.55951618308734574</v>
      </c>
      <c r="O58" s="3"/>
      <c r="P58" s="3"/>
    </row>
    <row r="59" spans="2:16" x14ac:dyDescent="0.25">
      <c r="B59" s="106" t="s">
        <v>68</v>
      </c>
      <c r="C59" t="s">
        <v>245</v>
      </c>
      <c r="D59" t="s">
        <v>78</v>
      </c>
      <c r="E59" s="100">
        <v>52.61</v>
      </c>
      <c r="F59" s="101">
        <v>42.6</v>
      </c>
      <c r="G59" s="99">
        <v>49.81</v>
      </c>
      <c r="H59" s="94">
        <f t="shared" si="5"/>
        <v>-0.19026800988405243</v>
      </c>
      <c r="I59" s="51">
        <f t="shared" si="6"/>
        <v>0.16924882629107982</v>
      </c>
      <c r="J59" s="58">
        <f t="shared" si="7"/>
        <v>-1.0509591796486306E-2</v>
      </c>
      <c r="K59" s="72"/>
      <c r="L59" s="82">
        <f t="shared" si="30"/>
        <v>0.61760083813514932</v>
      </c>
      <c r="M59" s="33">
        <f t="shared" si="31"/>
        <v>0.64597055805012771</v>
      </c>
      <c r="O59" s="3"/>
      <c r="P59" s="3"/>
    </row>
    <row r="60" spans="2:16" x14ac:dyDescent="0.25">
      <c r="B60" s="106" t="s">
        <v>68</v>
      </c>
      <c r="C60" t="s">
        <v>246</v>
      </c>
      <c r="D60" t="s">
        <v>88</v>
      </c>
      <c r="E60" s="100">
        <v>54.25</v>
      </c>
      <c r="F60" s="101">
        <v>38.479999999999997</v>
      </c>
      <c r="G60" s="99">
        <v>49.39</v>
      </c>
      <c r="H60" s="94">
        <f t="shared" si="5"/>
        <v>-0.29069124423963139</v>
      </c>
      <c r="I60" s="51">
        <f t="shared" si="6"/>
        <v>0.28352390852390863</v>
      </c>
      <c r="J60" s="58">
        <f t="shared" si="7"/>
        <v>-3.5836678578613779E-3</v>
      </c>
      <c r="K60" s="72"/>
      <c r="L60" s="82">
        <f t="shared" si="30"/>
        <v>0.5955997904662127</v>
      </c>
      <c r="M60" s="33">
        <f t="shared" si="31"/>
        <v>0.67879317912589798</v>
      </c>
      <c r="O60" s="3"/>
      <c r="P60" s="3"/>
    </row>
    <row r="61" spans="2:16" x14ac:dyDescent="0.25">
      <c r="B61" s="106" t="s">
        <v>68</v>
      </c>
      <c r="C61" t="s">
        <v>247</v>
      </c>
      <c r="D61" t="s">
        <v>85</v>
      </c>
      <c r="E61" s="100">
        <v>61.23</v>
      </c>
      <c r="F61" s="101">
        <v>44.72</v>
      </c>
      <c r="G61" s="99">
        <v>54.13</v>
      </c>
      <c r="H61" s="94">
        <f t="shared" si="5"/>
        <v>-0.26963906581740976</v>
      </c>
      <c r="I61" s="51">
        <f t="shared" si="6"/>
        <v>0.21042039355992853</v>
      </c>
      <c r="J61" s="58">
        <f t="shared" si="7"/>
        <v>-2.9609336128740615E-2</v>
      </c>
      <c r="K61" s="72"/>
      <c r="L61" s="82">
        <f t="shared" si="30"/>
        <v>0.84389732844421173</v>
      </c>
      <c r="M61" s="33">
        <f t="shared" si="31"/>
        <v>0.55545502879842479</v>
      </c>
      <c r="O61" s="3"/>
      <c r="P61" s="3"/>
    </row>
    <row r="62" spans="2:16" x14ac:dyDescent="0.25">
      <c r="B62" s="106" t="s">
        <v>68</v>
      </c>
      <c r="C62" t="s">
        <v>248</v>
      </c>
      <c r="D62" t="s">
        <v>75</v>
      </c>
      <c r="E62" s="100">
        <v>52.34</v>
      </c>
      <c r="F62" s="101">
        <v>42.7</v>
      </c>
      <c r="G62" s="99">
        <v>49.19</v>
      </c>
      <c r="H62" s="94">
        <f t="shared" si="5"/>
        <v>-0.1841803591899121</v>
      </c>
      <c r="I62" s="51">
        <f t="shared" si="6"/>
        <v>0.15199063231850105</v>
      </c>
      <c r="J62" s="58">
        <f t="shared" si="7"/>
        <v>-1.6094863435705528E-2</v>
      </c>
      <c r="K62" s="72"/>
      <c r="L62" s="82">
        <f t="shared" si="30"/>
        <v>0.58512310110005217</v>
      </c>
      <c r="M62" s="33">
        <f t="shared" si="31"/>
        <v>0.61950141743526033</v>
      </c>
      <c r="O62" s="3"/>
      <c r="P62" s="3"/>
    </row>
    <row r="63" spans="2:16" x14ac:dyDescent="0.25">
      <c r="B63" s="106" t="s">
        <v>68</v>
      </c>
      <c r="C63" t="s">
        <v>249</v>
      </c>
      <c r="D63" t="s">
        <v>250</v>
      </c>
      <c r="E63" s="100">
        <v>55.7</v>
      </c>
      <c r="F63" s="101">
        <v>46.98</v>
      </c>
      <c r="G63" s="99">
        <v>40.54</v>
      </c>
      <c r="H63" s="94">
        <f t="shared" si="5"/>
        <v>-0.15655296229802523</v>
      </c>
      <c r="I63" s="51">
        <f t="shared" si="6"/>
        <v>-0.13707960834397612</v>
      </c>
      <c r="J63" s="58">
        <f t="shared" si="7"/>
        <v>-0.14681628532100066</v>
      </c>
      <c r="K63" s="72"/>
      <c r="L63" s="82">
        <f t="shared" si="30"/>
        <v>0.13200628601361952</v>
      </c>
      <c r="M63" s="33">
        <f t="shared" si="31"/>
        <v>0</v>
      </c>
      <c r="O63" s="3"/>
      <c r="P63" s="3"/>
    </row>
    <row r="64" spans="2:16" x14ac:dyDescent="0.25">
      <c r="B64" s="106" t="s">
        <v>68</v>
      </c>
      <c r="C64" t="s">
        <v>251</v>
      </c>
      <c r="D64" t="s">
        <v>76</v>
      </c>
      <c r="E64" s="100">
        <v>49.51</v>
      </c>
      <c r="F64" s="101">
        <v>48.67</v>
      </c>
      <c r="G64" s="99">
        <v>46.03</v>
      </c>
      <c r="H64" s="94">
        <f t="shared" si="5"/>
        <v>-1.6966269440516994E-2</v>
      </c>
      <c r="I64" s="51">
        <f t="shared" si="6"/>
        <v>-5.4242860078076854E-2</v>
      </c>
      <c r="J64" s="58">
        <f t="shared" si="7"/>
        <v>-3.5604564759296922E-2</v>
      </c>
      <c r="K64" s="72"/>
      <c r="L64" s="82">
        <f t="shared" si="30"/>
        <v>0.4195914091147197</v>
      </c>
      <c r="M64" s="33">
        <f t="shared" si="31"/>
        <v>0.52704306248935973</v>
      </c>
      <c r="O64" s="3"/>
      <c r="P64" s="3"/>
    </row>
    <row r="65" spans="2:16" ht="15.75" thickBot="1" x14ac:dyDescent="0.3">
      <c r="B65" s="107" t="s">
        <v>68</v>
      </c>
      <c r="C65" s="13" t="s">
        <v>252</v>
      </c>
      <c r="D65" s="13" t="s">
        <v>93</v>
      </c>
      <c r="E65" s="102">
        <v>57.86</v>
      </c>
      <c r="F65" s="103">
        <v>50.15</v>
      </c>
      <c r="G65" s="104">
        <v>51.98</v>
      </c>
      <c r="H65" s="86">
        <f t="shared" si="5"/>
        <v>-0.13325267888005532</v>
      </c>
      <c r="I65" s="54">
        <f t="shared" si="6"/>
        <v>3.6490528414755703E-2</v>
      </c>
      <c r="J65" s="59">
        <f t="shared" si="7"/>
        <v>-4.8381075232649812E-2</v>
      </c>
      <c r="K65" s="73"/>
      <c r="L65" s="46">
        <f t="shared" si="30"/>
        <v>0.73127291775798831</v>
      </c>
      <c r="M65" s="35">
        <f t="shared" si="31"/>
        <v>0.46649394793747062</v>
      </c>
      <c r="O65" s="3"/>
      <c r="P65" s="3"/>
    </row>
    <row r="66" spans="2:16" x14ac:dyDescent="0.25">
      <c r="B66" s="106" t="s">
        <v>253</v>
      </c>
      <c r="D66" t="s">
        <v>96</v>
      </c>
      <c r="E66" s="100">
        <v>51.96</v>
      </c>
      <c r="F66" s="101">
        <v>40.270000000000003</v>
      </c>
      <c r="G66" s="99">
        <v>43.37</v>
      </c>
      <c r="H66" s="94">
        <f t="shared" ref="H66:H67" si="35">(F66-E66)/E66</f>
        <v>-0.22498075442648185</v>
      </c>
      <c r="I66" s="51">
        <f t="shared" ref="I66:I67" si="36">(G66-F66)/F66</f>
        <v>7.6980382418673804E-2</v>
      </c>
      <c r="J66" s="58">
        <f t="shared" ref="J66:J67" si="37">AVERAGE(H66:I66)</f>
        <v>-7.4000186003904025E-2</v>
      </c>
      <c r="K66" s="72"/>
      <c r="L66" s="82">
        <f t="shared" ref="L66:L67" si="38">(G66-$K$73)/($K$75-$K$73)</f>
        <v>0.36563209689629056</v>
      </c>
      <c r="M66" s="33">
        <f t="shared" ref="M66:M67" si="39">(J66-$K$69)/($K$71-$K$69)</f>
        <v>2.176820644602873E-2</v>
      </c>
    </row>
    <row r="67" spans="2:16" x14ac:dyDescent="0.25">
      <c r="B67" s="106" t="s">
        <v>253</v>
      </c>
      <c r="D67" t="s">
        <v>97</v>
      </c>
      <c r="E67" s="100">
        <v>52.34</v>
      </c>
      <c r="F67" s="101">
        <v>42.58</v>
      </c>
      <c r="G67" s="99">
        <v>48.07</v>
      </c>
      <c r="H67" s="94">
        <f t="shared" si="35"/>
        <v>-0.18647306075659159</v>
      </c>
      <c r="I67" s="51">
        <f t="shared" si="36"/>
        <v>0.12893377172381404</v>
      </c>
      <c r="J67" s="58">
        <f t="shared" si="37"/>
        <v>-2.8769644516388776E-2</v>
      </c>
      <c r="K67" s="72"/>
      <c r="L67" s="82">
        <f t="shared" si="38"/>
        <v>0.72142316426949282</v>
      </c>
      <c r="M67" s="33">
        <f t="shared" si="39"/>
        <v>0.53386109819046668</v>
      </c>
    </row>
    <row r="68" spans="2:16" x14ac:dyDescent="0.25">
      <c r="B68" s="106" t="s">
        <v>253</v>
      </c>
      <c r="C68" t="s">
        <v>254</v>
      </c>
      <c r="D68" t="s">
        <v>100</v>
      </c>
      <c r="E68" s="100">
        <v>52.56</v>
      </c>
      <c r="F68" s="101">
        <v>40.08</v>
      </c>
      <c r="G68" s="99">
        <v>46.34</v>
      </c>
      <c r="H68" s="94">
        <f t="shared" si="5"/>
        <v>-0.23744292237442929</v>
      </c>
      <c r="I68" s="51">
        <f t="shared" si="6"/>
        <v>0.15618762475049913</v>
      </c>
      <c r="J68" s="58">
        <f t="shared" si="7"/>
        <v>-4.0627648811965081E-2</v>
      </c>
      <c r="K68" s="67" t="s">
        <v>193</v>
      </c>
      <c r="L68" s="82">
        <f>(G68-$K$73)/($K$75-$K$73)</f>
        <v>0.59046177138531442</v>
      </c>
      <c r="M68" s="33">
        <f>(J68-$K$69)/($K$71-$K$69)</f>
        <v>0.39960668711480513</v>
      </c>
    </row>
    <row r="69" spans="2:16" x14ac:dyDescent="0.25">
      <c r="B69" s="106" t="s">
        <v>253</v>
      </c>
      <c r="C69" t="s">
        <v>255</v>
      </c>
      <c r="D69" t="s">
        <v>98</v>
      </c>
      <c r="E69" s="100">
        <v>44.48</v>
      </c>
      <c r="F69" s="101">
        <v>32.32</v>
      </c>
      <c r="G69" s="99">
        <v>40.200000000000003</v>
      </c>
      <c r="H69" s="94">
        <f t="shared" si="5"/>
        <v>-0.27338129496402874</v>
      </c>
      <c r="I69" s="51">
        <f t="shared" si="6"/>
        <v>0.24381188118811889</v>
      </c>
      <c r="J69" s="58">
        <f t="shared" si="7"/>
        <v>-1.4784706887954926E-2</v>
      </c>
      <c r="K69" s="58">
        <f>MIN(J66:J78)</f>
        <v>-7.5922860152752125E-2</v>
      </c>
      <c r="L69" s="82">
        <f t="shared" ref="L69:L78" si="40">(G69-$K$73)/($K$75-$K$73)</f>
        <v>0.12566237698713123</v>
      </c>
      <c r="M69" s="33">
        <f t="shared" ref="M69:M77" si="41">(J69-$K$69)/($K$71-$K$69)</f>
        <v>0.6921963052316441</v>
      </c>
    </row>
    <row r="70" spans="2:16" x14ac:dyDescent="0.25">
      <c r="B70" s="106" t="s">
        <v>253</v>
      </c>
      <c r="C70" t="s">
        <v>256</v>
      </c>
      <c r="D70" t="s">
        <v>99</v>
      </c>
      <c r="E70" s="100">
        <v>46.51</v>
      </c>
      <c r="F70" s="101">
        <v>35.08</v>
      </c>
      <c r="G70" s="99">
        <v>38.54</v>
      </c>
      <c r="H70" s="94">
        <f t="shared" ref="H70" si="42">(F70-E70)/E70</f>
        <v>-0.24575360137604815</v>
      </c>
      <c r="I70" s="51">
        <f t="shared" ref="I70" si="43">(G70-F70)/F70</f>
        <v>9.8631698973774259E-2</v>
      </c>
      <c r="J70" s="58">
        <f t="shared" ref="J70" si="44">AVERAGE(H70:I70)</f>
        <v>-7.3560951201136954E-2</v>
      </c>
      <c r="K70" s="67" t="s">
        <v>196</v>
      </c>
      <c r="L70" s="82">
        <f t="shared" si="40"/>
        <v>0</v>
      </c>
      <c r="M70" s="33">
        <f t="shared" si="41"/>
        <v>2.674115200242614E-2</v>
      </c>
    </row>
    <row r="71" spans="2:16" x14ac:dyDescent="0.25">
      <c r="B71" s="106" t="s">
        <v>95</v>
      </c>
      <c r="C71" t="s">
        <v>257</v>
      </c>
      <c r="D71" t="s">
        <v>108</v>
      </c>
      <c r="E71" s="100">
        <v>50.77</v>
      </c>
      <c r="F71" s="101">
        <v>48.12</v>
      </c>
      <c r="G71" s="99">
        <v>47.19</v>
      </c>
      <c r="H71" s="94">
        <f t="shared" si="5"/>
        <v>-5.2196178845775175E-2</v>
      </c>
      <c r="I71" s="51">
        <f t="shared" si="6"/>
        <v>-1.932668329177057E-2</v>
      </c>
      <c r="J71" s="58">
        <f t="shared" si="7"/>
        <v>-3.5761431068772873E-2</v>
      </c>
      <c r="K71" s="58">
        <f>MAX(J66:J78)</f>
        <v>1.2402016479372141E-2</v>
      </c>
      <c r="L71" s="82">
        <f t="shared" si="40"/>
        <v>0.65480696442089315</v>
      </c>
      <c r="M71" s="33">
        <f t="shared" si="41"/>
        <v>0.45470121912825079</v>
      </c>
    </row>
    <row r="72" spans="2:16" x14ac:dyDescent="0.25">
      <c r="B72" s="106" t="s">
        <v>95</v>
      </c>
      <c r="C72" t="s">
        <v>258</v>
      </c>
      <c r="D72" t="s">
        <v>105</v>
      </c>
      <c r="E72" s="100">
        <v>47.33</v>
      </c>
      <c r="F72" s="101">
        <v>40.01</v>
      </c>
      <c r="G72" s="99">
        <v>40.409999999999997</v>
      </c>
      <c r="H72" s="94">
        <f t="shared" si="5"/>
        <v>-0.15465877878723855</v>
      </c>
      <c r="I72" s="51">
        <f t="shared" si="6"/>
        <v>9.9975006248437543E-3</v>
      </c>
      <c r="J72" s="58">
        <f t="shared" si="7"/>
        <v>-7.2330639081197398E-2</v>
      </c>
      <c r="K72" s="67" t="s">
        <v>199</v>
      </c>
      <c r="L72" s="82">
        <f t="shared" si="40"/>
        <v>0.14155942467827384</v>
      </c>
      <c r="M72" s="33">
        <f t="shared" si="41"/>
        <v>4.0670547285522225E-2</v>
      </c>
    </row>
    <row r="73" spans="2:16" x14ac:dyDescent="0.25">
      <c r="B73" s="106" t="s">
        <v>95</v>
      </c>
      <c r="C73" t="s">
        <v>259</v>
      </c>
      <c r="D73" t="s">
        <v>177</v>
      </c>
      <c r="E73" s="100">
        <v>51.42</v>
      </c>
      <c r="F73" s="101">
        <v>41.34</v>
      </c>
      <c r="G73" s="99">
        <v>49.25</v>
      </c>
      <c r="H73" s="94">
        <f t="shared" si="5"/>
        <v>-0.19603267211201864</v>
      </c>
      <c r="I73" s="51">
        <f t="shared" si="6"/>
        <v>0.19134010643444596</v>
      </c>
      <c r="J73" s="58">
        <f t="shared" si="7"/>
        <v>-2.3462828387863371E-3</v>
      </c>
      <c r="K73" s="82">
        <f>MIN(G66:G78)</f>
        <v>38.54</v>
      </c>
      <c r="L73" s="82">
        <f t="shared" si="40"/>
        <v>0.81074943224829676</v>
      </c>
      <c r="M73" s="33">
        <f t="shared" si="41"/>
        <v>0.83302213509354128</v>
      </c>
    </row>
    <row r="74" spans="2:16" x14ac:dyDescent="0.25">
      <c r="B74" s="106" t="s">
        <v>95</v>
      </c>
      <c r="C74" t="s">
        <v>260</v>
      </c>
      <c r="D74" t="s">
        <v>106</v>
      </c>
      <c r="E74" s="100">
        <v>50</v>
      </c>
      <c r="F74" s="101">
        <v>37.97</v>
      </c>
      <c r="G74" s="99">
        <v>41.34</v>
      </c>
      <c r="H74" s="94">
        <f t="shared" si="5"/>
        <v>-0.24060000000000004</v>
      </c>
      <c r="I74" s="51">
        <f t="shared" si="6"/>
        <v>8.8754279694495772E-2</v>
      </c>
      <c r="J74" s="58">
        <f t="shared" si="7"/>
        <v>-7.5922860152752125E-2</v>
      </c>
      <c r="K74" s="67" t="s">
        <v>202</v>
      </c>
      <c r="L74" s="82">
        <f t="shared" si="40"/>
        <v>0.21196063588190794</v>
      </c>
      <c r="M74" s="33">
        <f t="shared" si="41"/>
        <v>0</v>
      </c>
    </row>
    <row r="75" spans="2:16" x14ac:dyDescent="0.25">
      <c r="B75" s="106" t="s">
        <v>95</v>
      </c>
      <c r="C75" t="s">
        <v>261</v>
      </c>
      <c r="D75" t="s">
        <v>178</v>
      </c>
      <c r="E75" s="100">
        <v>48.54</v>
      </c>
      <c r="F75" s="101">
        <v>44.44</v>
      </c>
      <c r="G75" s="99">
        <v>48.68</v>
      </c>
      <c r="H75" s="94">
        <f t="shared" si="5"/>
        <v>-8.4466419447878069E-2</v>
      </c>
      <c r="I75" s="51">
        <f t="shared" si="6"/>
        <v>9.5409540954095456E-2</v>
      </c>
      <c r="J75" s="58">
        <f t="shared" si="7"/>
        <v>5.4715607531086938E-3</v>
      </c>
      <c r="K75" s="82">
        <f>MAX(G66:G78)</f>
        <v>51.75</v>
      </c>
      <c r="L75" s="82">
        <f t="shared" si="40"/>
        <v>0.76760030280090841</v>
      </c>
      <c r="M75" s="33">
        <f t="shared" si="41"/>
        <v>0.92153449865399761</v>
      </c>
    </row>
    <row r="76" spans="2:16" x14ac:dyDescent="0.25">
      <c r="B76" s="106" t="s">
        <v>95</v>
      </c>
      <c r="C76" t="s">
        <v>262</v>
      </c>
      <c r="D76" t="s">
        <v>117</v>
      </c>
      <c r="E76" s="100">
        <v>54.12</v>
      </c>
      <c r="F76" s="101">
        <v>42.61</v>
      </c>
      <c r="G76" s="99">
        <v>49.59</v>
      </c>
      <c r="H76" s="94">
        <f t="shared" si="5"/>
        <v>-0.21267553584626753</v>
      </c>
      <c r="I76" s="51">
        <f t="shared" si="6"/>
        <v>0.16381131189861545</v>
      </c>
      <c r="J76" s="58">
        <f t="shared" si="7"/>
        <v>-2.443211197382604E-2</v>
      </c>
      <c r="K76" s="72"/>
      <c r="L76" s="82">
        <f t="shared" si="40"/>
        <v>0.8364875094625287</v>
      </c>
      <c r="M76" s="33">
        <f t="shared" si="41"/>
        <v>0.58296994167777416</v>
      </c>
    </row>
    <row r="77" spans="2:16" x14ac:dyDescent="0.25">
      <c r="B77" s="106" t="s">
        <v>95</v>
      </c>
      <c r="C77" t="s">
        <v>263</v>
      </c>
      <c r="D77" t="s">
        <v>103</v>
      </c>
      <c r="E77" s="100">
        <v>54.41</v>
      </c>
      <c r="F77" s="101">
        <v>46.28</v>
      </c>
      <c r="G77" s="99">
        <v>46.53</v>
      </c>
      <c r="H77" s="94">
        <f t="shared" si="5"/>
        <v>-0.14942106230472332</v>
      </c>
      <c r="I77" s="51">
        <f t="shared" si="6"/>
        <v>5.4019014693171994E-3</v>
      </c>
      <c r="J77" s="58">
        <f t="shared" si="7"/>
        <v>-7.2009580417703056E-2</v>
      </c>
      <c r="K77" s="72"/>
      <c r="L77" s="82">
        <f t="shared" si="40"/>
        <v>0.60484481453444372</v>
      </c>
      <c r="M77" s="33">
        <f t="shared" si="41"/>
        <v>4.4305521663483269E-2</v>
      </c>
    </row>
    <row r="78" spans="2:16" x14ac:dyDescent="0.25">
      <c r="B78" s="108" t="s">
        <v>95</v>
      </c>
      <c r="C78" s="4" t="s">
        <v>264</v>
      </c>
      <c r="D78" s="4" t="s">
        <v>107</v>
      </c>
      <c r="E78" s="109">
        <v>50.5</v>
      </c>
      <c r="F78" s="110">
        <v>51.85</v>
      </c>
      <c r="G78" s="111">
        <v>51.75</v>
      </c>
      <c r="H78" s="95">
        <f t="shared" si="5"/>
        <v>2.673267326732676E-2</v>
      </c>
      <c r="I78" s="65">
        <f t="shared" si="6"/>
        <v>-1.9286403085824768E-3</v>
      </c>
      <c r="J78" s="66">
        <f t="shared" si="7"/>
        <v>1.2402016479372141E-2</v>
      </c>
      <c r="K78" s="74"/>
      <c r="L78" s="78">
        <f t="shared" si="40"/>
        <v>1</v>
      </c>
      <c r="M78" s="28">
        <f>(J78-$K$69)/($K$71-$K$69)</f>
        <v>1</v>
      </c>
    </row>
  </sheetData>
  <mergeCells count="1">
    <mergeCell ref="D2:J3"/>
  </mergeCells>
  <conditionalFormatting sqref="L6:L19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{72DC8A63-9423-4337-BADE-4AE8C27A64E6}</x14:id>
        </ext>
      </extLst>
    </cfRule>
  </conditionalFormatting>
  <conditionalFormatting sqref="L20:L32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{EA9D9F3E-4D9A-484A-A634-7C05EA86D18F}</x14:id>
        </ext>
      </extLst>
    </cfRule>
  </conditionalFormatting>
  <conditionalFormatting sqref="L33:L39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{EC7E5032-1721-4CEE-8D4E-6CA6687825CB}</x14:id>
        </ext>
      </extLst>
    </cfRule>
  </conditionalFormatting>
  <conditionalFormatting sqref="L43:L65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{D9452B89-497A-4ED2-AF38-14E5BA4B50AD}</x14:id>
        </ext>
      </extLst>
    </cfRule>
  </conditionalFormatting>
  <conditionalFormatting sqref="L66:L7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{C3AE9C5E-7AE5-4D87-9AE5-51EB5EAE1B26}</x14:id>
        </ext>
      </extLst>
    </cfRule>
  </conditionalFormatting>
  <conditionalFormatting sqref="M6:M19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{01BD54DF-4F35-43A7-9C0B-B5EAA1D99E09}</x14:id>
        </ext>
      </extLst>
    </cfRule>
  </conditionalFormatting>
  <conditionalFormatting sqref="M20:M3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{A53128BC-6F7F-41B0-ADB9-3B86DC4A9C97}</x14:id>
        </ext>
      </extLst>
    </cfRule>
  </conditionalFormatting>
  <conditionalFormatting sqref="M33:M3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{F483CF1B-A123-4588-AF40-6ADA798AC128}</x14:id>
        </ext>
      </extLst>
    </cfRule>
  </conditionalFormatting>
  <conditionalFormatting sqref="M43:M65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{4B8CEC3D-E9BE-4C32-A45B-62643E0F16EE}</x14:id>
        </ext>
      </extLst>
    </cfRule>
  </conditionalFormatting>
  <conditionalFormatting sqref="M66:M7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{451810B8-6B21-4513-AF06-28EFB844FEDD}</x14:id>
        </ext>
      </extLst>
    </cfRule>
  </conditionalFormatting>
  <hyperlinks>
    <hyperlink ref="B3" r:id="rId1" xr:uid="{0695E908-3E85-4F8A-86E0-62B81DD9BD39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DC8A63-9423-4337-BADE-4AE8C27A64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L6:L19</xm:sqref>
        </x14:conditionalFormatting>
        <x14:conditionalFormatting xmlns:xm="http://schemas.microsoft.com/office/excel/2006/main">
          <x14:cfRule type="dataBar" id="{EA9D9F3E-4D9A-484A-A634-7C05EA86D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L20:L32</xm:sqref>
        </x14:conditionalFormatting>
        <x14:conditionalFormatting xmlns:xm="http://schemas.microsoft.com/office/excel/2006/main">
          <x14:cfRule type="dataBar" id="{EC7E5032-1721-4CEE-8D4E-6CA668782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L33:L39</xm:sqref>
        </x14:conditionalFormatting>
        <x14:conditionalFormatting xmlns:xm="http://schemas.microsoft.com/office/excel/2006/main">
          <x14:cfRule type="dataBar" id="{D9452B89-497A-4ED2-AF38-14E5BA4B50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L43:L65</xm:sqref>
        </x14:conditionalFormatting>
        <x14:conditionalFormatting xmlns:xm="http://schemas.microsoft.com/office/excel/2006/main">
          <x14:cfRule type="dataBar" id="{C3AE9C5E-7AE5-4D87-9AE5-51EB5EAE1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L66:L78</xm:sqref>
        </x14:conditionalFormatting>
        <x14:conditionalFormatting xmlns:xm="http://schemas.microsoft.com/office/excel/2006/main">
          <x14:cfRule type="dataBar" id="{01BD54DF-4F35-43A7-9C0B-B5EAA1D99E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M6:M19</xm:sqref>
        </x14:conditionalFormatting>
        <x14:conditionalFormatting xmlns:xm="http://schemas.microsoft.com/office/excel/2006/main">
          <x14:cfRule type="dataBar" id="{A53128BC-6F7F-41B0-ADB9-3B86DC4A9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M20:M32</xm:sqref>
        </x14:conditionalFormatting>
        <x14:conditionalFormatting xmlns:xm="http://schemas.microsoft.com/office/excel/2006/main">
          <x14:cfRule type="dataBar" id="{F483CF1B-A123-4588-AF40-6ADA798AC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M33:M39</xm:sqref>
        </x14:conditionalFormatting>
        <x14:conditionalFormatting xmlns:xm="http://schemas.microsoft.com/office/excel/2006/main">
          <x14:cfRule type="dataBar" id="{4B8CEC3D-E9BE-4C32-A45B-62643E0F16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M43:M65</xm:sqref>
        </x14:conditionalFormatting>
        <x14:conditionalFormatting xmlns:xm="http://schemas.microsoft.com/office/excel/2006/main">
          <x14:cfRule type="dataBar" id="{451810B8-6B21-4513-AF06-28EFB844FE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M66:M78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45D8-2569-4CBF-80DD-B4EE498F10E0}">
  <dimension ref="A1:J86"/>
  <sheetViews>
    <sheetView topLeftCell="A3" workbookViewId="0">
      <pane xSplit="3" ySplit="4" topLeftCell="D63" activePane="bottomRight" state="frozen"/>
      <selection pane="topRight" activeCell="D3" sqref="D3"/>
      <selection pane="bottomLeft" activeCell="A7" sqref="A7"/>
      <selection pane="bottomRight" activeCell="J71" sqref="J71"/>
    </sheetView>
  </sheetViews>
  <sheetFormatPr defaultRowHeight="15" x14ac:dyDescent="0.25"/>
  <cols>
    <col min="1" max="1" width="2.85546875" style="21" customWidth="1"/>
    <col min="2" max="2" width="0" hidden="1" customWidth="1"/>
    <col min="3" max="3" width="8.85546875" bestFit="1" customWidth="1"/>
    <col min="4" max="4" width="17.28515625" bestFit="1" customWidth="1"/>
  </cols>
  <sheetData>
    <row r="1" spans="3:10" hidden="1" x14ac:dyDescent="0.25"/>
    <row r="2" spans="3:10" hidden="1" x14ac:dyDescent="0.25"/>
    <row r="3" spans="3:10" s="21" customFormat="1" x14ac:dyDescent="0.25">
      <c r="C3" s="1" t="s">
        <v>0</v>
      </c>
      <c r="E3" s="186" t="s">
        <v>109</v>
      </c>
      <c r="F3" s="187"/>
      <c r="G3" s="187"/>
      <c r="H3" s="187"/>
      <c r="I3" s="187"/>
      <c r="J3" s="188"/>
    </row>
    <row r="4" spans="3:10" s="21" customFormat="1" x14ac:dyDescent="0.25">
      <c r="C4" s="2" t="s">
        <v>2</v>
      </c>
      <c r="E4" s="189"/>
      <c r="F4" s="190"/>
      <c r="G4" s="190"/>
      <c r="H4" s="190"/>
      <c r="I4" s="190"/>
      <c r="J4" s="191"/>
    </row>
    <row r="5" spans="3:10" s="21" customFormat="1" x14ac:dyDescent="0.25"/>
    <row r="6" spans="3:10" x14ac:dyDescent="0.25">
      <c r="C6" s="29" t="s">
        <v>3</v>
      </c>
      <c r="D6" s="30" t="s">
        <v>4</v>
      </c>
      <c r="E6" s="30">
        <v>2016</v>
      </c>
      <c r="F6" s="30">
        <v>2017</v>
      </c>
      <c r="G6" s="30">
        <v>2018</v>
      </c>
      <c r="H6" s="30">
        <v>2019</v>
      </c>
      <c r="I6" s="30">
        <v>2020</v>
      </c>
      <c r="J6" s="43">
        <v>2021</v>
      </c>
    </row>
    <row r="7" spans="3:10" x14ac:dyDescent="0.25">
      <c r="C7" s="32" t="s">
        <v>20</v>
      </c>
      <c r="D7" s="11" t="s">
        <v>21</v>
      </c>
      <c r="E7" s="87">
        <v>44282</v>
      </c>
      <c r="F7" s="87">
        <v>43049</v>
      </c>
      <c r="G7" s="87">
        <v>42726</v>
      </c>
      <c r="H7" s="87">
        <v>42472</v>
      </c>
      <c r="I7" s="87">
        <v>41780</v>
      </c>
      <c r="J7" s="89">
        <v>41685</v>
      </c>
    </row>
    <row r="8" spans="3:10" x14ac:dyDescent="0.25">
      <c r="C8" s="32" t="s">
        <v>20</v>
      </c>
      <c r="D8" s="11" t="s">
        <v>23</v>
      </c>
      <c r="E8" s="87">
        <v>22979</v>
      </c>
      <c r="F8" s="87">
        <v>22338</v>
      </c>
      <c r="G8" s="87">
        <v>21864</v>
      </c>
      <c r="H8" s="87">
        <v>21491</v>
      </c>
      <c r="I8" s="87">
        <v>20959</v>
      </c>
      <c r="J8" s="89">
        <v>20499</v>
      </c>
    </row>
    <row r="9" spans="3:10" x14ac:dyDescent="0.25">
      <c r="C9" s="32" t="s">
        <v>20</v>
      </c>
      <c r="D9" s="10" t="s">
        <v>24</v>
      </c>
      <c r="E9" s="87">
        <v>11114</v>
      </c>
      <c r="F9" s="87">
        <v>10742</v>
      </c>
      <c r="G9" s="87">
        <v>10604</v>
      </c>
      <c r="H9" s="87">
        <v>10620</v>
      </c>
      <c r="I9" s="87">
        <v>10465</v>
      </c>
      <c r="J9" s="89">
        <v>10352</v>
      </c>
    </row>
    <row r="10" spans="3:10" x14ac:dyDescent="0.25">
      <c r="C10" s="32" t="s">
        <v>20</v>
      </c>
      <c r="D10" s="10" t="s">
        <v>26</v>
      </c>
      <c r="E10" s="87">
        <v>7069</v>
      </c>
      <c r="F10" s="87">
        <v>6857</v>
      </c>
      <c r="G10" s="87">
        <v>6720</v>
      </c>
      <c r="H10" s="87">
        <v>6653</v>
      </c>
      <c r="I10" s="87">
        <v>6420</v>
      </c>
      <c r="J10" s="89">
        <v>6329</v>
      </c>
    </row>
    <row r="11" spans="3:10" x14ac:dyDescent="0.25">
      <c r="C11" s="32" t="s">
        <v>20</v>
      </c>
      <c r="D11" s="10" t="s">
        <v>27</v>
      </c>
      <c r="E11" s="87">
        <v>6942</v>
      </c>
      <c r="F11" s="87">
        <v>6656</v>
      </c>
      <c r="G11" s="87">
        <v>6424</v>
      </c>
      <c r="H11" s="87">
        <v>6296</v>
      </c>
      <c r="I11" s="87">
        <v>6087</v>
      </c>
      <c r="J11" s="89">
        <v>6042</v>
      </c>
    </row>
    <row r="12" spans="3:10" x14ac:dyDescent="0.25">
      <c r="C12" s="32" t="s">
        <v>20</v>
      </c>
      <c r="D12" s="10" t="s">
        <v>29</v>
      </c>
      <c r="E12" s="87">
        <v>6195</v>
      </c>
      <c r="F12" s="87">
        <v>5919</v>
      </c>
      <c r="G12" s="87">
        <v>5855</v>
      </c>
      <c r="H12" s="87">
        <v>5693</v>
      </c>
      <c r="I12" s="87">
        <v>5508</v>
      </c>
      <c r="J12" s="89">
        <v>5362</v>
      </c>
    </row>
    <row r="13" spans="3:10" x14ac:dyDescent="0.25">
      <c r="C13" s="32" t="s">
        <v>20</v>
      </c>
      <c r="D13" s="23" t="s">
        <v>30</v>
      </c>
      <c r="E13">
        <v>2661</v>
      </c>
      <c r="F13">
        <v>2585</v>
      </c>
      <c r="G13">
        <v>2509</v>
      </c>
      <c r="H13">
        <v>2450</v>
      </c>
      <c r="I13">
        <v>2410</v>
      </c>
      <c r="J13" s="44">
        <v>2396</v>
      </c>
    </row>
    <row r="14" spans="3:10" x14ac:dyDescent="0.25">
      <c r="C14" s="32" t="s">
        <v>20</v>
      </c>
      <c r="D14" s="23" t="s">
        <v>32</v>
      </c>
      <c r="E14">
        <v>1769</v>
      </c>
      <c r="F14">
        <v>1707</v>
      </c>
      <c r="G14">
        <v>1732</v>
      </c>
      <c r="H14">
        <v>1748</v>
      </c>
      <c r="I14">
        <v>1729</v>
      </c>
      <c r="J14" s="44">
        <v>1728</v>
      </c>
    </row>
    <row r="15" spans="3:10" x14ac:dyDescent="0.25">
      <c r="C15" s="32" t="s">
        <v>20</v>
      </c>
      <c r="D15" s="23" t="s">
        <v>33</v>
      </c>
      <c r="E15">
        <v>1280</v>
      </c>
      <c r="F15">
        <v>1234</v>
      </c>
      <c r="G15">
        <v>1218</v>
      </c>
      <c r="H15">
        <v>1187</v>
      </c>
      <c r="I15">
        <v>1149</v>
      </c>
      <c r="J15" s="44">
        <v>1115</v>
      </c>
    </row>
    <row r="16" spans="3:10" x14ac:dyDescent="0.25">
      <c r="C16" s="32" t="s">
        <v>20</v>
      </c>
      <c r="D16" s="23" t="s">
        <v>34</v>
      </c>
      <c r="E16">
        <v>1266</v>
      </c>
      <c r="F16">
        <v>1245</v>
      </c>
      <c r="G16">
        <v>1216</v>
      </c>
      <c r="H16">
        <v>1196</v>
      </c>
      <c r="I16">
        <v>1164</v>
      </c>
      <c r="J16" s="44">
        <v>1141</v>
      </c>
    </row>
    <row r="17" spans="3:10" x14ac:dyDescent="0.25">
      <c r="C17" s="32" t="s">
        <v>20</v>
      </c>
      <c r="D17" s="23" t="s">
        <v>35</v>
      </c>
      <c r="E17">
        <v>1076</v>
      </c>
      <c r="F17">
        <v>1052</v>
      </c>
      <c r="G17">
        <v>1036</v>
      </c>
      <c r="H17">
        <v>1025</v>
      </c>
      <c r="I17">
        <v>993</v>
      </c>
      <c r="J17" s="44">
        <v>967</v>
      </c>
    </row>
    <row r="18" spans="3:10" x14ac:dyDescent="0.25">
      <c r="C18" s="32" t="s">
        <v>20</v>
      </c>
      <c r="D18" s="23" t="s">
        <v>36</v>
      </c>
      <c r="E18">
        <v>838</v>
      </c>
      <c r="F18">
        <v>810</v>
      </c>
      <c r="G18">
        <v>782</v>
      </c>
      <c r="H18">
        <v>770</v>
      </c>
      <c r="I18">
        <v>762</v>
      </c>
      <c r="J18" s="44">
        <v>755</v>
      </c>
    </row>
    <row r="19" spans="3:10" x14ac:dyDescent="0.25">
      <c r="C19" s="32" t="s">
        <v>20</v>
      </c>
      <c r="D19" s="23" t="s">
        <v>37</v>
      </c>
      <c r="E19">
        <v>850</v>
      </c>
      <c r="F19">
        <v>826</v>
      </c>
      <c r="G19">
        <v>797</v>
      </c>
      <c r="H19">
        <v>762</v>
      </c>
      <c r="I19">
        <v>747</v>
      </c>
      <c r="J19" s="44">
        <v>738</v>
      </c>
    </row>
    <row r="20" spans="3:10" x14ac:dyDescent="0.25">
      <c r="C20" s="32" t="s">
        <v>20</v>
      </c>
      <c r="D20" s="23" t="s">
        <v>38</v>
      </c>
      <c r="E20">
        <v>640</v>
      </c>
      <c r="F20">
        <v>607</v>
      </c>
      <c r="G20">
        <v>586</v>
      </c>
      <c r="H20">
        <v>553</v>
      </c>
      <c r="I20">
        <v>541</v>
      </c>
      <c r="J20" s="44">
        <v>539</v>
      </c>
    </row>
    <row r="21" spans="3:10" x14ac:dyDescent="0.25">
      <c r="C21" s="32" t="s">
        <v>20</v>
      </c>
      <c r="D21" s="23" t="s">
        <v>39</v>
      </c>
      <c r="E21">
        <v>580</v>
      </c>
      <c r="F21">
        <v>584</v>
      </c>
      <c r="G21">
        <v>556</v>
      </c>
      <c r="H21">
        <v>549</v>
      </c>
      <c r="I21">
        <v>555</v>
      </c>
      <c r="J21" s="44">
        <v>533</v>
      </c>
    </row>
    <row r="22" spans="3:10" x14ac:dyDescent="0.25">
      <c r="C22" s="32" t="s">
        <v>20</v>
      </c>
      <c r="D22" s="23" t="s">
        <v>41</v>
      </c>
      <c r="E22">
        <v>2317</v>
      </c>
      <c r="F22">
        <v>2224</v>
      </c>
      <c r="G22">
        <v>2170</v>
      </c>
      <c r="H22">
        <v>2120</v>
      </c>
      <c r="I22">
        <v>2091</v>
      </c>
      <c r="J22" s="44">
        <v>2074</v>
      </c>
    </row>
    <row r="23" spans="3:10" x14ac:dyDescent="0.25">
      <c r="C23" s="32" t="s">
        <v>20</v>
      </c>
      <c r="D23" s="23" t="s">
        <v>42</v>
      </c>
      <c r="E23">
        <v>1035</v>
      </c>
      <c r="F23">
        <v>1010</v>
      </c>
      <c r="G23">
        <v>1001</v>
      </c>
      <c r="H23">
        <v>984</v>
      </c>
      <c r="I23">
        <v>965</v>
      </c>
      <c r="J23" s="44">
        <v>938</v>
      </c>
    </row>
    <row r="24" spans="3:10" x14ac:dyDescent="0.25">
      <c r="C24" s="32" t="s">
        <v>20</v>
      </c>
      <c r="D24" s="23" t="s">
        <v>43</v>
      </c>
      <c r="E24">
        <v>313</v>
      </c>
      <c r="F24">
        <v>305</v>
      </c>
      <c r="G24">
        <v>309</v>
      </c>
      <c r="H24">
        <v>308</v>
      </c>
      <c r="I24">
        <v>303</v>
      </c>
      <c r="J24" s="44">
        <v>303</v>
      </c>
    </row>
    <row r="25" spans="3:10" ht="15.75" thickBot="1" x14ac:dyDescent="0.3">
      <c r="C25" s="34" t="s">
        <v>20</v>
      </c>
      <c r="D25" s="13" t="s">
        <v>44</v>
      </c>
      <c r="E25" s="13">
        <v>2369</v>
      </c>
      <c r="F25" s="13">
        <v>2283</v>
      </c>
      <c r="G25" s="13">
        <v>2216</v>
      </c>
      <c r="H25" s="13">
        <v>2172</v>
      </c>
      <c r="I25" s="13">
        <v>2137</v>
      </c>
      <c r="J25" s="45">
        <v>2093</v>
      </c>
    </row>
    <row r="26" spans="3:10" x14ac:dyDescent="0.25">
      <c r="C26" s="36" t="s">
        <v>45</v>
      </c>
      <c r="D26" s="11" t="s">
        <v>46</v>
      </c>
      <c r="E26" s="87">
        <v>55480</v>
      </c>
      <c r="F26" s="87">
        <v>53947</v>
      </c>
      <c r="G26" s="87">
        <v>52399</v>
      </c>
      <c r="H26" s="87">
        <v>51702</v>
      </c>
      <c r="I26" s="87">
        <v>50605</v>
      </c>
      <c r="J26" s="89">
        <v>49680</v>
      </c>
    </row>
    <row r="27" spans="3:10" x14ac:dyDescent="0.25">
      <c r="C27" s="36" t="s">
        <v>45</v>
      </c>
      <c r="D27" s="11" t="s">
        <v>47</v>
      </c>
      <c r="E27" s="87">
        <v>18821</v>
      </c>
      <c r="F27" s="87">
        <v>18224</v>
      </c>
      <c r="G27" s="87">
        <v>17995</v>
      </c>
      <c r="H27" s="87">
        <v>17645</v>
      </c>
      <c r="I27" s="87">
        <v>16928</v>
      </c>
      <c r="J27" s="89">
        <v>16655</v>
      </c>
    </row>
    <row r="28" spans="3:10" x14ac:dyDescent="0.25">
      <c r="C28" s="36" t="s">
        <v>45</v>
      </c>
      <c r="D28" s="10" t="s">
        <v>48</v>
      </c>
      <c r="E28" s="87">
        <v>5435</v>
      </c>
      <c r="F28" s="87">
        <v>5257</v>
      </c>
      <c r="G28" s="87">
        <v>5102</v>
      </c>
      <c r="H28" s="87">
        <v>5013</v>
      </c>
      <c r="I28" s="87">
        <v>4822</v>
      </c>
      <c r="J28" s="89">
        <v>4731</v>
      </c>
    </row>
    <row r="29" spans="3:10" x14ac:dyDescent="0.25">
      <c r="C29" s="36" t="s">
        <v>45</v>
      </c>
      <c r="D29" s="10" t="s">
        <v>49</v>
      </c>
      <c r="E29" s="87">
        <v>5390</v>
      </c>
      <c r="F29" s="87">
        <v>5208</v>
      </c>
      <c r="G29" s="87">
        <v>5013</v>
      </c>
      <c r="H29" s="87">
        <v>4864</v>
      </c>
      <c r="I29" s="87">
        <v>4584</v>
      </c>
      <c r="J29" s="89">
        <v>4475</v>
      </c>
    </row>
    <row r="30" spans="3:10" x14ac:dyDescent="0.25">
      <c r="C30" s="36" t="s">
        <v>45</v>
      </c>
      <c r="D30" s="10" t="s">
        <v>50</v>
      </c>
      <c r="E30" s="87">
        <v>4928</v>
      </c>
      <c r="F30" s="87">
        <v>4755</v>
      </c>
      <c r="G30" s="87">
        <v>4683</v>
      </c>
      <c r="H30" s="87">
        <v>4575</v>
      </c>
      <c r="I30" s="87">
        <v>4441</v>
      </c>
      <c r="J30" s="89">
        <v>4326</v>
      </c>
    </row>
    <row r="31" spans="3:10" x14ac:dyDescent="0.25">
      <c r="C31" s="36" t="s">
        <v>45</v>
      </c>
      <c r="D31" s="10" t="s">
        <v>51</v>
      </c>
      <c r="E31" s="87">
        <v>4507</v>
      </c>
      <c r="F31" s="87">
        <v>4395</v>
      </c>
      <c r="G31" s="87">
        <v>4281</v>
      </c>
      <c r="H31" s="87">
        <v>4191</v>
      </c>
      <c r="I31" s="87">
        <v>4033</v>
      </c>
      <c r="J31" s="89">
        <v>3928</v>
      </c>
    </row>
    <row r="32" spans="3:10" x14ac:dyDescent="0.25">
      <c r="C32" s="36" t="s">
        <v>45</v>
      </c>
      <c r="D32" s="10" t="s">
        <v>52</v>
      </c>
      <c r="E32" s="87">
        <v>4233</v>
      </c>
      <c r="F32" s="87">
        <v>4106</v>
      </c>
      <c r="G32" s="87">
        <v>3950</v>
      </c>
      <c r="H32" s="87">
        <v>3862</v>
      </c>
      <c r="I32" s="87">
        <v>3754</v>
      </c>
      <c r="J32" s="89">
        <v>3669</v>
      </c>
    </row>
    <row r="33" spans="3:10" x14ac:dyDescent="0.25">
      <c r="C33" s="36" t="s">
        <v>45</v>
      </c>
      <c r="D33" s="23" t="s">
        <v>53</v>
      </c>
      <c r="E33">
        <v>1345</v>
      </c>
      <c r="F33">
        <v>1311</v>
      </c>
      <c r="G33">
        <v>1278</v>
      </c>
      <c r="H33">
        <v>1253</v>
      </c>
      <c r="I33">
        <v>1206</v>
      </c>
      <c r="J33" s="44">
        <v>1181</v>
      </c>
    </row>
    <row r="34" spans="3:10" x14ac:dyDescent="0.25">
      <c r="C34" s="36" t="s">
        <v>45</v>
      </c>
      <c r="D34" s="23" t="s">
        <v>54</v>
      </c>
      <c r="E34">
        <v>1008</v>
      </c>
      <c r="F34">
        <v>954</v>
      </c>
      <c r="G34">
        <v>927</v>
      </c>
      <c r="H34">
        <v>896</v>
      </c>
      <c r="I34">
        <v>861</v>
      </c>
      <c r="J34" s="44">
        <v>838</v>
      </c>
    </row>
    <row r="35" spans="3:10" x14ac:dyDescent="0.25">
      <c r="C35" s="36" t="s">
        <v>45</v>
      </c>
      <c r="D35" s="23" t="s">
        <v>55</v>
      </c>
      <c r="E35">
        <v>1494</v>
      </c>
      <c r="F35">
        <v>1457</v>
      </c>
      <c r="G35">
        <v>1409</v>
      </c>
      <c r="H35">
        <v>1379</v>
      </c>
      <c r="I35">
        <v>1347</v>
      </c>
      <c r="J35" s="44">
        <v>1318</v>
      </c>
    </row>
    <row r="36" spans="3:10" x14ac:dyDescent="0.25">
      <c r="C36" s="36" t="s">
        <v>45</v>
      </c>
      <c r="D36" s="23" t="s">
        <v>56</v>
      </c>
      <c r="E36">
        <v>1959</v>
      </c>
      <c r="F36">
        <v>1919</v>
      </c>
      <c r="G36">
        <v>1870</v>
      </c>
      <c r="H36">
        <v>1845</v>
      </c>
      <c r="I36">
        <v>1799</v>
      </c>
      <c r="J36" s="44">
        <v>1764</v>
      </c>
    </row>
    <row r="37" spans="3:10" x14ac:dyDescent="0.25">
      <c r="C37" s="36" t="s">
        <v>45</v>
      </c>
      <c r="D37" s="23" t="s">
        <v>57</v>
      </c>
      <c r="E37">
        <v>883</v>
      </c>
      <c r="F37">
        <v>868</v>
      </c>
      <c r="G37">
        <v>846</v>
      </c>
      <c r="H37">
        <v>821</v>
      </c>
      <c r="I37">
        <v>786</v>
      </c>
      <c r="J37" s="44">
        <v>780</v>
      </c>
    </row>
    <row r="38" spans="3:10" x14ac:dyDescent="0.25">
      <c r="C38" s="36" t="s">
        <v>45</v>
      </c>
      <c r="D38" s="23" t="s">
        <v>58</v>
      </c>
      <c r="E38">
        <v>1300</v>
      </c>
      <c r="F38">
        <v>1274</v>
      </c>
      <c r="G38">
        <v>1240</v>
      </c>
      <c r="H38">
        <v>1226</v>
      </c>
      <c r="I38">
        <v>1226</v>
      </c>
      <c r="J38" s="44">
        <v>1195</v>
      </c>
    </row>
    <row r="39" spans="3:10" ht="15.75" thickBot="1" x14ac:dyDescent="0.3">
      <c r="C39" s="37" t="s">
        <v>45</v>
      </c>
      <c r="D39" s="24" t="s">
        <v>59</v>
      </c>
      <c r="E39" s="13">
        <v>397</v>
      </c>
      <c r="F39" s="13">
        <v>389</v>
      </c>
      <c r="G39" s="13">
        <v>368</v>
      </c>
      <c r="H39" s="13">
        <v>351</v>
      </c>
      <c r="I39" s="13">
        <v>347</v>
      </c>
      <c r="J39" s="45">
        <v>340</v>
      </c>
    </row>
    <row r="40" spans="3:10" x14ac:dyDescent="0.25">
      <c r="C40" s="32" t="s">
        <v>60</v>
      </c>
      <c r="D40" s="11" t="s">
        <v>60</v>
      </c>
      <c r="E40" s="87">
        <v>416691</v>
      </c>
      <c r="F40" s="87">
        <v>415504</v>
      </c>
      <c r="G40" s="87">
        <v>410665</v>
      </c>
      <c r="H40" s="87">
        <v>405051</v>
      </c>
      <c r="I40" s="87">
        <v>393903</v>
      </c>
      <c r="J40" s="89">
        <v>388746</v>
      </c>
    </row>
    <row r="41" spans="3:10" x14ac:dyDescent="0.25">
      <c r="C41" s="32" t="s">
        <v>60</v>
      </c>
      <c r="D41" s="11" t="s">
        <v>61</v>
      </c>
      <c r="E41" s="87">
        <v>31848</v>
      </c>
      <c r="F41" s="87">
        <v>31135</v>
      </c>
      <c r="G41" s="87">
        <v>31291</v>
      </c>
      <c r="H41" s="87">
        <v>31397</v>
      </c>
      <c r="I41" s="87">
        <v>31481</v>
      </c>
      <c r="J41" s="89">
        <v>31382</v>
      </c>
    </row>
    <row r="42" spans="3:10" x14ac:dyDescent="0.25">
      <c r="C42" s="32" t="s">
        <v>60</v>
      </c>
      <c r="D42" s="10" t="s">
        <v>62</v>
      </c>
      <c r="E42" s="87">
        <v>7259</v>
      </c>
      <c r="F42" s="87">
        <v>7202</v>
      </c>
      <c r="G42" s="87">
        <v>7170</v>
      </c>
      <c r="H42" s="87">
        <v>7321</v>
      </c>
      <c r="I42" s="87">
        <v>7327</v>
      </c>
      <c r="J42" s="89">
        <v>8901</v>
      </c>
    </row>
    <row r="43" spans="3:10" x14ac:dyDescent="0.25">
      <c r="C43" s="32" t="s">
        <v>60</v>
      </c>
      <c r="D43" t="s">
        <v>63</v>
      </c>
      <c r="E43">
        <v>11511</v>
      </c>
      <c r="F43">
        <v>11399</v>
      </c>
      <c r="G43">
        <v>11410</v>
      </c>
      <c r="H43">
        <v>11327</v>
      </c>
      <c r="I43">
        <v>11241</v>
      </c>
      <c r="J43" s="44">
        <v>11234</v>
      </c>
    </row>
    <row r="44" spans="3:10" x14ac:dyDescent="0.25">
      <c r="C44" s="32" t="s">
        <v>60</v>
      </c>
      <c r="D44" t="s">
        <v>64</v>
      </c>
      <c r="E44">
        <v>7460</v>
      </c>
      <c r="F44">
        <v>7193</v>
      </c>
      <c r="G44">
        <v>7052</v>
      </c>
      <c r="H44">
        <v>6986</v>
      </c>
      <c r="I44">
        <v>6843</v>
      </c>
      <c r="J44" s="44">
        <v>6642</v>
      </c>
    </row>
    <row r="45" spans="3:10" x14ac:dyDescent="0.25">
      <c r="C45" s="32" t="s">
        <v>60</v>
      </c>
      <c r="D45" t="s">
        <v>65</v>
      </c>
      <c r="E45">
        <v>4208</v>
      </c>
      <c r="F45">
        <v>4085</v>
      </c>
      <c r="G45">
        <v>4131</v>
      </c>
      <c r="H45">
        <v>4268</v>
      </c>
      <c r="I45">
        <v>4378</v>
      </c>
      <c r="J45" s="44">
        <v>4285</v>
      </c>
    </row>
    <row r="46" spans="3:10" x14ac:dyDescent="0.25">
      <c r="C46" s="32" t="s">
        <v>60</v>
      </c>
      <c r="D46" t="s">
        <v>66</v>
      </c>
      <c r="E46">
        <v>2512</v>
      </c>
      <c r="F46">
        <v>2448</v>
      </c>
      <c r="G46">
        <v>2439</v>
      </c>
      <c r="H46">
        <v>2422</v>
      </c>
      <c r="I46">
        <v>2268</v>
      </c>
      <c r="J46" s="44">
        <v>2259</v>
      </c>
    </row>
    <row r="47" spans="3:10" ht="15.75" thickBot="1" x14ac:dyDescent="0.3">
      <c r="C47" s="34" t="s">
        <v>60</v>
      </c>
      <c r="D47" s="13" t="s">
        <v>67</v>
      </c>
      <c r="E47" s="13">
        <v>2224</v>
      </c>
      <c r="F47" s="13">
        <v>2158</v>
      </c>
      <c r="G47" s="13">
        <v>2111</v>
      </c>
      <c r="H47" s="13">
        <v>2080</v>
      </c>
      <c r="I47" s="13">
        <v>2071</v>
      </c>
      <c r="J47" s="45">
        <v>2051</v>
      </c>
    </row>
    <row r="48" spans="3:10" x14ac:dyDescent="0.25">
      <c r="C48" s="36" t="s">
        <v>68</v>
      </c>
      <c r="D48" s="11" t="s">
        <v>69</v>
      </c>
      <c r="E48" s="87">
        <v>14696</v>
      </c>
      <c r="F48" s="87">
        <v>14332</v>
      </c>
      <c r="G48" s="87">
        <v>14283</v>
      </c>
      <c r="H48" s="87">
        <v>14233</v>
      </c>
      <c r="I48" s="87">
        <v>14017</v>
      </c>
      <c r="J48" s="89">
        <v>13987</v>
      </c>
    </row>
    <row r="49" spans="3:10" x14ac:dyDescent="0.25">
      <c r="C49" s="36" t="s">
        <v>68</v>
      </c>
      <c r="D49" s="11" t="s">
        <v>70</v>
      </c>
      <c r="E49" s="87">
        <v>15166</v>
      </c>
      <c r="F49" s="87">
        <v>14714</v>
      </c>
      <c r="G49" s="87">
        <v>14364</v>
      </c>
      <c r="H49" s="87">
        <v>14232</v>
      </c>
      <c r="I49" s="87">
        <v>13951</v>
      </c>
      <c r="J49" s="89">
        <v>13888</v>
      </c>
    </row>
    <row r="50" spans="3:10" x14ac:dyDescent="0.25">
      <c r="C50" s="36" t="s">
        <v>68</v>
      </c>
      <c r="D50" s="10" t="s">
        <v>71</v>
      </c>
      <c r="E50" s="87">
        <v>9806</v>
      </c>
      <c r="F50" s="87">
        <v>9573</v>
      </c>
      <c r="G50" s="87">
        <v>9382</v>
      </c>
      <c r="H50" s="87">
        <v>9206</v>
      </c>
      <c r="I50" s="87">
        <v>8977</v>
      </c>
      <c r="J50" s="89">
        <v>8899</v>
      </c>
    </row>
    <row r="51" spans="3:10" x14ac:dyDescent="0.25">
      <c r="C51" s="36" t="s">
        <v>68</v>
      </c>
      <c r="D51" s="10" t="s">
        <v>72</v>
      </c>
      <c r="E51" s="87">
        <v>5170</v>
      </c>
      <c r="F51" s="87">
        <v>4998</v>
      </c>
      <c r="G51" s="87">
        <v>4854</v>
      </c>
      <c r="H51" s="87">
        <v>4766</v>
      </c>
      <c r="I51" s="87">
        <v>4581</v>
      </c>
      <c r="J51" s="89">
        <v>4436</v>
      </c>
    </row>
    <row r="52" spans="3:10" x14ac:dyDescent="0.25">
      <c r="C52" s="36" t="s">
        <v>68</v>
      </c>
      <c r="D52" s="10" t="s">
        <v>73</v>
      </c>
      <c r="E52" s="87">
        <v>4811</v>
      </c>
      <c r="F52" s="87">
        <v>4625</v>
      </c>
      <c r="G52" s="87">
        <v>4516</v>
      </c>
      <c r="H52" s="87">
        <v>4417</v>
      </c>
      <c r="I52" s="87">
        <v>4273</v>
      </c>
      <c r="J52" s="89">
        <v>4162</v>
      </c>
    </row>
    <row r="53" spans="3:10" x14ac:dyDescent="0.25">
      <c r="C53" s="36" t="s">
        <v>68</v>
      </c>
      <c r="D53" s="10" t="s">
        <v>74</v>
      </c>
      <c r="E53" s="87">
        <v>4591</v>
      </c>
      <c r="F53" s="87">
        <v>4392</v>
      </c>
      <c r="G53" s="87">
        <v>4276</v>
      </c>
      <c r="H53" s="87">
        <v>4187</v>
      </c>
      <c r="I53" s="87">
        <v>4073</v>
      </c>
      <c r="J53" s="89">
        <v>3975</v>
      </c>
    </row>
    <row r="54" spans="3:10" x14ac:dyDescent="0.25">
      <c r="C54" s="36" t="s">
        <v>68</v>
      </c>
      <c r="D54" s="10" t="s">
        <v>75</v>
      </c>
      <c r="E54" s="87">
        <v>3432</v>
      </c>
      <c r="F54" s="87">
        <v>3373</v>
      </c>
      <c r="G54" s="87">
        <v>3260</v>
      </c>
      <c r="H54" s="87">
        <v>3229</v>
      </c>
      <c r="I54" s="87">
        <v>3185</v>
      </c>
      <c r="J54" s="89">
        <v>3169</v>
      </c>
    </row>
    <row r="55" spans="3:10" x14ac:dyDescent="0.25">
      <c r="C55" s="36" t="s">
        <v>68</v>
      </c>
      <c r="D55" s="10" t="s">
        <v>76</v>
      </c>
      <c r="E55" s="87">
        <v>2962</v>
      </c>
      <c r="F55" s="87">
        <v>2829</v>
      </c>
      <c r="G55" s="87">
        <v>2743</v>
      </c>
      <c r="H55" s="87">
        <v>2708</v>
      </c>
      <c r="I55" s="87">
        <v>2632</v>
      </c>
      <c r="J55" s="89">
        <v>2572</v>
      </c>
    </row>
    <row r="56" spans="3:10" x14ac:dyDescent="0.25">
      <c r="C56" s="36" t="s">
        <v>68</v>
      </c>
      <c r="D56" s="10" t="s">
        <v>77</v>
      </c>
      <c r="E56" s="87">
        <v>4779</v>
      </c>
      <c r="F56" s="87">
        <v>4629</v>
      </c>
      <c r="G56" s="87">
        <v>4530</v>
      </c>
      <c r="H56" s="87">
        <v>4416</v>
      </c>
      <c r="I56" s="87">
        <v>4321</v>
      </c>
      <c r="J56" s="89">
        <v>4285</v>
      </c>
    </row>
    <row r="57" spans="3:10" x14ac:dyDescent="0.25">
      <c r="C57" s="36" t="s">
        <v>68</v>
      </c>
      <c r="D57" s="23" t="s">
        <v>78</v>
      </c>
      <c r="E57">
        <v>1805</v>
      </c>
      <c r="F57">
        <v>1735</v>
      </c>
      <c r="G57">
        <v>1665</v>
      </c>
      <c r="H57">
        <v>1652</v>
      </c>
      <c r="I57">
        <v>1629</v>
      </c>
      <c r="J57" s="44">
        <v>1600</v>
      </c>
    </row>
    <row r="58" spans="3:10" x14ac:dyDescent="0.25">
      <c r="C58" s="36" t="s">
        <v>68</v>
      </c>
      <c r="D58" s="23" t="s">
        <v>79</v>
      </c>
      <c r="E58">
        <v>1061</v>
      </c>
      <c r="F58">
        <v>1027</v>
      </c>
      <c r="G58">
        <v>998</v>
      </c>
      <c r="H58">
        <v>974</v>
      </c>
      <c r="I58">
        <v>945</v>
      </c>
      <c r="J58" s="44">
        <v>924</v>
      </c>
    </row>
    <row r="59" spans="3:10" x14ac:dyDescent="0.25">
      <c r="C59" s="36" t="s">
        <v>68</v>
      </c>
      <c r="D59" s="23" t="s">
        <v>80</v>
      </c>
      <c r="E59">
        <v>977</v>
      </c>
      <c r="F59">
        <v>934</v>
      </c>
      <c r="G59">
        <v>896</v>
      </c>
      <c r="H59">
        <v>858</v>
      </c>
      <c r="I59">
        <v>810</v>
      </c>
      <c r="J59" s="44">
        <v>786</v>
      </c>
    </row>
    <row r="60" spans="3:10" x14ac:dyDescent="0.25">
      <c r="C60" s="36" t="s">
        <v>68</v>
      </c>
      <c r="D60" s="23" t="s">
        <v>81</v>
      </c>
      <c r="E60">
        <v>659</v>
      </c>
      <c r="F60">
        <v>633</v>
      </c>
      <c r="G60">
        <v>635</v>
      </c>
      <c r="H60">
        <v>608</v>
      </c>
      <c r="I60">
        <v>606</v>
      </c>
      <c r="J60" s="44">
        <v>599</v>
      </c>
    </row>
    <row r="61" spans="3:10" x14ac:dyDescent="0.25">
      <c r="C61" s="36" t="s">
        <v>68</v>
      </c>
      <c r="D61" s="23" t="s">
        <v>82</v>
      </c>
      <c r="E61">
        <v>671</v>
      </c>
      <c r="F61">
        <v>631</v>
      </c>
      <c r="G61">
        <v>605</v>
      </c>
      <c r="H61">
        <v>589</v>
      </c>
      <c r="I61">
        <v>571</v>
      </c>
      <c r="J61" s="44">
        <v>578</v>
      </c>
    </row>
    <row r="62" spans="3:10" x14ac:dyDescent="0.25">
      <c r="C62" s="36" t="s">
        <v>68</v>
      </c>
      <c r="D62" s="23" t="s">
        <v>83</v>
      </c>
      <c r="E62">
        <v>640</v>
      </c>
      <c r="F62">
        <v>607</v>
      </c>
      <c r="G62">
        <v>602</v>
      </c>
      <c r="H62">
        <v>597</v>
      </c>
      <c r="I62">
        <v>585</v>
      </c>
      <c r="J62" s="44">
        <v>595</v>
      </c>
    </row>
    <row r="63" spans="3:10" x14ac:dyDescent="0.25">
      <c r="C63" s="36" t="s">
        <v>68</v>
      </c>
      <c r="D63" s="23" t="s">
        <v>84</v>
      </c>
      <c r="E63">
        <v>705</v>
      </c>
      <c r="F63">
        <v>698</v>
      </c>
      <c r="G63">
        <v>625</v>
      </c>
      <c r="H63">
        <v>620</v>
      </c>
      <c r="I63">
        <v>596</v>
      </c>
      <c r="J63" s="44">
        <v>601</v>
      </c>
    </row>
    <row r="64" spans="3:10" x14ac:dyDescent="0.25">
      <c r="C64" s="36" t="s">
        <v>68</v>
      </c>
      <c r="D64" t="s">
        <v>85</v>
      </c>
      <c r="E64">
        <v>1807</v>
      </c>
      <c r="F64">
        <v>1735</v>
      </c>
      <c r="G64">
        <v>1754</v>
      </c>
      <c r="H64">
        <v>1890</v>
      </c>
      <c r="I64">
        <v>1881</v>
      </c>
      <c r="J64" s="44">
        <v>1914</v>
      </c>
    </row>
    <row r="65" spans="3:10" x14ac:dyDescent="0.25">
      <c r="C65" s="36" t="s">
        <v>68</v>
      </c>
      <c r="D65" t="s">
        <v>86</v>
      </c>
      <c r="E65">
        <v>4260</v>
      </c>
      <c r="F65">
        <v>4213</v>
      </c>
      <c r="G65">
        <v>4301</v>
      </c>
      <c r="H65">
        <v>4322</v>
      </c>
      <c r="I65">
        <v>4375</v>
      </c>
      <c r="J65" s="44">
        <v>4401</v>
      </c>
    </row>
    <row r="66" spans="3:10" x14ac:dyDescent="0.25">
      <c r="C66" s="36" t="s">
        <v>68</v>
      </c>
      <c r="D66" t="s">
        <v>87</v>
      </c>
      <c r="E66">
        <v>4008</v>
      </c>
      <c r="F66">
        <v>3872</v>
      </c>
      <c r="G66">
        <v>3831</v>
      </c>
      <c r="H66">
        <v>3796</v>
      </c>
      <c r="I66">
        <v>3780</v>
      </c>
      <c r="J66" s="44">
        <v>3729</v>
      </c>
    </row>
    <row r="67" spans="3:10" x14ac:dyDescent="0.25">
      <c r="C67" s="36" t="s">
        <v>68</v>
      </c>
      <c r="D67" t="s">
        <v>88</v>
      </c>
      <c r="E67">
        <v>1828</v>
      </c>
      <c r="F67">
        <v>1763</v>
      </c>
      <c r="G67">
        <v>1689</v>
      </c>
      <c r="H67">
        <v>1647</v>
      </c>
      <c r="I67">
        <v>1639</v>
      </c>
      <c r="J67" s="44">
        <v>1617</v>
      </c>
    </row>
    <row r="68" spans="3:10" x14ac:dyDescent="0.25">
      <c r="C68" s="36" t="s">
        <v>68</v>
      </c>
      <c r="D68" t="s">
        <v>89</v>
      </c>
      <c r="E68">
        <v>1454</v>
      </c>
      <c r="F68">
        <v>1414</v>
      </c>
      <c r="G68">
        <v>1381</v>
      </c>
      <c r="H68">
        <v>1352</v>
      </c>
      <c r="I68">
        <v>1317</v>
      </c>
      <c r="J68" s="44">
        <v>1305</v>
      </c>
    </row>
    <row r="69" spans="3:10" x14ac:dyDescent="0.25">
      <c r="C69" s="36" t="s">
        <v>68</v>
      </c>
      <c r="D69" t="s">
        <v>90</v>
      </c>
      <c r="E69">
        <v>727</v>
      </c>
      <c r="F69">
        <v>695</v>
      </c>
      <c r="G69">
        <v>694</v>
      </c>
      <c r="H69">
        <v>683</v>
      </c>
      <c r="I69">
        <v>665</v>
      </c>
      <c r="J69" s="44">
        <v>647</v>
      </c>
    </row>
    <row r="70" spans="3:10" x14ac:dyDescent="0.25">
      <c r="C70" s="36" t="s">
        <v>68</v>
      </c>
      <c r="D70" t="s">
        <v>91</v>
      </c>
      <c r="E70">
        <v>487</v>
      </c>
      <c r="F70">
        <v>463</v>
      </c>
      <c r="G70">
        <v>454</v>
      </c>
      <c r="H70">
        <v>435</v>
      </c>
      <c r="I70">
        <v>432</v>
      </c>
      <c r="J70" s="44">
        <v>425</v>
      </c>
    </row>
    <row r="71" spans="3:10" x14ac:dyDescent="0.25">
      <c r="C71" s="36" t="s">
        <v>68</v>
      </c>
      <c r="D71" s="23" t="s">
        <v>92</v>
      </c>
      <c r="E71">
        <v>569</v>
      </c>
      <c r="F71">
        <v>561</v>
      </c>
      <c r="G71">
        <v>547</v>
      </c>
      <c r="H71">
        <v>543</v>
      </c>
      <c r="I71">
        <v>525</v>
      </c>
      <c r="J71" s="44">
        <v>510</v>
      </c>
    </row>
    <row r="72" spans="3:10" x14ac:dyDescent="0.25">
      <c r="C72" s="36" t="s">
        <v>68</v>
      </c>
      <c r="D72" s="23" t="s">
        <v>93</v>
      </c>
      <c r="E72" s="87">
        <v>1138</v>
      </c>
      <c r="F72" s="87">
        <v>1127</v>
      </c>
      <c r="G72" s="87">
        <v>1104</v>
      </c>
      <c r="H72" s="87">
        <v>1078</v>
      </c>
      <c r="I72" s="87">
        <v>1083</v>
      </c>
      <c r="J72" s="89">
        <v>1067</v>
      </c>
    </row>
    <row r="73" spans="3:10" ht="15.75" thickBot="1" x14ac:dyDescent="0.3">
      <c r="C73" s="37" t="s">
        <v>68</v>
      </c>
      <c r="D73" s="24" t="s">
        <v>94</v>
      </c>
      <c r="E73" s="13">
        <v>608</v>
      </c>
      <c r="F73" s="13">
        <v>591</v>
      </c>
      <c r="G73" s="13">
        <v>566</v>
      </c>
      <c r="H73" s="13">
        <v>540</v>
      </c>
      <c r="I73" s="13">
        <v>527</v>
      </c>
      <c r="J73" s="45">
        <v>513</v>
      </c>
    </row>
    <row r="74" spans="3:10" x14ac:dyDescent="0.25">
      <c r="C74" s="32" t="s">
        <v>95</v>
      </c>
      <c r="D74" s="11" t="s">
        <v>96</v>
      </c>
      <c r="E74" s="87">
        <v>36738</v>
      </c>
      <c r="F74" s="87">
        <v>36251</v>
      </c>
      <c r="G74" s="87">
        <v>35735</v>
      </c>
      <c r="H74" s="87">
        <v>35340</v>
      </c>
      <c r="I74" s="87">
        <v>34777</v>
      </c>
      <c r="J74" s="89">
        <v>34574</v>
      </c>
    </row>
    <row r="75" spans="3:10" x14ac:dyDescent="0.25">
      <c r="C75" s="32" t="s">
        <v>95</v>
      </c>
      <c r="D75" s="11" t="s">
        <v>97</v>
      </c>
      <c r="E75" s="87">
        <v>15051</v>
      </c>
      <c r="F75" s="87">
        <v>14656</v>
      </c>
      <c r="G75" s="87">
        <v>14341</v>
      </c>
      <c r="H75" s="87">
        <v>14154</v>
      </c>
      <c r="I75" s="87">
        <v>13822</v>
      </c>
      <c r="J75" s="89">
        <v>13593</v>
      </c>
    </row>
    <row r="76" spans="3:10" x14ac:dyDescent="0.25">
      <c r="C76" s="32" t="s">
        <v>95</v>
      </c>
      <c r="D76" s="10" t="s">
        <v>98</v>
      </c>
      <c r="E76" s="87">
        <v>5730</v>
      </c>
      <c r="F76" s="87">
        <v>5537</v>
      </c>
      <c r="G76" s="87">
        <v>5401</v>
      </c>
      <c r="H76" s="87">
        <v>5281</v>
      </c>
      <c r="I76" s="87">
        <v>5045</v>
      </c>
      <c r="J76" s="89">
        <v>6128</v>
      </c>
    </row>
    <row r="77" spans="3:10" x14ac:dyDescent="0.25">
      <c r="C77" s="32" t="s">
        <v>95</v>
      </c>
      <c r="D77" s="10" t="s">
        <v>99</v>
      </c>
      <c r="E77" s="87">
        <v>6267</v>
      </c>
      <c r="F77" s="87">
        <v>6023</v>
      </c>
      <c r="G77" s="87">
        <v>5878</v>
      </c>
      <c r="H77" s="87">
        <v>5768</v>
      </c>
      <c r="I77" s="87">
        <v>5526</v>
      </c>
      <c r="J77" s="89">
        <v>5416</v>
      </c>
    </row>
    <row r="78" spans="3:10" x14ac:dyDescent="0.25">
      <c r="C78" s="32" t="s">
        <v>95</v>
      </c>
      <c r="D78" s="10" t="s">
        <v>100</v>
      </c>
      <c r="E78" s="87">
        <v>4815</v>
      </c>
      <c r="F78" s="87">
        <v>4643</v>
      </c>
      <c r="G78" s="87">
        <v>4565</v>
      </c>
      <c r="H78" s="87">
        <v>4444</v>
      </c>
      <c r="I78" s="87">
        <v>4352</v>
      </c>
      <c r="J78" s="89">
        <v>4349</v>
      </c>
    </row>
    <row r="79" spans="3:10" x14ac:dyDescent="0.25">
      <c r="C79" s="32" t="s">
        <v>95</v>
      </c>
      <c r="D79" t="s">
        <v>101</v>
      </c>
      <c r="E79">
        <v>2420</v>
      </c>
      <c r="F79">
        <v>2361</v>
      </c>
      <c r="G79">
        <v>2372</v>
      </c>
      <c r="H79">
        <v>2382</v>
      </c>
      <c r="I79">
        <v>2453</v>
      </c>
      <c r="J79" s="44">
        <v>2446</v>
      </c>
    </row>
    <row r="80" spans="3:10" x14ac:dyDescent="0.25">
      <c r="C80" s="32" t="s">
        <v>95</v>
      </c>
      <c r="D80" t="s">
        <v>102</v>
      </c>
      <c r="E80">
        <v>3670</v>
      </c>
      <c r="F80">
        <v>3575</v>
      </c>
      <c r="G80">
        <v>3582</v>
      </c>
      <c r="H80">
        <v>3514</v>
      </c>
      <c r="I80">
        <v>3537</v>
      </c>
      <c r="J80" s="44">
        <v>3505</v>
      </c>
    </row>
    <row r="81" spans="3:10" x14ac:dyDescent="0.25">
      <c r="C81" s="32" t="s">
        <v>95</v>
      </c>
      <c r="D81" t="s">
        <v>103</v>
      </c>
      <c r="E81">
        <v>2037</v>
      </c>
      <c r="F81">
        <v>1987</v>
      </c>
      <c r="G81">
        <v>1929</v>
      </c>
      <c r="H81">
        <v>1886</v>
      </c>
      <c r="I81">
        <v>1856</v>
      </c>
      <c r="J81" s="44">
        <v>1812</v>
      </c>
    </row>
    <row r="82" spans="3:10" x14ac:dyDescent="0.25">
      <c r="C82" s="32" t="s">
        <v>95</v>
      </c>
      <c r="D82" t="s">
        <v>104</v>
      </c>
      <c r="E82">
        <v>1690</v>
      </c>
      <c r="F82">
        <v>1657</v>
      </c>
      <c r="G82">
        <v>1611</v>
      </c>
      <c r="H82">
        <v>1600</v>
      </c>
      <c r="I82">
        <v>1575</v>
      </c>
      <c r="J82" s="44">
        <v>1546</v>
      </c>
    </row>
    <row r="83" spans="3:10" x14ac:dyDescent="0.25">
      <c r="C83" s="32" t="s">
        <v>95</v>
      </c>
      <c r="D83" t="s">
        <v>105</v>
      </c>
      <c r="E83">
        <v>1460</v>
      </c>
      <c r="F83">
        <v>1427</v>
      </c>
      <c r="G83">
        <v>1375</v>
      </c>
      <c r="H83">
        <v>1342</v>
      </c>
      <c r="I83">
        <v>1303</v>
      </c>
      <c r="J83" s="44">
        <v>1282</v>
      </c>
    </row>
    <row r="84" spans="3:10" x14ac:dyDescent="0.25">
      <c r="C84" s="32" t="s">
        <v>95</v>
      </c>
      <c r="D84" t="s">
        <v>106</v>
      </c>
      <c r="E84">
        <v>1233</v>
      </c>
      <c r="F84">
        <v>1185</v>
      </c>
      <c r="G84">
        <v>1135</v>
      </c>
      <c r="H84">
        <v>1102</v>
      </c>
      <c r="I84">
        <v>1056</v>
      </c>
      <c r="J84" s="44">
        <v>1048</v>
      </c>
    </row>
    <row r="85" spans="3:10" x14ac:dyDescent="0.25">
      <c r="C85" s="32" t="s">
        <v>95</v>
      </c>
      <c r="D85" t="s">
        <v>107</v>
      </c>
      <c r="E85">
        <v>1043</v>
      </c>
      <c r="F85">
        <v>1001</v>
      </c>
      <c r="G85">
        <v>969</v>
      </c>
      <c r="H85">
        <v>949</v>
      </c>
      <c r="I85">
        <v>935</v>
      </c>
      <c r="J85" s="44">
        <v>937</v>
      </c>
    </row>
    <row r="86" spans="3:10" x14ac:dyDescent="0.25">
      <c r="C86" s="38" t="s">
        <v>95</v>
      </c>
      <c r="D86" s="4" t="s">
        <v>108</v>
      </c>
      <c r="E86" s="4">
        <v>705</v>
      </c>
      <c r="F86" s="4">
        <v>684</v>
      </c>
      <c r="G86" s="4">
        <v>676</v>
      </c>
      <c r="H86" s="4">
        <v>664</v>
      </c>
      <c r="I86" s="4">
        <v>641</v>
      </c>
      <c r="J86" s="5">
        <v>634</v>
      </c>
    </row>
  </sheetData>
  <mergeCells count="1">
    <mergeCell ref="E3:J4"/>
  </mergeCells>
  <hyperlinks>
    <hyperlink ref="C4" r:id="rId1" xr:uid="{6316486A-2A66-4032-AC2D-19A47CDC75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BD85-CA9D-4953-9115-7CD0B0CAFB7E}">
  <dimension ref="A1:AC258"/>
  <sheetViews>
    <sheetView workbookViewId="0">
      <pane xSplit="3" ySplit="4" topLeftCell="O62" activePane="bottomRight" state="frozen"/>
      <selection pane="topRight" activeCell="D1" sqref="D1"/>
      <selection pane="bottomLeft" activeCell="A5" sqref="A5"/>
      <selection pane="bottomRight" activeCell="X16" sqref="X16"/>
    </sheetView>
  </sheetViews>
  <sheetFormatPr defaultRowHeight="15" outlineLevelRow="1" x14ac:dyDescent="0.25"/>
  <cols>
    <col min="1" max="1" width="3.5703125" customWidth="1"/>
    <col min="3" max="3" width="17.28515625" bestFit="1" customWidth="1"/>
    <col min="4" max="4" width="5" bestFit="1" customWidth="1"/>
    <col min="16" max="16" width="9.85546875" bestFit="1" customWidth="1"/>
    <col min="17" max="17" width="11.140625" bestFit="1" customWidth="1"/>
    <col min="18" max="18" width="8.85546875" bestFit="1" customWidth="1"/>
    <col min="19" max="19" width="9.85546875" bestFit="1" customWidth="1"/>
    <col min="20" max="20" width="8.85546875" bestFit="1" customWidth="1"/>
    <col min="22" max="24" width="9.85546875" bestFit="1" customWidth="1"/>
    <col min="25" max="25" width="10.85546875" bestFit="1" customWidth="1"/>
    <col min="26" max="26" width="14.42578125" bestFit="1" customWidth="1"/>
    <col min="27" max="27" width="15.5703125" bestFit="1" customWidth="1"/>
    <col min="28" max="28" width="17" bestFit="1" customWidth="1"/>
    <col min="29" max="29" width="22" bestFit="1" customWidth="1"/>
    <col min="30" max="30" width="23.42578125" bestFit="1" customWidth="1"/>
  </cols>
  <sheetData>
    <row r="1" spans="1:29" s="21" customFormat="1" ht="15" customHeight="1" x14ac:dyDescent="0.25">
      <c r="B1" s="1" t="s">
        <v>0</v>
      </c>
      <c r="D1" s="192" t="s">
        <v>110</v>
      </c>
      <c r="E1" s="193"/>
      <c r="F1" s="193"/>
      <c r="G1" s="193"/>
      <c r="H1" s="193"/>
      <c r="I1" s="193"/>
      <c r="J1" s="193"/>
      <c r="K1" s="193"/>
      <c r="L1" s="194"/>
    </row>
    <row r="2" spans="1:29" s="21" customFormat="1" ht="15" customHeight="1" x14ac:dyDescent="0.25">
      <c r="B2" s="2" t="s">
        <v>2</v>
      </c>
      <c r="D2" s="195"/>
      <c r="E2" s="196"/>
      <c r="F2" s="196"/>
      <c r="G2" s="196"/>
      <c r="H2" s="196"/>
      <c r="I2" s="196"/>
      <c r="J2" s="196"/>
      <c r="K2" s="196"/>
      <c r="L2" s="197"/>
    </row>
    <row r="3" spans="1:29" s="21" customFormat="1" x14ac:dyDescent="0.25"/>
    <row r="4" spans="1:29" x14ac:dyDescent="0.25">
      <c r="A4" s="21"/>
      <c r="B4" s="29" t="s">
        <v>3</v>
      </c>
      <c r="C4" s="30" t="s">
        <v>4</v>
      </c>
      <c r="D4" s="30">
        <v>2009</v>
      </c>
      <c r="E4" s="30">
        <v>2010</v>
      </c>
      <c r="F4" s="30">
        <v>2011</v>
      </c>
      <c r="G4" s="30">
        <v>2012</v>
      </c>
      <c r="H4" s="30">
        <v>2013</v>
      </c>
      <c r="I4" s="30">
        <v>2014</v>
      </c>
      <c r="J4" s="30">
        <v>2015</v>
      </c>
      <c r="K4" s="30">
        <v>2016</v>
      </c>
      <c r="L4" s="30">
        <v>2017</v>
      </c>
      <c r="M4" s="30">
        <v>2018</v>
      </c>
      <c r="N4" s="43">
        <v>2019</v>
      </c>
      <c r="O4" s="41" t="s">
        <v>5</v>
      </c>
      <c r="P4" s="41" t="s">
        <v>6</v>
      </c>
      <c r="Q4" s="41" t="s">
        <v>7</v>
      </c>
      <c r="R4" s="41" t="s">
        <v>8</v>
      </c>
      <c r="S4" s="41" t="s">
        <v>9</v>
      </c>
      <c r="T4" s="41" t="s">
        <v>10</v>
      </c>
      <c r="U4" s="41" t="s">
        <v>11</v>
      </c>
      <c r="V4" s="41" t="s">
        <v>12</v>
      </c>
      <c r="W4" s="41" t="s">
        <v>13</v>
      </c>
      <c r="X4" s="41" t="s">
        <v>14</v>
      </c>
      <c r="Y4" s="68" t="s">
        <v>111</v>
      </c>
      <c r="Z4" s="71"/>
      <c r="AA4" s="6" t="s">
        <v>19</v>
      </c>
      <c r="AB4" s="6" t="s">
        <v>112</v>
      </c>
    </row>
    <row r="5" spans="1:29" x14ac:dyDescent="0.25">
      <c r="A5" s="21"/>
      <c r="B5" s="32" t="s">
        <v>20</v>
      </c>
      <c r="C5" s="11" t="s">
        <v>21</v>
      </c>
      <c r="D5">
        <f t="shared" ref="D5:D13" si="0">D91-D177</f>
        <v>61</v>
      </c>
      <c r="E5">
        <f t="shared" ref="E5:N5" si="1">E91-E177</f>
        <v>-22</v>
      </c>
      <c r="F5">
        <f t="shared" si="1"/>
        <v>235</v>
      </c>
      <c r="G5">
        <f t="shared" si="1"/>
        <v>230</v>
      </c>
      <c r="H5">
        <f t="shared" si="1"/>
        <v>182</v>
      </c>
      <c r="I5">
        <f t="shared" si="1"/>
        <v>80</v>
      </c>
      <c r="J5">
        <f t="shared" si="1"/>
        <v>-2</v>
      </c>
      <c r="K5">
        <f t="shared" si="1"/>
        <v>-63</v>
      </c>
      <c r="L5">
        <f t="shared" si="1"/>
        <v>-132</v>
      </c>
      <c r="M5">
        <f t="shared" si="1"/>
        <v>-154</v>
      </c>
      <c r="N5" s="44">
        <f t="shared" si="1"/>
        <v>-114</v>
      </c>
      <c r="O5" s="51">
        <f>(E5-D5)/D5</f>
        <v>-1.360655737704918</v>
      </c>
      <c r="P5" s="51">
        <f t="shared" ref="P5:X5" si="2">(F5-E5)/E5</f>
        <v>-11.681818181818182</v>
      </c>
      <c r="Q5" s="51">
        <f t="shared" si="2"/>
        <v>-2.1276595744680851E-2</v>
      </c>
      <c r="R5" s="51">
        <f t="shared" si="2"/>
        <v>-0.20869565217391303</v>
      </c>
      <c r="S5" s="51">
        <f t="shared" si="2"/>
        <v>-0.56043956043956045</v>
      </c>
      <c r="T5" s="51">
        <f t="shared" si="2"/>
        <v>-1.0249999999999999</v>
      </c>
      <c r="U5" s="51">
        <f t="shared" si="2"/>
        <v>30.5</v>
      </c>
      <c r="V5" s="51">
        <f t="shared" si="2"/>
        <v>1.0952380952380953</v>
      </c>
      <c r="W5" s="51">
        <f t="shared" si="2"/>
        <v>0.16666666666666666</v>
      </c>
      <c r="X5" s="51">
        <f t="shared" si="2"/>
        <v>-0.25974025974025972</v>
      </c>
      <c r="Y5" s="58">
        <f>AVERAGE(O5:X5)</f>
        <v>1.664427877428325</v>
      </c>
      <c r="Z5" s="67" t="s">
        <v>22</v>
      </c>
      <c r="AA5" s="161">
        <f t="shared" ref="AA5:AA6" si="3">(N5-$Z$10)/($Z$12-$Z$10)</f>
        <v>0.30232558139534882</v>
      </c>
      <c r="AB5" s="33">
        <f t="shared" ref="AB5:AB6" si="4">(Y5-$Z$6)/($Z$8-$Z$6)</f>
        <v>1</v>
      </c>
    </row>
    <row r="6" spans="1:29" x14ac:dyDescent="0.25">
      <c r="A6" s="21"/>
      <c r="B6" s="32" t="s">
        <v>20</v>
      </c>
      <c r="C6" s="11" t="s">
        <v>23</v>
      </c>
      <c r="D6">
        <f t="shared" si="0"/>
        <v>21</v>
      </c>
      <c r="E6">
        <f t="shared" ref="E6:N6" si="5">E92-E178</f>
        <v>8</v>
      </c>
      <c r="F6">
        <f t="shared" si="5"/>
        <v>60</v>
      </c>
      <c r="G6">
        <f t="shared" si="5"/>
        <v>78</v>
      </c>
      <c r="H6">
        <f t="shared" si="5"/>
        <v>45</v>
      </c>
      <c r="I6">
        <f t="shared" si="5"/>
        <v>59</v>
      </c>
      <c r="J6">
        <f t="shared" si="5"/>
        <v>-7</v>
      </c>
      <c r="K6">
        <f t="shared" si="5"/>
        <v>-56</v>
      </c>
      <c r="L6">
        <f t="shared" si="5"/>
        <v>-49</v>
      </c>
      <c r="M6">
        <f t="shared" si="5"/>
        <v>-46</v>
      </c>
      <c r="N6" s="44">
        <f t="shared" si="5"/>
        <v>-166</v>
      </c>
      <c r="O6" s="51">
        <f t="shared" ref="O6:O70" si="6">(E6-D6)/D6</f>
        <v>-0.61904761904761907</v>
      </c>
      <c r="P6" s="51">
        <f t="shared" ref="P6:P69" si="7">(F6-E6)/E6</f>
        <v>6.5</v>
      </c>
      <c r="Q6" s="51">
        <f t="shared" ref="Q6:Q70" si="8">(G6-F6)/F6</f>
        <v>0.3</v>
      </c>
      <c r="R6" s="51">
        <f t="shared" ref="R6:R70" si="9">(H6-G6)/G6</f>
        <v>-0.42307692307692307</v>
      </c>
      <c r="S6" s="51">
        <f t="shared" ref="S6:S69" si="10">(I6-H6)/H6</f>
        <v>0.31111111111111112</v>
      </c>
      <c r="T6" s="51">
        <f t="shared" ref="T6:T70" si="11">(J6-I6)/I6</f>
        <v>-1.1186440677966101</v>
      </c>
      <c r="U6" s="51">
        <f t="shared" ref="U6:U70" si="12">(K6-J6)/J6</f>
        <v>7</v>
      </c>
      <c r="V6" s="51">
        <f t="shared" ref="V6:V70" si="13">(L6-K6)/K6</f>
        <v>-0.125</v>
      </c>
      <c r="W6" s="51">
        <f t="shared" ref="W6:W70" si="14">(M6-L6)/L6</f>
        <v>-6.1224489795918366E-2</v>
      </c>
      <c r="X6" s="51">
        <f t="shared" ref="X6:X70" si="15">(N6-M6)/M6</f>
        <v>2.6086956521739131</v>
      </c>
      <c r="Y6" s="58">
        <f t="shared" ref="Y6:Y70" si="16">AVERAGE(O6:X6)</f>
        <v>1.4372813663567954</v>
      </c>
      <c r="Z6" s="58">
        <f>MIN(Y5:Y23)</f>
        <v>-2.9969041086281765</v>
      </c>
      <c r="AA6" s="161">
        <f t="shared" si="3"/>
        <v>0</v>
      </c>
      <c r="AB6" s="33">
        <f t="shared" si="4"/>
        <v>0.95127004217871725</v>
      </c>
      <c r="AC6" t="s">
        <v>113</v>
      </c>
    </row>
    <row r="7" spans="1:29" x14ac:dyDescent="0.25">
      <c r="A7" s="21"/>
      <c r="B7" s="32" t="s">
        <v>20</v>
      </c>
      <c r="C7" s="10" t="s">
        <v>24</v>
      </c>
      <c r="D7">
        <f t="shared" si="0"/>
        <v>-12</v>
      </c>
      <c r="E7">
        <f t="shared" ref="E7:N7" si="17">E93-E179</f>
        <v>77</v>
      </c>
      <c r="F7">
        <f t="shared" si="17"/>
        <v>85</v>
      </c>
      <c r="G7">
        <f t="shared" si="17"/>
        <v>83</v>
      </c>
      <c r="H7">
        <f t="shared" si="17"/>
        <v>52</v>
      </c>
      <c r="I7">
        <f t="shared" si="17"/>
        <v>30</v>
      </c>
      <c r="J7">
        <f t="shared" si="17"/>
        <v>-2</v>
      </c>
      <c r="K7">
        <f t="shared" si="17"/>
        <v>2</v>
      </c>
      <c r="L7">
        <f t="shared" si="17"/>
        <v>-47</v>
      </c>
      <c r="M7">
        <f t="shared" si="17"/>
        <v>-3</v>
      </c>
      <c r="N7" s="44">
        <f t="shared" si="17"/>
        <v>-23</v>
      </c>
      <c r="O7" s="51">
        <f t="shared" si="6"/>
        <v>-7.416666666666667</v>
      </c>
      <c r="P7" s="51">
        <f t="shared" si="7"/>
        <v>0.1038961038961039</v>
      </c>
      <c r="Q7" s="51">
        <f t="shared" si="8"/>
        <v>-2.3529411764705882E-2</v>
      </c>
      <c r="R7" s="51">
        <f t="shared" si="9"/>
        <v>-0.37349397590361444</v>
      </c>
      <c r="S7" s="51">
        <f t="shared" si="10"/>
        <v>-0.42307692307692307</v>
      </c>
      <c r="T7" s="51">
        <f t="shared" si="11"/>
        <v>-1.0666666666666667</v>
      </c>
      <c r="U7" s="51">
        <f t="shared" si="12"/>
        <v>-2</v>
      </c>
      <c r="V7" s="51">
        <f t="shared" si="13"/>
        <v>-24.5</v>
      </c>
      <c r="W7" s="51">
        <f t="shared" si="14"/>
        <v>-0.93617021276595747</v>
      </c>
      <c r="X7" s="51">
        <f t="shared" si="15"/>
        <v>6.666666666666667</v>
      </c>
      <c r="Y7" s="58">
        <f t="shared" si="16"/>
        <v>-2.9969041086281765</v>
      </c>
      <c r="Z7" s="67" t="s">
        <v>25</v>
      </c>
      <c r="AA7" s="161">
        <f>(N7-$Z$10)/($Z$12-$Z$10)</f>
        <v>0.83139534883720934</v>
      </c>
      <c r="AB7" s="33">
        <f>(Y7-$Z$6)/($Z$8-$Z$6)</f>
        <v>0</v>
      </c>
    </row>
    <row r="8" spans="1:29" x14ac:dyDescent="0.25">
      <c r="A8" s="21"/>
      <c r="B8" s="32" t="s">
        <v>20</v>
      </c>
      <c r="C8" s="10" t="s">
        <v>26</v>
      </c>
      <c r="D8">
        <f t="shared" si="0"/>
        <v>-20</v>
      </c>
      <c r="E8">
        <f t="shared" ref="E8:N8" si="18">E94-E180</f>
        <v>45</v>
      </c>
      <c r="F8">
        <f t="shared" si="18"/>
        <v>66</v>
      </c>
      <c r="G8">
        <f t="shared" si="18"/>
        <v>53</v>
      </c>
      <c r="H8">
        <f t="shared" si="18"/>
        <v>51</v>
      </c>
      <c r="I8">
        <f t="shared" si="18"/>
        <v>15</v>
      </c>
      <c r="J8">
        <f t="shared" si="18"/>
        <v>7</v>
      </c>
      <c r="K8">
        <f t="shared" si="18"/>
        <v>7</v>
      </c>
      <c r="L8">
        <f t="shared" si="18"/>
        <v>3</v>
      </c>
      <c r="M8">
        <f t="shared" si="18"/>
        <v>5</v>
      </c>
      <c r="N8" s="44">
        <f t="shared" si="18"/>
        <v>-22</v>
      </c>
      <c r="O8" s="51">
        <f t="shared" si="6"/>
        <v>-3.25</v>
      </c>
      <c r="P8" s="51">
        <f t="shared" si="7"/>
        <v>0.46666666666666667</v>
      </c>
      <c r="Q8" s="51">
        <f t="shared" si="8"/>
        <v>-0.19696969696969696</v>
      </c>
      <c r="R8" s="51">
        <f t="shared" si="9"/>
        <v>-3.7735849056603772E-2</v>
      </c>
      <c r="S8" s="51">
        <f t="shared" si="10"/>
        <v>-0.70588235294117652</v>
      </c>
      <c r="T8" s="51">
        <f t="shared" si="11"/>
        <v>-0.53333333333333333</v>
      </c>
      <c r="U8" s="51">
        <f t="shared" si="12"/>
        <v>0</v>
      </c>
      <c r="V8" s="51">
        <f t="shared" si="13"/>
        <v>-0.5714285714285714</v>
      </c>
      <c r="W8" s="51">
        <f t="shared" si="14"/>
        <v>0.66666666666666663</v>
      </c>
      <c r="X8" s="51">
        <f t="shared" si="15"/>
        <v>-5.4</v>
      </c>
      <c r="Y8" s="58">
        <f t="shared" si="16"/>
        <v>-0.95620164703960486</v>
      </c>
      <c r="Z8" s="58">
        <f>MAX(Y5:Y23)</f>
        <v>1.664427877428325</v>
      </c>
      <c r="AA8" s="161">
        <f t="shared" ref="AA8:AA22" si="19">(N8-$Z$10)/($Z$12-$Z$10)</f>
        <v>0.83720930232558144</v>
      </c>
      <c r="AB8" s="33">
        <f t="shared" ref="AB8:AB23" si="20">(Y8-$Z$6)/($Z$8-$Z$6)</f>
        <v>0.43779384684312328</v>
      </c>
    </row>
    <row r="9" spans="1:29" x14ac:dyDescent="0.25">
      <c r="A9" s="21"/>
      <c r="B9" s="32" t="s">
        <v>20</v>
      </c>
      <c r="C9" s="10" t="s">
        <v>27</v>
      </c>
      <c r="D9">
        <f t="shared" si="0"/>
        <v>29</v>
      </c>
      <c r="E9">
        <f t="shared" ref="E9:N9" si="21">E95-E181</f>
        <v>37</v>
      </c>
      <c r="F9">
        <f t="shared" si="21"/>
        <v>55</v>
      </c>
      <c r="G9">
        <f t="shared" si="21"/>
        <v>64</v>
      </c>
      <c r="H9">
        <f t="shared" si="21"/>
        <v>42</v>
      </c>
      <c r="I9">
        <f t="shared" si="21"/>
        <v>18</v>
      </c>
      <c r="J9">
        <f t="shared" si="21"/>
        <v>-14</v>
      </c>
      <c r="K9">
        <f t="shared" si="21"/>
        <v>-8</v>
      </c>
      <c r="L9">
        <f t="shared" si="21"/>
        <v>-19</v>
      </c>
      <c r="M9">
        <f t="shared" si="21"/>
        <v>-20</v>
      </c>
      <c r="N9" s="44">
        <f t="shared" si="21"/>
        <v>-11</v>
      </c>
      <c r="O9" s="51">
        <f t="shared" si="6"/>
        <v>0.27586206896551724</v>
      </c>
      <c r="P9" s="51">
        <f t="shared" si="7"/>
        <v>0.48648648648648651</v>
      </c>
      <c r="Q9" s="51">
        <f t="shared" si="8"/>
        <v>0.16363636363636364</v>
      </c>
      <c r="R9" s="51">
        <f t="shared" si="9"/>
        <v>-0.34375</v>
      </c>
      <c r="S9" s="51">
        <f t="shared" si="10"/>
        <v>-0.5714285714285714</v>
      </c>
      <c r="T9" s="51">
        <f t="shared" si="11"/>
        <v>-1.7777777777777777</v>
      </c>
      <c r="U9" s="51">
        <f t="shared" si="12"/>
        <v>-0.42857142857142855</v>
      </c>
      <c r="V9" s="51">
        <f t="shared" si="13"/>
        <v>1.375</v>
      </c>
      <c r="W9" s="51">
        <f t="shared" si="14"/>
        <v>5.2631578947368418E-2</v>
      </c>
      <c r="X9" s="51">
        <f t="shared" si="15"/>
        <v>-0.45</v>
      </c>
      <c r="Y9" s="58">
        <f t="shared" si="16"/>
        <v>-0.12179112797420419</v>
      </c>
      <c r="Z9" s="67" t="s">
        <v>28</v>
      </c>
      <c r="AA9" s="161">
        <f t="shared" si="19"/>
        <v>0.90116279069767447</v>
      </c>
      <c r="AB9" s="33">
        <f t="shared" si="20"/>
        <v>0.61680073190545803</v>
      </c>
    </row>
    <row r="10" spans="1:29" x14ac:dyDescent="0.25">
      <c r="A10" s="21"/>
      <c r="B10" s="32" t="s">
        <v>20</v>
      </c>
      <c r="C10" s="10" t="s">
        <v>29</v>
      </c>
      <c r="D10">
        <f t="shared" si="0"/>
        <v>17</v>
      </c>
      <c r="E10">
        <f t="shared" ref="E10:N10" si="22">E96-E182</f>
        <v>57</v>
      </c>
      <c r="F10">
        <f t="shared" si="22"/>
        <v>47</v>
      </c>
      <c r="G10">
        <f t="shared" si="22"/>
        <v>49</v>
      </c>
      <c r="H10">
        <f t="shared" si="22"/>
        <v>30</v>
      </c>
      <c r="I10">
        <f t="shared" si="22"/>
        <v>14</v>
      </c>
      <c r="J10">
        <f t="shared" si="22"/>
        <v>4</v>
      </c>
      <c r="K10">
        <f t="shared" si="22"/>
        <v>-3</v>
      </c>
      <c r="L10">
        <f t="shared" si="22"/>
        <v>-18</v>
      </c>
      <c r="M10">
        <f t="shared" si="22"/>
        <v>-11</v>
      </c>
      <c r="N10" s="44">
        <f t="shared" si="22"/>
        <v>-3</v>
      </c>
      <c r="O10" s="51">
        <f t="shared" si="6"/>
        <v>2.3529411764705883</v>
      </c>
      <c r="P10" s="51">
        <f t="shared" si="7"/>
        <v>-0.17543859649122806</v>
      </c>
      <c r="Q10" s="51">
        <f t="shared" si="8"/>
        <v>4.2553191489361701E-2</v>
      </c>
      <c r="R10" s="51">
        <f t="shared" si="9"/>
        <v>-0.38775510204081631</v>
      </c>
      <c r="S10" s="51">
        <f t="shared" si="10"/>
        <v>-0.53333333333333333</v>
      </c>
      <c r="T10" s="51">
        <f t="shared" si="11"/>
        <v>-0.7142857142857143</v>
      </c>
      <c r="U10" s="51">
        <f t="shared" si="12"/>
        <v>-1.75</v>
      </c>
      <c r="V10" s="51">
        <f t="shared" si="13"/>
        <v>5</v>
      </c>
      <c r="W10" s="51">
        <f t="shared" si="14"/>
        <v>-0.3888888888888889</v>
      </c>
      <c r="X10" s="51">
        <f t="shared" si="15"/>
        <v>-0.72727272727272729</v>
      </c>
      <c r="Y10" s="58">
        <f t="shared" si="16"/>
        <v>0.27185200056472414</v>
      </c>
      <c r="Z10" s="82">
        <f>MIN(N5:N23)</f>
        <v>-166</v>
      </c>
      <c r="AA10" s="161">
        <f t="shared" si="19"/>
        <v>0.94767441860465118</v>
      </c>
      <c r="AB10" s="33">
        <f t="shared" si="20"/>
        <v>0.7012493679855395</v>
      </c>
    </row>
    <row r="11" spans="1:29" x14ac:dyDescent="0.25">
      <c r="A11" s="21"/>
      <c r="B11" s="32" t="s">
        <v>20</v>
      </c>
      <c r="C11" s="23" t="s">
        <v>30</v>
      </c>
      <c r="D11">
        <f t="shared" si="0"/>
        <v>12</v>
      </c>
      <c r="E11">
        <f t="shared" ref="E11:N11" si="23">E97-E183</f>
        <v>12</v>
      </c>
      <c r="F11">
        <f t="shared" si="23"/>
        <v>22</v>
      </c>
      <c r="G11">
        <f t="shared" si="23"/>
        <v>16</v>
      </c>
      <c r="H11">
        <f t="shared" si="23"/>
        <v>15</v>
      </c>
      <c r="I11">
        <f t="shared" si="23"/>
        <v>8</v>
      </c>
      <c r="J11">
        <f t="shared" si="23"/>
        <v>1</v>
      </c>
      <c r="K11">
        <f t="shared" si="23"/>
        <v>1</v>
      </c>
      <c r="L11">
        <f t="shared" si="23"/>
        <v>6</v>
      </c>
      <c r="M11">
        <f t="shared" si="23"/>
        <v>-5</v>
      </c>
      <c r="N11" s="44">
        <f t="shared" si="23"/>
        <v>3</v>
      </c>
      <c r="O11" s="51">
        <f t="shared" si="6"/>
        <v>0</v>
      </c>
      <c r="P11" s="51">
        <f t="shared" si="7"/>
        <v>0.83333333333333337</v>
      </c>
      <c r="Q11" s="51">
        <f t="shared" si="8"/>
        <v>-0.27272727272727271</v>
      </c>
      <c r="R11" s="51">
        <f t="shared" si="9"/>
        <v>-6.25E-2</v>
      </c>
      <c r="S11" s="51">
        <f t="shared" si="10"/>
        <v>-0.46666666666666667</v>
      </c>
      <c r="T11" s="51">
        <f t="shared" si="11"/>
        <v>-0.875</v>
      </c>
      <c r="U11" s="51">
        <f t="shared" si="12"/>
        <v>0</v>
      </c>
      <c r="V11" s="51">
        <f t="shared" si="13"/>
        <v>5</v>
      </c>
      <c r="W11" s="51">
        <f t="shared" si="14"/>
        <v>-1.8333333333333333</v>
      </c>
      <c r="X11" s="51">
        <f t="shared" si="15"/>
        <v>-1.6</v>
      </c>
      <c r="Y11" s="58">
        <f t="shared" si="16"/>
        <v>7.2310606060606061E-2</v>
      </c>
      <c r="Z11" s="67" t="s">
        <v>31</v>
      </c>
      <c r="AA11" s="161">
        <f t="shared" si="19"/>
        <v>0.98255813953488369</v>
      </c>
      <c r="AB11" s="33">
        <f t="shared" si="20"/>
        <v>0.65844156216930305</v>
      </c>
    </row>
    <row r="12" spans="1:29" x14ac:dyDescent="0.25">
      <c r="A12" s="21"/>
      <c r="B12" s="32" t="s">
        <v>20</v>
      </c>
      <c r="C12" s="23" t="s">
        <v>32</v>
      </c>
      <c r="D12">
        <f t="shared" si="0"/>
        <v>0</v>
      </c>
      <c r="E12">
        <f t="shared" ref="E12:N12" si="24">E98-E184</f>
        <v>11</v>
      </c>
      <c r="F12">
        <f t="shared" si="24"/>
        <v>8</v>
      </c>
      <c r="G12">
        <f t="shared" si="24"/>
        <v>6</v>
      </c>
      <c r="H12">
        <f t="shared" si="24"/>
        <v>15</v>
      </c>
      <c r="I12">
        <f t="shared" si="24"/>
        <v>5</v>
      </c>
      <c r="J12">
        <f t="shared" si="24"/>
        <v>0</v>
      </c>
      <c r="K12">
        <f t="shared" si="24"/>
        <v>-2</v>
      </c>
      <c r="L12">
        <f t="shared" si="24"/>
        <v>-10</v>
      </c>
      <c r="M12">
        <f t="shared" si="24"/>
        <v>-7</v>
      </c>
      <c r="N12" s="44">
        <f t="shared" si="24"/>
        <v>1</v>
      </c>
      <c r="O12" s="51"/>
      <c r="P12" s="51">
        <f t="shared" si="7"/>
        <v>-0.27272727272727271</v>
      </c>
      <c r="Q12" s="51">
        <f t="shared" si="8"/>
        <v>-0.25</v>
      </c>
      <c r="R12" s="51">
        <f t="shared" si="9"/>
        <v>1.5</v>
      </c>
      <c r="S12" s="51">
        <f t="shared" si="10"/>
        <v>-0.66666666666666663</v>
      </c>
      <c r="T12" s="51">
        <f t="shared" si="11"/>
        <v>-1</v>
      </c>
      <c r="U12" s="51"/>
      <c r="V12" s="51">
        <f t="shared" si="13"/>
        <v>4</v>
      </c>
      <c r="W12" s="51">
        <f t="shared" si="14"/>
        <v>-0.3</v>
      </c>
      <c r="X12" s="51">
        <f t="shared" si="15"/>
        <v>-1.1428571428571428</v>
      </c>
      <c r="Y12" s="58">
        <f t="shared" si="16"/>
        <v>0.23346861471861474</v>
      </c>
      <c r="Z12" s="82">
        <f>MAX(N5:N23)</f>
        <v>6</v>
      </c>
      <c r="AA12" s="161">
        <f t="shared" si="19"/>
        <v>0.97093023255813948</v>
      </c>
      <c r="AB12" s="33">
        <f t="shared" si="20"/>
        <v>0.69301494358476168</v>
      </c>
    </row>
    <row r="13" spans="1:29" x14ac:dyDescent="0.25">
      <c r="A13" s="21"/>
      <c r="B13" s="32" t="s">
        <v>20</v>
      </c>
      <c r="C13" s="23" t="s">
        <v>33</v>
      </c>
      <c r="D13">
        <f t="shared" si="0"/>
        <v>5</v>
      </c>
      <c r="E13">
        <f t="shared" ref="E13:N13" si="25">E99-E185</f>
        <v>7</v>
      </c>
      <c r="F13">
        <f t="shared" si="25"/>
        <v>7</v>
      </c>
      <c r="G13">
        <f t="shared" si="25"/>
        <v>4</v>
      </c>
      <c r="H13">
        <f t="shared" si="25"/>
        <v>1</v>
      </c>
      <c r="I13">
        <f t="shared" si="25"/>
        <v>1</v>
      </c>
      <c r="J13">
        <f t="shared" si="25"/>
        <v>1</v>
      </c>
      <c r="K13">
        <f t="shared" si="25"/>
        <v>3</v>
      </c>
      <c r="L13">
        <f t="shared" si="25"/>
        <v>1</v>
      </c>
      <c r="M13">
        <f t="shared" si="25"/>
        <v>-1</v>
      </c>
      <c r="N13" s="44">
        <f t="shared" si="25"/>
        <v>-4</v>
      </c>
      <c r="O13" s="51">
        <f t="shared" si="6"/>
        <v>0.4</v>
      </c>
      <c r="P13" s="51">
        <f t="shared" si="7"/>
        <v>0</v>
      </c>
      <c r="Q13" s="51">
        <f t="shared" si="8"/>
        <v>-0.42857142857142855</v>
      </c>
      <c r="R13" s="51">
        <f t="shared" si="9"/>
        <v>-0.75</v>
      </c>
      <c r="S13" s="51">
        <f t="shared" si="10"/>
        <v>0</v>
      </c>
      <c r="T13" s="51">
        <f t="shared" si="11"/>
        <v>0</v>
      </c>
      <c r="U13" s="51">
        <f t="shared" si="12"/>
        <v>2</v>
      </c>
      <c r="V13" s="51">
        <f t="shared" si="13"/>
        <v>-0.66666666666666663</v>
      </c>
      <c r="W13" s="51">
        <f t="shared" si="14"/>
        <v>-2</v>
      </c>
      <c r="X13" s="51">
        <f t="shared" si="15"/>
        <v>3</v>
      </c>
      <c r="Y13" s="58">
        <f t="shared" si="16"/>
        <v>0.15547619047619049</v>
      </c>
      <c r="Z13" s="72"/>
      <c r="AA13" s="161">
        <f t="shared" si="19"/>
        <v>0.94186046511627908</v>
      </c>
      <c r="AB13" s="33">
        <f t="shared" si="20"/>
        <v>0.67628315437178055</v>
      </c>
    </row>
    <row r="14" spans="1:29" x14ac:dyDescent="0.25">
      <c r="A14" s="21"/>
      <c r="B14" s="32" t="s">
        <v>20</v>
      </c>
      <c r="C14" s="23" t="s">
        <v>34</v>
      </c>
      <c r="D14">
        <f t="shared" ref="D14:N14" si="26">D100-D186</f>
        <v>0</v>
      </c>
      <c r="E14">
        <f t="shared" si="26"/>
        <v>4</v>
      </c>
      <c r="F14">
        <f t="shared" si="26"/>
        <v>7</v>
      </c>
      <c r="G14">
        <f t="shared" si="26"/>
        <v>4</v>
      </c>
      <c r="H14">
        <f t="shared" si="26"/>
        <v>2</v>
      </c>
      <c r="I14">
        <f t="shared" si="26"/>
        <v>-2</v>
      </c>
      <c r="J14">
        <f t="shared" si="26"/>
        <v>-1</v>
      </c>
      <c r="K14">
        <f t="shared" si="26"/>
        <v>3</v>
      </c>
      <c r="L14">
        <f t="shared" si="26"/>
        <v>0</v>
      </c>
      <c r="M14">
        <f t="shared" si="26"/>
        <v>-2</v>
      </c>
      <c r="N14" s="44">
        <f t="shared" si="26"/>
        <v>6</v>
      </c>
      <c r="O14" s="51"/>
      <c r="P14" s="51">
        <f t="shared" si="7"/>
        <v>0.75</v>
      </c>
      <c r="Q14" s="51">
        <f t="shared" si="8"/>
        <v>-0.42857142857142855</v>
      </c>
      <c r="R14" s="51">
        <f t="shared" si="9"/>
        <v>-0.5</v>
      </c>
      <c r="S14" s="51">
        <f t="shared" si="10"/>
        <v>-2</v>
      </c>
      <c r="T14" s="51">
        <f t="shared" si="11"/>
        <v>-0.5</v>
      </c>
      <c r="U14" s="51">
        <f t="shared" si="12"/>
        <v>-4</v>
      </c>
      <c r="V14" s="51">
        <f t="shared" si="13"/>
        <v>-1</v>
      </c>
      <c r="W14" s="51"/>
      <c r="X14" s="51">
        <f t="shared" si="15"/>
        <v>-4</v>
      </c>
      <c r="Y14" s="58">
        <f t="shared" si="16"/>
        <v>-1.4598214285714286</v>
      </c>
      <c r="Z14" s="72"/>
      <c r="AA14" s="161">
        <f t="shared" si="19"/>
        <v>1</v>
      </c>
      <c r="AB14" s="33">
        <f t="shared" si="20"/>
        <v>0.32975181442871737</v>
      </c>
    </row>
    <row r="15" spans="1:29" x14ac:dyDescent="0.25">
      <c r="A15" s="21"/>
      <c r="B15" s="32" t="s">
        <v>20</v>
      </c>
      <c r="C15" s="23" t="s">
        <v>35</v>
      </c>
      <c r="D15">
        <f t="shared" ref="D15:N15" si="27">D101-D187</f>
        <v>-1</v>
      </c>
      <c r="E15">
        <f t="shared" si="27"/>
        <v>3</v>
      </c>
      <c r="F15">
        <f t="shared" si="27"/>
        <v>4</v>
      </c>
      <c r="G15">
        <f t="shared" si="27"/>
        <v>3</v>
      </c>
      <c r="H15">
        <f t="shared" si="27"/>
        <v>5</v>
      </c>
      <c r="I15">
        <f t="shared" si="27"/>
        <v>0</v>
      </c>
      <c r="J15">
        <f t="shared" si="27"/>
        <v>2</v>
      </c>
      <c r="K15">
        <f t="shared" si="27"/>
        <v>0</v>
      </c>
      <c r="L15">
        <f t="shared" si="27"/>
        <v>1</v>
      </c>
      <c r="M15">
        <f t="shared" si="27"/>
        <v>1</v>
      </c>
      <c r="N15" s="44">
        <f t="shared" si="27"/>
        <v>3</v>
      </c>
      <c r="O15" s="51">
        <f t="shared" si="6"/>
        <v>-4</v>
      </c>
      <c r="P15" s="51">
        <f t="shared" si="7"/>
        <v>0.33333333333333331</v>
      </c>
      <c r="Q15" s="51">
        <f t="shared" si="8"/>
        <v>-0.25</v>
      </c>
      <c r="R15" s="51">
        <f t="shared" si="9"/>
        <v>0.66666666666666663</v>
      </c>
      <c r="S15" s="51">
        <f t="shared" si="10"/>
        <v>-1</v>
      </c>
      <c r="T15" s="51"/>
      <c r="U15" s="51">
        <f t="shared" si="12"/>
        <v>-1</v>
      </c>
      <c r="V15" s="51"/>
      <c r="W15" s="51">
        <f t="shared" si="14"/>
        <v>0</v>
      </c>
      <c r="X15" s="51">
        <f t="shared" si="15"/>
        <v>2</v>
      </c>
      <c r="Y15" s="58">
        <f t="shared" si="16"/>
        <v>-0.40625</v>
      </c>
      <c r="Z15" s="72"/>
      <c r="AA15" s="161">
        <f t="shared" si="19"/>
        <v>0.98255813953488369</v>
      </c>
      <c r="AB15" s="33">
        <f t="shared" si="20"/>
        <v>0.55577549858659103</v>
      </c>
    </row>
    <row r="16" spans="1:29" x14ac:dyDescent="0.25">
      <c r="A16" s="21"/>
      <c r="B16" s="32" t="s">
        <v>20</v>
      </c>
      <c r="C16" s="23" t="s">
        <v>36</v>
      </c>
      <c r="D16">
        <f t="shared" ref="D16:N16" si="28">D102-D188</f>
        <v>0</v>
      </c>
      <c r="E16">
        <f t="shared" si="28"/>
        <v>3</v>
      </c>
      <c r="F16">
        <f t="shared" si="28"/>
        <v>3</v>
      </c>
      <c r="G16">
        <f t="shared" si="28"/>
        <v>3</v>
      </c>
      <c r="H16">
        <f t="shared" si="28"/>
        <v>3</v>
      </c>
      <c r="I16">
        <f t="shared" si="28"/>
        <v>2</v>
      </c>
      <c r="J16">
        <f t="shared" si="28"/>
        <v>-3</v>
      </c>
      <c r="K16">
        <f t="shared" si="28"/>
        <v>7</v>
      </c>
      <c r="L16">
        <f t="shared" si="28"/>
        <v>1</v>
      </c>
      <c r="M16">
        <f t="shared" si="28"/>
        <v>0</v>
      </c>
      <c r="N16" s="44">
        <f t="shared" si="28"/>
        <v>0</v>
      </c>
      <c r="O16" s="51"/>
      <c r="P16" s="51">
        <f t="shared" si="7"/>
        <v>0</v>
      </c>
      <c r="Q16" s="51">
        <f t="shared" si="8"/>
        <v>0</v>
      </c>
      <c r="R16" s="51">
        <f t="shared" si="9"/>
        <v>0</v>
      </c>
      <c r="S16" s="51">
        <f t="shared" si="10"/>
        <v>-0.33333333333333331</v>
      </c>
      <c r="T16" s="51">
        <f t="shared" si="11"/>
        <v>-2.5</v>
      </c>
      <c r="U16" s="51">
        <f t="shared" si="12"/>
        <v>-3.3333333333333335</v>
      </c>
      <c r="V16" s="51">
        <f t="shared" si="13"/>
        <v>-0.8571428571428571</v>
      </c>
      <c r="W16" s="51">
        <f t="shared" si="14"/>
        <v>-1</v>
      </c>
      <c r="X16" s="51"/>
      <c r="Y16" s="58">
        <f t="shared" si="16"/>
        <v>-1.0029761904761905</v>
      </c>
      <c r="Z16" s="72"/>
      <c r="AA16" s="161">
        <f t="shared" si="19"/>
        <v>0.96511627906976749</v>
      </c>
      <c r="AB16" s="33">
        <f t="shared" si="20"/>
        <v>0.42775925939547899</v>
      </c>
    </row>
    <row r="17" spans="1:28" x14ac:dyDescent="0.25">
      <c r="A17" s="21"/>
      <c r="B17" s="32" t="s">
        <v>20</v>
      </c>
      <c r="C17" s="23" t="s">
        <v>37</v>
      </c>
      <c r="D17">
        <f t="shared" ref="D17:N17" si="29">D103-D189</f>
        <v>1</v>
      </c>
      <c r="E17">
        <f t="shared" si="29"/>
        <v>1</v>
      </c>
      <c r="F17">
        <f t="shared" si="29"/>
        <v>6</v>
      </c>
      <c r="G17">
        <f t="shared" si="29"/>
        <v>8</v>
      </c>
      <c r="H17">
        <f t="shared" si="29"/>
        <v>1</v>
      </c>
      <c r="I17">
        <f t="shared" si="29"/>
        <v>-5</v>
      </c>
      <c r="J17">
        <f t="shared" si="29"/>
        <v>-2</v>
      </c>
      <c r="K17">
        <f t="shared" si="29"/>
        <v>-7</v>
      </c>
      <c r="L17">
        <f t="shared" si="29"/>
        <v>2</v>
      </c>
      <c r="M17">
        <f t="shared" si="29"/>
        <v>0</v>
      </c>
      <c r="N17" s="44">
        <f t="shared" si="29"/>
        <v>-2</v>
      </c>
      <c r="O17" s="51">
        <f t="shared" si="6"/>
        <v>0</v>
      </c>
      <c r="P17" s="51">
        <f t="shared" si="7"/>
        <v>5</v>
      </c>
      <c r="Q17" s="51">
        <f t="shared" si="8"/>
        <v>0.33333333333333331</v>
      </c>
      <c r="R17" s="51">
        <f t="shared" si="9"/>
        <v>-0.875</v>
      </c>
      <c r="S17" s="51">
        <f t="shared" si="10"/>
        <v>-6</v>
      </c>
      <c r="T17" s="51">
        <f t="shared" si="11"/>
        <v>-0.6</v>
      </c>
      <c r="U17" s="51">
        <f t="shared" si="12"/>
        <v>2.5</v>
      </c>
      <c r="V17" s="51">
        <f t="shared" si="13"/>
        <v>-1.2857142857142858</v>
      </c>
      <c r="W17" s="51">
        <f t="shared" si="14"/>
        <v>-1</v>
      </c>
      <c r="X17" s="51"/>
      <c r="Y17" s="58">
        <f t="shared" si="16"/>
        <v>-0.21415343915343921</v>
      </c>
      <c r="Z17" s="72"/>
      <c r="AA17" s="161">
        <f t="shared" si="19"/>
        <v>0.95348837209302328</v>
      </c>
      <c r="AB17" s="33">
        <f t="shared" si="20"/>
        <v>0.59698615713251335</v>
      </c>
    </row>
    <row r="18" spans="1:28" x14ac:dyDescent="0.25">
      <c r="A18" s="21"/>
      <c r="B18" s="32" t="s">
        <v>20</v>
      </c>
      <c r="C18" s="23" t="s">
        <v>38</v>
      </c>
      <c r="D18">
        <f t="shared" ref="D18:N18" si="30">D104-D190</f>
        <v>0</v>
      </c>
      <c r="E18">
        <f t="shared" si="30"/>
        <v>7</v>
      </c>
      <c r="F18">
        <f t="shared" si="30"/>
        <v>3</v>
      </c>
      <c r="G18">
        <f t="shared" si="30"/>
        <v>4</v>
      </c>
      <c r="H18">
        <f t="shared" si="30"/>
        <v>0</v>
      </c>
      <c r="I18">
        <f t="shared" si="30"/>
        <v>-1</v>
      </c>
      <c r="J18">
        <f t="shared" si="30"/>
        <v>-4</v>
      </c>
      <c r="K18">
        <f t="shared" si="30"/>
        <v>1</v>
      </c>
      <c r="L18">
        <f t="shared" si="30"/>
        <v>-7</v>
      </c>
      <c r="M18">
        <f t="shared" si="30"/>
        <v>-2</v>
      </c>
      <c r="N18" s="44">
        <f t="shared" si="30"/>
        <v>-6</v>
      </c>
      <c r="O18" s="51"/>
      <c r="P18" s="51">
        <f t="shared" si="7"/>
        <v>-0.5714285714285714</v>
      </c>
      <c r="Q18" s="51">
        <f t="shared" si="8"/>
        <v>0.33333333333333331</v>
      </c>
      <c r="R18" s="51">
        <f t="shared" si="9"/>
        <v>-1</v>
      </c>
      <c r="S18" s="51"/>
      <c r="T18" s="51">
        <f t="shared" si="11"/>
        <v>3</v>
      </c>
      <c r="U18" s="51">
        <f t="shared" si="12"/>
        <v>-1.25</v>
      </c>
      <c r="V18" s="51">
        <f t="shared" si="13"/>
        <v>-8</v>
      </c>
      <c r="W18" s="51">
        <f t="shared" si="14"/>
        <v>-0.7142857142857143</v>
      </c>
      <c r="X18" s="51">
        <f t="shared" si="15"/>
        <v>2</v>
      </c>
      <c r="Y18" s="58">
        <f t="shared" si="16"/>
        <v>-0.77529761904761907</v>
      </c>
      <c r="Z18" s="72"/>
      <c r="AA18" s="161">
        <f t="shared" si="19"/>
        <v>0.93023255813953487</v>
      </c>
      <c r="AB18" s="33">
        <f t="shared" si="20"/>
        <v>0.47660336063298558</v>
      </c>
    </row>
    <row r="19" spans="1:28" x14ac:dyDescent="0.25">
      <c r="A19" s="21"/>
      <c r="B19" s="32" t="s">
        <v>20</v>
      </c>
      <c r="C19" s="23" t="s">
        <v>39</v>
      </c>
      <c r="D19">
        <f t="shared" ref="D19:N19" si="31">D105-D191</f>
        <v>2</v>
      </c>
      <c r="E19">
        <f t="shared" si="31"/>
        <v>1</v>
      </c>
      <c r="F19">
        <f t="shared" si="31"/>
        <v>4</v>
      </c>
      <c r="G19">
        <f t="shared" si="31"/>
        <v>5</v>
      </c>
      <c r="H19">
        <f t="shared" si="31"/>
        <v>1</v>
      </c>
      <c r="I19">
        <f t="shared" si="31"/>
        <v>-4</v>
      </c>
      <c r="J19">
        <f t="shared" si="31"/>
        <v>4</v>
      </c>
      <c r="K19">
        <f t="shared" si="31"/>
        <v>0</v>
      </c>
      <c r="L19">
        <f t="shared" si="31"/>
        <v>-2</v>
      </c>
      <c r="M19">
        <f t="shared" si="31"/>
        <v>-1</v>
      </c>
      <c r="N19" s="44">
        <f t="shared" si="31"/>
        <v>-1</v>
      </c>
      <c r="O19" s="51">
        <f t="shared" si="6"/>
        <v>-0.5</v>
      </c>
      <c r="P19" s="51">
        <f t="shared" si="7"/>
        <v>3</v>
      </c>
      <c r="Q19" s="51">
        <f t="shared" si="8"/>
        <v>0.25</v>
      </c>
      <c r="R19" s="51">
        <f t="shared" si="9"/>
        <v>-0.8</v>
      </c>
      <c r="S19" s="51">
        <f t="shared" si="10"/>
        <v>-5</v>
      </c>
      <c r="T19" s="51">
        <f t="shared" si="11"/>
        <v>-2</v>
      </c>
      <c r="U19" s="51">
        <f t="shared" si="12"/>
        <v>-1</v>
      </c>
      <c r="V19" s="51"/>
      <c r="W19" s="51">
        <f t="shared" si="14"/>
        <v>-0.5</v>
      </c>
      <c r="X19" s="51">
        <f t="shared" si="15"/>
        <v>0</v>
      </c>
      <c r="Y19" s="58">
        <f t="shared" si="16"/>
        <v>-0.72777777777777775</v>
      </c>
      <c r="Z19" s="72"/>
      <c r="AA19" s="161">
        <f t="shared" si="19"/>
        <v>0.95930232558139539</v>
      </c>
      <c r="AB19" s="33">
        <f t="shared" si="20"/>
        <v>0.48679783753615141</v>
      </c>
    </row>
    <row r="20" spans="1:28" x14ac:dyDescent="0.25">
      <c r="A20" s="21"/>
      <c r="B20" s="32" t="s">
        <v>20</v>
      </c>
      <c r="C20" s="23" t="s">
        <v>41</v>
      </c>
      <c r="D20">
        <f t="shared" ref="D20:N20" si="32">D106-D192</f>
        <v>9</v>
      </c>
      <c r="E20">
        <f t="shared" si="32"/>
        <v>13</v>
      </c>
      <c r="F20">
        <f t="shared" si="32"/>
        <v>17</v>
      </c>
      <c r="G20">
        <f t="shared" si="32"/>
        <v>19</v>
      </c>
      <c r="H20">
        <f t="shared" si="32"/>
        <v>12</v>
      </c>
      <c r="I20">
        <f t="shared" si="32"/>
        <v>5</v>
      </c>
      <c r="J20">
        <f t="shared" si="32"/>
        <v>-4</v>
      </c>
      <c r="K20">
        <f t="shared" si="32"/>
        <v>-6</v>
      </c>
      <c r="L20">
        <f t="shared" si="32"/>
        <v>1</v>
      </c>
      <c r="M20">
        <f t="shared" si="32"/>
        <v>2</v>
      </c>
      <c r="N20" s="44">
        <f t="shared" si="32"/>
        <v>6</v>
      </c>
      <c r="O20" s="51">
        <f t="shared" si="6"/>
        <v>0.44444444444444442</v>
      </c>
      <c r="P20" s="51">
        <f t="shared" si="7"/>
        <v>0.30769230769230771</v>
      </c>
      <c r="Q20" s="51">
        <f t="shared" si="8"/>
        <v>0.11764705882352941</v>
      </c>
      <c r="R20" s="51">
        <f t="shared" si="9"/>
        <v>-0.36842105263157893</v>
      </c>
      <c r="S20" s="51">
        <f t="shared" si="10"/>
        <v>-0.58333333333333337</v>
      </c>
      <c r="T20" s="51">
        <f t="shared" si="11"/>
        <v>-1.8</v>
      </c>
      <c r="U20" s="51">
        <f t="shared" si="12"/>
        <v>0.5</v>
      </c>
      <c r="V20" s="51">
        <f t="shared" si="13"/>
        <v>-1.1666666666666667</v>
      </c>
      <c r="W20" s="51">
        <f t="shared" si="14"/>
        <v>1</v>
      </c>
      <c r="X20" s="51">
        <f t="shared" si="15"/>
        <v>2</v>
      </c>
      <c r="Y20" s="58">
        <f t="shared" si="16"/>
        <v>4.5136275832870255E-2</v>
      </c>
      <c r="Z20" s="72"/>
      <c r="AA20" s="161">
        <f t="shared" si="19"/>
        <v>1</v>
      </c>
      <c r="AB20" s="33">
        <f t="shared" si="20"/>
        <v>0.65261182716887345</v>
      </c>
    </row>
    <row r="21" spans="1:28" x14ac:dyDescent="0.25">
      <c r="A21" s="21"/>
      <c r="B21" s="32" t="s">
        <v>20</v>
      </c>
      <c r="C21" s="23" t="s">
        <v>42</v>
      </c>
      <c r="D21">
        <f t="shared" ref="D21:N21" si="33">D107-D193</f>
        <v>5</v>
      </c>
      <c r="E21">
        <f t="shared" si="33"/>
        <v>4</v>
      </c>
      <c r="F21">
        <f t="shared" si="33"/>
        <v>4</v>
      </c>
      <c r="G21">
        <f t="shared" si="33"/>
        <v>2</v>
      </c>
      <c r="H21">
        <f t="shared" si="33"/>
        <v>-3</v>
      </c>
      <c r="I21">
        <f t="shared" si="33"/>
        <v>1</v>
      </c>
      <c r="J21">
        <f t="shared" si="33"/>
        <v>0</v>
      </c>
      <c r="K21">
        <f t="shared" si="33"/>
        <v>-5</v>
      </c>
      <c r="L21">
        <f t="shared" si="33"/>
        <v>-12</v>
      </c>
      <c r="M21">
        <f t="shared" si="33"/>
        <v>0</v>
      </c>
      <c r="N21" s="44">
        <f t="shared" si="33"/>
        <v>-12</v>
      </c>
      <c r="O21" s="51">
        <f t="shared" si="6"/>
        <v>-0.2</v>
      </c>
      <c r="P21" s="51">
        <f t="shared" si="7"/>
        <v>0</v>
      </c>
      <c r="Q21" s="51">
        <f t="shared" si="8"/>
        <v>-0.5</v>
      </c>
      <c r="R21" s="51">
        <f t="shared" si="9"/>
        <v>-2.5</v>
      </c>
      <c r="S21" s="51">
        <f t="shared" si="10"/>
        <v>-1.3333333333333333</v>
      </c>
      <c r="T21" s="51">
        <f t="shared" si="11"/>
        <v>-1</v>
      </c>
      <c r="U21" s="51"/>
      <c r="V21" s="51">
        <f t="shared" si="13"/>
        <v>1.4</v>
      </c>
      <c r="W21" s="51">
        <f t="shared" si="14"/>
        <v>-1</v>
      </c>
      <c r="X21" s="51"/>
      <c r="Y21" s="58">
        <f t="shared" si="16"/>
        <v>-0.64166666666666661</v>
      </c>
      <c r="Z21" s="72"/>
      <c r="AA21" s="161">
        <f t="shared" si="19"/>
        <v>0.89534883720930236</v>
      </c>
      <c r="AB21" s="33">
        <f t="shared" si="20"/>
        <v>0.50527133639199273</v>
      </c>
    </row>
    <row r="22" spans="1:28" x14ac:dyDescent="0.25">
      <c r="A22" s="21"/>
      <c r="B22" s="32" t="s">
        <v>20</v>
      </c>
      <c r="C22" s="23" t="s">
        <v>43</v>
      </c>
      <c r="D22">
        <f t="shared" ref="D22:N22" si="34">D108-D194</f>
        <v>2</v>
      </c>
      <c r="E22">
        <f t="shared" si="34"/>
        <v>0</v>
      </c>
      <c r="F22">
        <f t="shared" si="34"/>
        <v>5</v>
      </c>
      <c r="G22">
        <f t="shared" si="34"/>
        <v>3</v>
      </c>
      <c r="H22">
        <f t="shared" si="34"/>
        <v>1</v>
      </c>
      <c r="I22">
        <f t="shared" si="34"/>
        <v>1</v>
      </c>
      <c r="J22">
        <f t="shared" si="34"/>
        <v>0</v>
      </c>
      <c r="K22">
        <f t="shared" si="34"/>
        <v>0</v>
      </c>
      <c r="L22">
        <f t="shared" si="34"/>
        <v>2</v>
      </c>
      <c r="M22">
        <f t="shared" si="34"/>
        <v>-1</v>
      </c>
      <c r="N22" s="44">
        <f t="shared" si="34"/>
        <v>1</v>
      </c>
      <c r="O22" s="51">
        <f t="shared" si="6"/>
        <v>-1</v>
      </c>
      <c r="P22" s="51"/>
      <c r="Q22" s="51">
        <f t="shared" si="8"/>
        <v>-0.4</v>
      </c>
      <c r="R22" s="51">
        <f t="shared" si="9"/>
        <v>-0.66666666666666663</v>
      </c>
      <c r="S22" s="51">
        <f t="shared" si="10"/>
        <v>0</v>
      </c>
      <c r="T22" s="51">
        <f t="shared" si="11"/>
        <v>-1</v>
      </c>
      <c r="U22" s="51"/>
      <c r="V22" s="51"/>
      <c r="W22" s="51">
        <f t="shared" si="14"/>
        <v>-1.5</v>
      </c>
      <c r="X22" s="51">
        <f t="shared" si="15"/>
        <v>-2</v>
      </c>
      <c r="Y22" s="58">
        <f t="shared" si="16"/>
        <v>-0.93809523809523809</v>
      </c>
      <c r="Z22" s="72"/>
      <c r="AA22" s="161">
        <f t="shared" si="19"/>
        <v>0.97093023255813948</v>
      </c>
      <c r="AB22" s="33">
        <f t="shared" si="20"/>
        <v>0.44167823203570955</v>
      </c>
    </row>
    <row r="23" spans="1:28" ht="15.75" thickBot="1" x14ac:dyDescent="0.3">
      <c r="A23" s="21"/>
      <c r="B23" s="34" t="s">
        <v>20</v>
      </c>
      <c r="C23" s="13" t="s">
        <v>44</v>
      </c>
      <c r="D23" s="13">
        <f t="shared" ref="D23:N23" si="35">D109-D195</f>
        <v>2</v>
      </c>
      <c r="E23" s="13">
        <f t="shared" si="35"/>
        <v>0</v>
      </c>
      <c r="F23" s="13">
        <f t="shared" si="35"/>
        <v>20</v>
      </c>
      <c r="G23" s="13">
        <f t="shared" si="35"/>
        <v>0</v>
      </c>
      <c r="H23" s="13">
        <f t="shared" si="35"/>
        <v>7</v>
      </c>
      <c r="I23" s="13">
        <f t="shared" si="35"/>
        <v>11</v>
      </c>
      <c r="J23" s="13">
        <f t="shared" si="35"/>
        <v>-3</v>
      </c>
      <c r="K23" s="13">
        <f t="shared" si="35"/>
        <v>3</v>
      </c>
      <c r="L23" s="13">
        <f t="shared" si="35"/>
        <v>-5</v>
      </c>
      <c r="M23" s="13">
        <f t="shared" si="35"/>
        <v>3</v>
      </c>
      <c r="N23" s="45">
        <f t="shared" si="35"/>
        <v>0</v>
      </c>
      <c r="O23" s="54">
        <f t="shared" si="6"/>
        <v>-1</v>
      </c>
      <c r="P23" s="54"/>
      <c r="Q23" s="54">
        <f t="shared" si="8"/>
        <v>-1</v>
      </c>
      <c r="R23" s="54"/>
      <c r="S23" s="54">
        <f t="shared" si="10"/>
        <v>0.5714285714285714</v>
      </c>
      <c r="T23" s="54">
        <f t="shared" si="11"/>
        <v>-1.2727272727272727</v>
      </c>
      <c r="U23" s="54">
        <f t="shared" si="12"/>
        <v>-2</v>
      </c>
      <c r="V23" s="54">
        <f t="shared" si="13"/>
        <v>-2.6666666666666665</v>
      </c>
      <c r="W23" s="54">
        <f t="shared" si="14"/>
        <v>-1.6</v>
      </c>
      <c r="X23" s="54">
        <f t="shared" si="15"/>
        <v>-1</v>
      </c>
      <c r="Y23" s="59">
        <f t="shared" si="16"/>
        <v>-1.245995670995671</v>
      </c>
      <c r="Z23" s="73"/>
      <c r="AA23" s="162">
        <f>(N23-$Z$10)/($Z$12-$Z$10)</f>
        <v>0.96511627906976749</v>
      </c>
      <c r="AB23" s="35">
        <f t="shared" si="20"/>
        <v>0.37562405828849332</v>
      </c>
    </row>
    <row r="24" spans="1:28" x14ac:dyDescent="0.25">
      <c r="A24" s="21"/>
      <c r="B24" s="36" t="s">
        <v>45</v>
      </c>
      <c r="C24" s="11" t="s">
        <v>46</v>
      </c>
      <c r="D24">
        <f t="shared" ref="D24:N24" si="36">D110-D196</f>
        <v>92</v>
      </c>
      <c r="E24">
        <f t="shared" si="36"/>
        <v>97</v>
      </c>
      <c r="F24">
        <f t="shared" si="36"/>
        <v>270</v>
      </c>
      <c r="G24">
        <f t="shared" si="36"/>
        <v>203</v>
      </c>
      <c r="H24">
        <f t="shared" si="36"/>
        <v>222</v>
      </c>
      <c r="I24">
        <f t="shared" si="36"/>
        <v>52</v>
      </c>
      <c r="J24">
        <f t="shared" si="36"/>
        <v>-13</v>
      </c>
      <c r="K24">
        <f t="shared" si="36"/>
        <v>-84</v>
      </c>
      <c r="L24">
        <f t="shared" si="36"/>
        <v>-141</v>
      </c>
      <c r="M24">
        <f t="shared" si="36"/>
        <v>-97</v>
      </c>
      <c r="N24" s="44">
        <f t="shared" si="36"/>
        <v>-9</v>
      </c>
      <c r="O24" s="51">
        <f t="shared" si="6"/>
        <v>5.434782608695652E-2</v>
      </c>
      <c r="P24" s="51">
        <f t="shared" si="7"/>
        <v>1.7835051546391754</v>
      </c>
      <c r="Q24" s="51">
        <f t="shared" si="8"/>
        <v>-0.24814814814814815</v>
      </c>
      <c r="R24" s="51">
        <f t="shared" si="9"/>
        <v>9.3596059113300489E-2</v>
      </c>
      <c r="S24" s="51">
        <f t="shared" si="10"/>
        <v>-0.76576576576576572</v>
      </c>
      <c r="T24" s="51">
        <f t="shared" si="11"/>
        <v>-1.25</v>
      </c>
      <c r="U24" s="51">
        <f t="shared" si="12"/>
        <v>5.4615384615384617</v>
      </c>
      <c r="V24" s="51">
        <f t="shared" si="13"/>
        <v>0.6785714285714286</v>
      </c>
      <c r="W24" s="51">
        <f t="shared" si="14"/>
        <v>-0.31205673758865249</v>
      </c>
      <c r="X24" s="51">
        <f t="shared" si="15"/>
        <v>-0.90721649484536082</v>
      </c>
      <c r="Y24" s="58">
        <f t="shared" si="16"/>
        <v>0.45883717836013949</v>
      </c>
      <c r="Z24" s="67" t="s">
        <v>22</v>
      </c>
      <c r="AA24" s="161">
        <f t="shared" ref="AA24:AA25" si="37">(N24-$Z$29)/($Z$31-$Z$29)</f>
        <v>0.31818181818181818</v>
      </c>
      <c r="AB24" s="33">
        <f t="shared" ref="AB24:AB25" si="38">(Y24-$Z$25)/($Z$27-$Z$25)</f>
        <v>0.84008483699594938</v>
      </c>
    </row>
    <row r="25" spans="1:28" x14ac:dyDescent="0.25">
      <c r="A25" s="21"/>
      <c r="B25" s="36" t="s">
        <v>45</v>
      </c>
      <c r="C25" s="11" t="s">
        <v>47</v>
      </c>
      <c r="D25">
        <f t="shared" ref="D25:N25" si="39">D111-D197</f>
        <v>53</v>
      </c>
      <c r="E25">
        <f t="shared" si="39"/>
        <v>32</v>
      </c>
      <c r="F25">
        <f t="shared" si="39"/>
        <v>75</v>
      </c>
      <c r="G25">
        <f t="shared" si="39"/>
        <v>99</v>
      </c>
      <c r="H25">
        <f t="shared" si="39"/>
        <v>52</v>
      </c>
      <c r="I25">
        <f t="shared" si="39"/>
        <v>62</v>
      </c>
      <c r="J25">
        <f t="shared" si="39"/>
        <v>-8</v>
      </c>
      <c r="K25">
        <f t="shared" si="39"/>
        <v>-57</v>
      </c>
      <c r="L25">
        <f t="shared" si="39"/>
        <v>-98</v>
      </c>
      <c r="M25">
        <f t="shared" si="39"/>
        <v>-21</v>
      </c>
      <c r="N25" s="44">
        <f t="shared" si="39"/>
        <v>1</v>
      </c>
      <c r="O25" s="51">
        <f t="shared" si="6"/>
        <v>-0.39622641509433965</v>
      </c>
      <c r="P25" s="51">
        <f t="shared" si="7"/>
        <v>1.34375</v>
      </c>
      <c r="Q25" s="51">
        <f t="shared" si="8"/>
        <v>0.32</v>
      </c>
      <c r="R25" s="51">
        <f t="shared" si="9"/>
        <v>-0.47474747474747475</v>
      </c>
      <c r="S25" s="51">
        <f t="shared" si="10"/>
        <v>0.19230769230769232</v>
      </c>
      <c r="T25" s="51">
        <f t="shared" si="11"/>
        <v>-1.1290322580645162</v>
      </c>
      <c r="U25" s="51">
        <f t="shared" si="12"/>
        <v>6.125</v>
      </c>
      <c r="V25" s="51">
        <f t="shared" si="13"/>
        <v>0.7192982456140351</v>
      </c>
      <c r="W25" s="51">
        <f t="shared" si="14"/>
        <v>-0.7857142857142857</v>
      </c>
      <c r="X25" s="51">
        <f t="shared" si="15"/>
        <v>-1.0476190476190477</v>
      </c>
      <c r="Y25" s="58">
        <f t="shared" si="16"/>
        <v>0.4867016456682064</v>
      </c>
      <c r="Z25" s="58">
        <f>MIN(Y24:Y37)</f>
        <v>-2.1944711538461537</v>
      </c>
      <c r="AA25" s="161">
        <f t="shared" si="37"/>
        <v>0.77272727272727271</v>
      </c>
      <c r="AB25" s="33">
        <f t="shared" si="38"/>
        <v>0.84890722532991725</v>
      </c>
    </row>
    <row r="26" spans="1:28" x14ac:dyDescent="0.25">
      <c r="A26" s="21"/>
      <c r="B26" s="36" t="s">
        <v>45</v>
      </c>
      <c r="C26" s="10" t="s">
        <v>48</v>
      </c>
      <c r="D26">
        <f t="shared" ref="D26:N26" si="40">D112-D198</f>
        <v>18</v>
      </c>
      <c r="E26">
        <f t="shared" si="40"/>
        <v>24</v>
      </c>
      <c r="F26">
        <f t="shared" si="40"/>
        <v>26</v>
      </c>
      <c r="G26">
        <f t="shared" si="40"/>
        <v>32</v>
      </c>
      <c r="H26">
        <f t="shared" si="40"/>
        <v>13</v>
      </c>
      <c r="I26">
        <f t="shared" si="40"/>
        <v>3</v>
      </c>
      <c r="J26">
        <f t="shared" si="40"/>
        <v>-12</v>
      </c>
      <c r="K26">
        <f t="shared" si="40"/>
        <v>1</v>
      </c>
      <c r="L26">
        <f t="shared" si="40"/>
        <v>-16</v>
      </c>
      <c r="M26">
        <f t="shared" si="40"/>
        <v>-3</v>
      </c>
      <c r="N26" s="44">
        <f t="shared" si="40"/>
        <v>-11</v>
      </c>
      <c r="O26" s="51">
        <f t="shared" si="6"/>
        <v>0.33333333333333331</v>
      </c>
      <c r="P26" s="51">
        <f t="shared" si="7"/>
        <v>8.3333333333333329E-2</v>
      </c>
      <c r="Q26" s="51">
        <f t="shared" si="8"/>
        <v>0.23076923076923078</v>
      </c>
      <c r="R26" s="51">
        <f t="shared" si="9"/>
        <v>-0.59375</v>
      </c>
      <c r="S26" s="51">
        <f t="shared" si="10"/>
        <v>-0.76923076923076927</v>
      </c>
      <c r="T26" s="51">
        <f t="shared" si="11"/>
        <v>-5</v>
      </c>
      <c r="U26" s="51">
        <f t="shared" si="12"/>
        <v>-1.0833333333333333</v>
      </c>
      <c r="V26" s="51">
        <f t="shared" si="13"/>
        <v>-17</v>
      </c>
      <c r="W26" s="51">
        <f t="shared" si="14"/>
        <v>-0.8125</v>
      </c>
      <c r="X26" s="51">
        <f t="shared" si="15"/>
        <v>2.6666666666666665</v>
      </c>
      <c r="Y26" s="58">
        <f t="shared" si="16"/>
        <v>-2.1944711538461537</v>
      </c>
      <c r="Z26" s="67" t="s">
        <v>25</v>
      </c>
      <c r="AA26" s="161">
        <f>(N26-$Z$29)/($Z$31-$Z$29)</f>
        <v>0.22727272727272727</v>
      </c>
      <c r="AB26" s="33">
        <f>(Y26-$Z$25)/($Z$27-$Z$25)</f>
        <v>0</v>
      </c>
    </row>
    <row r="27" spans="1:28" x14ac:dyDescent="0.25">
      <c r="A27" s="21"/>
      <c r="B27" s="36" t="s">
        <v>45</v>
      </c>
      <c r="C27" s="10" t="s">
        <v>49</v>
      </c>
      <c r="D27">
        <f t="shared" ref="D27:N27" si="41">D113-D199</f>
        <v>1</v>
      </c>
      <c r="E27">
        <f t="shared" si="41"/>
        <v>12</v>
      </c>
      <c r="F27">
        <f t="shared" si="41"/>
        <v>8</v>
      </c>
      <c r="G27">
        <f t="shared" si="41"/>
        <v>15</v>
      </c>
      <c r="H27">
        <f t="shared" si="41"/>
        <v>6</v>
      </c>
      <c r="I27">
        <f t="shared" si="41"/>
        <v>13</v>
      </c>
      <c r="J27">
        <f t="shared" si="41"/>
        <v>-13</v>
      </c>
      <c r="K27">
        <f t="shared" si="41"/>
        <v>-3</v>
      </c>
      <c r="L27">
        <f t="shared" si="41"/>
        <v>-10</v>
      </c>
      <c r="M27">
        <f t="shared" si="41"/>
        <v>-3</v>
      </c>
      <c r="N27" s="44">
        <f t="shared" si="41"/>
        <v>1</v>
      </c>
      <c r="O27" s="51">
        <f t="shared" si="6"/>
        <v>11</v>
      </c>
      <c r="P27" s="51">
        <f t="shared" si="7"/>
        <v>-0.33333333333333331</v>
      </c>
      <c r="Q27" s="51">
        <f t="shared" si="8"/>
        <v>0.875</v>
      </c>
      <c r="R27" s="51">
        <f t="shared" si="9"/>
        <v>-0.6</v>
      </c>
      <c r="S27" s="51">
        <f t="shared" si="10"/>
        <v>1.1666666666666667</v>
      </c>
      <c r="T27" s="51">
        <f t="shared" si="11"/>
        <v>-2</v>
      </c>
      <c r="U27" s="51">
        <f t="shared" si="12"/>
        <v>-0.76923076923076927</v>
      </c>
      <c r="V27" s="51">
        <f t="shared" si="13"/>
        <v>2.3333333333333335</v>
      </c>
      <c r="W27" s="51">
        <f t="shared" si="14"/>
        <v>-0.7</v>
      </c>
      <c r="X27" s="51">
        <f t="shared" si="15"/>
        <v>-1.3333333333333333</v>
      </c>
      <c r="Y27" s="58">
        <f t="shared" si="16"/>
        <v>0.96391025641025629</v>
      </c>
      <c r="Z27" s="58">
        <f>MAX(Y24:Y37)</f>
        <v>0.96391025641025629</v>
      </c>
      <c r="AA27" s="161">
        <f t="shared" ref="AA27:AA37" si="42">(N27-$Z$29)/($Z$31-$Z$29)</f>
        <v>0.77272727272727271</v>
      </c>
      <c r="AB27" s="33">
        <f t="shared" ref="AB27:AB37" si="43">(Y27-$Z$25)/($Z$27-$Z$25)</f>
        <v>1</v>
      </c>
    </row>
    <row r="28" spans="1:28" x14ac:dyDescent="0.25">
      <c r="A28" s="21"/>
      <c r="B28" s="36" t="s">
        <v>45</v>
      </c>
      <c r="C28" s="10" t="s">
        <v>50</v>
      </c>
      <c r="D28">
        <f t="shared" ref="D28:N28" si="44">D114-D200</f>
        <v>9</v>
      </c>
      <c r="E28">
        <f t="shared" si="44"/>
        <v>3</v>
      </c>
      <c r="F28">
        <f t="shared" si="44"/>
        <v>19</v>
      </c>
      <c r="G28">
        <f t="shared" si="44"/>
        <v>23</v>
      </c>
      <c r="H28">
        <f t="shared" si="44"/>
        <v>8</v>
      </c>
      <c r="I28">
        <f t="shared" si="44"/>
        <v>3</v>
      </c>
      <c r="J28">
        <f t="shared" si="44"/>
        <v>-16</v>
      </c>
      <c r="K28">
        <f t="shared" si="44"/>
        <v>-13</v>
      </c>
      <c r="L28">
        <f t="shared" si="44"/>
        <v>-17</v>
      </c>
      <c r="M28">
        <f t="shared" si="44"/>
        <v>-13</v>
      </c>
      <c r="N28" s="44">
        <f t="shared" si="44"/>
        <v>-16</v>
      </c>
      <c r="O28" s="51">
        <f t="shared" si="6"/>
        <v>-0.66666666666666663</v>
      </c>
      <c r="P28" s="51">
        <f t="shared" si="7"/>
        <v>5.333333333333333</v>
      </c>
      <c r="Q28" s="51">
        <f t="shared" si="8"/>
        <v>0.21052631578947367</v>
      </c>
      <c r="R28" s="51">
        <f t="shared" si="9"/>
        <v>-0.65217391304347827</v>
      </c>
      <c r="S28" s="51">
        <f t="shared" si="10"/>
        <v>-0.625</v>
      </c>
      <c r="T28" s="51">
        <f t="shared" si="11"/>
        <v>-6.333333333333333</v>
      </c>
      <c r="U28" s="51">
        <f t="shared" si="12"/>
        <v>-0.1875</v>
      </c>
      <c r="V28" s="51">
        <f t="shared" si="13"/>
        <v>0.30769230769230771</v>
      </c>
      <c r="W28" s="51">
        <f t="shared" si="14"/>
        <v>-0.23529411764705882</v>
      </c>
      <c r="X28" s="51">
        <f t="shared" si="15"/>
        <v>0.23076923076923078</v>
      </c>
      <c r="Y28" s="58">
        <f t="shared" si="16"/>
        <v>-0.26176468431061928</v>
      </c>
      <c r="Z28" s="67" t="s">
        <v>28</v>
      </c>
      <c r="AA28" s="161">
        <f t="shared" si="42"/>
        <v>0</v>
      </c>
      <c r="AB28" s="33">
        <f t="shared" si="43"/>
        <v>0.61192940892424696</v>
      </c>
    </row>
    <row r="29" spans="1:28" x14ac:dyDescent="0.25">
      <c r="A29" s="21"/>
      <c r="B29" s="36" t="s">
        <v>45</v>
      </c>
      <c r="C29" s="10" t="s">
        <v>51</v>
      </c>
      <c r="D29">
        <f t="shared" ref="D29:N29" si="45">D115-D201</f>
        <v>4</v>
      </c>
      <c r="E29">
        <f t="shared" si="45"/>
        <v>9</v>
      </c>
      <c r="F29">
        <f t="shared" si="45"/>
        <v>11</v>
      </c>
      <c r="G29">
        <f t="shared" si="45"/>
        <v>16</v>
      </c>
      <c r="H29">
        <f t="shared" si="45"/>
        <v>6</v>
      </c>
      <c r="I29">
        <f t="shared" si="45"/>
        <v>5</v>
      </c>
      <c r="J29">
        <f t="shared" si="45"/>
        <v>-4</v>
      </c>
      <c r="K29">
        <f t="shared" si="45"/>
        <v>-14</v>
      </c>
      <c r="L29">
        <f t="shared" si="45"/>
        <v>0</v>
      </c>
      <c r="M29">
        <f t="shared" si="45"/>
        <v>-4</v>
      </c>
      <c r="N29" s="44">
        <f t="shared" si="45"/>
        <v>2</v>
      </c>
      <c r="O29" s="51">
        <f t="shared" si="6"/>
        <v>1.25</v>
      </c>
      <c r="P29" s="51">
        <f t="shared" si="7"/>
        <v>0.22222222222222221</v>
      </c>
      <c r="Q29" s="51">
        <f t="shared" si="8"/>
        <v>0.45454545454545453</v>
      </c>
      <c r="R29" s="51">
        <f t="shared" si="9"/>
        <v>-0.625</v>
      </c>
      <c r="S29" s="51">
        <f t="shared" si="10"/>
        <v>-0.16666666666666666</v>
      </c>
      <c r="T29" s="51">
        <f t="shared" si="11"/>
        <v>-1.8</v>
      </c>
      <c r="U29" s="51">
        <f t="shared" si="12"/>
        <v>2.5</v>
      </c>
      <c r="V29" s="51">
        <f t="shared" si="13"/>
        <v>-1</v>
      </c>
      <c r="W29" s="51"/>
      <c r="X29" s="51">
        <f t="shared" si="15"/>
        <v>-1.5</v>
      </c>
      <c r="Y29" s="58">
        <f t="shared" si="16"/>
        <v>-7.3877665544332213E-2</v>
      </c>
      <c r="Z29" s="82">
        <f>MIN(N24:N37)</f>
        <v>-16</v>
      </c>
      <c r="AA29" s="161">
        <f t="shared" si="42"/>
        <v>0.81818181818181823</v>
      </c>
      <c r="AB29" s="33">
        <f t="shared" si="43"/>
        <v>0.67141779691822068</v>
      </c>
    </row>
    <row r="30" spans="1:28" x14ac:dyDescent="0.25">
      <c r="A30" s="21"/>
      <c r="B30" s="36" t="s">
        <v>45</v>
      </c>
      <c r="C30" s="10" t="s">
        <v>52</v>
      </c>
      <c r="D30">
        <f t="shared" ref="D30:N30" si="46">D116-D202</f>
        <v>10</v>
      </c>
      <c r="E30">
        <f t="shared" si="46"/>
        <v>10</v>
      </c>
      <c r="F30">
        <f t="shared" si="46"/>
        <v>17</v>
      </c>
      <c r="G30">
        <f t="shared" si="46"/>
        <v>24</v>
      </c>
      <c r="H30">
        <f t="shared" si="46"/>
        <v>12</v>
      </c>
      <c r="I30">
        <f t="shared" si="46"/>
        <v>-6</v>
      </c>
      <c r="J30">
        <f t="shared" si="46"/>
        <v>-12</v>
      </c>
      <c r="K30">
        <f t="shared" si="46"/>
        <v>-9</v>
      </c>
      <c r="L30">
        <f t="shared" si="46"/>
        <v>-13</v>
      </c>
      <c r="M30">
        <f t="shared" si="46"/>
        <v>4</v>
      </c>
      <c r="N30" s="44">
        <f t="shared" si="46"/>
        <v>-2</v>
      </c>
      <c r="O30" s="51">
        <f t="shared" si="6"/>
        <v>0</v>
      </c>
      <c r="P30" s="51">
        <f t="shared" si="7"/>
        <v>0.7</v>
      </c>
      <c r="Q30" s="51">
        <f t="shared" si="8"/>
        <v>0.41176470588235292</v>
      </c>
      <c r="R30" s="51">
        <f t="shared" si="9"/>
        <v>-0.5</v>
      </c>
      <c r="S30" s="51">
        <f t="shared" si="10"/>
        <v>-1.5</v>
      </c>
      <c r="T30" s="51">
        <f t="shared" si="11"/>
        <v>1</v>
      </c>
      <c r="U30" s="51">
        <f t="shared" si="12"/>
        <v>-0.25</v>
      </c>
      <c r="V30" s="51">
        <f t="shared" si="13"/>
        <v>0.44444444444444442</v>
      </c>
      <c r="W30" s="51">
        <f t="shared" si="14"/>
        <v>-1.3076923076923077</v>
      </c>
      <c r="X30" s="51">
        <f t="shared" si="15"/>
        <v>-1.5</v>
      </c>
      <c r="Y30" s="58">
        <f t="shared" si="16"/>
        <v>-0.25014831573655105</v>
      </c>
      <c r="Z30" s="67" t="s">
        <v>31</v>
      </c>
      <c r="AA30" s="161">
        <f t="shared" si="42"/>
        <v>0.63636363636363635</v>
      </c>
      <c r="AB30" s="33">
        <f t="shared" si="43"/>
        <v>0.61560735881856488</v>
      </c>
    </row>
    <row r="31" spans="1:28" x14ac:dyDescent="0.25">
      <c r="A31" s="21"/>
      <c r="B31" s="36" t="s">
        <v>45</v>
      </c>
      <c r="C31" s="23" t="s">
        <v>53</v>
      </c>
      <c r="D31">
        <f t="shared" ref="D31:N31" si="47">D117-D203</f>
        <v>3</v>
      </c>
      <c r="E31">
        <f t="shared" si="47"/>
        <v>3</v>
      </c>
      <c r="F31">
        <f t="shared" si="47"/>
        <v>6</v>
      </c>
      <c r="G31">
        <f t="shared" si="47"/>
        <v>6</v>
      </c>
      <c r="H31">
        <f t="shared" si="47"/>
        <v>5</v>
      </c>
      <c r="I31">
        <f t="shared" si="47"/>
        <v>3</v>
      </c>
      <c r="J31">
        <f t="shared" si="47"/>
        <v>-4</v>
      </c>
      <c r="K31">
        <f t="shared" si="47"/>
        <v>1</v>
      </c>
      <c r="L31">
        <f t="shared" si="47"/>
        <v>2</v>
      </c>
      <c r="M31">
        <f t="shared" si="47"/>
        <v>-3</v>
      </c>
      <c r="N31" s="44">
        <f t="shared" si="47"/>
        <v>-2</v>
      </c>
      <c r="O31" s="51">
        <f t="shared" si="6"/>
        <v>0</v>
      </c>
      <c r="P31" s="51">
        <f t="shared" si="7"/>
        <v>1</v>
      </c>
      <c r="Q31" s="51">
        <f t="shared" si="8"/>
        <v>0</v>
      </c>
      <c r="R31" s="51">
        <f t="shared" si="9"/>
        <v>-0.16666666666666666</v>
      </c>
      <c r="S31" s="51">
        <f t="shared" si="10"/>
        <v>-0.4</v>
      </c>
      <c r="T31" s="51">
        <f t="shared" si="11"/>
        <v>-2.3333333333333335</v>
      </c>
      <c r="U31" s="51">
        <f t="shared" si="12"/>
        <v>-1.25</v>
      </c>
      <c r="V31" s="51">
        <f t="shared" si="13"/>
        <v>1</v>
      </c>
      <c r="W31" s="51">
        <f t="shared" si="14"/>
        <v>-2.5</v>
      </c>
      <c r="X31" s="51">
        <f t="shared" si="15"/>
        <v>-0.33333333333333331</v>
      </c>
      <c r="Y31" s="58">
        <f t="shared" si="16"/>
        <v>-0.49833333333333335</v>
      </c>
      <c r="Z31" s="82">
        <f>MAX(N24:N37)</f>
        <v>6</v>
      </c>
      <c r="AA31" s="161">
        <f t="shared" si="42"/>
        <v>0.63636363636363635</v>
      </c>
      <c r="AB31" s="33">
        <f t="shared" si="43"/>
        <v>0.53702754676963516</v>
      </c>
    </row>
    <row r="32" spans="1:28" x14ac:dyDescent="0.25">
      <c r="A32" s="21"/>
      <c r="B32" s="36" t="s">
        <v>45</v>
      </c>
      <c r="C32" s="23" t="s">
        <v>54</v>
      </c>
      <c r="D32">
        <f t="shared" ref="D32:N32" si="48">D118-D204</f>
        <v>0</v>
      </c>
      <c r="E32">
        <f t="shared" si="48"/>
        <v>4</v>
      </c>
      <c r="F32">
        <f t="shared" si="48"/>
        <v>6</v>
      </c>
      <c r="G32">
        <f t="shared" si="48"/>
        <v>3</v>
      </c>
      <c r="H32">
        <f t="shared" si="48"/>
        <v>3</v>
      </c>
      <c r="I32">
        <f t="shared" si="48"/>
        <v>-4</v>
      </c>
      <c r="J32">
        <f t="shared" si="48"/>
        <v>0</v>
      </c>
      <c r="K32">
        <f t="shared" si="48"/>
        <v>-2</v>
      </c>
      <c r="L32">
        <f t="shared" si="48"/>
        <v>1</v>
      </c>
      <c r="M32">
        <f t="shared" si="48"/>
        <v>-1</v>
      </c>
      <c r="N32" s="44">
        <f t="shared" si="48"/>
        <v>0</v>
      </c>
      <c r="O32" s="51"/>
      <c r="P32" s="51">
        <f t="shared" si="7"/>
        <v>0.5</v>
      </c>
      <c r="Q32" s="51">
        <f t="shared" si="8"/>
        <v>-0.5</v>
      </c>
      <c r="R32" s="51">
        <f t="shared" si="9"/>
        <v>0</v>
      </c>
      <c r="S32" s="51">
        <f t="shared" si="10"/>
        <v>-2.3333333333333335</v>
      </c>
      <c r="T32" s="51">
        <f t="shared" si="11"/>
        <v>-1</v>
      </c>
      <c r="U32" s="51"/>
      <c r="V32" s="51">
        <f t="shared" si="13"/>
        <v>-1.5</v>
      </c>
      <c r="W32" s="51">
        <f t="shared" si="14"/>
        <v>-2</v>
      </c>
      <c r="X32" s="51">
        <f t="shared" si="15"/>
        <v>-1</v>
      </c>
      <c r="Y32" s="58">
        <f t="shared" si="16"/>
        <v>-0.97916666666666674</v>
      </c>
      <c r="Z32" s="72"/>
      <c r="AA32" s="161">
        <f t="shared" si="42"/>
        <v>0.72727272727272729</v>
      </c>
      <c r="AB32" s="33">
        <f t="shared" si="43"/>
        <v>0.384787120147349</v>
      </c>
    </row>
    <row r="33" spans="1:28" x14ac:dyDescent="0.25">
      <c r="A33" s="21"/>
      <c r="B33" s="36" t="s">
        <v>45</v>
      </c>
      <c r="C33" s="23" t="s">
        <v>55</v>
      </c>
      <c r="D33">
        <f t="shared" ref="D33:N33" si="49">D119-D205</f>
        <v>0</v>
      </c>
      <c r="E33">
        <f t="shared" si="49"/>
        <v>5</v>
      </c>
      <c r="F33">
        <f t="shared" si="49"/>
        <v>4</v>
      </c>
      <c r="G33">
        <f t="shared" si="49"/>
        <v>6</v>
      </c>
      <c r="H33">
        <f t="shared" si="49"/>
        <v>5</v>
      </c>
      <c r="I33">
        <f t="shared" si="49"/>
        <v>3</v>
      </c>
      <c r="J33">
        <f t="shared" si="49"/>
        <v>2</v>
      </c>
      <c r="K33">
        <f t="shared" si="49"/>
        <v>-3</v>
      </c>
      <c r="L33">
        <f t="shared" si="49"/>
        <v>4</v>
      </c>
      <c r="M33">
        <f t="shared" si="49"/>
        <v>4</v>
      </c>
      <c r="N33" s="44">
        <f t="shared" si="49"/>
        <v>6</v>
      </c>
      <c r="O33" s="51"/>
      <c r="P33" s="51">
        <f t="shared" si="7"/>
        <v>-0.2</v>
      </c>
      <c r="Q33" s="51">
        <f t="shared" si="8"/>
        <v>0.5</v>
      </c>
      <c r="R33" s="51">
        <f t="shared" si="9"/>
        <v>-0.16666666666666666</v>
      </c>
      <c r="S33" s="51">
        <f t="shared" si="10"/>
        <v>-0.4</v>
      </c>
      <c r="T33" s="51">
        <f t="shared" si="11"/>
        <v>-0.33333333333333331</v>
      </c>
      <c r="U33" s="51">
        <f t="shared" si="12"/>
        <v>-2.5</v>
      </c>
      <c r="V33" s="51">
        <f t="shared" si="13"/>
        <v>-2.3333333333333335</v>
      </c>
      <c r="W33" s="51">
        <f t="shared" si="14"/>
        <v>0</v>
      </c>
      <c r="X33" s="51">
        <f t="shared" si="15"/>
        <v>0.5</v>
      </c>
      <c r="Y33" s="58">
        <f t="shared" si="16"/>
        <v>-0.54814814814814816</v>
      </c>
      <c r="Z33" s="72"/>
      <c r="AA33" s="161">
        <f t="shared" si="42"/>
        <v>1</v>
      </c>
      <c r="AB33" s="33">
        <f t="shared" si="43"/>
        <v>0.52125528612592431</v>
      </c>
    </row>
    <row r="34" spans="1:28" x14ac:dyDescent="0.25">
      <c r="A34" s="21"/>
      <c r="B34" s="36" t="s">
        <v>45</v>
      </c>
      <c r="C34" s="23" t="s">
        <v>56</v>
      </c>
      <c r="D34">
        <f t="shared" ref="D34:N34" si="50">D120-D206</f>
        <v>2</v>
      </c>
      <c r="E34">
        <f t="shared" si="50"/>
        <v>7</v>
      </c>
      <c r="F34">
        <f t="shared" si="50"/>
        <v>6</v>
      </c>
      <c r="G34">
        <f t="shared" si="50"/>
        <v>9</v>
      </c>
      <c r="H34">
        <f t="shared" si="50"/>
        <v>6</v>
      </c>
      <c r="I34">
        <f t="shared" si="50"/>
        <v>2</v>
      </c>
      <c r="J34">
        <f t="shared" si="50"/>
        <v>3</v>
      </c>
      <c r="K34">
        <f t="shared" si="50"/>
        <v>-4</v>
      </c>
      <c r="L34">
        <f t="shared" si="50"/>
        <v>-5</v>
      </c>
      <c r="M34">
        <f t="shared" si="50"/>
        <v>-3</v>
      </c>
      <c r="N34" s="44">
        <f t="shared" si="50"/>
        <v>3</v>
      </c>
      <c r="O34" s="51">
        <f t="shared" si="6"/>
        <v>2.5</v>
      </c>
      <c r="P34" s="51">
        <f t="shared" si="7"/>
        <v>-0.14285714285714285</v>
      </c>
      <c r="Q34" s="51">
        <f t="shared" si="8"/>
        <v>0.5</v>
      </c>
      <c r="R34" s="51">
        <f t="shared" si="9"/>
        <v>-0.33333333333333331</v>
      </c>
      <c r="S34" s="51">
        <f t="shared" si="10"/>
        <v>-0.66666666666666663</v>
      </c>
      <c r="T34" s="51">
        <f t="shared" si="11"/>
        <v>0.5</v>
      </c>
      <c r="U34" s="51">
        <f t="shared" si="12"/>
        <v>-2.3333333333333335</v>
      </c>
      <c r="V34" s="51">
        <f t="shared" si="13"/>
        <v>0.25</v>
      </c>
      <c r="W34" s="51">
        <f t="shared" si="14"/>
        <v>-0.4</v>
      </c>
      <c r="X34" s="51">
        <f t="shared" si="15"/>
        <v>-2</v>
      </c>
      <c r="Y34" s="58">
        <f t="shared" si="16"/>
        <v>-0.21261904761904762</v>
      </c>
      <c r="Z34" s="72"/>
      <c r="AA34" s="161">
        <f t="shared" si="42"/>
        <v>0.86363636363636365</v>
      </c>
      <c r="AB34" s="33">
        <f t="shared" si="43"/>
        <v>0.62748979581481623</v>
      </c>
    </row>
    <row r="35" spans="1:28" x14ac:dyDescent="0.25">
      <c r="A35" s="21"/>
      <c r="B35" s="36" t="s">
        <v>45</v>
      </c>
      <c r="C35" s="23" t="s">
        <v>57</v>
      </c>
      <c r="D35">
        <f t="shared" ref="D35:N36" si="51">D121-D207</f>
        <v>0</v>
      </c>
      <c r="E35">
        <f t="shared" si="51"/>
        <v>2</v>
      </c>
      <c r="F35">
        <f t="shared" si="51"/>
        <v>1</v>
      </c>
      <c r="G35">
        <f t="shared" si="51"/>
        <v>0</v>
      </c>
      <c r="H35">
        <f t="shared" si="51"/>
        <v>2</v>
      </c>
      <c r="I35">
        <f t="shared" si="51"/>
        <v>0</v>
      </c>
      <c r="J35">
        <f t="shared" si="51"/>
        <v>1</v>
      </c>
      <c r="K35">
        <f t="shared" si="51"/>
        <v>-1</v>
      </c>
      <c r="L35">
        <f t="shared" si="51"/>
        <v>0</v>
      </c>
      <c r="M35">
        <f t="shared" si="51"/>
        <v>0</v>
      </c>
      <c r="N35" s="44">
        <f t="shared" si="51"/>
        <v>4</v>
      </c>
      <c r="O35" s="51"/>
      <c r="P35" s="51">
        <f t="shared" si="7"/>
        <v>-0.5</v>
      </c>
      <c r="Q35" s="51">
        <f t="shared" si="8"/>
        <v>-1</v>
      </c>
      <c r="R35" s="51"/>
      <c r="S35" s="51">
        <f t="shared" si="10"/>
        <v>-1</v>
      </c>
      <c r="T35" s="51"/>
      <c r="U35" s="51">
        <f t="shared" si="12"/>
        <v>-2</v>
      </c>
      <c r="V35" s="51">
        <f t="shared" si="13"/>
        <v>-1</v>
      </c>
      <c r="W35" s="51"/>
      <c r="X35" s="51"/>
      <c r="Y35" s="58">
        <f t="shared" si="16"/>
        <v>-1.1000000000000001</v>
      </c>
      <c r="Z35" s="72"/>
      <c r="AA35" s="161">
        <f t="shared" si="42"/>
        <v>0.90909090909090906</v>
      </c>
      <c r="AB35" s="33">
        <f t="shared" si="43"/>
        <v>0.34652912732199115</v>
      </c>
    </row>
    <row r="36" spans="1:28" x14ac:dyDescent="0.25">
      <c r="A36" s="21"/>
      <c r="B36" s="36" t="s">
        <v>45</v>
      </c>
      <c r="C36" s="23" t="s">
        <v>58</v>
      </c>
      <c r="D36">
        <f t="shared" si="51"/>
        <v>10</v>
      </c>
      <c r="E36">
        <f t="shared" si="51"/>
        <v>3</v>
      </c>
      <c r="F36">
        <f t="shared" si="51"/>
        <v>2</v>
      </c>
      <c r="G36">
        <f t="shared" si="51"/>
        <v>7</v>
      </c>
      <c r="H36">
        <f t="shared" si="51"/>
        <v>2</v>
      </c>
      <c r="I36">
        <f t="shared" si="51"/>
        <v>0</v>
      </c>
      <c r="J36">
        <f t="shared" si="51"/>
        <v>-2</v>
      </c>
      <c r="K36">
        <f t="shared" si="51"/>
        <v>-10</v>
      </c>
      <c r="L36">
        <f t="shared" si="51"/>
        <v>-2</v>
      </c>
      <c r="M36">
        <f t="shared" si="51"/>
        <v>4</v>
      </c>
      <c r="N36" s="44">
        <f t="shared" si="51"/>
        <v>0</v>
      </c>
      <c r="O36" s="51"/>
      <c r="P36" s="51">
        <f t="shared" ref="P36" si="52">(F36-E36)/E36</f>
        <v>-0.33333333333333331</v>
      </c>
      <c r="Q36" s="51">
        <f t="shared" ref="Q36" si="53">(G36-F36)/F36</f>
        <v>2.5</v>
      </c>
      <c r="R36" s="51">
        <f t="shared" ref="R36" si="54">(H36-G36)/G36</f>
        <v>-0.7142857142857143</v>
      </c>
      <c r="S36" s="51">
        <f t="shared" si="10"/>
        <v>-1</v>
      </c>
      <c r="T36" s="51"/>
      <c r="U36" s="51">
        <f t="shared" si="12"/>
        <v>4</v>
      </c>
      <c r="V36" s="51">
        <f t="shared" si="13"/>
        <v>-0.8</v>
      </c>
      <c r="W36" s="51">
        <f t="shared" ref="W36" si="55">(M36-L36)/L36</f>
        <v>-3</v>
      </c>
      <c r="X36" s="51">
        <f t="shared" ref="X36" si="56">(N36-M36)/M36</f>
        <v>-1</v>
      </c>
      <c r="Y36" s="58">
        <f t="shared" si="16"/>
        <v>-4.3452380952380909E-2</v>
      </c>
      <c r="Z36" s="72"/>
      <c r="AA36" s="161">
        <f t="shared" ref="AA36" si="57">(N36-$Z$29)/($Z$31-$Z$29)</f>
        <v>0.72727272727272729</v>
      </c>
      <c r="AB36" s="33">
        <f t="shared" ref="AB36" si="58">(Y36-$Z$25)/($Z$27-$Z$25)</f>
        <v>0.6810509857703172</v>
      </c>
    </row>
    <row r="37" spans="1:28" ht="15.75" thickBot="1" x14ac:dyDescent="0.3">
      <c r="A37" s="21"/>
      <c r="B37" s="37" t="s">
        <v>45</v>
      </c>
      <c r="C37" s="24" t="s">
        <v>59</v>
      </c>
      <c r="D37" s="13">
        <f t="shared" ref="D37:N37" si="59">D123-D209</f>
        <v>0</v>
      </c>
      <c r="E37" s="13">
        <f t="shared" si="59"/>
        <v>1</v>
      </c>
      <c r="F37" s="13">
        <f t="shared" si="59"/>
        <v>0</v>
      </c>
      <c r="G37" s="13">
        <f t="shared" si="59"/>
        <v>1</v>
      </c>
      <c r="H37" s="13">
        <f t="shared" si="59"/>
        <v>0</v>
      </c>
      <c r="I37" s="13">
        <f t="shared" si="59"/>
        <v>0</v>
      </c>
      <c r="J37" s="13">
        <f t="shared" si="59"/>
        <v>0</v>
      </c>
      <c r="K37" s="13">
        <f t="shared" si="59"/>
        <v>0</v>
      </c>
      <c r="L37" s="13">
        <f t="shared" si="59"/>
        <v>0</v>
      </c>
      <c r="M37" s="13">
        <f t="shared" si="59"/>
        <v>0</v>
      </c>
      <c r="N37" s="45">
        <f t="shared" si="59"/>
        <v>0</v>
      </c>
      <c r="O37" s="86"/>
      <c r="P37" s="54">
        <f t="shared" si="7"/>
        <v>-1</v>
      </c>
      <c r="Q37" s="54"/>
      <c r="R37" s="54">
        <f t="shared" si="9"/>
        <v>-1</v>
      </c>
      <c r="S37" s="54"/>
      <c r="T37" s="54"/>
      <c r="U37" s="54"/>
      <c r="V37" s="54"/>
      <c r="W37" s="54"/>
      <c r="X37" s="54"/>
      <c r="Y37" s="59">
        <f t="shared" si="16"/>
        <v>-1</v>
      </c>
      <c r="Z37" s="73"/>
      <c r="AA37" s="163">
        <f t="shared" si="42"/>
        <v>0.72727272727272729</v>
      </c>
      <c r="AB37" s="35">
        <f t="shared" si="43"/>
        <v>0.37819091448780462</v>
      </c>
    </row>
    <row r="38" spans="1:28" x14ac:dyDescent="0.25">
      <c r="A38" s="21"/>
      <c r="B38" s="32" t="s">
        <v>60</v>
      </c>
      <c r="C38" s="11" t="s">
        <v>114</v>
      </c>
      <c r="D38">
        <f t="shared" ref="D38:N38" si="60">D124-D210</f>
        <v>1676</v>
      </c>
      <c r="E38">
        <f t="shared" si="60"/>
        <v>1</v>
      </c>
      <c r="F38">
        <f t="shared" si="60"/>
        <v>1</v>
      </c>
      <c r="G38">
        <f t="shared" si="60"/>
        <v>7680</v>
      </c>
      <c r="H38">
        <f t="shared" si="60"/>
        <v>7698</v>
      </c>
      <c r="I38">
        <f t="shared" si="60"/>
        <v>6407</v>
      </c>
      <c r="J38">
        <f t="shared" si="60"/>
        <v>3394</v>
      </c>
      <c r="K38">
        <f t="shared" si="60"/>
        <v>-159</v>
      </c>
      <c r="L38">
        <f t="shared" si="60"/>
        <v>-4494</v>
      </c>
      <c r="M38">
        <f t="shared" si="60"/>
        <v>-8462</v>
      </c>
      <c r="N38" s="44">
        <f t="shared" si="60"/>
        <v>-11030</v>
      </c>
      <c r="O38" s="51">
        <f t="shared" si="6"/>
        <v>-0.99940334128878283</v>
      </c>
      <c r="P38" s="51">
        <f t="shared" si="7"/>
        <v>0</v>
      </c>
      <c r="Q38" s="51">
        <f t="shared" si="8"/>
        <v>7679</v>
      </c>
      <c r="R38" s="51">
        <f t="shared" si="9"/>
        <v>2.3437499999999999E-3</v>
      </c>
      <c r="S38" s="51">
        <f t="shared" si="10"/>
        <v>-0.16770589763574956</v>
      </c>
      <c r="T38" s="51">
        <f t="shared" si="11"/>
        <v>-0.47026689558295615</v>
      </c>
      <c r="U38" s="51">
        <f t="shared" si="12"/>
        <v>-1.0468473777253977</v>
      </c>
      <c r="V38" s="51">
        <f t="shared" si="13"/>
        <v>27.264150943396228</v>
      </c>
      <c r="W38" s="51">
        <f t="shared" si="14"/>
        <v>0.88295505117935025</v>
      </c>
      <c r="X38" s="51">
        <f t="shared" si="15"/>
        <v>0.30347435594422123</v>
      </c>
      <c r="Y38" s="58">
        <f>AVERAGE(R38:X38)</f>
        <v>3.8240148470822426</v>
      </c>
      <c r="Z38" s="67" t="s">
        <v>22</v>
      </c>
      <c r="AA38" s="161">
        <f t="shared" ref="AA38:AA39" si="61">(N38-$Z$43)/($Z$45-$Z$43)</f>
        <v>0</v>
      </c>
      <c r="AB38" s="33">
        <f t="shared" ref="AB38:AB39" si="62">(Y38-$Z$39)/($Z$41-$Z$39)</f>
        <v>1</v>
      </c>
    </row>
    <row r="39" spans="1:28" x14ac:dyDescent="0.25">
      <c r="A39" s="21"/>
      <c r="B39" s="32" t="s">
        <v>60</v>
      </c>
      <c r="C39" s="11" t="s">
        <v>61</v>
      </c>
      <c r="D39">
        <f t="shared" ref="D39:N39" si="63">D125-D211</f>
        <v>114</v>
      </c>
      <c r="E39">
        <f t="shared" si="63"/>
        <v>115</v>
      </c>
      <c r="F39">
        <f t="shared" si="63"/>
        <v>362</v>
      </c>
      <c r="G39">
        <f t="shared" si="63"/>
        <v>296</v>
      </c>
      <c r="H39">
        <f t="shared" si="63"/>
        <v>339</v>
      </c>
      <c r="I39">
        <f t="shared" si="63"/>
        <v>237</v>
      </c>
      <c r="J39">
        <f t="shared" si="63"/>
        <v>59</v>
      </c>
      <c r="K39">
        <f t="shared" si="63"/>
        <v>-100</v>
      </c>
      <c r="L39">
        <f t="shared" si="63"/>
        <v>-201</v>
      </c>
      <c r="M39">
        <f t="shared" si="63"/>
        <v>-228</v>
      </c>
      <c r="N39" s="44">
        <f t="shared" si="63"/>
        <v>-78</v>
      </c>
      <c r="O39" s="51">
        <f t="shared" si="6"/>
        <v>8.771929824561403E-3</v>
      </c>
      <c r="P39" s="51">
        <f t="shared" si="7"/>
        <v>2.1478260869565218</v>
      </c>
      <c r="Q39" s="51">
        <f t="shared" si="8"/>
        <v>-0.18232044198895028</v>
      </c>
      <c r="R39" s="51">
        <f t="shared" si="9"/>
        <v>0.14527027027027026</v>
      </c>
      <c r="S39" s="51">
        <f t="shared" si="10"/>
        <v>-0.30088495575221241</v>
      </c>
      <c r="T39" s="51">
        <f t="shared" si="11"/>
        <v>-0.75105485232067515</v>
      </c>
      <c r="U39" s="51">
        <f t="shared" si="12"/>
        <v>-2.6949152542372881</v>
      </c>
      <c r="V39" s="51">
        <f t="shared" si="13"/>
        <v>1.01</v>
      </c>
      <c r="W39" s="51">
        <f t="shared" si="14"/>
        <v>0.13432835820895522</v>
      </c>
      <c r="X39" s="51">
        <f t="shared" si="15"/>
        <v>-0.65789473684210531</v>
      </c>
      <c r="Y39" s="58">
        <f t="shared" si="16"/>
        <v>-0.11408735958809228</v>
      </c>
      <c r="Z39" s="58">
        <f>MIN(Y38:Y45)</f>
        <v>-1.0909074449796419</v>
      </c>
      <c r="AA39" s="161">
        <f t="shared" si="61"/>
        <v>0.99491279069767447</v>
      </c>
      <c r="AB39" s="33">
        <f t="shared" si="62"/>
        <v>0.19874578423533096</v>
      </c>
    </row>
    <row r="40" spans="1:28" x14ac:dyDescent="0.25">
      <c r="A40" s="21"/>
      <c r="B40" s="32" t="s">
        <v>60</v>
      </c>
      <c r="C40" s="10" t="s">
        <v>62</v>
      </c>
      <c r="D40">
        <f t="shared" ref="D40:N40" si="64">D126-D212</f>
        <v>44</v>
      </c>
      <c r="E40">
        <f t="shared" si="64"/>
        <v>59</v>
      </c>
      <c r="F40">
        <f t="shared" si="64"/>
        <v>116</v>
      </c>
      <c r="G40">
        <f t="shared" si="64"/>
        <v>107</v>
      </c>
      <c r="H40">
        <f t="shared" si="64"/>
        <v>83</v>
      </c>
      <c r="I40">
        <f t="shared" si="64"/>
        <v>43</v>
      </c>
      <c r="J40">
        <f t="shared" si="64"/>
        <v>47</v>
      </c>
      <c r="K40">
        <f t="shared" si="64"/>
        <v>15</v>
      </c>
      <c r="L40">
        <f t="shared" si="64"/>
        <v>4</v>
      </c>
      <c r="M40">
        <f t="shared" si="64"/>
        <v>-36</v>
      </c>
      <c r="N40" s="44">
        <f t="shared" si="64"/>
        <v>-32</v>
      </c>
      <c r="O40" s="51">
        <f t="shared" si="6"/>
        <v>0.34090909090909088</v>
      </c>
      <c r="P40" s="51">
        <f t="shared" si="7"/>
        <v>0.96610169491525422</v>
      </c>
      <c r="Q40" s="51">
        <f t="shared" si="8"/>
        <v>-7.7586206896551727E-2</v>
      </c>
      <c r="R40" s="51">
        <f t="shared" si="9"/>
        <v>-0.22429906542056074</v>
      </c>
      <c r="S40" s="51">
        <f t="shared" si="10"/>
        <v>-0.48192771084337349</v>
      </c>
      <c r="T40" s="51">
        <f t="shared" si="11"/>
        <v>9.3023255813953487E-2</v>
      </c>
      <c r="U40" s="51">
        <f t="shared" si="12"/>
        <v>-0.68085106382978722</v>
      </c>
      <c r="V40" s="51">
        <f t="shared" si="13"/>
        <v>-0.73333333333333328</v>
      </c>
      <c r="W40" s="51">
        <f t="shared" si="14"/>
        <v>-10</v>
      </c>
      <c r="X40" s="51">
        <f t="shared" si="15"/>
        <v>-0.1111111111111111</v>
      </c>
      <c r="Y40" s="58">
        <f t="shared" si="16"/>
        <v>-1.0909074449796419</v>
      </c>
      <c r="Z40" s="67" t="s">
        <v>25</v>
      </c>
      <c r="AA40" s="161">
        <f>(N40-$Z$43)/($Z$45-$Z$43)</f>
        <v>0.99909156976744184</v>
      </c>
      <c r="AB40" s="33">
        <f>(Y40-$Z$39)/($Z$41-$Z$39)</f>
        <v>0</v>
      </c>
    </row>
    <row r="41" spans="1:28" x14ac:dyDescent="0.25">
      <c r="A41" s="21"/>
      <c r="B41" s="32" t="s">
        <v>60</v>
      </c>
      <c r="C41" t="s">
        <v>63</v>
      </c>
      <c r="D41">
        <f t="shared" ref="D41:N41" si="65">D127-D213</f>
        <v>48</v>
      </c>
      <c r="E41">
        <f t="shared" si="65"/>
        <v>28</v>
      </c>
      <c r="F41">
        <f t="shared" si="65"/>
        <v>117</v>
      </c>
      <c r="G41">
        <f t="shared" si="65"/>
        <v>119</v>
      </c>
      <c r="H41">
        <f t="shared" si="65"/>
        <v>95</v>
      </c>
      <c r="I41">
        <f t="shared" si="65"/>
        <v>74</v>
      </c>
      <c r="J41">
        <f t="shared" si="65"/>
        <v>52</v>
      </c>
      <c r="K41">
        <f t="shared" si="65"/>
        <v>23</v>
      </c>
      <c r="L41">
        <f t="shared" si="65"/>
        <v>-15</v>
      </c>
      <c r="M41">
        <f t="shared" si="65"/>
        <v>-41</v>
      </c>
      <c r="N41" s="44">
        <f t="shared" si="65"/>
        <v>-62</v>
      </c>
      <c r="O41" s="51">
        <f t="shared" si="6"/>
        <v>-0.41666666666666669</v>
      </c>
      <c r="P41" s="51">
        <f t="shared" si="7"/>
        <v>3.1785714285714284</v>
      </c>
      <c r="Q41" s="51">
        <f t="shared" si="8"/>
        <v>1.7094017094017096E-2</v>
      </c>
      <c r="R41" s="51">
        <f t="shared" si="9"/>
        <v>-0.20168067226890757</v>
      </c>
      <c r="S41" s="51">
        <f t="shared" si="10"/>
        <v>-0.22105263157894736</v>
      </c>
      <c r="T41" s="51">
        <f t="shared" si="11"/>
        <v>-0.29729729729729731</v>
      </c>
      <c r="U41" s="51">
        <f t="shared" si="12"/>
        <v>-0.55769230769230771</v>
      </c>
      <c r="V41" s="51">
        <f t="shared" si="13"/>
        <v>-1.6521739130434783</v>
      </c>
      <c r="W41" s="51">
        <f t="shared" si="14"/>
        <v>1.7333333333333334</v>
      </c>
      <c r="X41" s="51">
        <f t="shared" si="15"/>
        <v>0.51219512195121952</v>
      </c>
      <c r="Y41" s="58">
        <f t="shared" si="16"/>
        <v>0.20946304124023934</v>
      </c>
      <c r="Z41" s="58">
        <f>MAX(Y38:Y45)</f>
        <v>3.8240148470822426</v>
      </c>
      <c r="AA41" s="161">
        <f t="shared" ref="AA41:AA45" si="66">(N41-$Z$43)/($Z$45-$Z$43)</f>
        <v>0.99636627906976749</v>
      </c>
      <c r="AB41" s="33">
        <f t="shared" ref="AB41:AB45" si="67">(Y41-$Z$39)/($Z$41-$Z$39)</f>
        <v>0.26457600119540364</v>
      </c>
    </row>
    <row r="42" spans="1:28" x14ac:dyDescent="0.25">
      <c r="A42" s="21"/>
      <c r="B42" s="32" t="s">
        <v>60</v>
      </c>
      <c r="C42" t="s">
        <v>64</v>
      </c>
      <c r="D42">
        <f t="shared" ref="D42:N42" si="68">D128-D214</f>
        <v>31</v>
      </c>
      <c r="E42">
        <f t="shared" si="68"/>
        <v>53</v>
      </c>
      <c r="F42">
        <f t="shared" si="68"/>
        <v>61</v>
      </c>
      <c r="G42">
        <f t="shared" si="68"/>
        <v>63</v>
      </c>
      <c r="H42">
        <f t="shared" si="68"/>
        <v>64</v>
      </c>
      <c r="I42">
        <f t="shared" si="68"/>
        <v>38</v>
      </c>
      <c r="J42">
        <f t="shared" si="68"/>
        <v>60</v>
      </c>
      <c r="K42">
        <f t="shared" si="68"/>
        <v>37</v>
      </c>
      <c r="L42">
        <f t="shared" si="68"/>
        <v>-9</v>
      </c>
      <c r="M42">
        <f t="shared" si="68"/>
        <v>-39</v>
      </c>
      <c r="N42" s="44">
        <f t="shared" si="68"/>
        <v>-75</v>
      </c>
      <c r="O42" s="51">
        <f t="shared" si="6"/>
        <v>0.70967741935483875</v>
      </c>
      <c r="P42" s="51">
        <f t="shared" si="7"/>
        <v>0.15094339622641509</v>
      </c>
      <c r="Q42" s="51">
        <f t="shared" si="8"/>
        <v>3.2786885245901641E-2</v>
      </c>
      <c r="R42" s="51">
        <f t="shared" si="9"/>
        <v>1.5873015873015872E-2</v>
      </c>
      <c r="S42" s="51">
        <f t="shared" si="10"/>
        <v>-0.40625</v>
      </c>
      <c r="T42" s="51">
        <f t="shared" si="11"/>
        <v>0.57894736842105265</v>
      </c>
      <c r="U42" s="51">
        <f t="shared" si="12"/>
        <v>-0.38333333333333336</v>
      </c>
      <c r="V42" s="51">
        <f t="shared" si="13"/>
        <v>-1.2432432432432432</v>
      </c>
      <c r="W42" s="51">
        <f t="shared" si="14"/>
        <v>3.3333333333333335</v>
      </c>
      <c r="X42" s="51">
        <f t="shared" si="15"/>
        <v>0.92307692307692313</v>
      </c>
      <c r="Y42" s="58">
        <f t="shared" si="16"/>
        <v>0.37118117649549037</v>
      </c>
      <c r="Z42" s="67" t="s">
        <v>28</v>
      </c>
      <c r="AA42" s="161">
        <f t="shared" si="66"/>
        <v>0.99518531976744184</v>
      </c>
      <c r="AB42" s="33">
        <f t="shared" si="67"/>
        <v>0.29747949908314092</v>
      </c>
    </row>
    <row r="43" spans="1:28" x14ac:dyDescent="0.25">
      <c r="A43" s="21"/>
      <c r="B43" s="32" t="s">
        <v>60</v>
      </c>
      <c r="C43" t="s">
        <v>65</v>
      </c>
      <c r="D43">
        <f t="shared" ref="D43:N43" si="69">D129-D215</f>
        <v>34</v>
      </c>
      <c r="E43">
        <f t="shared" si="69"/>
        <v>47</v>
      </c>
      <c r="F43">
        <f t="shared" si="69"/>
        <v>94</v>
      </c>
      <c r="G43">
        <f t="shared" si="69"/>
        <v>102</v>
      </c>
      <c r="H43">
        <f t="shared" si="69"/>
        <v>83</v>
      </c>
      <c r="I43">
        <f t="shared" si="69"/>
        <v>47</v>
      </c>
      <c r="J43">
        <f t="shared" si="69"/>
        <v>65</v>
      </c>
      <c r="K43">
        <f t="shared" si="69"/>
        <v>3</v>
      </c>
      <c r="L43">
        <f t="shared" si="69"/>
        <v>15</v>
      </c>
      <c r="M43">
        <f t="shared" si="69"/>
        <v>8</v>
      </c>
      <c r="N43" s="44">
        <f t="shared" si="69"/>
        <v>-33</v>
      </c>
      <c r="O43" s="51">
        <f t="shared" si="6"/>
        <v>0.38235294117647056</v>
      </c>
      <c r="P43" s="51">
        <f t="shared" si="7"/>
        <v>1</v>
      </c>
      <c r="Q43" s="51">
        <f t="shared" si="8"/>
        <v>8.5106382978723402E-2</v>
      </c>
      <c r="R43" s="51">
        <f t="shared" si="9"/>
        <v>-0.18627450980392157</v>
      </c>
      <c r="S43" s="51">
        <f t="shared" si="10"/>
        <v>-0.43373493975903615</v>
      </c>
      <c r="T43" s="51">
        <f t="shared" si="11"/>
        <v>0.38297872340425532</v>
      </c>
      <c r="U43" s="51">
        <f t="shared" si="12"/>
        <v>-0.9538461538461539</v>
      </c>
      <c r="V43" s="51">
        <f t="shared" si="13"/>
        <v>4</v>
      </c>
      <c r="W43" s="51">
        <f t="shared" si="14"/>
        <v>-0.46666666666666667</v>
      </c>
      <c r="X43" s="51">
        <f t="shared" si="15"/>
        <v>-5.125</v>
      </c>
      <c r="Y43" s="58">
        <f t="shared" si="16"/>
        <v>-0.13150842225163295</v>
      </c>
      <c r="Z43" s="82">
        <f>MIN(N38:N45)</f>
        <v>-11030</v>
      </c>
      <c r="AA43" s="161">
        <f t="shared" si="66"/>
        <v>0.99900072674418605</v>
      </c>
      <c r="AB43" s="33">
        <f t="shared" si="67"/>
        <v>0.19520125969794863</v>
      </c>
    </row>
    <row r="44" spans="1:28" x14ac:dyDescent="0.25">
      <c r="A44" s="21"/>
      <c r="B44" s="32" t="s">
        <v>60</v>
      </c>
      <c r="C44" t="s">
        <v>66</v>
      </c>
      <c r="D44">
        <f t="shared" ref="D44:N44" si="70">D130-D216</f>
        <v>12</v>
      </c>
      <c r="E44">
        <f t="shared" si="70"/>
        <v>21</v>
      </c>
      <c r="F44">
        <f t="shared" si="70"/>
        <v>11</v>
      </c>
      <c r="G44">
        <f t="shared" si="70"/>
        <v>13</v>
      </c>
      <c r="H44">
        <f t="shared" si="70"/>
        <v>14</v>
      </c>
      <c r="I44">
        <f t="shared" si="70"/>
        <v>12</v>
      </c>
      <c r="J44">
        <f t="shared" si="70"/>
        <v>6</v>
      </c>
      <c r="K44">
        <f t="shared" si="70"/>
        <v>6</v>
      </c>
      <c r="L44">
        <f t="shared" si="70"/>
        <v>-4</v>
      </c>
      <c r="M44">
        <f t="shared" si="70"/>
        <v>-1</v>
      </c>
      <c r="N44" s="44">
        <f t="shared" si="70"/>
        <v>-22</v>
      </c>
      <c r="O44" s="51">
        <f t="shared" si="6"/>
        <v>0.75</v>
      </c>
      <c r="P44" s="51">
        <f t="shared" si="7"/>
        <v>-0.47619047619047616</v>
      </c>
      <c r="Q44" s="51">
        <f t="shared" si="8"/>
        <v>0.18181818181818182</v>
      </c>
      <c r="R44" s="51">
        <f t="shared" si="9"/>
        <v>7.6923076923076927E-2</v>
      </c>
      <c r="S44" s="51">
        <f t="shared" si="10"/>
        <v>-0.14285714285714285</v>
      </c>
      <c r="T44" s="51">
        <f t="shared" si="11"/>
        <v>-0.5</v>
      </c>
      <c r="U44" s="51">
        <f t="shared" si="12"/>
        <v>0</v>
      </c>
      <c r="V44" s="51">
        <f t="shared" si="13"/>
        <v>-1.6666666666666667</v>
      </c>
      <c r="W44" s="51">
        <f t="shared" si="14"/>
        <v>-0.75</v>
      </c>
      <c r="X44" s="51">
        <f t="shared" si="15"/>
        <v>21</v>
      </c>
      <c r="Y44" s="58">
        <f t="shared" si="16"/>
        <v>1.8473026973026971</v>
      </c>
      <c r="Z44" s="67" t="s">
        <v>31</v>
      </c>
      <c r="AA44" s="161">
        <f t="shared" si="66"/>
        <v>1</v>
      </c>
      <c r="AB44" s="33">
        <f t="shared" si="67"/>
        <v>0.59781416016034616</v>
      </c>
    </row>
    <row r="45" spans="1:28" ht="15.75" thickBot="1" x14ac:dyDescent="0.3">
      <c r="A45" s="21"/>
      <c r="B45" s="34" t="s">
        <v>60</v>
      </c>
      <c r="C45" s="13" t="s">
        <v>67</v>
      </c>
      <c r="D45" s="13">
        <f t="shared" ref="D45:N45" si="71">D131-D217</f>
        <v>5</v>
      </c>
      <c r="E45" s="13">
        <f t="shared" si="71"/>
        <v>15</v>
      </c>
      <c r="F45" s="13">
        <f t="shared" si="71"/>
        <v>22</v>
      </c>
      <c r="G45" s="13">
        <f t="shared" si="71"/>
        <v>24</v>
      </c>
      <c r="H45" s="13">
        <f t="shared" si="71"/>
        <v>20</v>
      </c>
      <c r="I45" s="13">
        <f t="shared" si="71"/>
        <v>6</v>
      </c>
      <c r="J45" s="13">
        <f t="shared" si="71"/>
        <v>24</v>
      </c>
      <c r="K45" s="13">
        <f t="shared" si="71"/>
        <v>6</v>
      </c>
      <c r="L45" s="13">
        <f t="shared" si="71"/>
        <v>-19</v>
      </c>
      <c r="M45" s="13">
        <f t="shared" si="71"/>
        <v>-17</v>
      </c>
      <c r="N45" s="45">
        <f t="shared" si="71"/>
        <v>-50</v>
      </c>
      <c r="O45" s="86">
        <f t="shared" si="6"/>
        <v>2</v>
      </c>
      <c r="P45" s="54">
        <f t="shared" si="7"/>
        <v>0.46666666666666667</v>
      </c>
      <c r="Q45" s="54">
        <f t="shared" si="8"/>
        <v>9.0909090909090912E-2</v>
      </c>
      <c r="R45" s="54">
        <f t="shared" si="9"/>
        <v>-0.16666666666666666</v>
      </c>
      <c r="S45" s="54">
        <f t="shared" si="10"/>
        <v>-0.7</v>
      </c>
      <c r="T45" s="54">
        <f t="shared" si="11"/>
        <v>3</v>
      </c>
      <c r="U45" s="54">
        <f t="shared" si="12"/>
        <v>-0.75</v>
      </c>
      <c r="V45" s="54">
        <f t="shared" si="13"/>
        <v>-4.166666666666667</v>
      </c>
      <c r="W45" s="54">
        <f t="shared" si="14"/>
        <v>-0.10526315789473684</v>
      </c>
      <c r="X45" s="54">
        <f t="shared" si="15"/>
        <v>1.9411764705882353</v>
      </c>
      <c r="Y45" s="59">
        <f t="shared" si="16"/>
        <v>0.16101557369359226</v>
      </c>
      <c r="Z45" s="46">
        <f>MAX(N38:N45)</f>
        <v>-22</v>
      </c>
      <c r="AA45" s="162">
        <f t="shared" si="66"/>
        <v>0.99745639534883723</v>
      </c>
      <c r="AB45" s="46">
        <f t="shared" si="67"/>
        <v>0.25471878175881257</v>
      </c>
    </row>
    <row r="46" spans="1:28" x14ac:dyDescent="0.25">
      <c r="A46" s="21"/>
      <c r="B46" s="36" t="s">
        <v>68</v>
      </c>
      <c r="C46" s="11" t="s">
        <v>69</v>
      </c>
      <c r="D46">
        <f t="shared" ref="D46:N46" si="72">D132-D218</f>
        <v>47</v>
      </c>
      <c r="E46">
        <f t="shared" si="72"/>
        <v>134</v>
      </c>
      <c r="F46">
        <f t="shared" si="72"/>
        <v>178</v>
      </c>
      <c r="G46">
        <f t="shared" si="72"/>
        <v>130</v>
      </c>
      <c r="H46">
        <f t="shared" si="72"/>
        <v>95</v>
      </c>
      <c r="I46">
        <f t="shared" si="72"/>
        <v>67</v>
      </c>
      <c r="J46">
        <f t="shared" si="72"/>
        <v>33</v>
      </c>
      <c r="K46">
        <f t="shared" si="72"/>
        <v>-4</v>
      </c>
      <c r="L46">
        <f t="shared" si="72"/>
        <v>-10</v>
      </c>
      <c r="M46">
        <f t="shared" si="72"/>
        <v>-61</v>
      </c>
      <c r="N46" s="44">
        <f t="shared" si="72"/>
        <v>-138</v>
      </c>
      <c r="O46" s="51">
        <f t="shared" si="6"/>
        <v>1.8510638297872339</v>
      </c>
      <c r="P46" s="51">
        <f t="shared" si="7"/>
        <v>0.32835820895522388</v>
      </c>
      <c r="Q46" s="51">
        <f t="shared" si="8"/>
        <v>-0.2696629213483146</v>
      </c>
      <c r="R46" s="51">
        <f t="shared" si="9"/>
        <v>-0.26923076923076922</v>
      </c>
      <c r="S46" s="51">
        <f t="shared" si="10"/>
        <v>-0.29473684210526313</v>
      </c>
      <c r="T46" s="51">
        <f t="shared" si="11"/>
        <v>-0.5074626865671642</v>
      </c>
      <c r="U46" s="51">
        <f t="shared" si="12"/>
        <v>-1.1212121212121211</v>
      </c>
      <c r="V46" s="51">
        <f t="shared" si="13"/>
        <v>1.5</v>
      </c>
      <c r="W46" s="51">
        <f t="shared" si="14"/>
        <v>5.0999999999999996</v>
      </c>
      <c r="X46" s="51">
        <f t="shared" si="15"/>
        <v>1.2622950819672132</v>
      </c>
      <c r="Y46" s="58">
        <f t="shared" si="16"/>
        <v>0.75794117802460392</v>
      </c>
      <c r="Z46" s="67" t="s">
        <v>22</v>
      </c>
      <c r="AA46" s="161">
        <f t="shared" ref="AA46:AA47" si="73">(N46-$Z$51)/($Z$53-$Z$51)</f>
        <v>0</v>
      </c>
      <c r="AB46" s="33">
        <f t="shared" ref="AB46:AB47" si="74">(Y46-$Z$47)/($Z$49-$Z$47)</f>
        <v>1</v>
      </c>
    </row>
    <row r="47" spans="1:28" x14ac:dyDescent="0.25">
      <c r="A47" s="21"/>
      <c r="B47" s="36" t="s">
        <v>68</v>
      </c>
      <c r="C47" s="11" t="s">
        <v>70</v>
      </c>
      <c r="D47">
        <f t="shared" ref="D47:N47" si="75">D133-D219</f>
        <v>77</v>
      </c>
      <c r="E47">
        <f t="shared" si="75"/>
        <v>63</v>
      </c>
      <c r="F47">
        <f t="shared" si="75"/>
        <v>168</v>
      </c>
      <c r="G47">
        <f t="shared" si="75"/>
        <v>151</v>
      </c>
      <c r="H47">
        <f t="shared" si="75"/>
        <v>173</v>
      </c>
      <c r="I47">
        <f t="shared" si="75"/>
        <v>144</v>
      </c>
      <c r="J47">
        <f t="shared" si="75"/>
        <v>70</v>
      </c>
      <c r="K47">
        <f t="shared" si="75"/>
        <v>-17</v>
      </c>
      <c r="L47">
        <f t="shared" si="75"/>
        <v>-12</v>
      </c>
      <c r="M47">
        <f t="shared" si="75"/>
        <v>-32</v>
      </c>
      <c r="N47" s="44">
        <f t="shared" si="75"/>
        <v>-31</v>
      </c>
      <c r="O47" s="51">
        <f t="shared" si="6"/>
        <v>-0.18181818181818182</v>
      </c>
      <c r="P47" s="51">
        <f t="shared" si="7"/>
        <v>1.6666666666666667</v>
      </c>
      <c r="Q47" s="51">
        <f t="shared" si="8"/>
        <v>-0.10119047619047619</v>
      </c>
      <c r="R47" s="51">
        <f t="shared" si="9"/>
        <v>0.14569536423841059</v>
      </c>
      <c r="S47" s="51">
        <f t="shared" si="10"/>
        <v>-0.16763005780346821</v>
      </c>
      <c r="T47" s="51">
        <f t="shared" si="11"/>
        <v>-0.51388888888888884</v>
      </c>
      <c r="U47" s="51">
        <f t="shared" si="12"/>
        <v>-1.2428571428571429</v>
      </c>
      <c r="V47" s="51">
        <f t="shared" si="13"/>
        <v>-0.29411764705882354</v>
      </c>
      <c r="W47" s="51">
        <f t="shared" si="14"/>
        <v>1.6666666666666667</v>
      </c>
      <c r="X47" s="51">
        <f t="shared" si="15"/>
        <v>-3.125E-2</v>
      </c>
      <c r="Y47" s="58">
        <f t="shared" si="16"/>
        <v>9.4627630295476245E-2</v>
      </c>
      <c r="Z47" s="58">
        <f>MIN(Y46:Y71)</f>
        <v>-2.7304232804232806</v>
      </c>
      <c r="AA47" s="161">
        <f t="shared" si="73"/>
        <v>0.72297297297297303</v>
      </c>
      <c r="AB47" s="33">
        <f t="shared" si="74"/>
        <v>0.80984970015883517</v>
      </c>
    </row>
    <row r="48" spans="1:28" x14ac:dyDescent="0.25">
      <c r="A48" s="21"/>
      <c r="B48" s="36" t="s">
        <v>68</v>
      </c>
      <c r="C48" s="10" t="s">
        <v>71</v>
      </c>
      <c r="D48">
        <f t="shared" ref="D48:N48" si="76">D134-D220</f>
        <v>55</v>
      </c>
      <c r="E48">
        <f t="shared" si="76"/>
        <v>80</v>
      </c>
      <c r="F48">
        <f t="shared" si="76"/>
        <v>74</v>
      </c>
      <c r="G48">
        <f t="shared" si="76"/>
        <v>84</v>
      </c>
      <c r="H48">
        <f t="shared" si="76"/>
        <v>64</v>
      </c>
      <c r="I48">
        <f t="shared" si="76"/>
        <v>22</v>
      </c>
      <c r="J48">
        <f t="shared" si="76"/>
        <v>-24</v>
      </c>
      <c r="K48">
        <f t="shared" si="76"/>
        <v>-1</v>
      </c>
      <c r="L48">
        <f t="shared" si="76"/>
        <v>-57</v>
      </c>
      <c r="M48">
        <f t="shared" si="76"/>
        <v>3</v>
      </c>
      <c r="N48" s="44">
        <f t="shared" si="76"/>
        <v>-129</v>
      </c>
      <c r="O48" s="51">
        <f t="shared" si="6"/>
        <v>0.45454545454545453</v>
      </c>
      <c r="P48" s="51">
        <f t="shared" si="7"/>
        <v>-7.4999999999999997E-2</v>
      </c>
      <c r="Q48" s="51">
        <f t="shared" si="8"/>
        <v>0.13513513513513514</v>
      </c>
      <c r="R48" s="51">
        <f t="shared" si="9"/>
        <v>-0.23809523809523808</v>
      </c>
      <c r="S48" s="51">
        <f t="shared" si="10"/>
        <v>-0.65625</v>
      </c>
      <c r="T48" s="51">
        <f t="shared" si="11"/>
        <v>-2.0909090909090908</v>
      </c>
      <c r="U48" s="51">
        <f t="shared" si="12"/>
        <v>-0.95833333333333337</v>
      </c>
      <c r="V48" s="51">
        <f t="shared" si="13"/>
        <v>56</v>
      </c>
      <c r="W48" s="51">
        <f t="shared" si="14"/>
        <v>-1.0526315789473684</v>
      </c>
      <c r="X48" s="51">
        <f t="shared" si="15"/>
        <v>-44</v>
      </c>
      <c r="Y48" s="58">
        <f t="shared" si="16"/>
        <v>0.75184613483955542</v>
      </c>
      <c r="Z48" s="67" t="s">
        <v>25</v>
      </c>
      <c r="AA48" s="161">
        <f>(N48-$Z$51)/($Z$53-$Z$51)</f>
        <v>6.0810810810810814E-2</v>
      </c>
      <c r="AB48" s="33">
        <f>(Y48-$Z$47)/($Z$49-$Z$47)</f>
        <v>0.99825275046296036</v>
      </c>
    </row>
    <row r="49" spans="1:28" x14ac:dyDescent="0.25">
      <c r="A49" s="21"/>
      <c r="B49" s="36" t="s">
        <v>68</v>
      </c>
      <c r="C49" s="10" t="s">
        <v>72</v>
      </c>
      <c r="D49">
        <f t="shared" ref="D49:N49" si="77">D135-D221</f>
        <v>3</v>
      </c>
      <c r="E49">
        <f t="shared" si="77"/>
        <v>33</v>
      </c>
      <c r="F49">
        <f t="shared" si="77"/>
        <v>22</v>
      </c>
      <c r="G49">
        <f t="shared" si="77"/>
        <v>32</v>
      </c>
      <c r="H49">
        <f t="shared" si="77"/>
        <v>21</v>
      </c>
      <c r="I49">
        <f t="shared" si="77"/>
        <v>0</v>
      </c>
      <c r="J49">
        <f t="shared" si="77"/>
        <v>-5</v>
      </c>
      <c r="K49">
        <f t="shared" si="77"/>
        <v>-14</v>
      </c>
      <c r="L49">
        <f t="shared" si="77"/>
        <v>3</v>
      </c>
      <c r="M49">
        <f t="shared" si="77"/>
        <v>-16</v>
      </c>
      <c r="N49" s="44">
        <f t="shared" si="77"/>
        <v>-5</v>
      </c>
      <c r="O49" s="51">
        <f t="shared" si="6"/>
        <v>10</v>
      </c>
      <c r="P49" s="51">
        <f t="shared" si="7"/>
        <v>-0.33333333333333331</v>
      </c>
      <c r="Q49" s="51">
        <f t="shared" si="8"/>
        <v>0.45454545454545453</v>
      </c>
      <c r="R49" s="51">
        <f t="shared" si="9"/>
        <v>-0.34375</v>
      </c>
      <c r="S49" s="51">
        <f t="shared" si="10"/>
        <v>-1</v>
      </c>
      <c r="T49" s="51"/>
      <c r="U49" s="51">
        <f t="shared" si="12"/>
        <v>1.8</v>
      </c>
      <c r="V49" s="51">
        <f t="shared" si="13"/>
        <v>-1.2142857142857142</v>
      </c>
      <c r="W49" s="51">
        <f t="shared" si="14"/>
        <v>-6.333333333333333</v>
      </c>
      <c r="X49" s="51">
        <f t="shared" si="15"/>
        <v>-0.6875</v>
      </c>
      <c r="Y49" s="58">
        <f t="shared" si="16"/>
        <v>0.26026034151034172</v>
      </c>
      <c r="Z49" s="58">
        <f>MAX(Y46:Y71)</f>
        <v>0.75794117802460392</v>
      </c>
      <c r="AA49" s="161">
        <f t="shared" ref="AA49:AA71" si="78">(N49-$Z$51)/($Z$53-$Z$51)</f>
        <v>0.89864864864864868</v>
      </c>
      <c r="AB49" s="33">
        <f t="shared" ref="AB49:AB71" si="79">(Y49-$Z$47)/($Z$49-$Z$47)</f>
        <v>0.85733118129070129</v>
      </c>
    </row>
    <row r="50" spans="1:28" x14ac:dyDescent="0.25">
      <c r="A50" s="21"/>
      <c r="B50" s="36" t="s">
        <v>68</v>
      </c>
      <c r="C50" s="10" t="s">
        <v>73</v>
      </c>
      <c r="D50">
        <f t="shared" ref="D50:N50" si="80">D136-D222</f>
        <v>7</v>
      </c>
      <c r="E50">
        <f t="shared" si="80"/>
        <v>29</v>
      </c>
      <c r="F50">
        <f t="shared" si="80"/>
        <v>47</v>
      </c>
      <c r="G50">
        <f t="shared" si="80"/>
        <v>43</v>
      </c>
      <c r="H50">
        <f t="shared" si="80"/>
        <v>23</v>
      </c>
      <c r="I50">
        <f t="shared" si="80"/>
        <v>17</v>
      </c>
      <c r="J50">
        <f t="shared" si="80"/>
        <v>-5</v>
      </c>
      <c r="K50">
        <f t="shared" si="80"/>
        <v>-13</v>
      </c>
      <c r="L50">
        <f t="shared" si="80"/>
        <v>3</v>
      </c>
      <c r="M50">
        <f t="shared" si="80"/>
        <v>-3</v>
      </c>
      <c r="N50" s="44">
        <f t="shared" si="80"/>
        <v>10</v>
      </c>
      <c r="O50" s="51">
        <f t="shared" si="6"/>
        <v>3.1428571428571428</v>
      </c>
      <c r="P50" s="51">
        <f t="shared" si="7"/>
        <v>0.62068965517241381</v>
      </c>
      <c r="Q50" s="51">
        <f t="shared" si="8"/>
        <v>-8.5106382978723402E-2</v>
      </c>
      <c r="R50" s="51">
        <f t="shared" si="9"/>
        <v>-0.46511627906976744</v>
      </c>
      <c r="S50" s="51">
        <f t="shared" si="10"/>
        <v>-0.2608695652173913</v>
      </c>
      <c r="T50" s="51">
        <f t="shared" si="11"/>
        <v>-1.2941176470588236</v>
      </c>
      <c r="U50" s="51">
        <f t="shared" si="12"/>
        <v>1.6</v>
      </c>
      <c r="V50" s="51">
        <f t="shared" si="13"/>
        <v>-1.2307692307692308</v>
      </c>
      <c r="W50" s="51">
        <f t="shared" si="14"/>
        <v>-2</v>
      </c>
      <c r="X50" s="51">
        <f t="shared" si="15"/>
        <v>-4.333333333333333</v>
      </c>
      <c r="Y50" s="58">
        <f t="shared" si="16"/>
        <v>-0.43057656403977129</v>
      </c>
      <c r="Z50" s="67" t="s">
        <v>28</v>
      </c>
      <c r="AA50" s="161">
        <f t="shared" si="78"/>
        <v>1</v>
      </c>
      <c r="AB50" s="33">
        <f t="shared" si="79"/>
        <v>0.65929083493953633</v>
      </c>
    </row>
    <row r="51" spans="1:28" x14ac:dyDescent="0.25">
      <c r="A51" s="21"/>
      <c r="B51" s="36" t="s">
        <v>68</v>
      </c>
      <c r="C51" s="10" t="s">
        <v>74</v>
      </c>
      <c r="D51">
        <f t="shared" ref="D51:N51" si="81">D137-D223</f>
        <v>17</v>
      </c>
      <c r="E51">
        <f t="shared" si="81"/>
        <v>18</v>
      </c>
      <c r="F51">
        <f t="shared" si="81"/>
        <v>15</v>
      </c>
      <c r="G51">
        <f t="shared" si="81"/>
        <v>21</v>
      </c>
      <c r="H51">
        <f t="shared" si="81"/>
        <v>11</v>
      </c>
      <c r="I51">
        <f t="shared" si="81"/>
        <v>0</v>
      </c>
      <c r="J51">
        <f t="shared" si="81"/>
        <v>-8</v>
      </c>
      <c r="K51">
        <f t="shared" si="81"/>
        <v>8</v>
      </c>
      <c r="L51">
        <f t="shared" si="81"/>
        <v>2</v>
      </c>
      <c r="M51">
        <f t="shared" si="81"/>
        <v>16</v>
      </c>
      <c r="N51" s="44">
        <f t="shared" si="81"/>
        <v>-16</v>
      </c>
      <c r="O51" s="51">
        <f t="shared" si="6"/>
        <v>5.8823529411764705E-2</v>
      </c>
      <c r="P51" s="51">
        <f t="shared" si="7"/>
        <v>-0.16666666666666666</v>
      </c>
      <c r="Q51" s="51">
        <f t="shared" si="8"/>
        <v>0.4</v>
      </c>
      <c r="R51" s="51">
        <f t="shared" si="9"/>
        <v>-0.47619047619047616</v>
      </c>
      <c r="S51" s="51">
        <f t="shared" si="10"/>
        <v>-1</v>
      </c>
      <c r="T51" s="51"/>
      <c r="U51" s="51">
        <f t="shared" si="12"/>
        <v>-2</v>
      </c>
      <c r="V51" s="51">
        <f t="shared" si="13"/>
        <v>-0.75</v>
      </c>
      <c r="W51" s="51">
        <f t="shared" si="14"/>
        <v>7</v>
      </c>
      <c r="X51" s="51">
        <f t="shared" si="15"/>
        <v>-2</v>
      </c>
      <c r="Y51" s="58">
        <f t="shared" si="16"/>
        <v>0.11844070961718017</v>
      </c>
      <c r="Z51" s="82">
        <f>MIN(N46:N71)</f>
        <v>-138</v>
      </c>
      <c r="AA51" s="161">
        <f t="shared" si="78"/>
        <v>0.82432432432432434</v>
      </c>
      <c r="AB51" s="33">
        <f t="shared" si="79"/>
        <v>0.81667613117123561</v>
      </c>
    </row>
    <row r="52" spans="1:28" x14ac:dyDescent="0.25">
      <c r="A52" s="21"/>
      <c r="B52" s="36" t="s">
        <v>68</v>
      </c>
      <c r="C52" s="10" t="s">
        <v>75</v>
      </c>
      <c r="D52">
        <f t="shared" ref="D52:N52" si="82">D138-D224</f>
        <v>7</v>
      </c>
      <c r="E52">
        <f t="shared" si="82"/>
        <v>16</v>
      </c>
      <c r="F52">
        <f t="shared" si="82"/>
        <v>24</v>
      </c>
      <c r="G52">
        <f t="shared" si="82"/>
        <v>24</v>
      </c>
      <c r="H52">
        <f t="shared" si="82"/>
        <v>9</v>
      </c>
      <c r="I52">
        <f t="shared" si="82"/>
        <v>4</v>
      </c>
      <c r="J52">
        <f t="shared" si="82"/>
        <v>-8</v>
      </c>
      <c r="K52">
        <f t="shared" si="82"/>
        <v>-10</v>
      </c>
      <c r="L52">
        <f t="shared" si="82"/>
        <v>4</v>
      </c>
      <c r="M52">
        <f t="shared" si="82"/>
        <v>-4</v>
      </c>
      <c r="N52" s="44">
        <f t="shared" si="82"/>
        <v>1</v>
      </c>
      <c r="O52" s="51">
        <f t="shared" si="6"/>
        <v>1.2857142857142858</v>
      </c>
      <c r="P52" s="51">
        <f t="shared" si="7"/>
        <v>0.5</v>
      </c>
      <c r="Q52" s="51">
        <f t="shared" si="8"/>
        <v>0</v>
      </c>
      <c r="R52" s="51">
        <f t="shared" si="9"/>
        <v>-0.625</v>
      </c>
      <c r="S52" s="51">
        <f t="shared" si="10"/>
        <v>-0.55555555555555558</v>
      </c>
      <c r="T52" s="51">
        <f t="shared" si="11"/>
        <v>-3</v>
      </c>
      <c r="U52" s="51">
        <f t="shared" si="12"/>
        <v>0.25</v>
      </c>
      <c r="V52" s="51">
        <f t="shared" si="13"/>
        <v>-1.4</v>
      </c>
      <c r="W52" s="51">
        <f t="shared" si="14"/>
        <v>-2</v>
      </c>
      <c r="X52" s="51">
        <f t="shared" si="15"/>
        <v>-1.25</v>
      </c>
      <c r="Y52" s="58">
        <f t="shared" si="16"/>
        <v>-0.67948412698412697</v>
      </c>
      <c r="Z52" s="67" t="s">
        <v>31</v>
      </c>
      <c r="AA52" s="161">
        <f t="shared" si="78"/>
        <v>0.93918918918918914</v>
      </c>
      <c r="AB52" s="33">
        <f t="shared" si="79"/>
        <v>0.58793717739908968</v>
      </c>
    </row>
    <row r="53" spans="1:28" ht="15.75" thickBot="1" x14ac:dyDescent="0.3">
      <c r="A53" s="21"/>
      <c r="B53" s="36" t="s">
        <v>68</v>
      </c>
      <c r="C53" s="10" t="s">
        <v>76</v>
      </c>
      <c r="D53">
        <f t="shared" ref="D53:N53" si="83">D139-D225</f>
        <v>4</v>
      </c>
      <c r="E53">
        <f t="shared" si="83"/>
        <v>11</v>
      </c>
      <c r="F53">
        <f t="shared" si="83"/>
        <v>16</v>
      </c>
      <c r="G53">
        <f t="shared" si="83"/>
        <v>9</v>
      </c>
      <c r="H53">
        <f t="shared" si="83"/>
        <v>4</v>
      </c>
      <c r="I53">
        <f t="shared" si="83"/>
        <v>7</v>
      </c>
      <c r="J53">
        <f t="shared" si="83"/>
        <v>-16</v>
      </c>
      <c r="K53">
        <f t="shared" si="83"/>
        <v>5</v>
      </c>
      <c r="L53">
        <f t="shared" si="83"/>
        <v>7</v>
      </c>
      <c r="M53">
        <f t="shared" si="83"/>
        <v>-11</v>
      </c>
      <c r="N53" s="44">
        <f t="shared" si="83"/>
        <v>-6</v>
      </c>
      <c r="O53" s="51">
        <f t="shared" si="6"/>
        <v>1.75</v>
      </c>
      <c r="P53" s="51">
        <f t="shared" si="7"/>
        <v>0.45454545454545453</v>
      </c>
      <c r="Q53" s="51">
        <f t="shared" si="8"/>
        <v>-0.4375</v>
      </c>
      <c r="R53" s="51">
        <f t="shared" si="9"/>
        <v>-0.55555555555555558</v>
      </c>
      <c r="S53" s="51">
        <f t="shared" si="10"/>
        <v>0.75</v>
      </c>
      <c r="T53" s="51">
        <f t="shared" si="11"/>
        <v>-3.2857142857142856</v>
      </c>
      <c r="U53" s="51">
        <f t="shared" si="12"/>
        <v>-1.3125</v>
      </c>
      <c r="V53" s="51">
        <f t="shared" si="13"/>
        <v>0.4</v>
      </c>
      <c r="W53" s="51">
        <f t="shared" si="14"/>
        <v>-2.5714285714285716</v>
      </c>
      <c r="X53" s="51">
        <f t="shared" si="15"/>
        <v>-0.45454545454545453</v>
      </c>
      <c r="Y53" s="58">
        <f t="shared" si="16"/>
        <v>-0.52626984126984122</v>
      </c>
      <c r="Z53" s="46">
        <f>MAX(N46:N71)</f>
        <v>10</v>
      </c>
      <c r="AA53" s="161">
        <f t="shared" si="78"/>
        <v>0.89189189189189189</v>
      </c>
      <c r="AB53" s="33">
        <f t="shared" si="79"/>
        <v>0.63185870209621309</v>
      </c>
    </row>
    <row r="54" spans="1:28" x14ac:dyDescent="0.25">
      <c r="A54" s="21"/>
      <c r="B54" s="36" t="s">
        <v>68</v>
      </c>
      <c r="C54" s="10" t="s">
        <v>77</v>
      </c>
      <c r="D54">
        <f t="shared" ref="D54:N54" si="84">D140-D226</f>
        <v>11</v>
      </c>
      <c r="E54">
        <f t="shared" si="84"/>
        <v>32</v>
      </c>
      <c r="F54">
        <f t="shared" si="84"/>
        <v>43</v>
      </c>
      <c r="G54">
        <f t="shared" si="84"/>
        <v>40</v>
      </c>
      <c r="H54">
        <f t="shared" si="84"/>
        <v>26</v>
      </c>
      <c r="I54">
        <f t="shared" si="84"/>
        <v>17</v>
      </c>
      <c r="J54">
        <f t="shared" si="84"/>
        <v>-1</v>
      </c>
      <c r="K54">
        <f t="shared" si="84"/>
        <v>5</v>
      </c>
      <c r="L54">
        <f t="shared" si="84"/>
        <v>11</v>
      </c>
      <c r="M54">
        <f t="shared" si="84"/>
        <v>12</v>
      </c>
      <c r="N54" s="44">
        <f t="shared" si="84"/>
        <v>-2</v>
      </c>
      <c r="O54" s="51">
        <f t="shared" si="6"/>
        <v>1.9090909090909092</v>
      </c>
      <c r="P54" s="51">
        <f t="shared" si="7"/>
        <v>0.34375</v>
      </c>
      <c r="Q54" s="51">
        <f t="shared" si="8"/>
        <v>-6.9767441860465115E-2</v>
      </c>
      <c r="R54" s="51">
        <f t="shared" si="9"/>
        <v>-0.35</v>
      </c>
      <c r="S54" s="51">
        <f t="shared" si="10"/>
        <v>-0.34615384615384615</v>
      </c>
      <c r="T54" s="51">
        <f t="shared" si="11"/>
        <v>-1.0588235294117647</v>
      </c>
      <c r="U54" s="51">
        <f t="shared" si="12"/>
        <v>-6</v>
      </c>
      <c r="V54" s="51">
        <f t="shared" si="13"/>
        <v>1.2</v>
      </c>
      <c r="W54" s="51">
        <f t="shared" si="14"/>
        <v>9.0909090909090912E-2</v>
      </c>
      <c r="X54" s="51">
        <f t="shared" si="15"/>
        <v>-1.1666666666666667</v>
      </c>
      <c r="Y54" s="58">
        <f t="shared" si="16"/>
        <v>-0.54476614840927429</v>
      </c>
      <c r="Z54" s="72"/>
      <c r="AA54" s="161">
        <f t="shared" si="78"/>
        <v>0.91891891891891897</v>
      </c>
      <c r="AB54" s="33">
        <f t="shared" si="79"/>
        <v>0.62655641577844023</v>
      </c>
    </row>
    <row r="55" spans="1:28" x14ac:dyDescent="0.25">
      <c r="A55" s="21"/>
      <c r="B55" s="36" t="s">
        <v>68</v>
      </c>
      <c r="C55" s="23" t="s">
        <v>78</v>
      </c>
      <c r="D55">
        <f t="shared" ref="D55:N55" si="85">D141-D227</f>
        <v>5</v>
      </c>
      <c r="E55">
        <f t="shared" si="85"/>
        <v>5</v>
      </c>
      <c r="F55">
        <f t="shared" si="85"/>
        <v>7</v>
      </c>
      <c r="G55">
        <f t="shared" si="85"/>
        <v>8</v>
      </c>
      <c r="H55">
        <f t="shared" si="85"/>
        <v>7</v>
      </c>
      <c r="I55">
        <f t="shared" si="85"/>
        <v>1</v>
      </c>
      <c r="J55">
        <f t="shared" si="85"/>
        <v>-2</v>
      </c>
      <c r="K55">
        <f t="shared" si="85"/>
        <v>3</v>
      </c>
      <c r="L55">
        <f t="shared" si="85"/>
        <v>-1</v>
      </c>
      <c r="M55">
        <f t="shared" si="85"/>
        <v>0</v>
      </c>
      <c r="N55" s="44">
        <f t="shared" si="85"/>
        <v>3</v>
      </c>
      <c r="O55" s="51">
        <f t="shared" si="6"/>
        <v>0</v>
      </c>
      <c r="P55" s="51">
        <f t="shared" si="7"/>
        <v>0.4</v>
      </c>
      <c r="Q55" s="51">
        <f t="shared" si="8"/>
        <v>0.14285714285714285</v>
      </c>
      <c r="R55" s="51">
        <f t="shared" si="9"/>
        <v>-0.125</v>
      </c>
      <c r="S55" s="51">
        <f t="shared" si="10"/>
        <v>-0.8571428571428571</v>
      </c>
      <c r="T55" s="51">
        <f t="shared" si="11"/>
        <v>-3</v>
      </c>
      <c r="U55" s="51">
        <f t="shared" si="12"/>
        <v>-2.5</v>
      </c>
      <c r="V55" s="51">
        <f t="shared" si="13"/>
        <v>-1.3333333333333333</v>
      </c>
      <c r="W55" s="51">
        <f t="shared" si="14"/>
        <v>-1</v>
      </c>
      <c r="X55" s="51"/>
      <c r="Y55" s="58">
        <f t="shared" si="16"/>
        <v>-0.9191798941798941</v>
      </c>
      <c r="Z55" s="72"/>
      <c r="AA55" s="161">
        <f t="shared" si="78"/>
        <v>0.95270270270270274</v>
      </c>
      <c r="AB55" s="33">
        <f t="shared" si="79"/>
        <v>0.51922424041932891</v>
      </c>
    </row>
    <row r="56" spans="1:28" x14ac:dyDescent="0.25">
      <c r="A56" s="21"/>
      <c r="B56" s="36" t="s">
        <v>68</v>
      </c>
      <c r="C56" s="23" t="s">
        <v>79</v>
      </c>
      <c r="D56">
        <f t="shared" ref="D56:N56" si="86">D142-D228</f>
        <v>1</v>
      </c>
      <c r="E56">
        <f t="shared" si="86"/>
        <v>5</v>
      </c>
      <c r="F56">
        <f t="shared" si="86"/>
        <v>1</v>
      </c>
      <c r="G56">
        <f t="shared" si="86"/>
        <v>1</v>
      </c>
      <c r="H56">
        <f t="shared" si="86"/>
        <v>3</v>
      </c>
      <c r="I56">
        <f t="shared" si="86"/>
        <v>1</v>
      </c>
      <c r="J56">
        <f t="shared" si="86"/>
        <v>0</v>
      </c>
      <c r="K56">
        <f t="shared" si="86"/>
        <v>2</v>
      </c>
      <c r="L56">
        <f t="shared" si="86"/>
        <v>2</v>
      </c>
      <c r="M56">
        <f t="shared" si="86"/>
        <v>2</v>
      </c>
      <c r="N56" s="44">
        <f t="shared" si="86"/>
        <v>-5</v>
      </c>
      <c r="O56" s="51">
        <f t="shared" si="6"/>
        <v>4</v>
      </c>
      <c r="P56" s="51">
        <f t="shared" si="7"/>
        <v>-0.8</v>
      </c>
      <c r="Q56" s="51">
        <f t="shared" si="8"/>
        <v>0</v>
      </c>
      <c r="R56" s="51">
        <f t="shared" si="9"/>
        <v>2</v>
      </c>
      <c r="S56" s="51">
        <f t="shared" si="10"/>
        <v>-0.66666666666666663</v>
      </c>
      <c r="T56" s="51">
        <f t="shared" si="11"/>
        <v>-1</v>
      </c>
      <c r="U56" s="51"/>
      <c r="V56" s="51">
        <f t="shared" si="13"/>
        <v>0</v>
      </c>
      <c r="W56" s="51">
        <f t="shared" si="14"/>
        <v>0</v>
      </c>
      <c r="X56" s="51">
        <f t="shared" si="15"/>
        <v>-3.5</v>
      </c>
      <c r="Y56" s="58">
        <f t="shared" si="16"/>
        <v>3.7037037037036904E-3</v>
      </c>
      <c r="Z56" s="72"/>
      <c r="AA56" s="161">
        <f t="shared" si="78"/>
        <v>0.89864864864864868</v>
      </c>
      <c r="AB56" s="33">
        <f t="shared" si="79"/>
        <v>0.78378478415741815</v>
      </c>
    </row>
    <row r="57" spans="1:28" x14ac:dyDescent="0.25">
      <c r="A57" s="21"/>
      <c r="B57" s="36" t="s">
        <v>68</v>
      </c>
      <c r="C57" s="23" t="s">
        <v>80</v>
      </c>
      <c r="D57">
        <f t="shared" ref="D57:N57" si="87">D143-D229</f>
        <v>6</v>
      </c>
      <c r="E57">
        <f t="shared" si="87"/>
        <v>2</v>
      </c>
      <c r="F57">
        <f t="shared" si="87"/>
        <v>4</v>
      </c>
      <c r="G57">
        <f t="shared" si="87"/>
        <v>1</v>
      </c>
      <c r="H57">
        <f t="shared" si="87"/>
        <v>3</v>
      </c>
      <c r="I57">
        <f t="shared" si="87"/>
        <v>-1</v>
      </c>
      <c r="J57">
        <f t="shared" si="87"/>
        <v>2</v>
      </c>
      <c r="K57">
        <f t="shared" si="87"/>
        <v>-4</v>
      </c>
      <c r="L57">
        <f t="shared" si="87"/>
        <v>1</v>
      </c>
      <c r="M57">
        <f t="shared" si="87"/>
        <v>1</v>
      </c>
      <c r="N57" s="44">
        <f t="shared" si="87"/>
        <v>2</v>
      </c>
      <c r="O57" s="51">
        <f t="shared" si="6"/>
        <v>-0.66666666666666663</v>
      </c>
      <c r="P57" s="51">
        <f t="shared" si="7"/>
        <v>1</v>
      </c>
      <c r="Q57" s="51">
        <f t="shared" si="8"/>
        <v>-0.75</v>
      </c>
      <c r="R57" s="51">
        <f t="shared" si="9"/>
        <v>2</v>
      </c>
      <c r="S57" s="51">
        <f t="shared" si="10"/>
        <v>-1.3333333333333333</v>
      </c>
      <c r="T57" s="51">
        <f t="shared" si="11"/>
        <v>-3</v>
      </c>
      <c r="U57" s="51">
        <f t="shared" si="12"/>
        <v>-3</v>
      </c>
      <c r="V57" s="51">
        <f t="shared" si="13"/>
        <v>-1.25</v>
      </c>
      <c r="W57" s="51">
        <f t="shared" si="14"/>
        <v>0</v>
      </c>
      <c r="X57" s="51">
        <f t="shared" si="15"/>
        <v>1</v>
      </c>
      <c r="Y57" s="58">
        <f t="shared" si="16"/>
        <v>-0.6</v>
      </c>
      <c r="Z57" s="67"/>
      <c r="AA57" s="161">
        <f t="shared" si="78"/>
        <v>0.94594594594594594</v>
      </c>
      <c r="AB57" s="33">
        <f t="shared" si="79"/>
        <v>0.6107226770023888</v>
      </c>
    </row>
    <row r="58" spans="1:28" x14ac:dyDescent="0.25">
      <c r="A58" s="21"/>
      <c r="B58" s="36" t="s">
        <v>68</v>
      </c>
      <c r="C58" s="23" t="s">
        <v>81</v>
      </c>
      <c r="D58">
        <f t="shared" ref="D58:N58" si="88">D144-D230</f>
        <v>1</v>
      </c>
      <c r="E58">
        <f t="shared" si="88"/>
        <v>1</v>
      </c>
      <c r="F58">
        <f t="shared" si="88"/>
        <v>2</v>
      </c>
      <c r="G58">
        <f t="shared" si="88"/>
        <v>8</v>
      </c>
      <c r="H58">
        <f t="shared" si="88"/>
        <v>4</v>
      </c>
      <c r="I58">
        <f t="shared" si="88"/>
        <v>1</v>
      </c>
      <c r="J58">
        <f t="shared" si="88"/>
        <v>3</v>
      </c>
      <c r="K58">
        <f t="shared" si="88"/>
        <v>1</v>
      </c>
      <c r="L58">
        <f t="shared" si="88"/>
        <v>0</v>
      </c>
      <c r="M58">
        <f t="shared" si="88"/>
        <v>0</v>
      </c>
      <c r="N58" s="44">
        <f t="shared" si="88"/>
        <v>2</v>
      </c>
      <c r="O58" s="51">
        <f t="shared" si="6"/>
        <v>0</v>
      </c>
      <c r="P58" s="51">
        <f t="shared" si="7"/>
        <v>1</v>
      </c>
      <c r="Q58" s="51">
        <f t="shared" si="8"/>
        <v>3</v>
      </c>
      <c r="R58" s="51">
        <f t="shared" si="9"/>
        <v>-0.5</v>
      </c>
      <c r="S58" s="51">
        <f t="shared" si="10"/>
        <v>-0.75</v>
      </c>
      <c r="T58" s="51">
        <f t="shared" si="11"/>
        <v>2</v>
      </c>
      <c r="U58" s="51">
        <f t="shared" si="12"/>
        <v>-0.66666666666666663</v>
      </c>
      <c r="V58" s="51">
        <f t="shared" si="13"/>
        <v>-1</v>
      </c>
      <c r="W58" s="51"/>
      <c r="X58" s="51"/>
      <c r="Y58" s="58">
        <f t="shared" si="16"/>
        <v>0.38541666666666663</v>
      </c>
      <c r="Z58" s="58"/>
      <c r="AA58" s="161">
        <f t="shared" si="78"/>
        <v>0.94594594594594594</v>
      </c>
      <c r="AB58" s="33">
        <f t="shared" si="79"/>
        <v>0.8932094063578182</v>
      </c>
    </row>
    <row r="59" spans="1:28" x14ac:dyDescent="0.25">
      <c r="A59" s="21"/>
      <c r="B59" s="36" t="s">
        <v>68</v>
      </c>
      <c r="C59" s="23" t="s">
        <v>82</v>
      </c>
      <c r="D59">
        <f t="shared" ref="D59:N59" si="89">D145-D231</f>
        <v>0</v>
      </c>
      <c r="E59">
        <f t="shared" si="89"/>
        <v>1</v>
      </c>
      <c r="F59">
        <f t="shared" si="89"/>
        <v>1</v>
      </c>
      <c r="G59">
        <f t="shared" si="89"/>
        <v>0</v>
      </c>
      <c r="H59">
        <f t="shared" si="89"/>
        <v>0</v>
      </c>
      <c r="I59">
        <f t="shared" si="89"/>
        <v>0</v>
      </c>
      <c r="J59">
        <f t="shared" si="89"/>
        <v>-2</v>
      </c>
      <c r="K59">
        <f t="shared" si="89"/>
        <v>-2</v>
      </c>
      <c r="L59">
        <f t="shared" si="89"/>
        <v>0</v>
      </c>
      <c r="M59">
        <f t="shared" si="89"/>
        <v>-11</v>
      </c>
      <c r="N59" s="44">
        <f t="shared" si="89"/>
        <v>0</v>
      </c>
      <c r="O59" s="51"/>
      <c r="P59" s="51">
        <f t="shared" si="7"/>
        <v>0</v>
      </c>
      <c r="Q59" s="51">
        <f t="shared" si="8"/>
        <v>-1</v>
      </c>
      <c r="R59" s="51"/>
      <c r="S59" s="51"/>
      <c r="T59" s="51"/>
      <c r="U59" s="51">
        <f t="shared" si="12"/>
        <v>0</v>
      </c>
      <c r="V59" s="51">
        <f t="shared" si="13"/>
        <v>-1</v>
      </c>
      <c r="W59" s="51"/>
      <c r="X59" s="51">
        <f t="shared" si="15"/>
        <v>-1</v>
      </c>
      <c r="Y59" s="58">
        <f t="shared" si="16"/>
        <v>-0.6</v>
      </c>
      <c r="Z59" s="67"/>
      <c r="AA59" s="161">
        <f t="shared" si="78"/>
        <v>0.93243243243243246</v>
      </c>
      <c r="AB59" s="33">
        <f t="shared" si="79"/>
        <v>0.6107226770023888</v>
      </c>
    </row>
    <row r="60" spans="1:28" x14ac:dyDescent="0.25">
      <c r="A60" s="21"/>
      <c r="B60" s="36" t="s">
        <v>68</v>
      </c>
      <c r="C60" s="23" t="s">
        <v>83</v>
      </c>
      <c r="D60">
        <f t="shared" ref="D60:N60" si="90">D146-D232</f>
        <v>3</v>
      </c>
      <c r="E60">
        <f t="shared" si="90"/>
        <v>3</v>
      </c>
      <c r="F60">
        <f t="shared" si="90"/>
        <v>5</v>
      </c>
      <c r="G60">
        <f t="shared" si="90"/>
        <v>2</v>
      </c>
      <c r="H60">
        <f t="shared" si="90"/>
        <v>4</v>
      </c>
      <c r="I60">
        <f t="shared" si="90"/>
        <v>5</v>
      </c>
      <c r="J60">
        <f t="shared" si="90"/>
        <v>2</v>
      </c>
      <c r="K60">
        <f t="shared" si="90"/>
        <v>-1</v>
      </c>
      <c r="L60">
        <f t="shared" si="90"/>
        <v>3</v>
      </c>
      <c r="M60">
        <f t="shared" si="90"/>
        <v>2</v>
      </c>
      <c r="N60" s="44">
        <f t="shared" si="90"/>
        <v>-2</v>
      </c>
      <c r="O60" s="51">
        <f t="shared" si="6"/>
        <v>0</v>
      </c>
      <c r="P60" s="51">
        <f t="shared" si="7"/>
        <v>0.66666666666666663</v>
      </c>
      <c r="Q60" s="51">
        <f t="shared" si="8"/>
        <v>-0.6</v>
      </c>
      <c r="R60" s="51">
        <f t="shared" si="9"/>
        <v>1</v>
      </c>
      <c r="S60" s="51">
        <f t="shared" si="10"/>
        <v>0.25</v>
      </c>
      <c r="T60" s="51">
        <f t="shared" si="11"/>
        <v>-0.6</v>
      </c>
      <c r="U60" s="51">
        <f t="shared" si="12"/>
        <v>-1.5</v>
      </c>
      <c r="V60" s="51">
        <f t="shared" si="13"/>
        <v>-4</v>
      </c>
      <c r="W60" s="51">
        <f t="shared" si="14"/>
        <v>-0.33333333333333331</v>
      </c>
      <c r="X60" s="51">
        <f t="shared" si="15"/>
        <v>-2</v>
      </c>
      <c r="Y60" s="58">
        <f t="shared" si="16"/>
        <v>-0.71166666666666667</v>
      </c>
      <c r="Z60" s="58"/>
      <c r="AA60" s="161">
        <f t="shared" si="78"/>
        <v>0.91891891891891897</v>
      </c>
      <c r="AB60" s="33">
        <f t="shared" si="79"/>
        <v>0.57871149583230219</v>
      </c>
    </row>
    <row r="61" spans="1:28" x14ac:dyDescent="0.25">
      <c r="A61" s="21"/>
      <c r="B61" s="36" t="s">
        <v>68</v>
      </c>
      <c r="C61" s="23" t="s">
        <v>84</v>
      </c>
      <c r="D61">
        <f t="shared" ref="D61:N61" si="91">D147-D233</f>
        <v>1</v>
      </c>
      <c r="E61">
        <f t="shared" si="91"/>
        <v>5</v>
      </c>
      <c r="F61">
        <f t="shared" si="91"/>
        <v>1</v>
      </c>
      <c r="G61">
        <f t="shared" si="91"/>
        <v>3</v>
      </c>
      <c r="H61">
        <f t="shared" si="91"/>
        <v>3</v>
      </c>
      <c r="I61">
        <f t="shared" si="91"/>
        <v>-2</v>
      </c>
      <c r="J61">
        <f t="shared" si="91"/>
        <v>-4</v>
      </c>
      <c r="K61">
        <f t="shared" si="91"/>
        <v>2</v>
      </c>
      <c r="L61">
        <f t="shared" si="91"/>
        <v>-1</v>
      </c>
      <c r="M61">
        <f t="shared" si="91"/>
        <v>2</v>
      </c>
      <c r="N61" s="44">
        <f t="shared" si="91"/>
        <v>-2</v>
      </c>
      <c r="O61" s="51">
        <f t="shared" si="6"/>
        <v>4</v>
      </c>
      <c r="P61" s="51">
        <f t="shared" si="7"/>
        <v>-0.8</v>
      </c>
      <c r="Q61" s="51">
        <f t="shared" si="8"/>
        <v>2</v>
      </c>
      <c r="R61" s="51">
        <f t="shared" si="9"/>
        <v>0</v>
      </c>
      <c r="S61" s="51">
        <f t="shared" si="10"/>
        <v>-1.6666666666666667</v>
      </c>
      <c r="T61" s="51">
        <f t="shared" si="11"/>
        <v>1</v>
      </c>
      <c r="U61" s="51">
        <f t="shared" si="12"/>
        <v>-1.5</v>
      </c>
      <c r="V61" s="51">
        <f t="shared" si="13"/>
        <v>-1.5</v>
      </c>
      <c r="W61" s="51">
        <f t="shared" si="14"/>
        <v>-3</v>
      </c>
      <c r="X61" s="51">
        <f t="shared" si="15"/>
        <v>-2</v>
      </c>
      <c r="Y61" s="58">
        <f t="shared" si="16"/>
        <v>-0.34666666666666668</v>
      </c>
      <c r="Z61" s="67"/>
      <c r="AA61" s="161">
        <f t="shared" si="78"/>
        <v>0.91891891891891897</v>
      </c>
      <c r="AB61" s="33">
        <f t="shared" si="79"/>
        <v>0.68334505816437663</v>
      </c>
    </row>
    <row r="62" spans="1:28" x14ac:dyDescent="0.25">
      <c r="A62" s="21"/>
      <c r="B62" s="36" t="s">
        <v>68</v>
      </c>
      <c r="C62" t="s">
        <v>85</v>
      </c>
      <c r="D62">
        <f t="shared" ref="D62:N62" si="92">D148-D234</f>
        <v>10</v>
      </c>
      <c r="E62">
        <f t="shared" si="92"/>
        <v>8</v>
      </c>
      <c r="F62">
        <f t="shared" si="92"/>
        <v>18</v>
      </c>
      <c r="G62">
        <f t="shared" si="92"/>
        <v>32</v>
      </c>
      <c r="H62">
        <f t="shared" si="92"/>
        <v>22</v>
      </c>
      <c r="I62">
        <f t="shared" si="92"/>
        <v>7</v>
      </c>
      <c r="J62">
        <f t="shared" si="92"/>
        <v>13</v>
      </c>
      <c r="K62">
        <f t="shared" si="92"/>
        <v>-3</v>
      </c>
      <c r="L62">
        <f t="shared" si="92"/>
        <v>6</v>
      </c>
      <c r="M62">
        <f t="shared" si="92"/>
        <v>-20</v>
      </c>
      <c r="N62" s="44">
        <f t="shared" si="92"/>
        <v>-18</v>
      </c>
      <c r="O62" s="51">
        <f t="shared" si="6"/>
        <v>-0.2</v>
      </c>
      <c r="P62" s="51">
        <f t="shared" si="7"/>
        <v>1.25</v>
      </c>
      <c r="Q62" s="51">
        <f t="shared" si="8"/>
        <v>0.77777777777777779</v>
      </c>
      <c r="R62" s="51">
        <f t="shared" si="9"/>
        <v>-0.3125</v>
      </c>
      <c r="S62" s="51">
        <f t="shared" si="10"/>
        <v>-0.68181818181818177</v>
      </c>
      <c r="T62" s="51">
        <f t="shared" si="11"/>
        <v>0.8571428571428571</v>
      </c>
      <c r="U62" s="51">
        <f t="shared" si="12"/>
        <v>-1.2307692307692308</v>
      </c>
      <c r="V62" s="51">
        <f t="shared" si="13"/>
        <v>-3</v>
      </c>
      <c r="W62" s="51">
        <f t="shared" si="14"/>
        <v>-4.333333333333333</v>
      </c>
      <c r="X62" s="51">
        <f t="shared" si="15"/>
        <v>-0.1</v>
      </c>
      <c r="Y62" s="58">
        <f t="shared" si="16"/>
        <v>-0.69735001110001105</v>
      </c>
      <c r="Z62" s="72"/>
      <c r="AA62" s="161">
        <f t="shared" si="78"/>
        <v>0.81081081081081086</v>
      </c>
      <c r="AB62" s="33">
        <f t="shared" si="79"/>
        <v>0.58281561274359117</v>
      </c>
    </row>
    <row r="63" spans="1:28" x14ac:dyDescent="0.25">
      <c r="A63" s="21"/>
      <c r="B63" s="36" t="s">
        <v>68</v>
      </c>
      <c r="C63" t="s">
        <v>86</v>
      </c>
      <c r="D63">
        <f t="shared" ref="D63:N63" si="93">D149-D235</f>
        <v>14</v>
      </c>
      <c r="E63">
        <f t="shared" si="93"/>
        <v>10</v>
      </c>
      <c r="F63">
        <f t="shared" si="93"/>
        <v>27</v>
      </c>
      <c r="G63">
        <f t="shared" si="93"/>
        <v>21</v>
      </c>
      <c r="H63">
        <f t="shared" si="93"/>
        <v>35</v>
      </c>
      <c r="I63">
        <f t="shared" si="93"/>
        <v>70</v>
      </c>
      <c r="J63">
        <f t="shared" si="93"/>
        <v>26</v>
      </c>
      <c r="K63">
        <f t="shared" si="93"/>
        <v>35</v>
      </c>
      <c r="L63">
        <f t="shared" si="93"/>
        <v>-6</v>
      </c>
      <c r="M63">
        <f t="shared" si="93"/>
        <v>36</v>
      </c>
      <c r="N63" s="44">
        <f t="shared" si="93"/>
        <v>1</v>
      </c>
      <c r="O63" s="51">
        <f t="shared" si="6"/>
        <v>-0.2857142857142857</v>
      </c>
      <c r="P63" s="51">
        <f t="shared" si="7"/>
        <v>1.7</v>
      </c>
      <c r="Q63" s="51">
        <f t="shared" si="8"/>
        <v>-0.22222222222222221</v>
      </c>
      <c r="R63" s="51">
        <f t="shared" si="9"/>
        <v>0.66666666666666663</v>
      </c>
      <c r="S63" s="51">
        <f t="shared" si="10"/>
        <v>1</v>
      </c>
      <c r="T63" s="51">
        <f t="shared" si="11"/>
        <v>-0.62857142857142856</v>
      </c>
      <c r="U63" s="51">
        <f t="shared" si="12"/>
        <v>0.34615384615384615</v>
      </c>
      <c r="V63" s="51">
        <f t="shared" si="13"/>
        <v>-1.1714285714285715</v>
      </c>
      <c r="W63" s="51">
        <f t="shared" si="14"/>
        <v>-7</v>
      </c>
      <c r="X63" s="51">
        <f t="shared" si="15"/>
        <v>-0.97222222222222221</v>
      </c>
      <c r="Y63" s="58">
        <f t="shared" si="16"/>
        <v>-0.65673382173382178</v>
      </c>
      <c r="Z63" s="67"/>
      <c r="AA63" s="161">
        <f t="shared" si="78"/>
        <v>0.93918918918918914</v>
      </c>
      <c r="AB63" s="33">
        <f t="shared" si="79"/>
        <v>0.59445894584424464</v>
      </c>
    </row>
    <row r="64" spans="1:28" x14ac:dyDescent="0.25">
      <c r="A64" s="21"/>
      <c r="B64" s="36" t="s">
        <v>68</v>
      </c>
      <c r="C64" t="s">
        <v>87</v>
      </c>
      <c r="D64">
        <f t="shared" ref="D64:N64" si="94">D150-D236</f>
        <v>17</v>
      </c>
      <c r="E64">
        <f t="shared" si="94"/>
        <v>14</v>
      </c>
      <c r="F64">
        <f t="shared" si="94"/>
        <v>42</v>
      </c>
      <c r="G64">
        <f t="shared" si="94"/>
        <v>32</v>
      </c>
      <c r="H64">
        <f t="shared" si="94"/>
        <v>28</v>
      </c>
      <c r="I64">
        <f t="shared" si="94"/>
        <v>41</v>
      </c>
      <c r="J64">
        <f t="shared" si="94"/>
        <v>24</v>
      </c>
      <c r="K64">
        <f t="shared" si="94"/>
        <v>-7</v>
      </c>
      <c r="L64">
        <f t="shared" si="94"/>
        <v>-3</v>
      </c>
      <c r="M64">
        <f t="shared" si="94"/>
        <v>-10</v>
      </c>
      <c r="N64" s="44">
        <f t="shared" si="94"/>
        <v>3</v>
      </c>
      <c r="O64" s="51">
        <f t="shared" si="6"/>
        <v>-0.17647058823529413</v>
      </c>
      <c r="P64" s="51">
        <f t="shared" si="7"/>
        <v>2</v>
      </c>
      <c r="Q64" s="51">
        <f t="shared" si="8"/>
        <v>-0.23809523809523808</v>
      </c>
      <c r="R64" s="51">
        <f t="shared" si="9"/>
        <v>-0.125</v>
      </c>
      <c r="S64" s="51">
        <f t="shared" si="10"/>
        <v>0.4642857142857143</v>
      </c>
      <c r="T64" s="51">
        <f t="shared" si="11"/>
        <v>-0.41463414634146339</v>
      </c>
      <c r="U64" s="51">
        <f t="shared" si="12"/>
        <v>-1.2916666666666667</v>
      </c>
      <c r="V64" s="51">
        <f t="shared" si="13"/>
        <v>-0.5714285714285714</v>
      </c>
      <c r="W64" s="51">
        <f t="shared" si="14"/>
        <v>2.3333333333333335</v>
      </c>
      <c r="X64" s="51">
        <f t="shared" si="15"/>
        <v>-1.3</v>
      </c>
      <c r="Y64" s="58">
        <f t="shared" si="16"/>
        <v>6.8032383685181386E-2</v>
      </c>
      <c r="Z64" s="72"/>
      <c r="AA64" s="161">
        <f t="shared" si="78"/>
        <v>0.95270270270270274</v>
      </c>
      <c r="AB64" s="33">
        <f t="shared" si="79"/>
        <v>0.80222571277819088</v>
      </c>
    </row>
    <row r="65" spans="1:28" x14ac:dyDescent="0.25">
      <c r="A65" s="21"/>
      <c r="B65" s="36" t="s">
        <v>68</v>
      </c>
      <c r="C65" t="s">
        <v>88</v>
      </c>
      <c r="D65">
        <f t="shared" ref="D65:N65" si="95">D151-D237</f>
        <v>10</v>
      </c>
      <c r="E65">
        <f t="shared" si="95"/>
        <v>18</v>
      </c>
      <c r="F65">
        <f t="shared" si="95"/>
        <v>31</v>
      </c>
      <c r="G65">
        <f t="shared" si="95"/>
        <v>17</v>
      </c>
      <c r="H65">
        <f t="shared" si="95"/>
        <v>17</v>
      </c>
      <c r="I65">
        <f t="shared" si="95"/>
        <v>8</v>
      </c>
      <c r="J65">
        <f t="shared" si="95"/>
        <v>5</v>
      </c>
      <c r="K65">
        <f t="shared" si="95"/>
        <v>0</v>
      </c>
      <c r="L65">
        <f t="shared" si="95"/>
        <v>0</v>
      </c>
      <c r="M65">
        <f t="shared" si="95"/>
        <v>6</v>
      </c>
      <c r="N65" s="44">
        <f t="shared" si="95"/>
        <v>-8</v>
      </c>
      <c r="O65" s="51">
        <f t="shared" si="6"/>
        <v>0.8</v>
      </c>
      <c r="P65" s="51">
        <f t="shared" si="7"/>
        <v>0.72222222222222221</v>
      </c>
      <c r="Q65" s="51">
        <f t="shared" si="8"/>
        <v>-0.45161290322580644</v>
      </c>
      <c r="R65" s="51">
        <f t="shared" si="9"/>
        <v>0</v>
      </c>
      <c r="S65" s="51">
        <f t="shared" si="10"/>
        <v>-0.52941176470588236</v>
      </c>
      <c r="T65" s="51">
        <f t="shared" si="11"/>
        <v>-0.375</v>
      </c>
      <c r="U65" s="51">
        <f t="shared" si="12"/>
        <v>-1</v>
      </c>
      <c r="V65" s="51"/>
      <c r="W65" s="51"/>
      <c r="X65" s="51">
        <f t="shared" si="15"/>
        <v>-2.3333333333333335</v>
      </c>
      <c r="Y65" s="58">
        <f t="shared" si="16"/>
        <v>-0.39589197238035001</v>
      </c>
      <c r="Z65" s="72"/>
      <c r="AA65" s="161">
        <f t="shared" si="78"/>
        <v>0.8783783783783784</v>
      </c>
      <c r="AB65" s="33">
        <f t="shared" si="79"/>
        <v>0.66923377297613529</v>
      </c>
    </row>
    <row r="66" spans="1:28" x14ac:dyDescent="0.25">
      <c r="A66" s="21"/>
      <c r="B66" s="36" t="s">
        <v>68</v>
      </c>
      <c r="C66" t="s">
        <v>89</v>
      </c>
      <c r="D66">
        <f t="shared" ref="D66:N66" si="96">D152-D238</f>
        <v>12</v>
      </c>
      <c r="E66">
        <f t="shared" si="96"/>
        <v>9</v>
      </c>
      <c r="F66">
        <f t="shared" si="96"/>
        <v>9</v>
      </c>
      <c r="G66">
        <f t="shared" si="96"/>
        <v>14</v>
      </c>
      <c r="H66">
        <f t="shared" si="96"/>
        <v>15</v>
      </c>
      <c r="I66">
        <f t="shared" si="96"/>
        <v>10</v>
      </c>
      <c r="J66">
        <f t="shared" si="96"/>
        <v>1</v>
      </c>
      <c r="K66">
        <f t="shared" si="96"/>
        <v>-8</v>
      </c>
      <c r="L66">
        <f t="shared" si="96"/>
        <v>-2</v>
      </c>
      <c r="M66">
        <f t="shared" si="96"/>
        <v>7</v>
      </c>
      <c r="N66" s="44">
        <f t="shared" si="96"/>
        <v>0</v>
      </c>
      <c r="O66" s="51">
        <f t="shared" si="6"/>
        <v>-0.25</v>
      </c>
      <c r="P66" s="51">
        <f t="shared" si="7"/>
        <v>0</v>
      </c>
      <c r="Q66" s="51">
        <f t="shared" si="8"/>
        <v>0.55555555555555558</v>
      </c>
      <c r="R66" s="51">
        <f t="shared" si="9"/>
        <v>7.1428571428571425E-2</v>
      </c>
      <c r="S66" s="51">
        <f t="shared" si="10"/>
        <v>-0.33333333333333331</v>
      </c>
      <c r="T66" s="51">
        <f t="shared" si="11"/>
        <v>-0.9</v>
      </c>
      <c r="U66" s="51">
        <f t="shared" si="12"/>
        <v>-9</v>
      </c>
      <c r="V66" s="51">
        <f t="shared" si="13"/>
        <v>-0.75</v>
      </c>
      <c r="W66" s="51">
        <f t="shared" si="14"/>
        <v>-4.5</v>
      </c>
      <c r="X66" s="51">
        <f t="shared" si="15"/>
        <v>-1</v>
      </c>
      <c r="Y66" s="58">
        <f t="shared" si="16"/>
        <v>-1.6106349206349209</v>
      </c>
      <c r="Z66" s="72"/>
      <c r="AA66" s="161">
        <f t="shared" si="78"/>
        <v>0.93243243243243246</v>
      </c>
      <c r="AB66" s="33">
        <f t="shared" si="79"/>
        <v>0.32100669902095014</v>
      </c>
    </row>
    <row r="67" spans="1:28" x14ac:dyDescent="0.25">
      <c r="A67" s="21"/>
      <c r="B67" s="36" t="s">
        <v>68</v>
      </c>
      <c r="C67" t="s">
        <v>90</v>
      </c>
      <c r="D67">
        <f t="shared" ref="D67:N67" si="97">D153-D239</f>
        <v>6</v>
      </c>
      <c r="E67">
        <f t="shared" si="97"/>
        <v>4</v>
      </c>
      <c r="F67">
        <f t="shared" si="97"/>
        <v>6</v>
      </c>
      <c r="G67">
        <f t="shared" si="97"/>
        <v>4</v>
      </c>
      <c r="H67">
        <f t="shared" si="97"/>
        <v>-2</v>
      </c>
      <c r="I67">
        <f t="shared" si="97"/>
        <v>3</v>
      </c>
      <c r="J67">
        <f t="shared" si="97"/>
        <v>-5</v>
      </c>
      <c r="K67">
        <f t="shared" si="97"/>
        <v>1</v>
      </c>
      <c r="L67">
        <f t="shared" si="97"/>
        <v>-1</v>
      </c>
      <c r="M67">
        <f t="shared" si="97"/>
        <v>-3</v>
      </c>
      <c r="N67" s="44">
        <f t="shared" si="97"/>
        <v>0</v>
      </c>
      <c r="O67" s="51">
        <f t="shared" si="6"/>
        <v>-0.33333333333333331</v>
      </c>
      <c r="P67" s="51">
        <f t="shared" si="7"/>
        <v>0.5</v>
      </c>
      <c r="Q67" s="51">
        <f t="shared" si="8"/>
        <v>-0.33333333333333331</v>
      </c>
      <c r="R67" s="51">
        <f t="shared" si="9"/>
        <v>-1.5</v>
      </c>
      <c r="S67" s="51">
        <f t="shared" si="10"/>
        <v>-2.5</v>
      </c>
      <c r="T67" s="51">
        <f t="shared" si="11"/>
        <v>-2.6666666666666665</v>
      </c>
      <c r="U67" s="51">
        <f t="shared" si="12"/>
        <v>-1.2</v>
      </c>
      <c r="V67" s="51">
        <f t="shared" si="13"/>
        <v>-2</v>
      </c>
      <c r="W67" s="51">
        <f t="shared" si="14"/>
        <v>2</v>
      </c>
      <c r="X67" s="51">
        <f t="shared" si="15"/>
        <v>-1</v>
      </c>
      <c r="Y67" s="58">
        <f t="shared" si="16"/>
        <v>-0.9033333333333331</v>
      </c>
      <c r="Z67" s="72"/>
      <c r="AA67" s="161">
        <f t="shared" si="78"/>
        <v>0.93243243243243246</v>
      </c>
      <c r="AB67" s="33">
        <f t="shared" si="79"/>
        <v>0.52376693113737727</v>
      </c>
    </row>
    <row r="68" spans="1:28" x14ac:dyDescent="0.25">
      <c r="A68" s="21"/>
      <c r="B68" s="36" t="s">
        <v>68</v>
      </c>
      <c r="C68" t="s">
        <v>91</v>
      </c>
      <c r="D68">
        <f t="shared" ref="D68:N68" si="98">D154-D240</f>
        <v>0</v>
      </c>
      <c r="E68">
        <f t="shared" si="98"/>
        <v>4</v>
      </c>
      <c r="F68">
        <f t="shared" si="98"/>
        <v>4</v>
      </c>
      <c r="G68">
        <f t="shared" si="98"/>
        <v>1</v>
      </c>
      <c r="H68">
        <f t="shared" si="98"/>
        <v>-1</v>
      </c>
      <c r="I68">
        <f t="shared" si="98"/>
        <v>14</v>
      </c>
      <c r="J68">
        <f t="shared" si="98"/>
        <v>-3</v>
      </c>
      <c r="K68">
        <f t="shared" si="98"/>
        <v>-7</v>
      </c>
      <c r="L68">
        <f t="shared" si="98"/>
        <v>1</v>
      </c>
      <c r="M68">
        <f t="shared" si="98"/>
        <v>-5</v>
      </c>
      <c r="N68" s="44">
        <f t="shared" si="98"/>
        <v>-6</v>
      </c>
      <c r="O68" s="51"/>
      <c r="P68" s="51">
        <f t="shared" si="7"/>
        <v>0</v>
      </c>
      <c r="Q68" s="51">
        <f t="shared" si="8"/>
        <v>-0.75</v>
      </c>
      <c r="R68" s="51">
        <f t="shared" si="9"/>
        <v>-2</v>
      </c>
      <c r="S68" s="51">
        <f t="shared" si="10"/>
        <v>-15</v>
      </c>
      <c r="T68" s="51">
        <f t="shared" si="11"/>
        <v>-1.2142857142857142</v>
      </c>
      <c r="U68" s="51">
        <f t="shared" si="12"/>
        <v>1.3333333333333333</v>
      </c>
      <c r="V68" s="51">
        <f t="shared" si="13"/>
        <v>-1.1428571428571428</v>
      </c>
      <c r="W68" s="51">
        <f t="shared" si="14"/>
        <v>-6</v>
      </c>
      <c r="X68" s="51">
        <f t="shared" si="15"/>
        <v>0.2</v>
      </c>
      <c r="Y68" s="58">
        <f t="shared" si="16"/>
        <v>-2.7304232804232806</v>
      </c>
      <c r="Z68" s="72"/>
      <c r="AA68" s="161">
        <f t="shared" si="78"/>
        <v>0.89189189189189189</v>
      </c>
      <c r="AB68" s="33">
        <f t="shared" si="79"/>
        <v>0</v>
      </c>
    </row>
    <row r="69" spans="1:28" x14ac:dyDescent="0.25">
      <c r="A69" s="21"/>
      <c r="B69" s="36" t="s">
        <v>68</v>
      </c>
      <c r="C69" t="s">
        <v>93</v>
      </c>
      <c r="D69">
        <f t="shared" ref="D69:N69" si="99">D155-D241</f>
        <v>7</v>
      </c>
      <c r="E69">
        <f t="shared" si="99"/>
        <v>3</v>
      </c>
      <c r="F69">
        <f t="shared" si="99"/>
        <v>6</v>
      </c>
      <c r="G69">
        <f t="shared" si="99"/>
        <v>2</v>
      </c>
      <c r="H69">
        <f t="shared" si="99"/>
        <v>-2</v>
      </c>
      <c r="I69">
        <f t="shared" si="99"/>
        <v>4</v>
      </c>
      <c r="J69">
        <f t="shared" si="99"/>
        <v>1</v>
      </c>
      <c r="K69">
        <f t="shared" si="99"/>
        <v>1</v>
      </c>
      <c r="L69">
        <f t="shared" si="99"/>
        <v>-2</v>
      </c>
      <c r="M69">
        <f t="shared" si="99"/>
        <v>1</v>
      </c>
      <c r="N69" s="44">
        <f t="shared" si="99"/>
        <v>0</v>
      </c>
      <c r="O69" s="51">
        <f t="shared" si="6"/>
        <v>-0.5714285714285714</v>
      </c>
      <c r="P69" s="51">
        <f t="shared" si="7"/>
        <v>1</v>
      </c>
      <c r="Q69" s="51">
        <f t="shared" si="8"/>
        <v>-0.66666666666666663</v>
      </c>
      <c r="R69" s="51">
        <f t="shared" si="9"/>
        <v>-2</v>
      </c>
      <c r="S69" s="51">
        <f t="shared" si="10"/>
        <v>-3</v>
      </c>
      <c r="T69" s="51">
        <f t="shared" si="11"/>
        <v>-0.75</v>
      </c>
      <c r="U69" s="51">
        <f t="shared" si="12"/>
        <v>0</v>
      </c>
      <c r="V69" s="51">
        <f t="shared" si="13"/>
        <v>-3</v>
      </c>
      <c r="W69" s="51">
        <f t="shared" si="14"/>
        <v>-1.5</v>
      </c>
      <c r="X69" s="51">
        <f t="shared" si="15"/>
        <v>-1</v>
      </c>
      <c r="Y69" s="58">
        <f t="shared" si="16"/>
        <v>-1.1488095238095237</v>
      </c>
      <c r="Z69" s="72"/>
      <c r="AA69" s="161">
        <f t="shared" si="78"/>
        <v>0.93243243243243246</v>
      </c>
      <c r="AB69" s="33">
        <f t="shared" si="79"/>
        <v>0.45339693585729318</v>
      </c>
    </row>
    <row r="70" spans="1:28" x14ac:dyDescent="0.25">
      <c r="A70" s="21"/>
      <c r="B70" s="36" t="s">
        <v>68</v>
      </c>
      <c r="C70" s="23" t="s">
        <v>92</v>
      </c>
      <c r="D70">
        <f t="shared" ref="D70:N70" si="100">D156-D242</f>
        <v>-1</v>
      </c>
      <c r="E70">
        <f t="shared" si="100"/>
        <v>0</v>
      </c>
      <c r="F70">
        <f t="shared" si="100"/>
        <v>1</v>
      </c>
      <c r="G70">
        <f t="shared" si="100"/>
        <v>3</v>
      </c>
      <c r="H70">
        <f t="shared" si="100"/>
        <v>0</v>
      </c>
      <c r="I70">
        <f t="shared" si="100"/>
        <v>-2</v>
      </c>
      <c r="J70">
        <f t="shared" si="100"/>
        <v>-3</v>
      </c>
      <c r="K70">
        <f t="shared" si="100"/>
        <v>-1</v>
      </c>
      <c r="L70">
        <f t="shared" si="100"/>
        <v>-3</v>
      </c>
      <c r="M70">
        <f t="shared" si="100"/>
        <v>-1</v>
      </c>
      <c r="N70" s="44">
        <f t="shared" si="100"/>
        <v>0</v>
      </c>
      <c r="O70" s="51">
        <f t="shared" si="6"/>
        <v>-1</v>
      </c>
      <c r="P70" s="51"/>
      <c r="Q70" s="51">
        <f t="shared" si="8"/>
        <v>2</v>
      </c>
      <c r="R70" s="51">
        <f t="shared" si="9"/>
        <v>-1</v>
      </c>
      <c r="S70" s="51"/>
      <c r="T70" s="51">
        <f t="shared" si="11"/>
        <v>0.5</v>
      </c>
      <c r="U70" s="51">
        <f t="shared" si="12"/>
        <v>-0.66666666666666663</v>
      </c>
      <c r="V70" s="51">
        <f t="shared" si="13"/>
        <v>2</v>
      </c>
      <c r="W70" s="51">
        <f t="shared" si="14"/>
        <v>-0.66666666666666663</v>
      </c>
      <c r="X70" s="51">
        <f t="shared" si="15"/>
        <v>-1</v>
      </c>
      <c r="Y70" s="58">
        <f t="shared" si="16"/>
        <v>2.083333333333337E-2</v>
      </c>
      <c r="Z70" s="72"/>
      <c r="AA70" s="161">
        <f t="shared" si="78"/>
        <v>0.93243243243243246</v>
      </c>
      <c r="AB70" s="33">
        <f t="shared" si="79"/>
        <v>0.78869528873160233</v>
      </c>
    </row>
    <row r="71" spans="1:28" ht="15.75" thickBot="1" x14ac:dyDescent="0.3">
      <c r="A71" s="21"/>
      <c r="B71" s="37" t="s">
        <v>68</v>
      </c>
      <c r="C71" s="24" t="s">
        <v>94</v>
      </c>
      <c r="D71" s="13">
        <f t="shared" ref="D71:N71" si="101">D157-D243</f>
        <v>0</v>
      </c>
      <c r="E71" s="13">
        <f t="shared" si="101"/>
        <v>3</v>
      </c>
      <c r="F71" s="13">
        <f t="shared" si="101"/>
        <v>2</v>
      </c>
      <c r="G71" s="13">
        <f t="shared" si="101"/>
        <v>5</v>
      </c>
      <c r="H71" s="13">
        <f t="shared" si="101"/>
        <v>2</v>
      </c>
      <c r="I71" s="13">
        <f t="shared" si="101"/>
        <v>-4</v>
      </c>
      <c r="J71" s="13">
        <f t="shared" si="101"/>
        <v>0</v>
      </c>
      <c r="K71" s="13">
        <f t="shared" si="101"/>
        <v>-2</v>
      </c>
      <c r="L71" s="13">
        <f t="shared" si="101"/>
        <v>0</v>
      </c>
      <c r="M71" s="13">
        <f t="shared" si="101"/>
        <v>2</v>
      </c>
      <c r="N71" s="45">
        <f t="shared" si="101"/>
        <v>-1</v>
      </c>
      <c r="O71" s="86"/>
      <c r="P71" s="54">
        <f t="shared" ref="P71:P84" si="102">(F71-E71)/E71</f>
        <v>-0.33333333333333331</v>
      </c>
      <c r="Q71" s="54">
        <f t="shared" ref="Q71:Q84" si="103">(G71-F71)/F71</f>
        <v>1.5</v>
      </c>
      <c r="R71" s="54">
        <f t="shared" ref="R71:R84" si="104">(H71-G71)/G71</f>
        <v>-0.6</v>
      </c>
      <c r="S71" s="54">
        <f t="shared" ref="S71:S84" si="105">(I71-H71)/H71</f>
        <v>-3</v>
      </c>
      <c r="T71" s="54">
        <f t="shared" ref="T71:T84" si="106">(J71-I71)/I71</f>
        <v>-1</v>
      </c>
      <c r="U71" s="54"/>
      <c r="V71" s="54">
        <f t="shared" ref="V71:V84" si="107">(L71-K71)/K71</f>
        <v>-1</v>
      </c>
      <c r="W71" s="54"/>
      <c r="X71" s="54">
        <f t="shared" ref="X71:X84" si="108">(N71-M71)/M71</f>
        <v>-1.5</v>
      </c>
      <c r="Y71" s="59">
        <f t="shared" ref="Y71:Y84" si="109">AVERAGE(O71:X71)</f>
        <v>-0.84761904761904761</v>
      </c>
      <c r="Z71" s="73"/>
      <c r="AA71" s="162">
        <f t="shared" si="78"/>
        <v>0.92567567567567566</v>
      </c>
      <c r="AB71" s="35">
        <f t="shared" si="79"/>
        <v>0.53973839466360374</v>
      </c>
    </row>
    <row r="72" spans="1:28" x14ac:dyDescent="0.25">
      <c r="A72" s="21"/>
      <c r="B72" s="32" t="s">
        <v>95</v>
      </c>
      <c r="C72" s="11" t="s">
        <v>96</v>
      </c>
      <c r="D72">
        <f t="shared" ref="D72:N72" si="110">D158-D244</f>
        <v>135</v>
      </c>
      <c r="E72">
        <f t="shared" si="110"/>
        <v>110</v>
      </c>
      <c r="F72">
        <f t="shared" si="110"/>
        <v>269</v>
      </c>
      <c r="G72">
        <f t="shared" si="110"/>
        <v>224</v>
      </c>
      <c r="H72">
        <f t="shared" si="110"/>
        <v>224</v>
      </c>
      <c r="I72">
        <f t="shared" si="110"/>
        <v>130</v>
      </c>
      <c r="J72">
        <f t="shared" si="110"/>
        <v>100</v>
      </c>
      <c r="K72">
        <f t="shared" si="110"/>
        <v>7</v>
      </c>
      <c r="L72">
        <f t="shared" si="110"/>
        <v>11</v>
      </c>
      <c r="M72">
        <f t="shared" si="110"/>
        <v>-39</v>
      </c>
      <c r="N72" s="44">
        <f t="shared" si="110"/>
        <v>-182</v>
      </c>
      <c r="O72" s="51">
        <f t="shared" ref="O72:O83" si="111">(E72-D72)/D72</f>
        <v>-0.18518518518518517</v>
      </c>
      <c r="P72" s="51">
        <f t="shared" si="102"/>
        <v>1.4454545454545455</v>
      </c>
      <c r="Q72" s="51">
        <f t="shared" si="103"/>
        <v>-0.16728624535315986</v>
      </c>
      <c r="R72" s="51">
        <f t="shared" si="104"/>
        <v>0</v>
      </c>
      <c r="S72" s="51">
        <f t="shared" si="105"/>
        <v>-0.41964285714285715</v>
      </c>
      <c r="T72" s="51">
        <f t="shared" si="106"/>
        <v>-0.23076923076923078</v>
      </c>
      <c r="U72" s="51">
        <f t="shared" ref="U72:U84" si="112">(K72-J72)/J72</f>
        <v>-0.93</v>
      </c>
      <c r="V72" s="51">
        <f t="shared" si="107"/>
        <v>0.5714285714285714</v>
      </c>
      <c r="W72" s="51">
        <f t="shared" ref="W72:W84" si="113">(M72-L72)/L72</f>
        <v>-4.5454545454545459</v>
      </c>
      <c r="X72" s="51">
        <f t="shared" si="108"/>
        <v>3.6666666666666665</v>
      </c>
      <c r="Y72" s="58">
        <f t="shared" si="109"/>
        <v>-7.9478828035519505E-2</v>
      </c>
      <c r="Z72" s="67" t="s">
        <v>22</v>
      </c>
      <c r="AA72" s="161">
        <f>(N72-$Z$77)/($Z$79-$Z$77)</f>
        <v>0</v>
      </c>
      <c r="AB72" s="33">
        <f t="shared" ref="AB72:AB73" si="114">(Y72-$Z$73)/($Z$75-$Z$73)</f>
        <v>0.74394189163655133</v>
      </c>
    </row>
    <row r="73" spans="1:28" x14ac:dyDescent="0.25">
      <c r="A73" s="21"/>
      <c r="B73" s="32" t="s">
        <v>95</v>
      </c>
      <c r="C73" s="11" t="s">
        <v>97</v>
      </c>
      <c r="D73">
        <f t="shared" ref="D73:N73" si="115">D159-D245</f>
        <v>38</v>
      </c>
      <c r="E73">
        <f t="shared" si="115"/>
        <v>112</v>
      </c>
      <c r="F73">
        <f t="shared" si="115"/>
        <v>121</v>
      </c>
      <c r="G73">
        <f t="shared" si="115"/>
        <v>107</v>
      </c>
      <c r="H73">
        <f t="shared" si="115"/>
        <v>80</v>
      </c>
      <c r="I73">
        <f t="shared" si="115"/>
        <v>44</v>
      </c>
      <c r="J73">
        <f t="shared" si="115"/>
        <v>-8</v>
      </c>
      <c r="K73">
        <f t="shared" si="115"/>
        <v>-21</v>
      </c>
      <c r="L73">
        <f t="shared" si="115"/>
        <v>-29</v>
      </c>
      <c r="M73">
        <f t="shared" si="115"/>
        <v>-33</v>
      </c>
      <c r="N73" s="44">
        <f t="shared" si="115"/>
        <v>-5</v>
      </c>
      <c r="O73" s="51">
        <f t="shared" si="111"/>
        <v>1.9473684210526316</v>
      </c>
      <c r="P73" s="51">
        <f t="shared" si="102"/>
        <v>8.0357142857142863E-2</v>
      </c>
      <c r="Q73" s="51">
        <f t="shared" si="103"/>
        <v>-0.11570247933884298</v>
      </c>
      <c r="R73" s="51">
        <f t="shared" si="104"/>
        <v>-0.25233644859813081</v>
      </c>
      <c r="S73" s="51">
        <f t="shared" si="105"/>
        <v>-0.45</v>
      </c>
      <c r="T73" s="51">
        <f t="shared" si="106"/>
        <v>-1.1818181818181819</v>
      </c>
      <c r="U73" s="51">
        <f t="shared" si="112"/>
        <v>1.625</v>
      </c>
      <c r="V73" s="51">
        <f t="shared" si="107"/>
        <v>0.38095238095238093</v>
      </c>
      <c r="W73" s="51">
        <f t="shared" si="113"/>
        <v>0.13793103448275862</v>
      </c>
      <c r="X73" s="51">
        <f t="shared" si="108"/>
        <v>-0.84848484848484851</v>
      </c>
      <c r="Y73" s="58">
        <f t="shared" si="109"/>
        <v>0.13232670211049097</v>
      </c>
      <c r="Z73" s="58">
        <f>MIN(Y72:Y84)</f>
        <v>-1.7288461538461537</v>
      </c>
      <c r="AA73" s="161">
        <f>(N73-$Z$77)/($Z$79-$Z$77)</f>
        <v>0.8719211822660099</v>
      </c>
      <c r="AB73" s="33">
        <f t="shared" si="114"/>
        <v>0.8394761030217941</v>
      </c>
    </row>
    <row r="74" spans="1:28" x14ac:dyDescent="0.25">
      <c r="A74" s="21"/>
      <c r="B74" s="32" t="s">
        <v>95</v>
      </c>
      <c r="C74" s="10" t="s">
        <v>98</v>
      </c>
      <c r="D74">
        <f t="shared" ref="D74:N74" si="116">D160-D246</f>
        <v>19</v>
      </c>
      <c r="E74">
        <f t="shared" si="116"/>
        <v>29</v>
      </c>
      <c r="F74">
        <f t="shared" si="116"/>
        <v>45</v>
      </c>
      <c r="G74">
        <f t="shared" si="116"/>
        <v>28</v>
      </c>
      <c r="H74">
        <f t="shared" si="116"/>
        <v>21</v>
      </c>
      <c r="I74">
        <f t="shared" si="116"/>
        <v>9</v>
      </c>
      <c r="J74">
        <f t="shared" si="116"/>
        <v>0</v>
      </c>
      <c r="K74">
        <f t="shared" si="116"/>
        <v>-10</v>
      </c>
      <c r="L74">
        <f t="shared" si="116"/>
        <v>-13</v>
      </c>
      <c r="M74">
        <f t="shared" si="116"/>
        <v>1</v>
      </c>
      <c r="N74" s="44">
        <f t="shared" si="116"/>
        <v>0</v>
      </c>
      <c r="O74" s="51">
        <f t="shared" si="111"/>
        <v>0.52631578947368418</v>
      </c>
      <c r="P74" s="51">
        <f t="shared" si="102"/>
        <v>0.55172413793103448</v>
      </c>
      <c r="Q74" s="51">
        <f t="shared" si="103"/>
        <v>-0.37777777777777777</v>
      </c>
      <c r="R74" s="51">
        <f t="shared" si="104"/>
        <v>-0.25</v>
      </c>
      <c r="S74" s="51">
        <f t="shared" si="105"/>
        <v>-0.5714285714285714</v>
      </c>
      <c r="T74" s="51">
        <f t="shared" si="106"/>
        <v>-1</v>
      </c>
      <c r="U74" s="51"/>
      <c r="V74" s="51">
        <f t="shared" si="107"/>
        <v>0.3</v>
      </c>
      <c r="W74" s="51">
        <f t="shared" si="113"/>
        <v>-1.0769230769230769</v>
      </c>
      <c r="X74" s="51">
        <f t="shared" si="108"/>
        <v>-1</v>
      </c>
      <c r="Y74" s="58">
        <f t="shared" si="109"/>
        <v>-0.32200994430274527</v>
      </c>
      <c r="Z74" s="67" t="s">
        <v>25</v>
      </c>
      <c r="AA74" s="161">
        <f>(N74-$Z$77)/($Z$79-$Z$77)</f>
        <v>0.89655172413793105</v>
      </c>
      <c r="AB74" s="33">
        <f>(Y74-$Z$73)/($Z$75-$Z$73)</f>
        <v>0.63454900225826394</v>
      </c>
    </row>
    <row r="75" spans="1:28" x14ac:dyDescent="0.25">
      <c r="A75" s="21"/>
      <c r="B75" s="32" t="s">
        <v>95</v>
      </c>
      <c r="C75" s="10" t="s">
        <v>99</v>
      </c>
      <c r="D75">
        <f t="shared" ref="D75:N75" si="117">D161-D247</f>
        <v>23</v>
      </c>
      <c r="E75">
        <f t="shared" si="117"/>
        <v>26</v>
      </c>
      <c r="F75">
        <f t="shared" si="117"/>
        <v>36</v>
      </c>
      <c r="G75">
        <f t="shared" si="117"/>
        <v>29</v>
      </c>
      <c r="H75">
        <f t="shared" si="117"/>
        <v>18</v>
      </c>
      <c r="I75">
        <f t="shared" si="117"/>
        <v>14</v>
      </c>
      <c r="J75">
        <f t="shared" si="117"/>
        <v>9</v>
      </c>
      <c r="K75">
        <f t="shared" si="117"/>
        <v>-8</v>
      </c>
      <c r="L75">
        <f t="shared" si="117"/>
        <v>-6</v>
      </c>
      <c r="M75">
        <f t="shared" si="117"/>
        <v>-2</v>
      </c>
      <c r="N75" s="44">
        <f t="shared" si="117"/>
        <v>1</v>
      </c>
      <c r="O75" s="51">
        <f t="shared" si="111"/>
        <v>0.13043478260869565</v>
      </c>
      <c r="P75" s="51">
        <f t="shared" si="102"/>
        <v>0.38461538461538464</v>
      </c>
      <c r="Q75" s="51">
        <f t="shared" si="103"/>
        <v>-0.19444444444444445</v>
      </c>
      <c r="R75" s="51">
        <f t="shared" si="104"/>
        <v>-0.37931034482758619</v>
      </c>
      <c r="S75" s="51">
        <f t="shared" si="105"/>
        <v>-0.22222222222222221</v>
      </c>
      <c r="T75" s="51">
        <f t="shared" si="106"/>
        <v>-0.35714285714285715</v>
      </c>
      <c r="U75" s="51">
        <f t="shared" si="112"/>
        <v>-1.8888888888888888</v>
      </c>
      <c r="V75" s="51">
        <f t="shared" si="107"/>
        <v>-0.25</v>
      </c>
      <c r="W75" s="51">
        <f t="shared" si="113"/>
        <v>-0.66666666666666663</v>
      </c>
      <c r="X75" s="51">
        <f t="shared" si="108"/>
        <v>-1.5</v>
      </c>
      <c r="Y75" s="58">
        <f t="shared" si="109"/>
        <v>-0.49436252569685851</v>
      </c>
      <c r="Z75" s="58">
        <f>MAX(Y72:Y84)</f>
        <v>0.48821857170962035</v>
      </c>
      <c r="AA75" s="161">
        <f t="shared" ref="AA75:AA84" si="118">(N75-$Z$77)/($Z$79-$Z$77)</f>
        <v>0.90147783251231528</v>
      </c>
      <c r="AB75" s="33">
        <f t="shared" ref="AB75:AB84" si="119">(Y75-$Z$73)/($Z$75-$Z$73)</f>
        <v>0.55680991805046853</v>
      </c>
    </row>
    <row r="76" spans="1:28" x14ac:dyDescent="0.25">
      <c r="A76" s="21"/>
      <c r="B76" s="32" t="s">
        <v>95</v>
      </c>
      <c r="C76" s="10" t="s">
        <v>100</v>
      </c>
      <c r="D76">
        <f t="shared" ref="D76:N76" si="120">D162-D248</f>
        <v>13</v>
      </c>
      <c r="E76">
        <f t="shared" si="120"/>
        <v>5</v>
      </c>
      <c r="F76">
        <f t="shared" si="120"/>
        <v>34</v>
      </c>
      <c r="G76">
        <f t="shared" si="120"/>
        <v>30</v>
      </c>
      <c r="H76">
        <f t="shared" si="120"/>
        <v>12</v>
      </c>
      <c r="I76">
        <f t="shared" si="120"/>
        <v>9</v>
      </c>
      <c r="J76">
        <f t="shared" si="120"/>
        <v>-15</v>
      </c>
      <c r="K76">
        <f t="shared" si="120"/>
        <v>-10</v>
      </c>
      <c r="L76">
        <f t="shared" si="120"/>
        <v>-46</v>
      </c>
      <c r="M76">
        <f t="shared" si="120"/>
        <v>-3</v>
      </c>
      <c r="N76" s="44">
        <f t="shared" si="120"/>
        <v>-6</v>
      </c>
      <c r="O76" s="51">
        <f t="shared" si="111"/>
        <v>-0.61538461538461542</v>
      </c>
      <c r="P76" s="51">
        <f t="shared" si="102"/>
        <v>5.8</v>
      </c>
      <c r="Q76" s="51">
        <f t="shared" si="103"/>
        <v>-0.11764705882352941</v>
      </c>
      <c r="R76" s="51">
        <f t="shared" si="104"/>
        <v>-0.6</v>
      </c>
      <c r="S76" s="51">
        <f t="shared" si="105"/>
        <v>-0.25</v>
      </c>
      <c r="T76" s="51">
        <f t="shared" si="106"/>
        <v>-2.6666666666666665</v>
      </c>
      <c r="U76" s="51">
        <f t="shared" si="112"/>
        <v>-0.33333333333333331</v>
      </c>
      <c r="V76" s="51">
        <f t="shared" si="107"/>
        <v>3.6</v>
      </c>
      <c r="W76" s="51">
        <f t="shared" si="113"/>
        <v>-0.93478260869565222</v>
      </c>
      <c r="X76" s="51">
        <f t="shared" si="108"/>
        <v>1</v>
      </c>
      <c r="Y76" s="58">
        <f t="shared" si="109"/>
        <v>0.48821857170962035</v>
      </c>
      <c r="Z76" s="67" t="s">
        <v>28</v>
      </c>
      <c r="AA76" s="161">
        <f t="shared" si="118"/>
        <v>0.86699507389162567</v>
      </c>
      <c r="AB76" s="33">
        <f t="shared" si="119"/>
        <v>1</v>
      </c>
    </row>
    <row r="77" spans="1:28" x14ac:dyDescent="0.25">
      <c r="A77" s="21"/>
      <c r="B77" s="32" t="s">
        <v>95</v>
      </c>
      <c r="C77" t="s">
        <v>101</v>
      </c>
      <c r="D77">
        <f t="shared" ref="D77:N77" si="121">D163-D249</f>
        <v>11</v>
      </c>
      <c r="E77">
        <f t="shared" si="121"/>
        <v>29</v>
      </c>
      <c r="F77">
        <f t="shared" si="121"/>
        <v>24</v>
      </c>
      <c r="G77">
        <f t="shared" si="121"/>
        <v>19</v>
      </c>
      <c r="H77">
        <f t="shared" si="121"/>
        <v>27</v>
      </c>
      <c r="I77">
        <f t="shared" si="121"/>
        <v>22</v>
      </c>
      <c r="J77">
        <f t="shared" si="121"/>
        <v>13</v>
      </c>
      <c r="K77">
        <f t="shared" si="121"/>
        <v>-3</v>
      </c>
      <c r="L77">
        <f t="shared" si="121"/>
        <v>7</v>
      </c>
      <c r="M77">
        <f t="shared" si="121"/>
        <v>-7</v>
      </c>
      <c r="N77" s="44">
        <f t="shared" si="121"/>
        <v>-23</v>
      </c>
      <c r="O77" s="51">
        <f t="shared" si="111"/>
        <v>1.6363636363636365</v>
      </c>
      <c r="P77" s="51">
        <f t="shared" si="102"/>
        <v>-0.17241379310344829</v>
      </c>
      <c r="Q77" s="51">
        <f t="shared" si="103"/>
        <v>-0.20833333333333334</v>
      </c>
      <c r="R77" s="51">
        <f t="shared" si="104"/>
        <v>0.42105263157894735</v>
      </c>
      <c r="S77" s="51">
        <f t="shared" si="105"/>
        <v>-0.18518518518518517</v>
      </c>
      <c r="T77" s="51">
        <f t="shared" si="106"/>
        <v>-0.40909090909090912</v>
      </c>
      <c r="U77" s="51">
        <f t="shared" si="112"/>
        <v>-1.2307692307692308</v>
      </c>
      <c r="V77" s="51">
        <f t="shared" si="107"/>
        <v>-3.3333333333333335</v>
      </c>
      <c r="W77" s="51">
        <f t="shared" si="113"/>
        <v>-2</v>
      </c>
      <c r="X77" s="51">
        <f t="shared" si="108"/>
        <v>2.2857142857142856</v>
      </c>
      <c r="Y77" s="58">
        <f t="shared" si="109"/>
        <v>-0.31959952311585704</v>
      </c>
      <c r="Z77" s="82">
        <f>MIN(N72:N84)</f>
        <v>-182</v>
      </c>
      <c r="AA77" s="161">
        <f t="shared" si="118"/>
        <v>0.78325123152709364</v>
      </c>
      <c r="AB77" s="33">
        <f t="shared" si="119"/>
        <v>0.63563621507578061</v>
      </c>
    </row>
    <row r="78" spans="1:28" x14ac:dyDescent="0.25">
      <c r="A78" s="21"/>
      <c r="B78" s="32" t="s">
        <v>95</v>
      </c>
      <c r="C78" t="s">
        <v>102</v>
      </c>
      <c r="D78">
        <f t="shared" ref="D78:N78" si="122">D164-D250</f>
        <v>10</v>
      </c>
      <c r="E78">
        <f t="shared" si="122"/>
        <v>18</v>
      </c>
      <c r="F78">
        <f t="shared" si="122"/>
        <v>32</v>
      </c>
      <c r="G78">
        <f t="shared" si="122"/>
        <v>26</v>
      </c>
      <c r="H78">
        <f t="shared" si="122"/>
        <v>31</v>
      </c>
      <c r="I78">
        <f t="shared" si="122"/>
        <v>1</v>
      </c>
      <c r="J78">
        <f t="shared" si="122"/>
        <v>4</v>
      </c>
      <c r="K78">
        <f t="shared" si="122"/>
        <v>-23</v>
      </c>
      <c r="L78">
        <f t="shared" si="122"/>
        <v>-14</v>
      </c>
      <c r="M78">
        <f t="shared" si="122"/>
        <v>29</v>
      </c>
      <c r="N78" s="44">
        <f t="shared" si="122"/>
        <v>21</v>
      </c>
      <c r="O78" s="51">
        <f t="shared" si="111"/>
        <v>0.8</v>
      </c>
      <c r="P78" s="51">
        <f t="shared" si="102"/>
        <v>0.77777777777777779</v>
      </c>
      <c r="Q78" s="51">
        <f t="shared" si="103"/>
        <v>-0.1875</v>
      </c>
      <c r="R78" s="51">
        <f t="shared" si="104"/>
        <v>0.19230769230769232</v>
      </c>
      <c r="S78" s="51">
        <f t="shared" si="105"/>
        <v>-0.967741935483871</v>
      </c>
      <c r="T78" s="51">
        <f t="shared" si="106"/>
        <v>3</v>
      </c>
      <c r="U78" s="51">
        <f t="shared" si="112"/>
        <v>-6.75</v>
      </c>
      <c r="V78" s="51">
        <f t="shared" si="107"/>
        <v>-0.39130434782608697</v>
      </c>
      <c r="W78" s="51">
        <f t="shared" si="113"/>
        <v>-3.0714285714285716</v>
      </c>
      <c r="X78" s="51">
        <f t="shared" si="108"/>
        <v>-0.27586206896551724</v>
      </c>
      <c r="Y78" s="58">
        <f t="shared" si="109"/>
        <v>-0.68737514536185773</v>
      </c>
      <c r="Z78" s="67" t="s">
        <v>31</v>
      </c>
      <c r="AA78" s="161">
        <f t="shared" si="118"/>
        <v>1</v>
      </c>
      <c r="AB78" s="33">
        <f t="shared" si="119"/>
        <v>0.46975218922542722</v>
      </c>
    </row>
    <row r="79" spans="1:28" x14ac:dyDescent="0.25">
      <c r="A79" s="21"/>
      <c r="B79" s="32" t="s">
        <v>95</v>
      </c>
      <c r="C79" t="s">
        <v>103</v>
      </c>
      <c r="D79">
        <f t="shared" ref="D79:N79" si="123">D165-D251</f>
        <v>-2</v>
      </c>
      <c r="E79">
        <f t="shared" si="123"/>
        <v>13</v>
      </c>
      <c r="F79">
        <f t="shared" si="123"/>
        <v>6</v>
      </c>
      <c r="G79">
        <f t="shared" si="123"/>
        <v>3</v>
      </c>
      <c r="H79">
        <f t="shared" si="123"/>
        <v>1</v>
      </c>
      <c r="I79">
        <f t="shared" si="123"/>
        <v>4</v>
      </c>
      <c r="J79">
        <f t="shared" si="123"/>
        <v>1</v>
      </c>
      <c r="K79">
        <f t="shared" si="123"/>
        <v>1</v>
      </c>
      <c r="L79">
        <f t="shared" si="123"/>
        <v>-3</v>
      </c>
      <c r="M79">
        <f t="shared" si="123"/>
        <v>3</v>
      </c>
      <c r="N79" s="44">
        <f t="shared" si="123"/>
        <v>-10</v>
      </c>
      <c r="O79" s="51">
        <f t="shared" si="111"/>
        <v>-7.5</v>
      </c>
      <c r="P79" s="51">
        <f t="shared" si="102"/>
        <v>-0.53846153846153844</v>
      </c>
      <c r="Q79" s="51">
        <f t="shared" si="103"/>
        <v>-0.5</v>
      </c>
      <c r="R79" s="51">
        <f t="shared" si="104"/>
        <v>-0.66666666666666663</v>
      </c>
      <c r="S79" s="51">
        <f t="shared" si="105"/>
        <v>3</v>
      </c>
      <c r="T79" s="51">
        <f t="shared" si="106"/>
        <v>-0.75</v>
      </c>
      <c r="U79" s="51">
        <f t="shared" si="112"/>
        <v>0</v>
      </c>
      <c r="V79" s="51">
        <f t="shared" si="107"/>
        <v>-4</v>
      </c>
      <c r="W79" s="51">
        <f t="shared" si="113"/>
        <v>-2</v>
      </c>
      <c r="X79" s="51">
        <f t="shared" si="108"/>
        <v>-4.333333333333333</v>
      </c>
      <c r="Y79" s="58">
        <f t="shared" si="109"/>
        <v>-1.7288461538461537</v>
      </c>
      <c r="Z79" s="82">
        <f>MAX(N72:N84)</f>
        <v>21</v>
      </c>
      <c r="AA79" s="161">
        <f t="shared" si="118"/>
        <v>0.84729064039408863</v>
      </c>
      <c r="AB79" s="33">
        <f t="shared" si="119"/>
        <v>0</v>
      </c>
    </row>
    <row r="80" spans="1:28" x14ac:dyDescent="0.25">
      <c r="A80" s="21"/>
      <c r="B80" s="32" t="s">
        <v>95</v>
      </c>
      <c r="C80" t="s">
        <v>104</v>
      </c>
      <c r="D80">
        <f t="shared" ref="D80:N80" si="124">D166-D252</f>
        <v>3</v>
      </c>
      <c r="E80">
        <f t="shared" si="124"/>
        <v>12</v>
      </c>
      <c r="F80">
        <f t="shared" si="124"/>
        <v>23</v>
      </c>
      <c r="G80">
        <f t="shared" si="124"/>
        <v>9</v>
      </c>
      <c r="H80">
        <f t="shared" si="124"/>
        <v>7</v>
      </c>
      <c r="I80">
        <f t="shared" si="124"/>
        <v>-3</v>
      </c>
      <c r="J80">
        <f t="shared" si="124"/>
        <v>6</v>
      </c>
      <c r="K80">
        <f t="shared" si="124"/>
        <v>-6</v>
      </c>
      <c r="L80">
        <f t="shared" si="124"/>
        <v>1</v>
      </c>
      <c r="M80">
        <f t="shared" si="124"/>
        <v>-7</v>
      </c>
      <c r="N80" s="44">
        <f t="shared" si="124"/>
        <v>1</v>
      </c>
      <c r="O80" s="51">
        <f t="shared" si="111"/>
        <v>3</v>
      </c>
      <c r="P80" s="51">
        <f t="shared" si="102"/>
        <v>0.91666666666666663</v>
      </c>
      <c r="Q80" s="51">
        <f t="shared" si="103"/>
        <v>-0.60869565217391308</v>
      </c>
      <c r="R80" s="51">
        <f t="shared" si="104"/>
        <v>-0.22222222222222221</v>
      </c>
      <c r="S80" s="51">
        <f t="shared" si="105"/>
        <v>-1.4285714285714286</v>
      </c>
      <c r="T80" s="51">
        <f t="shared" si="106"/>
        <v>-3</v>
      </c>
      <c r="U80" s="51">
        <f t="shared" si="112"/>
        <v>-2</v>
      </c>
      <c r="V80" s="51">
        <f t="shared" si="107"/>
        <v>-1.1666666666666667</v>
      </c>
      <c r="W80" s="51">
        <f t="shared" si="113"/>
        <v>-8</v>
      </c>
      <c r="X80" s="51">
        <f t="shared" si="108"/>
        <v>-1.1428571428571428</v>
      </c>
      <c r="Y80" s="58">
        <f t="shared" si="109"/>
        <v>-1.3652346445824706</v>
      </c>
      <c r="Z80" s="72"/>
      <c r="AA80" s="161">
        <f t="shared" si="118"/>
        <v>0.90147783251231528</v>
      </c>
      <c r="AB80" s="33">
        <f t="shared" si="119"/>
        <v>0.16400581592065741</v>
      </c>
    </row>
    <row r="81" spans="1:28" x14ac:dyDescent="0.25">
      <c r="A81" s="21"/>
      <c r="B81" s="32" t="s">
        <v>95</v>
      </c>
      <c r="C81" t="s">
        <v>105</v>
      </c>
      <c r="D81">
        <f t="shared" ref="D81:N81" si="125">D167-D253</f>
        <v>4</v>
      </c>
      <c r="E81">
        <f t="shared" si="125"/>
        <v>5</v>
      </c>
      <c r="F81">
        <f t="shared" si="125"/>
        <v>5</v>
      </c>
      <c r="G81">
        <f t="shared" si="125"/>
        <v>5</v>
      </c>
      <c r="H81">
        <f t="shared" si="125"/>
        <v>4</v>
      </c>
      <c r="I81">
        <f t="shared" si="125"/>
        <v>-3</v>
      </c>
      <c r="J81">
        <f t="shared" si="125"/>
        <v>5</v>
      </c>
      <c r="K81">
        <f t="shared" si="125"/>
        <v>8</v>
      </c>
      <c r="L81">
        <f t="shared" si="125"/>
        <v>-6</v>
      </c>
      <c r="M81">
        <f t="shared" si="125"/>
        <v>-2</v>
      </c>
      <c r="N81" s="44">
        <f t="shared" si="125"/>
        <v>1</v>
      </c>
      <c r="O81" s="51">
        <f t="shared" si="111"/>
        <v>0.25</v>
      </c>
      <c r="P81" s="51">
        <f t="shared" si="102"/>
        <v>0</v>
      </c>
      <c r="Q81" s="51">
        <f t="shared" si="103"/>
        <v>0</v>
      </c>
      <c r="R81" s="51">
        <f t="shared" si="104"/>
        <v>-0.2</v>
      </c>
      <c r="S81" s="51">
        <f t="shared" si="105"/>
        <v>-1.75</v>
      </c>
      <c r="T81" s="51">
        <f t="shared" si="106"/>
        <v>-2.6666666666666665</v>
      </c>
      <c r="U81" s="51">
        <f t="shared" si="112"/>
        <v>0.6</v>
      </c>
      <c r="V81" s="51">
        <f t="shared" si="107"/>
        <v>-1.75</v>
      </c>
      <c r="W81" s="51">
        <f t="shared" si="113"/>
        <v>-0.66666666666666663</v>
      </c>
      <c r="X81" s="51">
        <f t="shared" si="108"/>
        <v>-1.5</v>
      </c>
      <c r="Y81" s="58">
        <f t="shared" si="109"/>
        <v>-0.76833333333333331</v>
      </c>
      <c r="Z81" s="72"/>
      <c r="AA81" s="161">
        <f t="shared" si="118"/>
        <v>0.90147783251231528</v>
      </c>
      <c r="AB81" s="33">
        <f t="shared" si="119"/>
        <v>0.43323625577599628</v>
      </c>
    </row>
    <row r="82" spans="1:28" x14ac:dyDescent="0.25">
      <c r="A82" s="21"/>
      <c r="B82" s="32" t="s">
        <v>95</v>
      </c>
      <c r="C82" t="s">
        <v>106</v>
      </c>
      <c r="D82">
        <f t="shared" ref="D82:N82" si="126">D168-D254</f>
        <v>2</v>
      </c>
      <c r="E82">
        <f t="shared" si="126"/>
        <v>8</v>
      </c>
      <c r="F82">
        <f t="shared" si="126"/>
        <v>9</v>
      </c>
      <c r="G82">
        <f t="shared" si="126"/>
        <v>10</v>
      </c>
      <c r="H82">
        <f t="shared" si="126"/>
        <v>0</v>
      </c>
      <c r="I82">
        <f t="shared" si="126"/>
        <v>1</v>
      </c>
      <c r="J82">
        <f t="shared" si="126"/>
        <v>0</v>
      </c>
      <c r="K82">
        <f t="shared" si="126"/>
        <v>-7</v>
      </c>
      <c r="L82">
        <f t="shared" si="126"/>
        <v>-9</v>
      </c>
      <c r="M82">
        <f t="shared" si="126"/>
        <v>-3</v>
      </c>
      <c r="N82" s="44">
        <f t="shared" si="126"/>
        <v>1</v>
      </c>
      <c r="O82" s="51">
        <f t="shared" si="111"/>
        <v>3</v>
      </c>
      <c r="P82" s="51">
        <f t="shared" si="102"/>
        <v>0.125</v>
      </c>
      <c r="Q82" s="51">
        <f t="shared" si="103"/>
        <v>0.1111111111111111</v>
      </c>
      <c r="R82" s="51">
        <f t="shared" si="104"/>
        <v>-1</v>
      </c>
      <c r="S82" s="51"/>
      <c r="T82" s="51">
        <f t="shared" si="106"/>
        <v>-1</v>
      </c>
      <c r="U82" s="51"/>
      <c r="V82" s="51">
        <f t="shared" si="107"/>
        <v>0.2857142857142857</v>
      </c>
      <c r="W82" s="51">
        <f t="shared" si="113"/>
        <v>-0.66666666666666663</v>
      </c>
      <c r="X82" s="51">
        <f t="shared" si="108"/>
        <v>-1.3333333333333333</v>
      </c>
      <c r="Y82" s="58">
        <f t="shared" si="109"/>
        <v>-5.9771825396825393E-2</v>
      </c>
      <c r="Z82" s="72"/>
      <c r="AA82" s="161">
        <f t="shared" si="118"/>
        <v>0.90147783251231528</v>
      </c>
      <c r="AB82" s="33">
        <f t="shared" si="119"/>
        <v>0.75283067256005543</v>
      </c>
    </row>
    <row r="83" spans="1:28" x14ac:dyDescent="0.25">
      <c r="A83" s="21"/>
      <c r="B83" s="32" t="s">
        <v>95</v>
      </c>
      <c r="C83" t="s">
        <v>107</v>
      </c>
      <c r="D83">
        <f t="shared" ref="D83:N83" si="127">D169-D255</f>
        <v>2</v>
      </c>
      <c r="E83">
        <f t="shared" si="127"/>
        <v>6</v>
      </c>
      <c r="F83">
        <f t="shared" si="127"/>
        <v>10</v>
      </c>
      <c r="G83">
        <f t="shared" si="127"/>
        <v>7</v>
      </c>
      <c r="H83">
        <f t="shared" si="127"/>
        <v>5</v>
      </c>
      <c r="I83">
        <f t="shared" si="127"/>
        <v>4</v>
      </c>
      <c r="J83">
        <f t="shared" si="127"/>
        <v>-2</v>
      </c>
      <c r="K83">
        <f t="shared" si="127"/>
        <v>-2</v>
      </c>
      <c r="L83">
        <f t="shared" si="127"/>
        <v>-6</v>
      </c>
      <c r="M83">
        <f t="shared" si="127"/>
        <v>-7</v>
      </c>
      <c r="N83" s="44">
        <f t="shared" si="127"/>
        <v>-1</v>
      </c>
      <c r="O83" s="51">
        <f t="shared" si="111"/>
        <v>2</v>
      </c>
      <c r="P83" s="51">
        <f t="shared" si="102"/>
        <v>0.66666666666666663</v>
      </c>
      <c r="Q83" s="51">
        <f t="shared" si="103"/>
        <v>-0.3</v>
      </c>
      <c r="R83" s="51">
        <f t="shared" si="104"/>
        <v>-0.2857142857142857</v>
      </c>
      <c r="S83" s="51">
        <f t="shared" si="105"/>
        <v>-0.2</v>
      </c>
      <c r="T83" s="51">
        <f t="shared" si="106"/>
        <v>-1.5</v>
      </c>
      <c r="U83" s="51">
        <f t="shared" si="112"/>
        <v>0</v>
      </c>
      <c r="V83" s="51">
        <f t="shared" si="107"/>
        <v>2</v>
      </c>
      <c r="W83" s="51">
        <f t="shared" si="113"/>
        <v>0.16666666666666666</v>
      </c>
      <c r="X83" s="51">
        <f t="shared" si="108"/>
        <v>-0.8571428571428571</v>
      </c>
      <c r="Y83" s="58">
        <f t="shared" si="109"/>
        <v>0.16904761904761906</v>
      </c>
      <c r="Z83" s="72"/>
      <c r="AA83" s="161">
        <f t="shared" si="118"/>
        <v>0.89162561576354682</v>
      </c>
      <c r="AB83" s="33">
        <f t="shared" si="119"/>
        <v>0.85603895592989887</v>
      </c>
    </row>
    <row r="84" spans="1:28" x14ac:dyDescent="0.25">
      <c r="A84" s="21"/>
      <c r="B84" s="38" t="s">
        <v>95</v>
      </c>
      <c r="C84" s="4" t="s">
        <v>108</v>
      </c>
      <c r="D84" s="4">
        <f t="shared" ref="D84:N84" si="128">D170-D256</f>
        <v>0</v>
      </c>
      <c r="E84" s="4">
        <f t="shared" si="128"/>
        <v>5</v>
      </c>
      <c r="F84" s="4">
        <f t="shared" si="128"/>
        <v>3</v>
      </c>
      <c r="G84" s="4">
        <f t="shared" si="128"/>
        <v>2</v>
      </c>
      <c r="H84" s="4">
        <f t="shared" si="128"/>
        <v>5</v>
      </c>
      <c r="I84" s="4">
        <f t="shared" si="128"/>
        <v>3</v>
      </c>
      <c r="J84" s="4">
        <f t="shared" si="128"/>
        <v>1</v>
      </c>
      <c r="K84" s="4">
        <f t="shared" si="128"/>
        <v>-2</v>
      </c>
      <c r="L84" s="4">
        <f t="shared" si="128"/>
        <v>3</v>
      </c>
      <c r="M84" s="4">
        <f t="shared" si="128"/>
        <v>2</v>
      </c>
      <c r="N84" s="5">
        <f t="shared" si="128"/>
        <v>0</v>
      </c>
      <c r="O84" s="65"/>
      <c r="P84" s="65">
        <f t="shared" si="102"/>
        <v>-0.4</v>
      </c>
      <c r="Q84" s="65">
        <f t="shared" si="103"/>
        <v>-0.33333333333333331</v>
      </c>
      <c r="R84" s="65">
        <f t="shared" si="104"/>
        <v>1.5</v>
      </c>
      <c r="S84" s="65">
        <f t="shared" si="105"/>
        <v>-0.4</v>
      </c>
      <c r="T84" s="65">
        <f t="shared" si="106"/>
        <v>-0.66666666666666663</v>
      </c>
      <c r="U84" s="65">
        <f t="shared" si="112"/>
        <v>-3</v>
      </c>
      <c r="V84" s="65">
        <f t="shared" si="107"/>
        <v>-2.5</v>
      </c>
      <c r="W84" s="65">
        <f t="shared" si="113"/>
        <v>-0.33333333333333331</v>
      </c>
      <c r="X84" s="65">
        <f t="shared" si="108"/>
        <v>-1</v>
      </c>
      <c r="Y84" s="66">
        <f t="shared" si="109"/>
        <v>-0.79259259259259252</v>
      </c>
      <c r="Z84" s="74"/>
      <c r="AA84" s="164">
        <f t="shared" si="118"/>
        <v>0.89655172413793105</v>
      </c>
      <c r="AB84" s="28">
        <f t="shared" si="119"/>
        <v>0.42229419396804524</v>
      </c>
    </row>
    <row r="85" spans="1:28" s="21" customFormat="1" x14ac:dyDescent="0.25"/>
    <row r="86" spans="1:28" s="21" customFormat="1" x14ac:dyDescent="0.25"/>
    <row r="87" spans="1:28" s="21" customFormat="1" x14ac:dyDescent="0.25">
      <c r="D87" s="198" t="s">
        <v>115</v>
      </c>
      <c r="E87" s="199"/>
      <c r="F87" s="199"/>
      <c r="G87" s="199"/>
      <c r="H87" s="200"/>
    </row>
    <row r="88" spans="1:28" s="21" customFormat="1" x14ac:dyDescent="0.25">
      <c r="B88" s="85"/>
      <c r="D88" s="201"/>
      <c r="E88" s="202"/>
      <c r="F88" s="202"/>
      <c r="G88" s="202"/>
      <c r="H88" s="203"/>
    </row>
    <row r="89" spans="1:28" s="172" customFormat="1" hidden="1" outlineLevel="1" x14ac:dyDescent="0.25"/>
    <row r="90" spans="1:28" hidden="1" outlineLevel="1" x14ac:dyDescent="0.25">
      <c r="A90" s="9"/>
      <c r="B90" s="29" t="s">
        <v>3</v>
      </c>
      <c r="C90" s="30" t="s">
        <v>4</v>
      </c>
      <c r="D90" s="49">
        <v>2009</v>
      </c>
      <c r="E90" s="49">
        <v>2010</v>
      </c>
      <c r="F90" s="49">
        <v>2011</v>
      </c>
      <c r="G90" s="49">
        <v>2012</v>
      </c>
      <c r="H90" s="49">
        <v>2013</v>
      </c>
      <c r="I90" s="49">
        <v>2014</v>
      </c>
      <c r="J90" s="49">
        <v>2015</v>
      </c>
      <c r="K90" s="49">
        <v>2016</v>
      </c>
      <c r="L90" s="49">
        <v>2017</v>
      </c>
      <c r="M90" s="49">
        <v>2018</v>
      </c>
      <c r="N90" s="50">
        <v>2019</v>
      </c>
    </row>
    <row r="91" spans="1:28" hidden="1" outlineLevel="1" x14ac:dyDescent="0.25">
      <c r="A91" s="9"/>
      <c r="B91" s="32" t="s">
        <v>20</v>
      </c>
      <c r="C91" s="11" t="s">
        <v>21</v>
      </c>
      <c r="D91">
        <v>258</v>
      </c>
      <c r="E91">
        <v>341</v>
      </c>
      <c r="F91">
        <v>429</v>
      </c>
      <c r="G91">
        <v>399</v>
      </c>
      <c r="H91">
        <v>344</v>
      </c>
      <c r="I91">
        <v>296</v>
      </c>
      <c r="J91">
        <v>298</v>
      </c>
      <c r="K91">
        <v>264</v>
      </c>
      <c r="L91">
        <v>304</v>
      </c>
      <c r="M91">
        <v>275</v>
      </c>
      <c r="N91" s="44">
        <v>271</v>
      </c>
    </row>
    <row r="92" spans="1:28" hidden="1" outlineLevel="1" x14ac:dyDescent="0.25">
      <c r="A92" s="9"/>
      <c r="B92" s="32" t="s">
        <v>20</v>
      </c>
      <c r="C92" s="11" t="s">
        <v>23</v>
      </c>
      <c r="D92">
        <v>130</v>
      </c>
      <c r="E92">
        <v>142</v>
      </c>
      <c r="F92">
        <v>144</v>
      </c>
      <c r="G92">
        <v>145</v>
      </c>
      <c r="H92">
        <v>146</v>
      </c>
      <c r="I92">
        <v>160</v>
      </c>
      <c r="J92">
        <v>152</v>
      </c>
      <c r="K92">
        <v>95</v>
      </c>
      <c r="L92">
        <v>88</v>
      </c>
      <c r="M92">
        <v>97</v>
      </c>
      <c r="N92" s="44">
        <v>119</v>
      </c>
    </row>
    <row r="93" spans="1:28" hidden="1" outlineLevel="1" x14ac:dyDescent="0.25">
      <c r="A93" s="9"/>
      <c r="B93" s="32" t="s">
        <v>20</v>
      </c>
      <c r="C93" s="10" t="s">
        <v>24</v>
      </c>
      <c r="D93">
        <v>1</v>
      </c>
      <c r="E93">
        <v>79</v>
      </c>
      <c r="F93">
        <v>89</v>
      </c>
      <c r="G93">
        <v>88</v>
      </c>
      <c r="H93">
        <v>87</v>
      </c>
      <c r="I93">
        <v>75</v>
      </c>
      <c r="J93">
        <v>77</v>
      </c>
      <c r="K93">
        <v>73</v>
      </c>
      <c r="L93">
        <v>55</v>
      </c>
      <c r="M93">
        <v>57</v>
      </c>
      <c r="N93" s="44">
        <v>61</v>
      </c>
    </row>
    <row r="94" spans="1:28" hidden="1" outlineLevel="1" x14ac:dyDescent="0.25">
      <c r="A94" s="9"/>
      <c r="B94" s="32" t="s">
        <v>20</v>
      </c>
      <c r="C94" s="10" t="s">
        <v>26</v>
      </c>
      <c r="D94">
        <v>1</v>
      </c>
      <c r="E94">
        <v>47</v>
      </c>
      <c r="F94">
        <v>68</v>
      </c>
      <c r="G94">
        <v>58</v>
      </c>
      <c r="H94">
        <v>70</v>
      </c>
      <c r="I94">
        <v>39</v>
      </c>
      <c r="J94">
        <v>45</v>
      </c>
      <c r="K94">
        <v>46</v>
      </c>
      <c r="L94">
        <v>59</v>
      </c>
      <c r="M94">
        <v>59</v>
      </c>
      <c r="N94" s="44">
        <v>48</v>
      </c>
    </row>
    <row r="95" spans="1:28" hidden="1" outlineLevel="1" x14ac:dyDescent="0.25">
      <c r="A95" s="9"/>
      <c r="B95" s="32" t="s">
        <v>20</v>
      </c>
      <c r="C95" s="10" t="s">
        <v>27</v>
      </c>
      <c r="D95">
        <v>43</v>
      </c>
      <c r="E95">
        <v>41</v>
      </c>
      <c r="F95">
        <v>59</v>
      </c>
      <c r="G95">
        <v>66</v>
      </c>
      <c r="H95">
        <v>63</v>
      </c>
      <c r="I95">
        <v>54</v>
      </c>
      <c r="J95">
        <v>43</v>
      </c>
      <c r="K95">
        <v>43</v>
      </c>
      <c r="L95">
        <v>46</v>
      </c>
      <c r="M95">
        <v>35</v>
      </c>
      <c r="N95" s="44">
        <v>31</v>
      </c>
    </row>
    <row r="96" spans="1:28" hidden="1" outlineLevel="1" x14ac:dyDescent="0.25">
      <c r="A96" s="9"/>
      <c r="B96" s="32" t="s">
        <v>20</v>
      </c>
      <c r="C96" s="10" t="s">
        <v>29</v>
      </c>
      <c r="D96">
        <v>31</v>
      </c>
      <c r="E96">
        <v>57</v>
      </c>
      <c r="F96">
        <v>48</v>
      </c>
      <c r="G96">
        <v>54</v>
      </c>
      <c r="H96">
        <v>46</v>
      </c>
      <c r="I96">
        <v>42</v>
      </c>
      <c r="J96">
        <v>53</v>
      </c>
      <c r="K96">
        <v>38</v>
      </c>
      <c r="L96">
        <v>38</v>
      </c>
      <c r="M96">
        <v>42</v>
      </c>
      <c r="N96" s="44">
        <v>51</v>
      </c>
    </row>
    <row r="97" spans="1:14" hidden="1" outlineLevel="1" x14ac:dyDescent="0.25">
      <c r="A97" s="9"/>
      <c r="B97" s="32" t="s">
        <v>20</v>
      </c>
      <c r="C97" s="23" t="s">
        <v>30</v>
      </c>
      <c r="D97">
        <v>16</v>
      </c>
      <c r="E97">
        <v>12</v>
      </c>
      <c r="F97">
        <v>23</v>
      </c>
      <c r="G97">
        <v>17</v>
      </c>
      <c r="H97">
        <v>19</v>
      </c>
      <c r="I97">
        <v>17</v>
      </c>
      <c r="J97">
        <v>12</v>
      </c>
      <c r="K97">
        <v>10</v>
      </c>
      <c r="L97">
        <v>17</v>
      </c>
      <c r="M97">
        <v>11</v>
      </c>
      <c r="N97" s="44">
        <v>10</v>
      </c>
    </row>
    <row r="98" spans="1:14" hidden="1" outlineLevel="1" x14ac:dyDescent="0.25">
      <c r="A98" s="9"/>
      <c r="B98" s="32" t="s">
        <v>20</v>
      </c>
      <c r="C98" s="23" t="s">
        <v>32</v>
      </c>
      <c r="D98">
        <v>5</v>
      </c>
      <c r="E98">
        <v>13</v>
      </c>
      <c r="F98">
        <v>13</v>
      </c>
      <c r="G98">
        <v>10</v>
      </c>
      <c r="H98">
        <v>17</v>
      </c>
      <c r="I98">
        <v>9</v>
      </c>
      <c r="J98">
        <v>12</v>
      </c>
      <c r="K98">
        <v>7</v>
      </c>
      <c r="L98">
        <v>6</v>
      </c>
      <c r="M98">
        <v>10</v>
      </c>
      <c r="N98" s="44">
        <v>7</v>
      </c>
    </row>
    <row r="99" spans="1:14" hidden="1" outlineLevel="1" x14ac:dyDescent="0.25">
      <c r="A99" s="9"/>
      <c r="B99" s="32" t="s">
        <v>20</v>
      </c>
      <c r="C99" s="23" t="s">
        <v>33</v>
      </c>
      <c r="D99">
        <v>5</v>
      </c>
      <c r="E99">
        <v>7</v>
      </c>
      <c r="F99">
        <v>7</v>
      </c>
      <c r="G99">
        <v>4</v>
      </c>
      <c r="H99">
        <v>2</v>
      </c>
      <c r="I99">
        <v>5</v>
      </c>
      <c r="J99">
        <v>7</v>
      </c>
      <c r="K99">
        <v>7</v>
      </c>
      <c r="L99">
        <v>3</v>
      </c>
      <c r="M99">
        <v>6</v>
      </c>
      <c r="N99" s="44">
        <v>5</v>
      </c>
    </row>
    <row r="100" spans="1:14" hidden="1" outlineLevel="1" x14ac:dyDescent="0.25">
      <c r="A100" s="9"/>
      <c r="B100" s="32" t="s">
        <v>20</v>
      </c>
      <c r="C100" s="23" t="s">
        <v>34</v>
      </c>
      <c r="D100">
        <v>1</v>
      </c>
      <c r="E100">
        <v>4</v>
      </c>
      <c r="F100">
        <v>7</v>
      </c>
      <c r="G100">
        <v>5</v>
      </c>
      <c r="H100">
        <v>5</v>
      </c>
      <c r="I100">
        <v>2</v>
      </c>
      <c r="J100">
        <v>3</v>
      </c>
      <c r="K100">
        <v>3</v>
      </c>
      <c r="L100">
        <v>3</v>
      </c>
      <c r="M100">
        <v>1</v>
      </c>
      <c r="N100" s="44">
        <v>8</v>
      </c>
    </row>
    <row r="101" spans="1:14" hidden="1" outlineLevel="1" x14ac:dyDescent="0.25">
      <c r="A101" s="9"/>
      <c r="B101" s="32" t="s">
        <v>20</v>
      </c>
      <c r="C101" s="23" t="s">
        <v>35</v>
      </c>
      <c r="D101">
        <v>1</v>
      </c>
      <c r="E101">
        <v>3</v>
      </c>
      <c r="F101">
        <v>4</v>
      </c>
      <c r="G101">
        <v>3</v>
      </c>
      <c r="H101">
        <v>5</v>
      </c>
      <c r="I101">
        <v>2</v>
      </c>
      <c r="J101">
        <v>6</v>
      </c>
      <c r="K101">
        <v>6</v>
      </c>
      <c r="L101">
        <v>5</v>
      </c>
      <c r="M101">
        <v>6</v>
      </c>
      <c r="N101" s="44">
        <v>5</v>
      </c>
    </row>
    <row r="102" spans="1:14" hidden="1" outlineLevel="1" x14ac:dyDescent="0.25">
      <c r="A102" s="9"/>
      <c r="B102" s="32" t="s">
        <v>20</v>
      </c>
      <c r="C102" s="23" t="s">
        <v>36</v>
      </c>
      <c r="E102">
        <v>3</v>
      </c>
      <c r="F102">
        <v>3</v>
      </c>
      <c r="G102">
        <v>3</v>
      </c>
      <c r="H102">
        <v>3</v>
      </c>
      <c r="I102">
        <v>3</v>
      </c>
      <c r="J102">
        <v>1</v>
      </c>
      <c r="K102">
        <v>8</v>
      </c>
      <c r="L102">
        <v>6</v>
      </c>
      <c r="M102">
        <v>5</v>
      </c>
      <c r="N102" s="44">
        <v>5</v>
      </c>
    </row>
    <row r="103" spans="1:14" hidden="1" outlineLevel="1" x14ac:dyDescent="0.25">
      <c r="A103" s="9"/>
      <c r="B103" s="32" t="s">
        <v>20</v>
      </c>
      <c r="C103" s="23" t="s">
        <v>37</v>
      </c>
      <c r="D103">
        <v>1</v>
      </c>
      <c r="E103">
        <v>1</v>
      </c>
      <c r="F103">
        <v>6</v>
      </c>
      <c r="G103">
        <v>8</v>
      </c>
      <c r="H103">
        <v>3</v>
      </c>
      <c r="I103">
        <v>2</v>
      </c>
      <c r="J103">
        <v>3</v>
      </c>
      <c r="K103">
        <v>1</v>
      </c>
      <c r="L103">
        <v>6</v>
      </c>
      <c r="M103">
        <v>3</v>
      </c>
      <c r="N103" s="44">
        <v>3</v>
      </c>
    </row>
    <row r="104" spans="1:14" hidden="1" outlineLevel="1" x14ac:dyDescent="0.25">
      <c r="A104" s="9"/>
      <c r="B104" s="32" t="s">
        <v>20</v>
      </c>
      <c r="C104" s="23" t="s">
        <v>38</v>
      </c>
      <c r="D104">
        <v>1</v>
      </c>
      <c r="E104">
        <v>7</v>
      </c>
      <c r="F104">
        <v>3</v>
      </c>
      <c r="G104">
        <v>5</v>
      </c>
      <c r="H104">
        <v>2</v>
      </c>
      <c r="I104">
        <v>2</v>
      </c>
      <c r="J104">
        <v>2</v>
      </c>
      <c r="K104">
        <v>3</v>
      </c>
      <c r="L104">
        <v>1</v>
      </c>
      <c r="M104">
        <v>2</v>
      </c>
      <c r="N104" s="44">
        <v>1</v>
      </c>
    </row>
    <row r="105" spans="1:14" hidden="1" outlineLevel="1" x14ac:dyDescent="0.25">
      <c r="A105" s="9"/>
      <c r="B105" s="32" t="s">
        <v>20</v>
      </c>
      <c r="C105" s="23" t="s">
        <v>39</v>
      </c>
      <c r="D105">
        <v>2</v>
      </c>
      <c r="E105">
        <v>2</v>
      </c>
      <c r="F105">
        <v>5</v>
      </c>
      <c r="G105">
        <v>6</v>
      </c>
      <c r="H105">
        <v>3</v>
      </c>
      <c r="I105">
        <v>2</v>
      </c>
      <c r="J105">
        <v>4</v>
      </c>
      <c r="K105">
        <v>3</v>
      </c>
      <c r="L105">
        <v>5</v>
      </c>
      <c r="M105">
        <v>4</v>
      </c>
      <c r="N105" s="44">
        <v>4</v>
      </c>
    </row>
    <row r="106" spans="1:14" hidden="1" outlineLevel="1" x14ac:dyDescent="0.25">
      <c r="A106" s="9"/>
      <c r="B106" s="32" t="s">
        <v>20</v>
      </c>
      <c r="C106" s="23" t="s">
        <v>41</v>
      </c>
      <c r="D106">
        <v>13</v>
      </c>
      <c r="E106">
        <v>13</v>
      </c>
      <c r="F106">
        <v>18</v>
      </c>
      <c r="G106">
        <v>20</v>
      </c>
      <c r="H106">
        <v>15</v>
      </c>
      <c r="I106">
        <v>19</v>
      </c>
      <c r="J106">
        <v>9</v>
      </c>
      <c r="K106">
        <v>7</v>
      </c>
      <c r="L106">
        <v>11</v>
      </c>
      <c r="M106">
        <v>12</v>
      </c>
      <c r="N106" s="44">
        <v>19</v>
      </c>
    </row>
    <row r="107" spans="1:14" hidden="1" outlineLevel="1" x14ac:dyDescent="0.25">
      <c r="A107" s="9"/>
      <c r="B107" s="32" t="s">
        <v>20</v>
      </c>
      <c r="C107" s="23" t="s">
        <v>116</v>
      </c>
      <c r="D107">
        <v>6</v>
      </c>
      <c r="E107">
        <v>4</v>
      </c>
      <c r="F107">
        <v>4</v>
      </c>
      <c r="G107">
        <v>2</v>
      </c>
      <c r="H107">
        <v>4</v>
      </c>
      <c r="I107">
        <v>8</v>
      </c>
      <c r="J107">
        <v>8</v>
      </c>
      <c r="K107">
        <v>3</v>
      </c>
      <c r="L107">
        <v>4</v>
      </c>
      <c r="M107">
        <v>7</v>
      </c>
      <c r="N107" s="44">
        <v>1</v>
      </c>
    </row>
    <row r="108" spans="1:14" hidden="1" outlineLevel="1" x14ac:dyDescent="0.25">
      <c r="A108" s="9"/>
      <c r="B108" s="32" t="s">
        <v>20</v>
      </c>
      <c r="C108" s="23" t="s">
        <v>43</v>
      </c>
      <c r="D108">
        <v>2</v>
      </c>
      <c r="E108">
        <v>2</v>
      </c>
      <c r="F108">
        <v>5</v>
      </c>
      <c r="G108">
        <v>4</v>
      </c>
      <c r="H108">
        <v>2</v>
      </c>
      <c r="I108">
        <v>3</v>
      </c>
      <c r="J108">
        <v>1</v>
      </c>
      <c r="K108">
        <v>1</v>
      </c>
      <c r="L108">
        <v>2</v>
      </c>
      <c r="M108">
        <v>1</v>
      </c>
      <c r="N108" s="44">
        <v>2</v>
      </c>
    </row>
    <row r="109" spans="1:14" ht="15.75" hidden="1" outlineLevel="1" thickBot="1" x14ac:dyDescent="0.3">
      <c r="A109" s="9"/>
      <c r="B109" s="34" t="s">
        <v>20</v>
      </c>
      <c r="C109" s="13" t="s">
        <v>44</v>
      </c>
      <c r="D109" s="13">
        <v>5</v>
      </c>
      <c r="E109" s="13">
        <v>10</v>
      </c>
      <c r="F109" s="13">
        <v>21</v>
      </c>
      <c r="G109" s="13">
        <v>7</v>
      </c>
      <c r="H109" s="13">
        <v>10</v>
      </c>
      <c r="I109" s="13">
        <v>15</v>
      </c>
      <c r="J109" s="13">
        <v>4</v>
      </c>
      <c r="K109" s="13">
        <v>15</v>
      </c>
      <c r="L109" s="13">
        <v>7</v>
      </c>
      <c r="M109" s="13">
        <v>13</v>
      </c>
      <c r="N109" s="45">
        <v>12</v>
      </c>
    </row>
    <row r="110" spans="1:14" hidden="1" outlineLevel="1" x14ac:dyDescent="0.25">
      <c r="A110" s="9"/>
      <c r="B110" s="36" t="s">
        <v>45</v>
      </c>
      <c r="C110" s="11" t="s">
        <v>46</v>
      </c>
      <c r="D110">
        <v>244</v>
      </c>
      <c r="E110">
        <v>351</v>
      </c>
      <c r="F110">
        <v>445</v>
      </c>
      <c r="G110">
        <v>370</v>
      </c>
      <c r="H110">
        <v>332</v>
      </c>
      <c r="I110">
        <v>279</v>
      </c>
      <c r="J110">
        <v>305</v>
      </c>
      <c r="K110">
        <v>279</v>
      </c>
      <c r="L110">
        <v>282</v>
      </c>
      <c r="M110">
        <v>238</v>
      </c>
      <c r="N110" s="44">
        <v>247</v>
      </c>
    </row>
    <row r="111" spans="1:14" hidden="1" outlineLevel="1" x14ac:dyDescent="0.25">
      <c r="A111" s="9"/>
      <c r="B111" s="36" t="s">
        <v>45</v>
      </c>
      <c r="C111" s="11" t="s">
        <v>47</v>
      </c>
      <c r="D111">
        <v>102</v>
      </c>
      <c r="E111">
        <v>121</v>
      </c>
      <c r="F111">
        <v>147</v>
      </c>
      <c r="G111">
        <v>147</v>
      </c>
      <c r="H111">
        <v>115</v>
      </c>
      <c r="I111">
        <v>132</v>
      </c>
      <c r="J111">
        <v>107</v>
      </c>
      <c r="K111">
        <v>86</v>
      </c>
      <c r="L111">
        <v>97</v>
      </c>
      <c r="M111">
        <v>93</v>
      </c>
      <c r="N111" s="44">
        <v>92</v>
      </c>
    </row>
    <row r="112" spans="1:14" hidden="1" outlineLevel="1" x14ac:dyDescent="0.25">
      <c r="A112" s="9"/>
      <c r="B112" s="36" t="s">
        <v>45</v>
      </c>
      <c r="C112" s="10" t="s">
        <v>48</v>
      </c>
      <c r="D112">
        <v>22</v>
      </c>
      <c r="E112">
        <v>25</v>
      </c>
      <c r="F112">
        <v>28</v>
      </c>
      <c r="G112">
        <v>36</v>
      </c>
      <c r="H112">
        <v>27</v>
      </c>
      <c r="I112">
        <v>27</v>
      </c>
      <c r="J112">
        <v>18</v>
      </c>
      <c r="K112">
        <v>22</v>
      </c>
      <c r="L112">
        <v>14</v>
      </c>
      <c r="M112">
        <v>23</v>
      </c>
      <c r="N112" s="44">
        <v>8</v>
      </c>
    </row>
    <row r="113" spans="1:14" hidden="1" outlineLevel="1" x14ac:dyDescent="0.25">
      <c r="A113" s="9"/>
      <c r="B113" s="36" t="s">
        <v>45</v>
      </c>
      <c r="C113" s="10" t="s">
        <v>49</v>
      </c>
      <c r="D113">
        <v>13</v>
      </c>
      <c r="E113">
        <v>29</v>
      </c>
      <c r="F113">
        <v>20</v>
      </c>
      <c r="G113">
        <v>23</v>
      </c>
      <c r="H113">
        <v>12</v>
      </c>
      <c r="I113">
        <v>25</v>
      </c>
      <c r="J113">
        <v>12</v>
      </c>
      <c r="K113">
        <v>19</v>
      </c>
      <c r="L113">
        <v>16</v>
      </c>
      <c r="M113">
        <v>12</v>
      </c>
      <c r="N113" s="44">
        <v>14</v>
      </c>
    </row>
    <row r="114" spans="1:14" hidden="1" outlineLevel="1" x14ac:dyDescent="0.25">
      <c r="A114" s="9"/>
      <c r="B114" s="36" t="s">
        <v>45</v>
      </c>
      <c r="C114" s="10" t="s">
        <v>50</v>
      </c>
      <c r="D114">
        <v>13</v>
      </c>
      <c r="E114">
        <v>18</v>
      </c>
      <c r="F114">
        <v>31</v>
      </c>
      <c r="G114">
        <v>29</v>
      </c>
      <c r="H114">
        <v>15</v>
      </c>
      <c r="I114">
        <v>16</v>
      </c>
      <c r="J114">
        <v>14</v>
      </c>
      <c r="K114">
        <v>18</v>
      </c>
      <c r="L114">
        <v>12</v>
      </c>
      <c r="M114">
        <v>14</v>
      </c>
      <c r="N114" s="44">
        <v>12</v>
      </c>
    </row>
    <row r="115" spans="1:14" hidden="1" outlineLevel="1" x14ac:dyDescent="0.25">
      <c r="A115" s="9"/>
      <c r="B115" s="36" t="s">
        <v>45</v>
      </c>
      <c r="C115" s="10" t="s">
        <v>51</v>
      </c>
      <c r="D115">
        <v>9</v>
      </c>
      <c r="E115">
        <v>20</v>
      </c>
      <c r="F115">
        <v>18</v>
      </c>
      <c r="G115">
        <v>23</v>
      </c>
      <c r="H115">
        <v>11</v>
      </c>
      <c r="I115">
        <v>18</v>
      </c>
      <c r="J115">
        <v>14</v>
      </c>
      <c r="K115">
        <v>8</v>
      </c>
      <c r="L115">
        <v>17</v>
      </c>
      <c r="M115">
        <v>12</v>
      </c>
      <c r="N115" s="44">
        <v>14</v>
      </c>
    </row>
    <row r="116" spans="1:14" hidden="1" outlineLevel="1" x14ac:dyDescent="0.25">
      <c r="A116" s="9"/>
      <c r="B116" s="36" t="s">
        <v>45</v>
      </c>
      <c r="C116" s="10" t="s">
        <v>52</v>
      </c>
      <c r="D116">
        <v>15</v>
      </c>
      <c r="E116">
        <v>11</v>
      </c>
      <c r="F116">
        <v>17</v>
      </c>
      <c r="G116">
        <v>26</v>
      </c>
      <c r="H116">
        <v>21</v>
      </c>
      <c r="I116">
        <v>14</v>
      </c>
      <c r="J116">
        <v>12</v>
      </c>
      <c r="K116">
        <v>19</v>
      </c>
      <c r="L116">
        <v>10</v>
      </c>
      <c r="M116">
        <v>18</v>
      </c>
      <c r="N116" s="44">
        <v>15</v>
      </c>
    </row>
    <row r="117" spans="1:14" hidden="1" outlineLevel="1" x14ac:dyDescent="0.25">
      <c r="A117" s="9"/>
      <c r="B117" s="36" t="s">
        <v>45</v>
      </c>
      <c r="C117" s="23" t="s">
        <v>53</v>
      </c>
      <c r="D117">
        <v>3</v>
      </c>
      <c r="E117">
        <v>3</v>
      </c>
      <c r="F117">
        <v>6</v>
      </c>
      <c r="G117">
        <v>7</v>
      </c>
      <c r="H117">
        <v>6</v>
      </c>
      <c r="I117">
        <v>4</v>
      </c>
      <c r="J117">
        <v>1</v>
      </c>
      <c r="K117">
        <v>4</v>
      </c>
      <c r="L117">
        <v>6</v>
      </c>
      <c r="M117">
        <v>3</v>
      </c>
      <c r="N117" s="44">
        <v>2</v>
      </c>
    </row>
    <row r="118" spans="1:14" hidden="1" outlineLevel="1" x14ac:dyDescent="0.25">
      <c r="A118" s="9"/>
      <c r="B118" s="36" t="s">
        <v>45</v>
      </c>
      <c r="C118" s="23" t="s">
        <v>54</v>
      </c>
      <c r="D118">
        <v>2</v>
      </c>
      <c r="E118">
        <v>5</v>
      </c>
      <c r="F118">
        <v>6</v>
      </c>
      <c r="G118">
        <v>3</v>
      </c>
      <c r="H118">
        <v>4</v>
      </c>
      <c r="I118">
        <v>2</v>
      </c>
      <c r="K118">
        <v>2</v>
      </c>
      <c r="L118">
        <v>5</v>
      </c>
      <c r="M118">
        <v>1</v>
      </c>
      <c r="N118" s="44">
        <v>1</v>
      </c>
    </row>
    <row r="119" spans="1:14" hidden="1" outlineLevel="1" x14ac:dyDescent="0.25">
      <c r="A119" s="9"/>
      <c r="B119" s="36" t="s">
        <v>45</v>
      </c>
      <c r="C119" s="23" t="s">
        <v>55</v>
      </c>
      <c r="D119">
        <v>1</v>
      </c>
      <c r="E119">
        <v>6</v>
      </c>
      <c r="F119">
        <v>5</v>
      </c>
      <c r="G119">
        <v>6</v>
      </c>
      <c r="H119">
        <v>6</v>
      </c>
      <c r="I119">
        <v>7</v>
      </c>
      <c r="J119">
        <v>4</v>
      </c>
      <c r="K119">
        <v>3</v>
      </c>
      <c r="L119">
        <v>9</v>
      </c>
      <c r="M119">
        <v>8</v>
      </c>
      <c r="N119" s="44">
        <v>8</v>
      </c>
    </row>
    <row r="120" spans="1:14" hidden="1" outlineLevel="1" x14ac:dyDescent="0.25">
      <c r="A120" s="9"/>
      <c r="B120" s="36" t="s">
        <v>45</v>
      </c>
      <c r="C120" s="23" t="s">
        <v>56</v>
      </c>
      <c r="D120">
        <v>3</v>
      </c>
      <c r="E120">
        <v>7</v>
      </c>
      <c r="F120">
        <v>6</v>
      </c>
      <c r="G120">
        <v>10</v>
      </c>
      <c r="H120">
        <v>7</v>
      </c>
      <c r="I120">
        <v>6</v>
      </c>
      <c r="J120">
        <v>6</v>
      </c>
      <c r="K120">
        <v>3</v>
      </c>
      <c r="L120">
        <v>6</v>
      </c>
      <c r="M120">
        <v>3</v>
      </c>
      <c r="N120" s="44">
        <v>4</v>
      </c>
    </row>
    <row r="121" spans="1:14" hidden="1" outlineLevel="1" x14ac:dyDescent="0.25">
      <c r="A121" s="9"/>
      <c r="B121" s="36" t="s">
        <v>45</v>
      </c>
      <c r="C121" s="23" t="s">
        <v>57</v>
      </c>
      <c r="E121">
        <v>2</v>
      </c>
      <c r="F121">
        <v>1</v>
      </c>
      <c r="H121">
        <v>2</v>
      </c>
      <c r="I121">
        <v>1</v>
      </c>
      <c r="J121">
        <v>3</v>
      </c>
      <c r="K121">
        <v>2</v>
      </c>
      <c r="N121" s="44">
        <v>4</v>
      </c>
    </row>
    <row r="122" spans="1:14" hidden="1" outlineLevel="1" x14ac:dyDescent="0.25">
      <c r="A122" s="9"/>
      <c r="B122" s="36" t="s">
        <v>45</v>
      </c>
      <c r="C122" s="23" t="s">
        <v>58</v>
      </c>
      <c r="D122">
        <v>10</v>
      </c>
      <c r="E122">
        <v>4</v>
      </c>
      <c r="F122">
        <v>2</v>
      </c>
      <c r="G122">
        <v>7</v>
      </c>
      <c r="H122">
        <v>3</v>
      </c>
      <c r="I122">
        <v>3</v>
      </c>
      <c r="J122">
        <v>5</v>
      </c>
      <c r="K122">
        <v>2</v>
      </c>
      <c r="L122">
        <v>4</v>
      </c>
      <c r="M122">
        <v>8</v>
      </c>
      <c r="N122" s="44">
        <v>3</v>
      </c>
    </row>
    <row r="123" spans="1:14" ht="15.75" hidden="1" outlineLevel="1" thickBot="1" x14ac:dyDescent="0.3">
      <c r="A123" s="9"/>
      <c r="B123" s="37" t="s">
        <v>45</v>
      </c>
      <c r="C123" s="24" t="s">
        <v>59</v>
      </c>
      <c r="D123" s="13"/>
      <c r="E123" s="13">
        <v>1</v>
      </c>
      <c r="F123" s="13"/>
      <c r="G123" s="13">
        <v>1</v>
      </c>
      <c r="H123" s="13"/>
      <c r="I123" s="13"/>
      <c r="J123" s="13"/>
      <c r="K123" s="13">
        <v>1</v>
      </c>
      <c r="L123" s="13"/>
      <c r="M123" s="13"/>
      <c r="N123" s="45"/>
    </row>
    <row r="124" spans="1:14" hidden="1" outlineLevel="1" x14ac:dyDescent="0.25">
      <c r="A124" s="9"/>
      <c r="B124" s="32" t="s">
        <v>60</v>
      </c>
      <c r="C124" s="11" t="s">
        <v>60</v>
      </c>
      <c r="D124">
        <v>5176</v>
      </c>
      <c r="E124">
        <v>1</v>
      </c>
      <c r="F124">
        <v>1</v>
      </c>
      <c r="G124">
        <v>9776</v>
      </c>
      <c r="H124">
        <v>9714</v>
      </c>
      <c r="I124">
        <v>9104</v>
      </c>
      <c r="J124">
        <v>7936</v>
      </c>
      <c r="K124">
        <v>6310</v>
      </c>
      <c r="L124">
        <v>5444</v>
      </c>
      <c r="M124">
        <v>5596</v>
      </c>
      <c r="N124" s="44">
        <v>5240</v>
      </c>
    </row>
    <row r="125" spans="1:14" hidden="1" outlineLevel="1" x14ac:dyDescent="0.25">
      <c r="A125" s="9"/>
      <c r="B125" s="32" t="s">
        <v>60</v>
      </c>
      <c r="C125" s="11" t="s">
        <v>61</v>
      </c>
      <c r="D125">
        <v>196</v>
      </c>
      <c r="E125">
        <v>299</v>
      </c>
      <c r="F125">
        <v>423</v>
      </c>
      <c r="G125">
        <v>380</v>
      </c>
      <c r="H125">
        <v>406</v>
      </c>
      <c r="I125">
        <v>357</v>
      </c>
      <c r="J125">
        <v>343</v>
      </c>
      <c r="K125">
        <v>295</v>
      </c>
      <c r="L125">
        <v>267</v>
      </c>
      <c r="M125">
        <v>278</v>
      </c>
      <c r="N125" s="44">
        <v>289</v>
      </c>
    </row>
    <row r="126" spans="1:14" hidden="1" outlineLevel="1" x14ac:dyDescent="0.25">
      <c r="A126" s="9"/>
      <c r="B126" s="32" t="s">
        <v>60</v>
      </c>
      <c r="C126" s="10" t="s">
        <v>62</v>
      </c>
      <c r="D126">
        <v>58</v>
      </c>
      <c r="E126">
        <v>89</v>
      </c>
      <c r="F126">
        <v>130</v>
      </c>
      <c r="G126">
        <v>132</v>
      </c>
      <c r="H126">
        <v>100</v>
      </c>
      <c r="I126">
        <v>75</v>
      </c>
      <c r="J126">
        <v>87</v>
      </c>
      <c r="K126">
        <v>68</v>
      </c>
      <c r="L126">
        <v>69</v>
      </c>
      <c r="M126">
        <v>78</v>
      </c>
      <c r="N126" s="44">
        <v>98</v>
      </c>
    </row>
    <row r="127" spans="1:14" hidden="1" outlineLevel="1" x14ac:dyDescent="0.25">
      <c r="A127" s="9"/>
      <c r="B127" s="32" t="s">
        <v>60</v>
      </c>
      <c r="C127" t="s">
        <v>63</v>
      </c>
      <c r="D127">
        <v>62</v>
      </c>
      <c r="E127">
        <v>90</v>
      </c>
      <c r="F127">
        <v>129</v>
      </c>
      <c r="G127">
        <v>145</v>
      </c>
      <c r="H127">
        <v>129</v>
      </c>
      <c r="I127">
        <v>95</v>
      </c>
      <c r="J127">
        <v>92</v>
      </c>
      <c r="K127">
        <v>75</v>
      </c>
      <c r="L127">
        <v>74</v>
      </c>
      <c r="M127">
        <v>95</v>
      </c>
      <c r="N127" s="44">
        <v>105</v>
      </c>
    </row>
    <row r="128" spans="1:14" hidden="1" outlineLevel="1" x14ac:dyDescent="0.25">
      <c r="A128" s="9"/>
      <c r="B128" s="32" t="s">
        <v>60</v>
      </c>
      <c r="C128" t="s">
        <v>64</v>
      </c>
      <c r="D128">
        <v>36</v>
      </c>
      <c r="E128">
        <v>54</v>
      </c>
      <c r="F128">
        <v>61</v>
      </c>
      <c r="G128">
        <v>65</v>
      </c>
      <c r="H128">
        <v>80</v>
      </c>
      <c r="I128">
        <v>67</v>
      </c>
      <c r="J128">
        <v>86</v>
      </c>
      <c r="K128">
        <v>71</v>
      </c>
      <c r="L128">
        <v>44</v>
      </c>
      <c r="M128">
        <v>48</v>
      </c>
      <c r="N128" s="44">
        <v>40</v>
      </c>
    </row>
    <row r="129" spans="1:14" hidden="1" outlineLevel="1" x14ac:dyDescent="0.25">
      <c r="A129" s="9"/>
      <c r="B129" s="32" t="s">
        <v>60</v>
      </c>
      <c r="C129" t="s">
        <v>65</v>
      </c>
      <c r="D129">
        <v>34</v>
      </c>
      <c r="E129">
        <v>50</v>
      </c>
      <c r="F129">
        <v>96</v>
      </c>
      <c r="G129">
        <v>105</v>
      </c>
      <c r="H129">
        <v>95</v>
      </c>
      <c r="I129">
        <v>59</v>
      </c>
      <c r="J129">
        <v>78</v>
      </c>
      <c r="K129">
        <v>37</v>
      </c>
      <c r="L129">
        <v>43</v>
      </c>
      <c r="M129">
        <v>67</v>
      </c>
      <c r="N129" s="44">
        <v>44</v>
      </c>
    </row>
    <row r="130" spans="1:14" hidden="1" outlineLevel="1" x14ac:dyDescent="0.25">
      <c r="A130" s="9"/>
      <c r="B130" s="32" t="s">
        <v>60</v>
      </c>
      <c r="C130" t="s">
        <v>66</v>
      </c>
      <c r="D130">
        <v>14</v>
      </c>
      <c r="E130">
        <v>28</v>
      </c>
      <c r="F130">
        <v>18</v>
      </c>
      <c r="G130">
        <v>18</v>
      </c>
      <c r="H130">
        <v>17</v>
      </c>
      <c r="I130">
        <v>14</v>
      </c>
      <c r="J130">
        <v>12</v>
      </c>
      <c r="K130">
        <v>22</v>
      </c>
      <c r="L130">
        <v>13</v>
      </c>
      <c r="M130">
        <v>25</v>
      </c>
      <c r="N130" s="44">
        <v>10</v>
      </c>
    </row>
    <row r="131" spans="1:14" ht="15.75" hidden="1" outlineLevel="1" thickBot="1" x14ac:dyDescent="0.3">
      <c r="A131" s="9"/>
      <c r="B131" s="34" t="s">
        <v>60</v>
      </c>
      <c r="C131" s="13" t="s">
        <v>67</v>
      </c>
      <c r="D131" s="13">
        <v>8</v>
      </c>
      <c r="E131" s="13">
        <v>15</v>
      </c>
      <c r="F131" s="13">
        <v>22</v>
      </c>
      <c r="G131" s="13">
        <v>24</v>
      </c>
      <c r="H131" s="13">
        <v>28</v>
      </c>
      <c r="I131" s="13">
        <v>13</v>
      </c>
      <c r="J131" s="13">
        <v>33</v>
      </c>
      <c r="K131" s="13">
        <v>15</v>
      </c>
      <c r="L131" s="13">
        <v>6</v>
      </c>
      <c r="M131" s="13">
        <v>10</v>
      </c>
      <c r="N131" s="45">
        <v>10</v>
      </c>
    </row>
    <row r="132" spans="1:14" hidden="1" outlineLevel="1" x14ac:dyDescent="0.25">
      <c r="A132" s="9"/>
      <c r="B132" s="36" t="s">
        <v>68</v>
      </c>
      <c r="C132" s="11" t="s">
        <v>69</v>
      </c>
      <c r="D132">
        <v>96</v>
      </c>
      <c r="E132">
        <v>139</v>
      </c>
      <c r="F132">
        <v>192</v>
      </c>
      <c r="G132">
        <v>145</v>
      </c>
      <c r="H132">
        <v>149</v>
      </c>
      <c r="I132">
        <v>146</v>
      </c>
      <c r="J132">
        <v>136</v>
      </c>
      <c r="K132">
        <v>97</v>
      </c>
      <c r="L132">
        <v>89</v>
      </c>
      <c r="M132">
        <v>96</v>
      </c>
      <c r="N132" s="44">
        <v>88</v>
      </c>
    </row>
    <row r="133" spans="1:14" hidden="1" outlineLevel="1" x14ac:dyDescent="0.25">
      <c r="A133" s="9"/>
      <c r="B133" s="36" t="s">
        <v>68</v>
      </c>
      <c r="C133" s="11" t="s">
        <v>70</v>
      </c>
      <c r="D133">
        <v>96</v>
      </c>
      <c r="E133">
        <v>133</v>
      </c>
      <c r="F133">
        <v>205</v>
      </c>
      <c r="G133">
        <v>197</v>
      </c>
      <c r="H133">
        <v>206</v>
      </c>
      <c r="I133">
        <v>181</v>
      </c>
      <c r="J133">
        <v>158</v>
      </c>
      <c r="K133">
        <v>100</v>
      </c>
      <c r="L133">
        <v>113</v>
      </c>
      <c r="M133">
        <v>117</v>
      </c>
      <c r="N133" s="44">
        <v>117</v>
      </c>
    </row>
    <row r="134" spans="1:14" hidden="1" outlineLevel="1" x14ac:dyDescent="0.25">
      <c r="A134" s="9"/>
      <c r="B134" s="36" t="s">
        <v>68</v>
      </c>
      <c r="C134" s="10" t="s">
        <v>71</v>
      </c>
      <c r="D134">
        <v>75</v>
      </c>
      <c r="E134">
        <v>82</v>
      </c>
      <c r="F134">
        <v>88</v>
      </c>
      <c r="G134">
        <v>90</v>
      </c>
      <c r="H134">
        <v>91</v>
      </c>
      <c r="I134">
        <v>71</v>
      </c>
      <c r="J134">
        <v>69</v>
      </c>
      <c r="K134">
        <v>86</v>
      </c>
      <c r="L134">
        <v>56</v>
      </c>
      <c r="M134">
        <v>87</v>
      </c>
      <c r="N134" s="44">
        <v>82</v>
      </c>
    </row>
    <row r="135" spans="1:14" hidden="1" outlineLevel="1" x14ac:dyDescent="0.25">
      <c r="A135" s="9"/>
      <c r="B135" s="36" t="s">
        <v>68</v>
      </c>
      <c r="C135" s="10" t="s">
        <v>72</v>
      </c>
      <c r="D135">
        <v>16</v>
      </c>
      <c r="E135">
        <v>34</v>
      </c>
      <c r="F135">
        <v>23</v>
      </c>
      <c r="G135">
        <v>32</v>
      </c>
      <c r="H135">
        <v>28</v>
      </c>
      <c r="I135">
        <v>17</v>
      </c>
      <c r="J135">
        <v>20</v>
      </c>
      <c r="K135">
        <v>15</v>
      </c>
      <c r="L135">
        <v>24</v>
      </c>
      <c r="M135">
        <v>18</v>
      </c>
      <c r="N135" s="44">
        <v>24</v>
      </c>
    </row>
    <row r="136" spans="1:14" hidden="1" outlineLevel="1" x14ac:dyDescent="0.25">
      <c r="A136" s="9"/>
      <c r="B136" s="36" t="s">
        <v>68</v>
      </c>
      <c r="C136" s="10" t="s">
        <v>73</v>
      </c>
      <c r="D136">
        <v>16</v>
      </c>
      <c r="E136">
        <v>30</v>
      </c>
      <c r="F136">
        <v>48</v>
      </c>
      <c r="G136">
        <v>44</v>
      </c>
      <c r="H136">
        <v>38</v>
      </c>
      <c r="I136">
        <v>37</v>
      </c>
      <c r="J136">
        <v>31</v>
      </c>
      <c r="K136">
        <v>29</v>
      </c>
      <c r="L136">
        <v>40</v>
      </c>
      <c r="M136">
        <v>28</v>
      </c>
      <c r="N136" s="44">
        <v>35</v>
      </c>
    </row>
    <row r="137" spans="1:14" hidden="1" outlineLevel="1" x14ac:dyDescent="0.25">
      <c r="A137" s="9"/>
      <c r="B137" s="36" t="s">
        <v>68</v>
      </c>
      <c r="C137" s="10" t="s">
        <v>74</v>
      </c>
      <c r="D137">
        <v>21</v>
      </c>
      <c r="E137">
        <v>19</v>
      </c>
      <c r="F137">
        <v>16</v>
      </c>
      <c r="G137">
        <v>21</v>
      </c>
      <c r="H137">
        <v>17</v>
      </c>
      <c r="I137">
        <v>11</v>
      </c>
      <c r="J137">
        <v>19</v>
      </c>
      <c r="K137">
        <v>23</v>
      </c>
      <c r="L137">
        <v>24</v>
      </c>
      <c r="M137">
        <v>27</v>
      </c>
      <c r="N137" s="44">
        <v>25</v>
      </c>
    </row>
    <row r="138" spans="1:14" hidden="1" outlineLevel="1" x14ac:dyDescent="0.25">
      <c r="A138" s="9"/>
      <c r="B138" s="36" t="s">
        <v>68</v>
      </c>
      <c r="C138" s="10" t="s">
        <v>75</v>
      </c>
      <c r="D138">
        <v>10</v>
      </c>
      <c r="E138">
        <v>17</v>
      </c>
      <c r="F138">
        <v>27</v>
      </c>
      <c r="G138">
        <v>26</v>
      </c>
      <c r="H138">
        <v>14</v>
      </c>
      <c r="I138">
        <v>14</v>
      </c>
      <c r="J138">
        <v>18</v>
      </c>
      <c r="K138">
        <v>9</v>
      </c>
      <c r="L138">
        <v>17</v>
      </c>
      <c r="M138">
        <v>11</v>
      </c>
      <c r="N138" s="44">
        <v>17</v>
      </c>
    </row>
    <row r="139" spans="1:14" hidden="1" outlineLevel="1" x14ac:dyDescent="0.25">
      <c r="A139" s="9"/>
      <c r="B139" s="36" t="s">
        <v>68</v>
      </c>
      <c r="C139" s="10" t="s">
        <v>76</v>
      </c>
      <c r="D139">
        <v>9</v>
      </c>
      <c r="E139">
        <v>11</v>
      </c>
      <c r="F139">
        <v>16</v>
      </c>
      <c r="G139">
        <v>9</v>
      </c>
      <c r="H139">
        <v>9</v>
      </c>
      <c r="I139">
        <v>12</v>
      </c>
      <c r="J139">
        <v>10</v>
      </c>
      <c r="K139">
        <v>15</v>
      </c>
      <c r="L139">
        <v>18</v>
      </c>
      <c r="M139">
        <v>9</v>
      </c>
      <c r="N139" s="44">
        <v>12</v>
      </c>
    </row>
    <row r="140" spans="1:14" hidden="1" outlineLevel="1" x14ac:dyDescent="0.25">
      <c r="A140" s="9"/>
      <c r="B140" s="36" t="s">
        <v>68</v>
      </c>
      <c r="C140" s="10" t="s">
        <v>77</v>
      </c>
      <c r="D140">
        <v>16</v>
      </c>
      <c r="E140">
        <v>32</v>
      </c>
      <c r="F140">
        <v>43</v>
      </c>
      <c r="G140">
        <v>45</v>
      </c>
      <c r="H140">
        <v>43</v>
      </c>
      <c r="I140">
        <v>32</v>
      </c>
      <c r="J140">
        <v>24</v>
      </c>
      <c r="K140">
        <v>24</v>
      </c>
      <c r="L140">
        <v>32</v>
      </c>
      <c r="M140">
        <v>32</v>
      </c>
      <c r="N140" s="44">
        <v>30</v>
      </c>
    </row>
    <row r="141" spans="1:14" hidden="1" outlineLevel="1" x14ac:dyDescent="0.25">
      <c r="A141" s="9"/>
      <c r="B141" s="36" t="s">
        <v>68</v>
      </c>
      <c r="C141" s="23" t="s">
        <v>78</v>
      </c>
      <c r="D141">
        <v>5</v>
      </c>
      <c r="E141">
        <v>5</v>
      </c>
      <c r="F141">
        <v>7</v>
      </c>
      <c r="G141">
        <v>10</v>
      </c>
      <c r="H141">
        <v>7</v>
      </c>
      <c r="I141">
        <v>4</v>
      </c>
      <c r="J141">
        <v>4</v>
      </c>
      <c r="K141">
        <v>8</v>
      </c>
      <c r="L141">
        <v>2</v>
      </c>
      <c r="M141">
        <v>8</v>
      </c>
      <c r="N141" s="44">
        <v>6</v>
      </c>
    </row>
    <row r="142" spans="1:14" hidden="1" outlineLevel="1" x14ac:dyDescent="0.25">
      <c r="A142" s="9"/>
      <c r="B142" s="36" t="s">
        <v>68</v>
      </c>
      <c r="C142" s="23" t="s">
        <v>79</v>
      </c>
      <c r="D142">
        <v>1</v>
      </c>
      <c r="E142">
        <v>5</v>
      </c>
      <c r="F142">
        <v>2</v>
      </c>
      <c r="G142">
        <v>2</v>
      </c>
      <c r="H142">
        <v>4</v>
      </c>
      <c r="I142">
        <v>2</v>
      </c>
      <c r="J142">
        <v>1</v>
      </c>
      <c r="K142">
        <v>4</v>
      </c>
      <c r="L142">
        <v>5</v>
      </c>
      <c r="M142">
        <v>4</v>
      </c>
      <c r="N142" s="44">
        <v>1</v>
      </c>
    </row>
    <row r="143" spans="1:14" hidden="1" outlineLevel="1" x14ac:dyDescent="0.25">
      <c r="A143" s="9"/>
      <c r="B143" s="36" t="s">
        <v>68</v>
      </c>
      <c r="C143" s="23" t="s">
        <v>80</v>
      </c>
      <c r="D143">
        <v>6</v>
      </c>
      <c r="E143">
        <v>5</v>
      </c>
      <c r="F143">
        <v>4</v>
      </c>
      <c r="G143">
        <v>1</v>
      </c>
      <c r="H143">
        <v>6</v>
      </c>
      <c r="I143">
        <v>1</v>
      </c>
      <c r="J143">
        <v>6</v>
      </c>
      <c r="K143">
        <v>1</v>
      </c>
      <c r="L143">
        <v>2</v>
      </c>
      <c r="M143">
        <v>1</v>
      </c>
      <c r="N143" s="44">
        <v>3</v>
      </c>
    </row>
    <row r="144" spans="1:14" hidden="1" outlineLevel="1" x14ac:dyDescent="0.25">
      <c r="A144" s="9"/>
      <c r="B144" s="36" t="s">
        <v>68</v>
      </c>
      <c r="C144" s="23" t="s">
        <v>81</v>
      </c>
      <c r="D144">
        <v>3</v>
      </c>
      <c r="E144">
        <v>1</v>
      </c>
      <c r="F144">
        <v>3</v>
      </c>
      <c r="G144">
        <v>10</v>
      </c>
      <c r="H144">
        <v>5</v>
      </c>
      <c r="I144">
        <v>3</v>
      </c>
      <c r="J144">
        <v>4</v>
      </c>
      <c r="K144">
        <v>5</v>
      </c>
      <c r="L144">
        <v>2</v>
      </c>
      <c r="M144">
        <v>2</v>
      </c>
      <c r="N144" s="44">
        <v>6</v>
      </c>
    </row>
    <row r="145" spans="1:14" hidden="1" outlineLevel="1" x14ac:dyDescent="0.25">
      <c r="A145" s="9"/>
      <c r="B145" s="36" t="s">
        <v>68</v>
      </c>
      <c r="C145" s="23" t="s">
        <v>82</v>
      </c>
      <c r="E145">
        <v>1</v>
      </c>
      <c r="F145">
        <v>3</v>
      </c>
      <c r="G145">
        <v>1</v>
      </c>
      <c r="H145">
        <v>1</v>
      </c>
      <c r="I145">
        <v>1</v>
      </c>
      <c r="J145">
        <v>2</v>
      </c>
      <c r="K145">
        <v>3</v>
      </c>
      <c r="M145">
        <v>2</v>
      </c>
      <c r="N145" s="44"/>
    </row>
    <row r="146" spans="1:14" hidden="1" outlineLevel="1" x14ac:dyDescent="0.25">
      <c r="A146" s="9"/>
      <c r="B146" s="36" t="s">
        <v>68</v>
      </c>
      <c r="C146" s="23" t="s">
        <v>83</v>
      </c>
      <c r="D146">
        <v>3</v>
      </c>
      <c r="E146">
        <v>3</v>
      </c>
      <c r="F146">
        <v>5</v>
      </c>
      <c r="G146">
        <v>2</v>
      </c>
      <c r="H146">
        <v>4</v>
      </c>
      <c r="I146">
        <v>6</v>
      </c>
      <c r="J146">
        <v>4</v>
      </c>
      <c r="K146">
        <v>4</v>
      </c>
      <c r="L146">
        <v>4</v>
      </c>
      <c r="M146">
        <v>5</v>
      </c>
      <c r="N146" s="44">
        <v>5</v>
      </c>
    </row>
    <row r="147" spans="1:14" hidden="1" outlineLevel="1" x14ac:dyDescent="0.25">
      <c r="A147" s="9"/>
      <c r="B147" s="36" t="s">
        <v>68</v>
      </c>
      <c r="C147" s="23" t="s">
        <v>84</v>
      </c>
      <c r="D147">
        <v>1</v>
      </c>
      <c r="E147">
        <v>5</v>
      </c>
      <c r="F147">
        <v>1</v>
      </c>
      <c r="G147">
        <v>3</v>
      </c>
      <c r="H147">
        <v>3</v>
      </c>
      <c r="I147">
        <v>1</v>
      </c>
      <c r="J147">
        <v>1</v>
      </c>
      <c r="K147">
        <v>3</v>
      </c>
      <c r="L147">
        <v>1</v>
      </c>
      <c r="M147">
        <v>7</v>
      </c>
      <c r="N147" s="44">
        <v>8</v>
      </c>
    </row>
    <row r="148" spans="1:14" hidden="1" outlineLevel="1" x14ac:dyDescent="0.25">
      <c r="A148" s="9"/>
      <c r="B148" s="36" t="s">
        <v>68</v>
      </c>
      <c r="C148" t="s">
        <v>85</v>
      </c>
      <c r="D148">
        <v>15</v>
      </c>
      <c r="E148">
        <v>22</v>
      </c>
      <c r="F148">
        <v>27</v>
      </c>
      <c r="G148">
        <v>35</v>
      </c>
      <c r="H148">
        <v>29</v>
      </c>
      <c r="I148">
        <v>14</v>
      </c>
      <c r="J148">
        <v>23</v>
      </c>
      <c r="K148">
        <v>12</v>
      </c>
      <c r="L148">
        <v>15</v>
      </c>
      <c r="M148">
        <v>14</v>
      </c>
      <c r="N148" s="44">
        <v>18</v>
      </c>
    </row>
    <row r="149" spans="1:14" hidden="1" outlineLevel="1" x14ac:dyDescent="0.25">
      <c r="A149" s="9"/>
      <c r="B149" s="36" t="s">
        <v>68</v>
      </c>
      <c r="C149" t="s">
        <v>86</v>
      </c>
      <c r="D149">
        <v>19</v>
      </c>
      <c r="E149">
        <v>20</v>
      </c>
      <c r="F149">
        <v>34</v>
      </c>
      <c r="G149">
        <v>26</v>
      </c>
      <c r="H149">
        <v>42</v>
      </c>
      <c r="I149">
        <v>76</v>
      </c>
      <c r="J149">
        <v>46</v>
      </c>
      <c r="K149">
        <v>51</v>
      </c>
      <c r="L149">
        <v>44</v>
      </c>
      <c r="M149">
        <v>64</v>
      </c>
      <c r="N149" s="44">
        <v>49</v>
      </c>
    </row>
    <row r="150" spans="1:14" hidden="1" outlineLevel="1" x14ac:dyDescent="0.25">
      <c r="A150" s="9"/>
      <c r="B150" s="36" t="s">
        <v>68</v>
      </c>
      <c r="C150" t="s">
        <v>87</v>
      </c>
      <c r="D150">
        <v>18</v>
      </c>
      <c r="E150">
        <v>27</v>
      </c>
      <c r="F150">
        <v>51</v>
      </c>
      <c r="G150">
        <v>37</v>
      </c>
      <c r="H150">
        <v>36</v>
      </c>
      <c r="I150">
        <v>46</v>
      </c>
      <c r="J150">
        <v>35</v>
      </c>
      <c r="K150">
        <v>25</v>
      </c>
      <c r="L150">
        <v>26</v>
      </c>
      <c r="M150">
        <v>22</v>
      </c>
      <c r="N150" s="44">
        <v>26</v>
      </c>
    </row>
    <row r="151" spans="1:14" hidden="1" outlineLevel="1" x14ac:dyDescent="0.25">
      <c r="A151" s="9"/>
      <c r="B151" s="36" t="s">
        <v>68</v>
      </c>
      <c r="C151" t="s">
        <v>88</v>
      </c>
      <c r="D151">
        <v>12</v>
      </c>
      <c r="E151">
        <v>18</v>
      </c>
      <c r="F151">
        <v>32</v>
      </c>
      <c r="G151">
        <v>19</v>
      </c>
      <c r="H151">
        <v>21</v>
      </c>
      <c r="I151">
        <v>11</v>
      </c>
      <c r="J151">
        <v>12</v>
      </c>
      <c r="K151">
        <v>8</v>
      </c>
      <c r="L151">
        <v>10</v>
      </c>
      <c r="M151">
        <v>16</v>
      </c>
      <c r="N151" s="44">
        <v>8</v>
      </c>
    </row>
    <row r="152" spans="1:14" hidden="1" outlineLevel="1" x14ac:dyDescent="0.25">
      <c r="A152" s="9"/>
      <c r="B152" s="36" t="s">
        <v>68</v>
      </c>
      <c r="C152" t="s">
        <v>89</v>
      </c>
      <c r="D152">
        <v>13</v>
      </c>
      <c r="E152">
        <v>14</v>
      </c>
      <c r="F152">
        <v>10</v>
      </c>
      <c r="G152">
        <v>16</v>
      </c>
      <c r="H152">
        <v>19</v>
      </c>
      <c r="I152">
        <v>18</v>
      </c>
      <c r="J152">
        <v>10</v>
      </c>
      <c r="K152">
        <v>5</v>
      </c>
      <c r="L152">
        <v>4</v>
      </c>
      <c r="M152">
        <v>15</v>
      </c>
      <c r="N152" s="44">
        <v>15</v>
      </c>
    </row>
    <row r="153" spans="1:14" hidden="1" outlineLevel="1" x14ac:dyDescent="0.25">
      <c r="A153" s="9"/>
      <c r="B153" s="36" t="s">
        <v>68</v>
      </c>
      <c r="C153" t="s">
        <v>90</v>
      </c>
      <c r="D153">
        <v>7</v>
      </c>
      <c r="E153">
        <v>4</v>
      </c>
      <c r="F153">
        <v>6</v>
      </c>
      <c r="G153">
        <v>4</v>
      </c>
      <c r="H153">
        <v>2</v>
      </c>
      <c r="I153">
        <v>5</v>
      </c>
      <c r="J153">
        <v>3</v>
      </c>
      <c r="K153">
        <v>3</v>
      </c>
      <c r="L153">
        <v>4</v>
      </c>
      <c r="M153">
        <v>1</v>
      </c>
      <c r="N153" s="44"/>
    </row>
    <row r="154" spans="1:14" hidden="1" outlineLevel="1" x14ac:dyDescent="0.25">
      <c r="A154" s="9"/>
      <c r="B154" s="36" t="s">
        <v>68</v>
      </c>
      <c r="C154" t="s">
        <v>91</v>
      </c>
      <c r="D154">
        <v>1</v>
      </c>
      <c r="E154">
        <v>4</v>
      </c>
      <c r="F154">
        <v>4</v>
      </c>
      <c r="G154">
        <v>2</v>
      </c>
      <c r="H154">
        <v>1</v>
      </c>
      <c r="I154">
        <v>14</v>
      </c>
      <c r="J154">
        <v>3</v>
      </c>
      <c r="K154">
        <v>3</v>
      </c>
      <c r="L154">
        <v>5</v>
      </c>
      <c r="M154">
        <v>2</v>
      </c>
      <c r="N154" s="44">
        <v>3</v>
      </c>
    </row>
    <row r="155" spans="1:14" hidden="1" outlineLevel="1" x14ac:dyDescent="0.25">
      <c r="A155" s="9"/>
      <c r="B155" s="36" t="s">
        <v>68</v>
      </c>
      <c r="C155" t="s">
        <v>93</v>
      </c>
      <c r="D155">
        <v>7</v>
      </c>
      <c r="E155">
        <v>3</v>
      </c>
      <c r="F155">
        <v>6</v>
      </c>
      <c r="G155">
        <v>2</v>
      </c>
      <c r="H155">
        <v>2</v>
      </c>
      <c r="I155">
        <v>4</v>
      </c>
      <c r="J155">
        <v>4</v>
      </c>
      <c r="K155">
        <v>2</v>
      </c>
      <c r="L155">
        <v>1</v>
      </c>
      <c r="M155">
        <v>3</v>
      </c>
      <c r="N155" s="44">
        <v>2</v>
      </c>
    </row>
    <row r="156" spans="1:14" hidden="1" outlineLevel="1" x14ac:dyDescent="0.25">
      <c r="A156" s="9"/>
      <c r="B156" s="36" t="s">
        <v>68</v>
      </c>
      <c r="C156" s="23" t="s">
        <v>92</v>
      </c>
      <c r="D156">
        <v>1</v>
      </c>
      <c r="F156">
        <v>1</v>
      </c>
      <c r="G156">
        <v>3</v>
      </c>
      <c r="H156">
        <v>1</v>
      </c>
      <c r="I156">
        <v>1</v>
      </c>
      <c r="J156">
        <v>2</v>
      </c>
      <c r="K156">
        <v>3</v>
      </c>
      <c r="L156">
        <v>5</v>
      </c>
      <c r="M156">
        <v>2</v>
      </c>
      <c r="N156" s="44"/>
    </row>
    <row r="157" spans="1:14" ht="15.75" hidden="1" outlineLevel="1" thickBot="1" x14ac:dyDescent="0.3">
      <c r="A157" s="9"/>
      <c r="B157" s="37" t="s">
        <v>68</v>
      </c>
      <c r="C157" s="24" t="s">
        <v>94</v>
      </c>
      <c r="D157" s="13"/>
      <c r="E157" s="13">
        <v>3</v>
      </c>
      <c r="F157" s="13">
        <v>2</v>
      </c>
      <c r="G157" s="13">
        <v>5</v>
      </c>
      <c r="H157" s="13">
        <v>3</v>
      </c>
      <c r="I157" s="13">
        <v>1</v>
      </c>
      <c r="J157" s="13"/>
      <c r="K157" s="13">
        <v>1</v>
      </c>
      <c r="L157" s="13"/>
      <c r="M157" s="13">
        <v>3</v>
      </c>
      <c r="N157" s="45">
        <v>2</v>
      </c>
    </row>
    <row r="158" spans="1:14" hidden="1" outlineLevel="1" x14ac:dyDescent="0.25">
      <c r="A158" s="9"/>
      <c r="B158" s="32" t="s">
        <v>95</v>
      </c>
      <c r="C158" s="11" t="s">
        <v>96</v>
      </c>
      <c r="D158">
        <v>215</v>
      </c>
      <c r="E158">
        <v>266</v>
      </c>
      <c r="F158">
        <v>361</v>
      </c>
      <c r="G158">
        <v>318</v>
      </c>
      <c r="H158">
        <v>346</v>
      </c>
      <c r="I158">
        <v>306</v>
      </c>
      <c r="J158">
        <v>284</v>
      </c>
      <c r="K158">
        <v>237</v>
      </c>
      <c r="L158">
        <v>247</v>
      </c>
      <c r="M158">
        <v>263</v>
      </c>
      <c r="N158" s="44">
        <v>279</v>
      </c>
    </row>
    <row r="159" spans="1:14" hidden="1" outlineLevel="1" x14ac:dyDescent="0.25">
      <c r="A159" s="9"/>
      <c r="B159" s="32" t="s">
        <v>95</v>
      </c>
      <c r="C159" s="11" t="s">
        <v>97</v>
      </c>
      <c r="D159">
        <v>72</v>
      </c>
      <c r="E159">
        <v>113</v>
      </c>
      <c r="F159">
        <v>128</v>
      </c>
      <c r="G159">
        <v>117</v>
      </c>
      <c r="H159">
        <v>106</v>
      </c>
      <c r="I159">
        <v>112</v>
      </c>
      <c r="J159">
        <v>86</v>
      </c>
      <c r="K159">
        <v>57</v>
      </c>
      <c r="L159">
        <v>79</v>
      </c>
      <c r="M159">
        <v>68</v>
      </c>
      <c r="N159" s="44">
        <v>61</v>
      </c>
    </row>
    <row r="160" spans="1:14" hidden="1" outlineLevel="1" x14ac:dyDescent="0.25">
      <c r="A160" s="9"/>
      <c r="B160" s="32" t="s">
        <v>95</v>
      </c>
      <c r="C160" s="10" t="s">
        <v>98</v>
      </c>
      <c r="D160">
        <v>23</v>
      </c>
      <c r="E160">
        <v>31</v>
      </c>
      <c r="F160">
        <v>49</v>
      </c>
      <c r="G160">
        <v>36</v>
      </c>
      <c r="H160">
        <v>39</v>
      </c>
      <c r="I160">
        <v>32</v>
      </c>
      <c r="J160">
        <v>30</v>
      </c>
      <c r="K160">
        <v>29</v>
      </c>
      <c r="L160">
        <v>35</v>
      </c>
      <c r="M160">
        <v>32</v>
      </c>
      <c r="N160" s="44">
        <v>40</v>
      </c>
    </row>
    <row r="161" spans="1:14" hidden="1" outlineLevel="1" x14ac:dyDescent="0.25">
      <c r="A161" s="9"/>
      <c r="B161" s="32" t="s">
        <v>95</v>
      </c>
      <c r="C161" s="10" t="s">
        <v>99</v>
      </c>
      <c r="D161">
        <v>26</v>
      </c>
      <c r="E161">
        <v>28</v>
      </c>
      <c r="F161">
        <v>36</v>
      </c>
      <c r="G161">
        <v>34</v>
      </c>
      <c r="H161">
        <v>38</v>
      </c>
      <c r="I161">
        <v>38</v>
      </c>
      <c r="J161">
        <v>37</v>
      </c>
      <c r="K161">
        <v>25</v>
      </c>
      <c r="L161">
        <v>26</v>
      </c>
      <c r="M161">
        <v>35</v>
      </c>
      <c r="N161" s="44">
        <v>35</v>
      </c>
    </row>
    <row r="162" spans="1:14" hidden="1" outlineLevel="1" x14ac:dyDescent="0.25">
      <c r="A162" s="9"/>
      <c r="B162" s="32" t="s">
        <v>95</v>
      </c>
      <c r="C162" s="10" t="s">
        <v>100</v>
      </c>
      <c r="D162">
        <v>20</v>
      </c>
      <c r="E162">
        <v>24</v>
      </c>
      <c r="F162">
        <v>40</v>
      </c>
      <c r="G162">
        <v>41</v>
      </c>
      <c r="H162">
        <v>24</v>
      </c>
      <c r="I162">
        <v>37</v>
      </c>
      <c r="J162">
        <v>23</v>
      </c>
      <c r="K162">
        <v>19</v>
      </c>
      <c r="L162">
        <v>22</v>
      </c>
      <c r="M162">
        <v>20</v>
      </c>
      <c r="N162" s="44">
        <v>23</v>
      </c>
    </row>
    <row r="163" spans="1:14" hidden="1" outlineLevel="1" x14ac:dyDescent="0.25">
      <c r="A163" s="9"/>
      <c r="B163" s="32" t="s">
        <v>95</v>
      </c>
      <c r="C163" t="s">
        <v>117</v>
      </c>
      <c r="D163">
        <v>12</v>
      </c>
      <c r="E163">
        <v>37</v>
      </c>
      <c r="F163">
        <v>32</v>
      </c>
      <c r="G163">
        <v>29</v>
      </c>
      <c r="H163">
        <v>34</v>
      </c>
      <c r="I163">
        <v>34</v>
      </c>
      <c r="J163">
        <v>25</v>
      </c>
      <c r="K163">
        <v>17</v>
      </c>
      <c r="L163">
        <v>29</v>
      </c>
      <c r="M163">
        <v>15</v>
      </c>
      <c r="N163" s="44">
        <v>15</v>
      </c>
    </row>
    <row r="164" spans="1:14" hidden="1" outlineLevel="1" x14ac:dyDescent="0.25">
      <c r="A164" s="9"/>
      <c r="B164" s="32" t="s">
        <v>95</v>
      </c>
      <c r="C164" t="s">
        <v>118</v>
      </c>
      <c r="D164">
        <v>15</v>
      </c>
      <c r="E164">
        <v>30</v>
      </c>
      <c r="F164">
        <v>40</v>
      </c>
      <c r="G164">
        <v>43</v>
      </c>
      <c r="H164">
        <v>36</v>
      </c>
      <c r="I164">
        <v>24</v>
      </c>
      <c r="J164">
        <v>29</v>
      </c>
      <c r="K164">
        <v>19</v>
      </c>
      <c r="L164">
        <v>26</v>
      </c>
      <c r="M164">
        <v>44</v>
      </c>
      <c r="N164" s="44">
        <v>60</v>
      </c>
    </row>
    <row r="165" spans="1:14" hidden="1" outlineLevel="1" x14ac:dyDescent="0.25">
      <c r="A165" s="9"/>
      <c r="B165" s="32" t="s">
        <v>95</v>
      </c>
      <c r="C165" t="s">
        <v>103</v>
      </c>
      <c r="D165">
        <v>1</v>
      </c>
      <c r="E165">
        <v>13</v>
      </c>
      <c r="F165">
        <v>6</v>
      </c>
      <c r="G165">
        <v>3</v>
      </c>
      <c r="H165">
        <v>6</v>
      </c>
      <c r="I165">
        <v>5</v>
      </c>
      <c r="J165">
        <v>5</v>
      </c>
      <c r="K165">
        <v>3</v>
      </c>
      <c r="L165">
        <v>5</v>
      </c>
      <c r="M165">
        <v>11</v>
      </c>
      <c r="N165" s="44">
        <v>5</v>
      </c>
    </row>
    <row r="166" spans="1:14" hidden="1" outlineLevel="1" x14ac:dyDescent="0.25">
      <c r="A166" s="9"/>
      <c r="B166" s="32" t="s">
        <v>95</v>
      </c>
      <c r="C166" t="s">
        <v>119</v>
      </c>
      <c r="D166">
        <v>5</v>
      </c>
      <c r="E166">
        <v>12</v>
      </c>
      <c r="F166">
        <v>23</v>
      </c>
      <c r="G166">
        <v>9</v>
      </c>
      <c r="H166">
        <v>12</v>
      </c>
      <c r="I166">
        <v>11</v>
      </c>
      <c r="J166">
        <v>14</v>
      </c>
      <c r="K166">
        <v>14</v>
      </c>
      <c r="L166">
        <v>12</v>
      </c>
      <c r="M166">
        <v>13</v>
      </c>
      <c r="N166" s="44">
        <v>13</v>
      </c>
    </row>
    <row r="167" spans="1:14" hidden="1" outlineLevel="1" x14ac:dyDescent="0.25">
      <c r="A167" s="9"/>
      <c r="B167" s="32" t="s">
        <v>95</v>
      </c>
      <c r="C167" t="s">
        <v>105</v>
      </c>
      <c r="D167">
        <v>4</v>
      </c>
      <c r="E167">
        <v>5</v>
      </c>
      <c r="F167">
        <v>6</v>
      </c>
      <c r="G167">
        <v>5</v>
      </c>
      <c r="H167">
        <v>6</v>
      </c>
      <c r="I167">
        <v>6</v>
      </c>
      <c r="J167">
        <v>9</v>
      </c>
      <c r="K167">
        <v>10</v>
      </c>
      <c r="L167">
        <v>4</v>
      </c>
      <c r="M167">
        <v>5</v>
      </c>
      <c r="N167" s="44">
        <v>5</v>
      </c>
    </row>
    <row r="168" spans="1:14" hidden="1" outlineLevel="1" x14ac:dyDescent="0.25">
      <c r="A168" s="9"/>
      <c r="B168" s="32" t="s">
        <v>95</v>
      </c>
      <c r="C168" t="s">
        <v>106</v>
      </c>
      <c r="D168">
        <v>3</v>
      </c>
      <c r="E168">
        <v>8</v>
      </c>
      <c r="F168">
        <v>9</v>
      </c>
      <c r="G168">
        <v>10</v>
      </c>
      <c r="H168">
        <v>5</v>
      </c>
      <c r="I168">
        <v>6</v>
      </c>
      <c r="J168">
        <v>7</v>
      </c>
      <c r="K168">
        <v>4</v>
      </c>
      <c r="L168">
        <v>3</v>
      </c>
      <c r="M168">
        <v>3</v>
      </c>
      <c r="N168" s="44">
        <v>6</v>
      </c>
    </row>
    <row r="169" spans="1:14" hidden="1" outlineLevel="1" x14ac:dyDescent="0.25">
      <c r="A169" s="9"/>
      <c r="B169" s="32" t="s">
        <v>95</v>
      </c>
      <c r="C169" t="s">
        <v>107</v>
      </c>
      <c r="D169">
        <v>3</v>
      </c>
      <c r="E169">
        <v>6</v>
      </c>
      <c r="F169">
        <v>11</v>
      </c>
      <c r="G169">
        <v>7</v>
      </c>
      <c r="H169">
        <v>6</v>
      </c>
      <c r="I169">
        <v>8</v>
      </c>
      <c r="J169">
        <v>3</v>
      </c>
      <c r="K169">
        <v>2</v>
      </c>
      <c r="L169">
        <v>2</v>
      </c>
      <c r="M169">
        <v>2</v>
      </c>
      <c r="N169" s="44">
        <v>1</v>
      </c>
    </row>
    <row r="170" spans="1:14" hidden="1" outlineLevel="1" x14ac:dyDescent="0.25">
      <c r="A170" s="9"/>
      <c r="B170" s="38" t="s">
        <v>95</v>
      </c>
      <c r="C170" s="4" t="s">
        <v>108</v>
      </c>
      <c r="D170" s="4">
        <v>1</v>
      </c>
      <c r="E170" s="4">
        <v>5</v>
      </c>
      <c r="F170" s="4">
        <v>5</v>
      </c>
      <c r="G170" s="4">
        <v>2</v>
      </c>
      <c r="H170" s="4">
        <v>5</v>
      </c>
      <c r="I170" s="4">
        <v>5</v>
      </c>
      <c r="J170" s="4">
        <v>1</v>
      </c>
      <c r="K170" s="4">
        <v>2</v>
      </c>
      <c r="L170" s="4">
        <v>4</v>
      </c>
      <c r="M170" s="4">
        <v>6</v>
      </c>
      <c r="N170" s="5"/>
    </row>
    <row r="171" spans="1:14" s="172" customFormat="1" hidden="1" outlineLevel="1" x14ac:dyDescent="0.25"/>
    <row r="172" spans="1:14" s="172" customFormat="1" collapsed="1" x14ac:dyDescent="0.25"/>
    <row r="173" spans="1:14" s="21" customFormat="1" x14ac:dyDescent="0.25">
      <c r="D173" s="198" t="s">
        <v>120</v>
      </c>
      <c r="E173" s="199"/>
      <c r="F173" s="199"/>
      <c r="G173" s="199"/>
      <c r="H173" s="200"/>
    </row>
    <row r="174" spans="1:14" s="21" customFormat="1" x14ac:dyDescent="0.25">
      <c r="D174" s="201"/>
      <c r="E174" s="202"/>
      <c r="F174" s="202"/>
      <c r="G174" s="202"/>
      <c r="H174" s="203"/>
    </row>
    <row r="175" spans="1:14" s="172" customFormat="1" hidden="1" outlineLevel="1" x14ac:dyDescent="0.25"/>
    <row r="176" spans="1:14" hidden="1" outlineLevel="1" x14ac:dyDescent="0.25">
      <c r="A176" s="48"/>
      <c r="B176" s="29" t="s">
        <v>3</v>
      </c>
      <c r="C176" s="30" t="s">
        <v>4</v>
      </c>
      <c r="D176" s="49">
        <v>2009</v>
      </c>
      <c r="E176" s="49">
        <v>2010</v>
      </c>
      <c r="F176" s="49">
        <v>2011</v>
      </c>
      <c r="G176" s="49">
        <v>2012</v>
      </c>
      <c r="H176" s="49">
        <v>2013</v>
      </c>
      <c r="I176" s="49">
        <v>2014</v>
      </c>
      <c r="J176" s="49">
        <v>2015</v>
      </c>
      <c r="K176" s="49">
        <v>2016</v>
      </c>
      <c r="L176" s="49">
        <v>2017</v>
      </c>
      <c r="M176" s="49">
        <v>2018</v>
      </c>
      <c r="N176" s="50">
        <v>2019</v>
      </c>
    </row>
    <row r="177" spans="1:14" hidden="1" outlineLevel="1" x14ac:dyDescent="0.25">
      <c r="A177" s="48"/>
      <c r="B177" s="32" t="s">
        <v>20</v>
      </c>
      <c r="C177" s="11" t="s">
        <v>21</v>
      </c>
      <c r="D177">
        <v>197</v>
      </c>
      <c r="E177">
        <v>363</v>
      </c>
      <c r="F177">
        <v>194</v>
      </c>
      <c r="G177">
        <v>169</v>
      </c>
      <c r="H177">
        <v>162</v>
      </c>
      <c r="I177">
        <v>216</v>
      </c>
      <c r="J177">
        <v>300</v>
      </c>
      <c r="K177">
        <v>327</v>
      </c>
      <c r="L177">
        <v>436</v>
      </c>
      <c r="M177">
        <v>429</v>
      </c>
      <c r="N177" s="44">
        <v>385</v>
      </c>
    </row>
    <row r="178" spans="1:14" hidden="1" outlineLevel="1" x14ac:dyDescent="0.25">
      <c r="A178" s="48"/>
      <c r="B178" s="32" t="s">
        <v>20</v>
      </c>
      <c r="C178" s="11" t="s">
        <v>23</v>
      </c>
      <c r="D178">
        <v>109</v>
      </c>
      <c r="E178">
        <v>134</v>
      </c>
      <c r="F178">
        <v>84</v>
      </c>
      <c r="G178">
        <v>67</v>
      </c>
      <c r="H178">
        <v>101</v>
      </c>
      <c r="I178">
        <v>101</v>
      </c>
      <c r="J178">
        <v>159</v>
      </c>
      <c r="K178">
        <v>151</v>
      </c>
      <c r="L178">
        <v>137</v>
      </c>
      <c r="M178">
        <v>143</v>
      </c>
      <c r="N178" s="44">
        <v>285</v>
      </c>
    </row>
    <row r="179" spans="1:14" hidden="1" outlineLevel="1" x14ac:dyDescent="0.25">
      <c r="A179" s="48"/>
      <c r="B179" s="32" t="s">
        <v>20</v>
      </c>
      <c r="C179" s="10" t="s">
        <v>24</v>
      </c>
      <c r="D179">
        <v>13</v>
      </c>
      <c r="E179">
        <v>2</v>
      </c>
      <c r="F179">
        <v>4</v>
      </c>
      <c r="G179">
        <v>5</v>
      </c>
      <c r="H179">
        <v>35</v>
      </c>
      <c r="I179">
        <v>45</v>
      </c>
      <c r="J179">
        <v>79</v>
      </c>
      <c r="K179">
        <v>71</v>
      </c>
      <c r="L179">
        <v>102</v>
      </c>
      <c r="M179">
        <v>60</v>
      </c>
      <c r="N179" s="44">
        <v>84</v>
      </c>
    </row>
    <row r="180" spans="1:14" hidden="1" outlineLevel="1" x14ac:dyDescent="0.25">
      <c r="A180" s="48"/>
      <c r="B180" s="32" t="s">
        <v>20</v>
      </c>
      <c r="C180" s="10" t="s">
        <v>26</v>
      </c>
      <c r="D180">
        <v>21</v>
      </c>
      <c r="E180">
        <v>2</v>
      </c>
      <c r="F180">
        <v>2</v>
      </c>
      <c r="G180">
        <v>5</v>
      </c>
      <c r="H180">
        <v>19</v>
      </c>
      <c r="I180">
        <v>24</v>
      </c>
      <c r="J180">
        <v>38</v>
      </c>
      <c r="K180">
        <v>39</v>
      </c>
      <c r="L180">
        <v>56</v>
      </c>
      <c r="M180">
        <v>54</v>
      </c>
      <c r="N180" s="44">
        <v>70</v>
      </c>
    </row>
    <row r="181" spans="1:14" hidden="1" outlineLevel="1" x14ac:dyDescent="0.25">
      <c r="A181" s="48"/>
      <c r="B181" s="32" t="s">
        <v>20</v>
      </c>
      <c r="C181" s="10" t="s">
        <v>27</v>
      </c>
      <c r="D181">
        <v>14</v>
      </c>
      <c r="E181">
        <v>4</v>
      </c>
      <c r="F181">
        <v>4</v>
      </c>
      <c r="G181">
        <v>2</v>
      </c>
      <c r="H181">
        <v>21</v>
      </c>
      <c r="I181">
        <v>36</v>
      </c>
      <c r="J181">
        <v>57</v>
      </c>
      <c r="K181">
        <v>51</v>
      </c>
      <c r="L181">
        <v>65</v>
      </c>
      <c r="M181">
        <v>55</v>
      </c>
      <c r="N181" s="44">
        <v>42</v>
      </c>
    </row>
    <row r="182" spans="1:14" hidden="1" outlineLevel="1" x14ac:dyDescent="0.25">
      <c r="A182" s="48"/>
      <c r="B182" s="32" t="s">
        <v>20</v>
      </c>
      <c r="C182" s="10" t="s">
        <v>29</v>
      </c>
      <c r="D182">
        <v>14</v>
      </c>
      <c r="E182">
        <v>0</v>
      </c>
      <c r="F182">
        <v>1</v>
      </c>
      <c r="G182">
        <v>5</v>
      </c>
      <c r="H182">
        <v>16</v>
      </c>
      <c r="I182">
        <v>28</v>
      </c>
      <c r="J182">
        <v>49</v>
      </c>
      <c r="K182">
        <v>41</v>
      </c>
      <c r="L182">
        <v>56</v>
      </c>
      <c r="M182">
        <v>53</v>
      </c>
      <c r="N182" s="44">
        <v>54</v>
      </c>
    </row>
    <row r="183" spans="1:14" hidden="1" outlineLevel="1" x14ac:dyDescent="0.25">
      <c r="A183" s="48"/>
      <c r="B183" s="32" t="s">
        <v>20</v>
      </c>
      <c r="C183" s="23" t="s">
        <v>30</v>
      </c>
      <c r="D183">
        <v>4</v>
      </c>
      <c r="E183">
        <v>0</v>
      </c>
      <c r="F183">
        <v>1</v>
      </c>
      <c r="G183">
        <v>1</v>
      </c>
      <c r="H183">
        <v>4</v>
      </c>
      <c r="I183">
        <v>9</v>
      </c>
      <c r="J183">
        <v>11</v>
      </c>
      <c r="K183">
        <v>9</v>
      </c>
      <c r="L183">
        <v>11</v>
      </c>
      <c r="M183">
        <v>16</v>
      </c>
      <c r="N183" s="44">
        <v>7</v>
      </c>
    </row>
    <row r="184" spans="1:14" hidden="1" outlineLevel="1" x14ac:dyDescent="0.25">
      <c r="A184" s="48"/>
      <c r="B184" s="32" t="s">
        <v>20</v>
      </c>
      <c r="C184" s="23" t="s">
        <v>32</v>
      </c>
      <c r="D184">
        <v>5</v>
      </c>
      <c r="E184">
        <v>2</v>
      </c>
      <c r="F184">
        <v>5</v>
      </c>
      <c r="G184">
        <v>4</v>
      </c>
      <c r="H184">
        <v>2</v>
      </c>
      <c r="I184">
        <v>4</v>
      </c>
      <c r="J184">
        <v>12</v>
      </c>
      <c r="K184">
        <v>9</v>
      </c>
      <c r="L184">
        <v>16</v>
      </c>
      <c r="M184">
        <v>17</v>
      </c>
      <c r="N184" s="44">
        <v>6</v>
      </c>
    </row>
    <row r="185" spans="1:14" hidden="1" outlineLevel="1" x14ac:dyDescent="0.25">
      <c r="A185" s="48"/>
      <c r="B185" s="32" t="s">
        <v>20</v>
      </c>
      <c r="C185" s="23" t="s">
        <v>33</v>
      </c>
      <c r="E185">
        <v>0</v>
      </c>
      <c r="F185">
        <v>0</v>
      </c>
      <c r="G185">
        <v>0</v>
      </c>
      <c r="H185">
        <v>1</v>
      </c>
      <c r="I185">
        <v>4</v>
      </c>
      <c r="J185">
        <v>6</v>
      </c>
      <c r="K185">
        <v>4</v>
      </c>
      <c r="L185">
        <v>2</v>
      </c>
      <c r="M185">
        <v>7</v>
      </c>
      <c r="N185" s="44">
        <v>9</v>
      </c>
    </row>
    <row r="186" spans="1:14" hidden="1" outlineLevel="1" x14ac:dyDescent="0.25">
      <c r="A186" s="48"/>
      <c r="B186" s="32" t="s">
        <v>20</v>
      </c>
      <c r="C186" s="23" t="s">
        <v>34</v>
      </c>
      <c r="D186">
        <v>1</v>
      </c>
      <c r="E186">
        <v>0</v>
      </c>
      <c r="F186">
        <v>0</v>
      </c>
      <c r="G186">
        <v>1</v>
      </c>
      <c r="H186">
        <v>3</v>
      </c>
      <c r="I186">
        <v>4</v>
      </c>
      <c r="J186">
        <v>4</v>
      </c>
      <c r="L186">
        <v>3</v>
      </c>
      <c r="M186">
        <v>3</v>
      </c>
      <c r="N186" s="44">
        <v>2</v>
      </c>
    </row>
    <row r="187" spans="1:14" hidden="1" outlineLevel="1" x14ac:dyDescent="0.25">
      <c r="A187" s="48"/>
      <c r="B187" s="32" t="s">
        <v>20</v>
      </c>
      <c r="C187" s="23" t="s">
        <v>35</v>
      </c>
      <c r="D187">
        <v>2</v>
      </c>
      <c r="E187">
        <v>0</v>
      </c>
      <c r="F187">
        <v>0</v>
      </c>
      <c r="G187">
        <v>0</v>
      </c>
      <c r="I187">
        <v>2</v>
      </c>
      <c r="J187">
        <v>4</v>
      </c>
      <c r="K187">
        <v>6</v>
      </c>
      <c r="L187">
        <v>4</v>
      </c>
      <c r="M187">
        <v>5</v>
      </c>
      <c r="N187" s="44">
        <v>2</v>
      </c>
    </row>
    <row r="188" spans="1:14" hidden="1" outlineLevel="1" x14ac:dyDescent="0.25">
      <c r="A188" s="48"/>
      <c r="B188" s="32" t="s">
        <v>20</v>
      </c>
      <c r="C188" s="23" t="s">
        <v>36</v>
      </c>
      <c r="E188">
        <v>0</v>
      </c>
      <c r="F188">
        <v>0</v>
      </c>
      <c r="G188">
        <v>0</v>
      </c>
      <c r="I188">
        <v>1</v>
      </c>
      <c r="J188">
        <v>4</v>
      </c>
      <c r="K188">
        <v>1</v>
      </c>
      <c r="L188">
        <v>5</v>
      </c>
      <c r="M188">
        <v>5</v>
      </c>
      <c r="N188" s="44">
        <v>5</v>
      </c>
    </row>
    <row r="189" spans="1:14" hidden="1" outlineLevel="1" x14ac:dyDescent="0.25">
      <c r="A189" s="48"/>
      <c r="B189" s="32" t="s">
        <v>20</v>
      </c>
      <c r="C189" s="23" t="s">
        <v>37</v>
      </c>
      <c r="E189">
        <v>0</v>
      </c>
      <c r="F189">
        <v>0</v>
      </c>
      <c r="G189">
        <v>0</v>
      </c>
      <c r="H189">
        <v>2</v>
      </c>
      <c r="I189">
        <v>7</v>
      </c>
      <c r="J189">
        <v>5</v>
      </c>
      <c r="K189">
        <v>8</v>
      </c>
      <c r="L189">
        <v>4</v>
      </c>
      <c r="M189">
        <v>3</v>
      </c>
      <c r="N189" s="44">
        <v>5</v>
      </c>
    </row>
    <row r="190" spans="1:14" hidden="1" outlineLevel="1" x14ac:dyDescent="0.25">
      <c r="A190" s="48"/>
      <c r="B190" s="32" t="s">
        <v>20</v>
      </c>
      <c r="C190" s="23" t="s">
        <v>38</v>
      </c>
      <c r="D190">
        <v>1</v>
      </c>
      <c r="E190">
        <v>0</v>
      </c>
      <c r="F190">
        <v>0</v>
      </c>
      <c r="G190">
        <v>1</v>
      </c>
      <c r="H190">
        <v>2</v>
      </c>
      <c r="I190">
        <v>3</v>
      </c>
      <c r="J190">
        <v>6</v>
      </c>
      <c r="K190">
        <v>2</v>
      </c>
      <c r="L190">
        <v>8</v>
      </c>
      <c r="M190">
        <v>4</v>
      </c>
      <c r="N190" s="44">
        <v>7</v>
      </c>
    </row>
    <row r="191" spans="1:14" hidden="1" outlineLevel="1" x14ac:dyDescent="0.25">
      <c r="A191" s="48"/>
      <c r="B191" s="32" t="s">
        <v>20</v>
      </c>
      <c r="C191" s="23" t="s">
        <v>39</v>
      </c>
      <c r="E191">
        <v>1</v>
      </c>
      <c r="F191">
        <v>1</v>
      </c>
      <c r="G191">
        <v>1</v>
      </c>
      <c r="H191">
        <v>2</v>
      </c>
      <c r="I191">
        <v>6</v>
      </c>
      <c r="K191">
        <v>3</v>
      </c>
      <c r="L191">
        <v>7</v>
      </c>
      <c r="M191">
        <v>5</v>
      </c>
      <c r="N191" s="44">
        <v>5</v>
      </c>
    </row>
    <row r="192" spans="1:14" hidden="1" outlineLevel="1" x14ac:dyDescent="0.25">
      <c r="A192" s="48"/>
      <c r="B192" s="32" t="s">
        <v>20</v>
      </c>
      <c r="C192" s="23" t="s">
        <v>41</v>
      </c>
      <c r="D192">
        <v>4</v>
      </c>
      <c r="E192">
        <v>0</v>
      </c>
      <c r="F192">
        <v>1</v>
      </c>
      <c r="G192">
        <v>1</v>
      </c>
      <c r="H192">
        <v>3</v>
      </c>
      <c r="I192">
        <v>14</v>
      </c>
      <c r="J192">
        <v>13</v>
      </c>
      <c r="K192">
        <v>13</v>
      </c>
      <c r="L192">
        <v>10</v>
      </c>
      <c r="M192">
        <v>10</v>
      </c>
      <c r="N192" s="44">
        <v>13</v>
      </c>
    </row>
    <row r="193" spans="1:14" hidden="1" outlineLevel="1" x14ac:dyDescent="0.25">
      <c r="A193" s="48"/>
      <c r="B193" s="32" t="s">
        <v>20</v>
      </c>
      <c r="C193" s="23" t="s">
        <v>116</v>
      </c>
      <c r="D193">
        <v>1</v>
      </c>
      <c r="E193">
        <v>0</v>
      </c>
      <c r="F193">
        <v>0</v>
      </c>
      <c r="G193">
        <v>0</v>
      </c>
      <c r="H193">
        <v>7</v>
      </c>
      <c r="I193">
        <v>7</v>
      </c>
      <c r="J193">
        <v>8</v>
      </c>
      <c r="K193">
        <v>8</v>
      </c>
      <c r="L193">
        <v>16</v>
      </c>
      <c r="M193">
        <v>7</v>
      </c>
      <c r="N193" s="44">
        <v>13</v>
      </c>
    </row>
    <row r="194" spans="1:14" hidden="1" outlineLevel="1" x14ac:dyDescent="0.25">
      <c r="A194" s="48"/>
      <c r="B194" s="32" t="s">
        <v>20</v>
      </c>
      <c r="C194" s="23" t="s">
        <v>43</v>
      </c>
      <c r="E194">
        <v>2</v>
      </c>
      <c r="F194">
        <v>0</v>
      </c>
      <c r="G194">
        <v>1</v>
      </c>
      <c r="H194">
        <v>1</v>
      </c>
      <c r="I194">
        <v>2</v>
      </c>
      <c r="J194">
        <v>1</v>
      </c>
      <c r="K194">
        <v>1</v>
      </c>
      <c r="M194">
        <v>2</v>
      </c>
      <c r="N194" s="44">
        <v>1</v>
      </c>
    </row>
    <row r="195" spans="1:14" ht="15.75" hidden="1" outlineLevel="1" thickBot="1" x14ac:dyDescent="0.3">
      <c r="A195" s="48"/>
      <c r="B195" s="34" t="s">
        <v>20</v>
      </c>
      <c r="C195" s="13" t="s">
        <v>44</v>
      </c>
      <c r="D195" s="13">
        <v>3</v>
      </c>
      <c r="E195" s="13">
        <v>10</v>
      </c>
      <c r="F195" s="13">
        <v>1</v>
      </c>
      <c r="G195" s="13">
        <v>7</v>
      </c>
      <c r="H195" s="13">
        <v>3</v>
      </c>
      <c r="I195" s="13">
        <v>4</v>
      </c>
      <c r="J195" s="13">
        <v>7</v>
      </c>
      <c r="K195" s="13">
        <v>12</v>
      </c>
      <c r="L195" s="13">
        <v>12</v>
      </c>
      <c r="M195" s="13">
        <v>10</v>
      </c>
      <c r="N195" s="45">
        <v>12</v>
      </c>
    </row>
    <row r="196" spans="1:14" hidden="1" outlineLevel="1" x14ac:dyDescent="0.25">
      <c r="A196" s="48"/>
      <c r="B196" s="36" t="s">
        <v>45</v>
      </c>
      <c r="C196" s="11" t="s">
        <v>46</v>
      </c>
      <c r="D196">
        <v>152</v>
      </c>
      <c r="E196">
        <v>254</v>
      </c>
      <c r="F196">
        <v>175</v>
      </c>
      <c r="G196">
        <v>167</v>
      </c>
      <c r="H196">
        <v>110</v>
      </c>
      <c r="I196">
        <v>227</v>
      </c>
      <c r="J196">
        <v>318</v>
      </c>
      <c r="K196">
        <v>363</v>
      </c>
      <c r="L196">
        <v>423</v>
      </c>
      <c r="M196">
        <v>335</v>
      </c>
      <c r="N196" s="44">
        <v>256</v>
      </c>
    </row>
    <row r="197" spans="1:14" hidden="1" outlineLevel="1" x14ac:dyDescent="0.25">
      <c r="A197" s="48"/>
      <c r="B197" s="36" t="s">
        <v>45</v>
      </c>
      <c r="C197" s="11" t="s">
        <v>47</v>
      </c>
      <c r="D197">
        <v>49</v>
      </c>
      <c r="E197">
        <v>89</v>
      </c>
      <c r="F197">
        <v>72</v>
      </c>
      <c r="G197">
        <v>48</v>
      </c>
      <c r="H197">
        <v>63</v>
      </c>
      <c r="I197">
        <v>70</v>
      </c>
      <c r="J197">
        <v>115</v>
      </c>
      <c r="K197">
        <v>143</v>
      </c>
      <c r="L197">
        <v>195</v>
      </c>
      <c r="M197">
        <v>114</v>
      </c>
      <c r="N197" s="44">
        <v>91</v>
      </c>
    </row>
    <row r="198" spans="1:14" hidden="1" outlineLevel="1" x14ac:dyDescent="0.25">
      <c r="A198" s="48"/>
      <c r="B198" s="36" t="s">
        <v>45</v>
      </c>
      <c r="C198" s="10" t="s">
        <v>48</v>
      </c>
      <c r="D198">
        <v>4</v>
      </c>
      <c r="E198">
        <v>1</v>
      </c>
      <c r="F198">
        <v>2</v>
      </c>
      <c r="G198">
        <v>4</v>
      </c>
      <c r="H198">
        <v>14</v>
      </c>
      <c r="I198">
        <v>24</v>
      </c>
      <c r="J198">
        <v>30</v>
      </c>
      <c r="K198">
        <v>21</v>
      </c>
      <c r="L198">
        <v>30</v>
      </c>
      <c r="M198">
        <v>26</v>
      </c>
      <c r="N198" s="44">
        <v>19</v>
      </c>
    </row>
    <row r="199" spans="1:14" hidden="1" outlineLevel="1" x14ac:dyDescent="0.25">
      <c r="A199" s="48"/>
      <c r="B199" s="36" t="s">
        <v>45</v>
      </c>
      <c r="C199" s="10" t="s">
        <v>49</v>
      </c>
      <c r="D199">
        <v>12</v>
      </c>
      <c r="E199">
        <v>17</v>
      </c>
      <c r="F199">
        <v>12</v>
      </c>
      <c r="G199">
        <v>8</v>
      </c>
      <c r="H199">
        <v>6</v>
      </c>
      <c r="I199">
        <v>12</v>
      </c>
      <c r="J199">
        <v>25</v>
      </c>
      <c r="K199">
        <v>22</v>
      </c>
      <c r="L199">
        <v>26</v>
      </c>
      <c r="M199">
        <v>15</v>
      </c>
      <c r="N199" s="44">
        <v>13</v>
      </c>
    </row>
    <row r="200" spans="1:14" hidden="1" outlineLevel="1" x14ac:dyDescent="0.25">
      <c r="A200" s="48"/>
      <c r="B200" s="36" t="s">
        <v>45</v>
      </c>
      <c r="C200" s="10" t="s">
        <v>50</v>
      </c>
      <c r="D200">
        <v>4</v>
      </c>
      <c r="E200">
        <v>15</v>
      </c>
      <c r="F200">
        <v>12</v>
      </c>
      <c r="G200">
        <v>6</v>
      </c>
      <c r="H200">
        <v>7</v>
      </c>
      <c r="I200">
        <v>13</v>
      </c>
      <c r="J200">
        <v>30</v>
      </c>
      <c r="K200">
        <v>31</v>
      </c>
      <c r="L200">
        <v>29</v>
      </c>
      <c r="M200">
        <v>27</v>
      </c>
      <c r="N200" s="44">
        <v>28</v>
      </c>
    </row>
    <row r="201" spans="1:14" hidden="1" outlineLevel="1" x14ac:dyDescent="0.25">
      <c r="A201" s="48"/>
      <c r="B201" s="36" t="s">
        <v>45</v>
      </c>
      <c r="C201" s="10" t="s">
        <v>51</v>
      </c>
      <c r="D201">
        <v>5</v>
      </c>
      <c r="E201">
        <v>11</v>
      </c>
      <c r="F201">
        <v>7</v>
      </c>
      <c r="G201">
        <v>7</v>
      </c>
      <c r="H201">
        <v>5</v>
      </c>
      <c r="I201">
        <v>13</v>
      </c>
      <c r="J201">
        <v>18</v>
      </c>
      <c r="K201">
        <v>22</v>
      </c>
      <c r="L201">
        <v>17</v>
      </c>
      <c r="M201">
        <v>16</v>
      </c>
      <c r="N201" s="44">
        <v>12</v>
      </c>
    </row>
    <row r="202" spans="1:14" hidden="1" outlineLevel="1" x14ac:dyDescent="0.25">
      <c r="A202" s="48"/>
      <c r="B202" s="36" t="s">
        <v>45</v>
      </c>
      <c r="C202" s="10" t="s">
        <v>52</v>
      </c>
      <c r="D202">
        <v>5</v>
      </c>
      <c r="E202">
        <v>1</v>
      </c>
      <c r="F202">
        <v>0</v>
      </c>
      <c r="G202">
        <v>2</v>
      </c>
      <c r="H202">
        <v>9</v>
      </c>
      <c r="I202">
        <v>20</v>
      </c>
      <c r="J202">
        <v>24</v>
      </c>
      <c r="K202">
        <v>28</v>
      </c>
      <c r="L202">
        <v>23</v>
      </c>
      <c r="M202">
        <v>14</v>
      </c>
      <c r="N202" s="44">
        <v>17</v>
      </c>
    </row>
    <row r="203" spans="1:14" hidden="1" outlineLevel="1" x14ac:dyDescent="0.25">
      <c r="A203" s="48"/>
      <c r="B203" s="36" t="s">
        <v>45</v>
      </c>
      <c r="C203" s="23" t="s">
        <v>53</v>
      </c>
      <c r="E203">
        <v>0</v>
      </c>
      <c r="F203">
        <v>0</v>
      </c>
      <c r="G203">
        <v>1</v>
      </c>
      <c r="H203">
        <v>1</v>
      </c>
      <c r="I203">
        <v>1</v>
      </c>
      <c r="J203">
        <v>5</v>
      </c>
      <c r="K203">
        <v>3</v>
      </c>
      <c r="L203">
        <v>4</v>
      </c>
      <c r="M203">
        <v>6</v>
      </c>
      <c r="N203" s="44">
        <v>4</v>
      </c>
    </row>
    <row r="204" spans="1:14" hidden="1" outlineLevel="1" x14ac:dyDescent="0.25">
      <c r="A204" s="48"/>
      <c r="B204" s="36" t="s">
        <v>45</v>
      </c>
      <c r="C204" s="23" t="s">
        <v>54</v>
      </c>
      <c r="D204">
        <v>2</v>
      </c>
      <c r="E204">
        <v>1</v>
      </c>
      <c r="F204">
        <v>0</v>
      </c>
      <c r="G204">
        <v>0</v>
      </c>
      <c r="H204">
        <v>1</v>
      </c>
      <c r="I204">
        <v>6</v>
      </c>
      <c r="K204">
        <v>4</v>
      </c>
      <c r="L204">
        <v>4</v>
      </c>
      <c r="M204">
        <v>2</v>
      </c>
      <c r="N204" s="44">
        <v>1</v>
      </c>
    </row>
    <row r="205" spans="1:14" hidden="1" outlineLevel="1" x14ac:dyDescent="0.25">
      <c r="A205" s="48"/>
      <c r="B205" s="36" t="s">
        <v>45</v>
      </c>
      <c r="C205" s="23" t="s">
        <v>55</v>
      </c>
      <c r="D205">
        <v>1</v>
      </c>
      <c r="E205">
        <v>1</v>
      </c>
      <c r="F205">
        <v>1</v>
      </c>
      <c r="G205">
        <v>0</v>
      </c>
      <c r="H205">
        <v>1</v>
      </c>
      <c r="I205">
        <v>4</v>
      </c>
      <c r="J205">
        <v>2</v>
      </c>
      <c r="K205">
        <v>6</v>
      </c>
      <c r="L205">
        <v>5</v>
      </c>
      <c r="M205">
        <v>4</v>
      </c>
      <c r="N205" s="44">
        <v>2</v>
      </c>
    </row>
    <row r="206" spans="1:14" hidden="1" outlineLevel="1" x14ac:dyDescent="0.25">
      <c r="A206" s="48"/>
      <c r="B206" s="36" t="s">
        <v>45</v>
      </c>
      <c r="C206" s="23" t="s">
        <v>56</v>
      </c>
      <c r="D206">
        <v>1</v>
      </c>
      <c r="E206">
        <v>0</v>
      </c>
      <c r="F206">
        <v>0</v>
      </c>
      <c r="G206">
        <v>1</v>
      </c>
      <c r="H206">
        <v>1</v>
      </c>
      <c r="I206">
        <v>4</v>
      </c>
      <c r="J206">
        <v>3</v>
      </c>
      <c r="K206">
        <v>7</v>
      </c>
      <c r="L206">
        <v>11</v>
      </c>
      <c r="M206">
        <v>6</v>
      </c>
      <c r="N206" s="44">
        <v>1</v>
      </c>
    </row>
    <row r="207" spans="1:14" hidden="1" outlineLevel="1" x14ac:dyDescent="0.25">
      <c r="A207" s="48"/>
      <c r="B207" s="36" t="s">
        <v>45</v>
      </c>
      <c r="C207" s="23" t="s">
        <v>57</v>
      </c>
      <c r="E207">
        <v>0</v>
      </c>
      <c r="F207">
        <v>0</v>
      </c>
      <c r="I207">
        <v>1</v>
      </c>
      <c r="J207">
        <v>2</v>
      </c>
      <c r="K207">
        <v>3</v>
      </c>
      <c r="N207" s="44"/>
    </row>
    <row r="208" spans="1:14" hidden="1" outlineLevel="1" x14ac:dyDescent="0.25">
      <c r="A208" s="48"/>
      <c r="B208" s="36" t="s">
        <v>45</v>
      </c>
      <c r="C208" s="23" t="s">
        <v>58</v>
      </c>
      <c r="E208">
        <v>1</v>
      </c>
      <c r="F208">
        <v>0</v>
      </c>
      <c r="G208">
        <v>0</v>
      </c>
      <c r="H208">
        <v>1</v>
      </c>
      <c r="I208">
        <v>3</v>
      </c>
      <c r="J208">
        <v>7</v>
      </c>
      <c r="K208">
        <v>12</v>
      </c>
      <c r="L208">
        <v>6</v>
      </c>
      <c r="M208">
        <v>4</v>
      </c>
      <c r="N208" s="44">
        <v>3</v>
      </c>
    </row>
    <row r="209" spans="1:14" ht="15.75" hidden="1" outlineLevel="1" thickBot="1" x14ac:dyDescent="0.3">
      <c r="A209" s="48"/>
      <c r="B209" s="37" t="s">
        <v>45</v>
      </c>
      <c r="C209" s="24" t="s">
        <v>59</v>
      </c>
      <c r="D209" s="13"/>
      <c r="E209" s="13">
        <v>0</v>
      </c>
      <c r="F209" s="13"/>
      <c r="G209" s="13">
        <v>0</v>
      </c>
      <c r="H209" s="13"/>
      <c r="I209" s="13"/>
      <c r="J209" s="13"/>
      <c r="K209" s="13">
        <v>1</v>
      </c>
      <c r="L209" s="13"/>
      <c r="M209" s="13"/>
      <c r="N209" s="45"/>
    </row>
    <row r="210" spans="1:14" hidden="1" outlineLevel="1" x14ac:dyDescent="0.25">
      <c r="A210" s="48"/>
      <c r="B210" s="32" t="s">
        <v>60</v>
      </c>
      <c r="C210" s="11" t="s">
        <v>60</v>
      </c>
      <c r="D210">
        <v>3500</v>
      </c>
      <c r="E210">
        <v>0</v>
      </c>
      <c r="F210">
        <v>0</v>
      </c>
      <c r="G210">
        <v>2096</v>
      </c>
      <c r="H210">
        <v>2016</v>
      </c>
      <c r="I210">
        <v>2697</v>
      </c>
      <c r="J210">
        <v>4542</v>
      </c>
      <c r="K210">
        <v>6469</v>
      </c>
      <c r="L210">
        <v>9938</v>
      </c>
      <c r="M210">
        <v>14058</v>
      </c>
      <c r="N210" s="44">
        <v>16270</v>
      </c>
    </row>
    <row r="211" spans="1:14" hidden="1" outlineLevel="1" x14ac:dyDescent="0.25">
      <c r="A211" s="48"/>
      <c r="B211" s="32" t="s">
        <v>60</v>
      </c>
      <c r="C211" s="11" t="s">
        <v>61</v>
      </c>
      <c r="D211">
        <v>82</v>
      </c>
      <c r="E211">
        <v>184</v>
      </c>
      <c r="F211">
        <v>61</v>
      </c>
      <c r="G211">
        <v>84</v>
      </c>
      <c r="H211">
        <v>67</v>
      </c>
      <c r="I211">
        <v>120</v>
      </c>
      <c r="J211">
        <v>284</v>
      </c>
      <c r="K211">
        <v>395</v>
      </c>
      <c r="L211">
        <v>468</v>
      </c>
      <c r="M211">
        <v>506</v>
      </c>
      <c r="N211" s="44">
        <v>367</v>
      </c>
    </row>
    <row r="212" spans="1:14" hidden="1" outlineLevel="1" x14ac:dyDescent="0.25">
      <c r="A212" s="48"/>
      <c r="B212" s="32" t="s">
        <v>60</v>
      </c>
      <c r="C212" s="10" t="s">
        <v>62</v>
      </c>
      <c r="D212">
        <v>14</v>
      </c>
      <c r="E212">
        <v>30</v>
      </c>
      <c r="F212">
        <v>14</v>
      </c>
      <c r="G212">
        <v>25</v>
      </c>
      <c r="H212">
        <v>17</v>
      </c>
      <c r="I212">
        <v>32</v>
      </c>
      <c r="J212">
        <v>40</v>
      </c>
      <c r="K212">
        <v>53</v>
      </c>
      <c r="L212">
        <v>65</v>
      </c>
      <c r="M212">
        <v>114</v>
      </c>
      <c r="N212" s="44">
        <v>130</v>
      </c>
    </row>
    <row r="213" spans="1:14" hidden="1" outlineLevel="1" x14ac:dyDescent="0.25">
      <c r="A213" s="48"/>
      <c r="B213" s="32" t="s">
        <v>60</v>
      </c>
      <c r="C213" t="s">
        <v>63</v>
      </c>
      <c r="D213">
        <v>14</v>
      </c>
      <c r="E213">
        <v>62</v>
      </c>
      <c r="F213">
        <v>12</v>
      </c>
      <c r="G213">
        <v>26</v>
      </c>
      <c r="H213">
        <v>34</v>
      </c>
      <c r="I213">
        <v>21</v>
      </c>
      <c r="J213">
        <v>40</v>
      </c>
      <c r="K213">
        <v>52</v>
      </c>
      <c r="L213">
        <v>89</v>
      </c>
      <c r="M213">
        <v>136</v>
      </c>
      <c r="N213" s="44">
        <v>167</v>
      </c>
    </row>
    <row r="214" spans="1:14" hidden="1" outlineLevel="1" x14ac:dyDescent="0.25">
      <c r="A214" s="48"/>
      <c r="B214" s="32" t="s">
        <v>60</v>
      </c>
      <c r="C214" t="s">
        <v>64</v>
      </c>
      <c r="D214">
        <v>5</v>
      </c>
      <c r="E214">
        <v>1</v>
      </c>
      <c r="F214">
        <v>0</v>
      </c>
      <c r="G214">
        <v>2</v>
      </c>
      <c r="H214">
        <v>16</v>
      </c>
      <c r="I214">
        <v>29</v>
      </c>
      <c r="J214">
        <v>26</v>
      </c>
      <c r="K214">
        <v>34</v>
      </c>
      <c r="L214">
        <v>53</v>
      </c>
      <c r="M214">
        <v>87</v>
      </c>
      <c r="N214" s="44">
        <v>115</v>
      </c>
    </row>
    <row r="215" spans="1:14" hidden="1" outlineLevel="1" x14ac:dyDescent="0.25">
      <c r="A215" s="48"/>
      <c r="B215" s="32" t="s">
        <v>60</v>
      </c>
      <c r="C215" t="s">
        <v>65</v>
      </c>
      <c r="E215">
        <v>3</v>
      </c>
      <c r="F215">
        <v>2</v>
      </c>
      <c r="G215">
        <v>3</v>
      </c>
      <c r="H215">
        <v>12</v>
      </c>
      <c r="I215">
        <v>12</v>
      </c>
      <c r="J215">
        <v>13</v>
      </c>
      <c r="K215">
        <v>34</v>
      </c>
      <c r="L215">
        <v>28</v>
      </c>
      <c r="M215">
        <v>59</v>
      </c>
      <c r="N215" s="44">
        <v>77</v>
      </c>
    </row>
    <row r="216" spans="1:14" hidden="1" outlineLevel="1" x14ac:dyDescent="0.25">
      <c r="A216" s="48"/>
      <c r="B216" s="32" t="s">
        <v>60</v>
      </c>
      <c r="C216" t="s">
        <v>66</v>
      </c>
      <c r="D216">
        <v>2</v>
      </c>
      <c r="E216">
        <v>7</v>
      </c>
      <c r="F216">
        <v>7</v>
      </c>
      <c r="G216">
        <v>5</v>
      </c>
      <c r="H216">
        <v>3</v>
      </c>
      <c r="I216">
        <v>2</v>
      </c>
      <c r="J216">
        <v>6</v>
      </c>
      <c r="K216">
        <v>16</v>
      </c>
      <c r="L216">
        <v>17</v>
      </c>
      <c r="M216">
        <v>26</v>
      </c>
      <c r="N216" s="44">
        <v>32</v>
      </c>
    </row>
    <row r="217" spans="1:14" ht="15.75" hidden="1" outlineLevel="1" thickBot="1" x14ac:dyDescent="0.3">
      <c r="A217" s="48"/>
      <c r="B217" s="34" t="s">
        <v>60</v>
      </c>
      <c r="C217" s="13" t="s">
        <v>67</v>
      </c>
      <c r="D217" s="13">
        <v>3</v>
      </c>
      <c r="E217" s="13">
        <v>0</v>
      </c>
      <c r="F217" s="13">
        <v>0</v>
      </c>
      <c r="G217" s="13">
        <v>0</v>
      </c>
      <c r="H217" s="13">
        <v>8</v>
      </c>
      <c r="I217" s="13">
        <v>7</v>
      </c>
      <c r="J217" s="13">
        <v>9</v>
      </c>
      <c r="K217" s="13">
        <v>9</v>
      </c>
      <c r="L217" s="13">
        <v>25</v>
      </c>
      <c r="M217" s="13">
        <v>27</v>
      </c>
      <c r="N217" s="45">
        <v>60</v>
      </c>
    </row>
    <row r="218" spans="1:14" hidden="1" outlineLevel="1" x14ac:dyDescent="0.25">
      <c r="A218" s="48"/>
      <c r="B218" s="36" t="s">
        <v>68</v>
      </c>
      <c r="C218" s="11" t="s">
        <v>69</v>
      </c>
      <c r="D218">
        <v>49</v>
      </c>
      <c r="E218">
        <v>5</v>
      </c>
      <c r="F218">
        <v>14</v>
      </c>
      <c r="G218">
        <v>15</v>
      </c>
      <c r="H218">
        <v>54</v>
      </c>
      <c r="I218">
        <v>79</v>
      </c>
      <c r="J218">
        <v>103</v>
      </c>
      <c r="K218">
        <v>101</v>
      </c>
      <c r="L218">
        <v>99</v>
      </c>
      <c r="M218">
        <v>157</v>
      </c>
      <c r="N218" s="44">
        <v>226</v>
      </c>
    </row>
    <row r="219" spans="1:14" hidden="1" outlineLevel="1" x14ac:dyDescent="0.25">
      <c r="A219" s="48"/>
      <c r="B219" s="36" t="s">
        <v>68</v>
      </c>
      <c r="C219" s="11" t="s">
        <v>70</v>
      </c>
      <c r="D219">
        <v>19</v>
      </c>
      <c r="E219">
        <v>70</v>
      </c>
      <c r="F219">
        <v>37</v>
      </c>
      <c r="G219">
        <v>46</v>
      </c>
      <c r="H219">
        <v>33</v>
      </c>
      <c r="I219">
        <v>37</v>
      </c>
      <c r="J219">
        <v>88</v>
      </c>
      <c r="K219">
        <v>117</v>
      </c>
      <c r="L219">
        <v>125</v>
      </c>
      <c r="M219">
        <v>149</v>
      </c>
      <c r="N219" s="44">
        <v>148</v>
      </c>
    </row>
    <row r="220" spans="1:14" hidden="1" outlineLevel="1" x14ac:dyDescent="0.25">
      <c r="A220" s="48"/>
      <c r="B220" s="36" t="s">
        <v>68</v>
      </c>
      <c r="C220" s="10" t="s">
        <v>71</v>
      </c>
      <c r="D220">
        <v>20</v>
      </c>
      <c r="E220">
        <v>2</v>
      </c>
      <c r="F220">
        <v>14</v>
      </c>
      <c r="G220">
        <v>6</v>
      </c>
      <c r="H220">
        <v>27</v>
      </c>
      <c r="I220">
        <v>49</v>
      </c>
      <c r="J220">
        <v>93</v>
      </c>
      <c r="K220">
        <v>87</v>
      </c>
      <c r="L220">
        <v>113</v>
      </c>
      <c r="M220">
        <v>84</v>
      </c>
      <c r="N220" s="44">
        <v>211</v>
      </c>
    </row>
    <row r="221" spans="1:14" hidden="1" outlineLevel="1" x14ac:dyDescent="0.25">
      <c r="A221" s="48"/>
      <c r="B221" s="36" t="s">
        <v>68</v>
      </c>
      <c r="C221" s="10" t="s">
        <v>72</v>
      </c>
      <c r="D221">
        <v>13</v>
      </c>
      <c r="E221">
        <v>1</v>
      </c>
      <c r="F221">
        <v>1</v>
      </c>
      <c r="G221">
        <v>0</v>
      </c>
      <c r="H221">
        <v>7</v>
      </c>
      <c r="I221">
        <v>17</v>
      </c>
      <c r="J221">
        <v>25</v>
      </c>
      <c r="K221">
        <v>29</v>
      </c>
      <c r="L221">
        <v>21</v>
      </c>
      <c r="M221">
        <v>34</v>
      </c>
      <c r="N221" s="44">
        <v>29</v>
      </c>
    </row>
    <row r="222" spans="1:14" hidden="1" outlineLevel="1" x14ac:dyDescent="0.25">
      <c r="A222" s="48"/>
      <c r="B222" s="36" t="s">
        <v>68</v>
      </c>
      <c r="C222" s="10" t="s">
        <v>73</v>
      </c>
      <c r="D222">
        <v>9</v>
      </c>
      <c r="E222">
        <v>1</v>
      </c>
      <c r="F222">
        <v>1</v>
      </c>
      <c r="G222">
        <v>1</v>
      </c>
      <c r="H222">
        <v>15</v>
      </c>
      <c r="I222">
        <v>20</v>
      </c>
      <c r="J222">
        <v>36</v>
      </c>
      <c r="K222">
        <v>42</v>
      </c>
      <c r="L222">
        <v>37</v>
      </c>
      <c r="M222">
        <v>31</v>
      </c>
      <c r="N222" s="44">
        <v>25</v>
      </c>
    </row>
    <row r="223" spans="1:14" hidden="1" outlineLevel="1" x14ac:dyDescent="0.25">
      <c r="A223" s="48"/>
      <c r="B223" s="36" t="s">
        <v>68</v>
      </c>
      <c r="C223" s="10" t="s">
        <v>74</v>
      </c>
      <c r="D223">
        <v>4</v>
      </c>
      <c r="E223">
        <v>1</v>
      </c>
      <c r="F223">
        <v>1</v>
      </c>
      <c r="G223">
        <v>0</v>
      </c>
      <c r="H223">
        <v>6</v>
      </c>
      <c r="I223">
        <v>11</v>
      </c>
      <c r="J223">
        <v>27</v>
      </c>
      <c r="K223">
        <v>15</v>
      </c>
      <c r="L223">
        <v>22</v>
      </c>
      <c r="M223">
        <v>11</v>
      </c>
      <c r="N223" s="44">
        <v>41</v>
      </c>
    </row>
    <row r="224" spans="1:14" hidden="1" outlineLevel="1" x14ac:dyDescent="0.25">
      <c r="A224" s="48"/>
      <c r="B224" s="36" t="s">
        <v>68</v>
      </c>
      <c r="C224" s="10" t="s">
        <v>75</v>
      </c>
      <c r="D224">
        <v>3</v>
      </c>
      <c r="E224">
        <v>1</v>
      </c>
      <c r="F224">
        <v>3</v>
      </c>
      <c r="G224">
        <v>2</v>
      </c>
      <c r="H224">
        <v>5</v>
      </c>
      <c r="I224">
        <v>10</v>
      </c>
      <c r="J224">
        <v>26</v>
      </c>
      <c r="K224">
        <v>19</v>
      </c>
      <c r="L224">
        <v>13</v>
      </c>
      <c r="M224">
        <v>15</v>
      </c>
      <c r="N224" s="44">
        <v>16</v>
      </c>
    </row>
    <row r="225" spans="1:14" hidden="1" outlineLevel="1" x14ac:dyDescent="0.25">
      <c r="A225" s="48"/>
      <c r="B225" s="36" t="s">
        <v>68</v>
      </c>
      <c r="C225" s="10" t="s">
        <v>76</v>
      </c>
      <c r="D225">
        <v>5</v>
      </c>
      <c r="E225">
        <v>0</v>
      </c>
      <c r="F225">
        <v>0</v>
      </c>
      <c r="G225">
        <v>0</v>
      </c>
      <c r="H225">
        <v>5</v>
      </c>
      <c r="I225">
        <v>5</v>
      </c>
      <c r="J225">
        <v>26</v>
      </c>
      <c r="K225">
        <v>10</v>
      </c>
      <c r="L225">
        <v>11</v>
      </c>
      <c r="M225">
        <v>20</v>
      </c>
      <c r="N225" s="44">
        <v>18</v>
      </c>
    </row>
    <row r="226" spans="1:14" hidden="1" outlineLevel="1" x14ac:dyDescent="0.25">
      <c r="A226" s="48"/>
      <c r="B226" s="36" t="s">
        <v>68</v>
      </c>
      <c r="C226" s="10" t="s">
        <v>77</v>
      </c>
      <c r="D226">
        <v>5</v>
      </c>
      <c r="E226">
        <v>0</v>
      </c>
      <c r="F226">
        <v>0</v>
      </c>
      <c r="G226">
        <v>5</v>
      </c>
      <c r="H226">
        <v>17</v>
      </c>
      <c r="I226">
        <v>15</v>
      </c>
      <c r="J226">
        <v>25</v>
      </c>
      <c r="K226">
        <v>19</v>
      </c>
      <c r="L226">
        <v>21</v>
      </c>
      <c r="M226">
        <v>20</v>
      </c>
      <c r="N226" s="44">
        <v>32</v>
      </c>
    </row>
    <row r="227" spans="1:14" hidden="1" outlineLevel="1" x14ac:dyDescent="0.25">
      <c r="A227" s="48"/>
      <c r="B227" s="36" t="s">
        <v>68</v>
      </c>
      <c r="C227" s="23" t="s">
        <v>78</v>
      </c>
      <c r="E227">
        <v>0</v>
      </c>
      <c r="F227">
        <v>0</v>
      </c>
      <c r="G227">
        <v>2</v>
      </c>
      <c r="I227">
        <v>3</v>
      </c>
      <c r="J227">
        <v>6</v>
      </c>
      <c r="K227">
        <v>5</v>
      </c>
      <c r="L227">
        <v>3</v>
      </c>
      <c r="M227">
        <v>8</v>
      </c>
      <c r="N227" s="44">
        <v>3</v>
      </c>
    </row>
    <row r="228" spans="1:14" hidden="1" outlineLevel="1" x14ac:dyDescent="0.25">
      <c r="A228" s="48"/>
      <c r="B228" s="36" t="s">
        <v>68</v>
      </c>
      <c r="C228" s="23" t="s">
        <v>79</v>
      </c>
      <c r="E228">
        <v>0</v>
      </c>
      <c r="F228">
        <v>1</v>
      </c>
      <c r="G228">
        <v>1</v>
      </c>
      <c r="H228">
        <v>1</v>
      </c>
      <c r="I228">
        <v>1</v>
      </c>
      <c r="J228">
        <v>1</v>
      </c>
      <c r="K228">
        <v>2</v>
      </c>
      <c r="L228">
        <v>3</v>
      </c>
      <c r="M228">
        <v>2</v>
      </c>
      <c r="N228" s="44">
        <v>6</v>
      </c>
    </row>
    <row r="229" spans="1:14" hidden="1" outlineLevel="1" x14ac:dyDescent="0.25">
      <c r="A229" s="48"/>
      <c r="B229" s="36" t="s">
        <v>68</v>
      </c>
      <c r="C229" s="23" t="s">
        <v>80</v>
      </c>
      <c r="E229">
        <v>3</v>
      </c>
      <c r="F229">
        <v>0</v>
      </c>
      <c r="G229">
        <v>0</v>
      </c>
      <c r="H229">
        <v>3</v>
      </c>
      <c r="I229">
        <v>2</v>
      </c>
      <c r="J229">
        <v>4</v>
      </c>
      <c r="K229">
        <v>5</v>
      </c>
      <c r="L229">
        <v>1</v>
      </c>
      <c r="N229" s="44">
        <v>1</v>
      </c>
    </row>
    <row r="230" spans="1:14" hidden="1" outlineLevel="1" x14ac:dyDescent="0.25">
      <c r="A230" s="48"/>
      <c r="B230" s="36" t="s">
        <v>68</v>
      </c>
      <c r="C230" s="23" t="s">
        <v>81</v>
      </c>
      <c r="D230">
        <v>2</v>
      </c>
      <c r="E230">
        <v>0</v>
      </c>
      <c r="F230">
        <v>1</v>
      </c>
      <c r="G230">
        <v>2</v>
      </c>
      <c r="H230">
        <v>1</v>
      </c>
      <c r="I230">
        <v>2</v>
      </c>
      <c r="J230">
        <v>1</v>
      </c>
      <c r="K230">
        <v>4</v>
      </c>
      <c r="L230">
        <v>2</v>
      </c>
      <c r="M230">
        <v>2</v>
      </c>
      <c r="N230" s="44">
        <v>4</v>
      </c>
    </row>
    <row r="231" spans="1:14" hidden="1" outlineLevel="1" x14ac:dyDescent="0.25">
      <c r="A231" s="48"/>
      <c r="B231" s="36" t="s">
        <v>68</v>
      </c>
      <c r="C231" s="23" t="s">
        <v>82</v>
      </c>
      <c r="E231">
        <v>0</v>
      </c>
      <c r="F231">
        <v>2</v>
      </c>
      <c r="G231">
        <v>1</v>
      </c>
      <c r="H231">
        <v>1</v>
      </c>
      <c r="I231">
        <v>1</v>
      </c>
      <c r="J231">
        <v>4</v>
      </c>
      <c r="K231">
        <v>5</v>
      </c>
      <c r="M231">
        <v>13</v>
      </c>
      <c r="N231" s="44"/>
    </row>
    <row r="232" spans="1:14" hidden="1" outlineLevel="1" x14ac:dyDescent="0.25">
      <c r="A232" s="48"/>
      <c r="B232" s="36" t="s">
        <v>68</v>
      </c>
      <c r="C232" s="23" t="s">
        <v>83</v>
      </c>
      <c r="E232">
        <v>0</v>
      </c>
      <c r="F232">
        <v>0</v>
      </c>
      <c r="G232">
        <v>0</v>
      </c>
      <c r="I232">
        <v>1</v>
      </c>
      <c r="J232">
        <v>2</v>
      </c>
      <c r="K232">
        <v>5</v>
      </c>
      <c r="L232">
        <v>1</v>
      </c>
      <c r="M232">
        <v>3</v>
      </c>
      <c r="N232" s="44">
        <v>7</v>
      </c>
    </row>
    <row r="233" spans="1:14" hidden="1" outlineLevel="1" x14ac:dyDescent="0.25">
      <c r="A233" s="48"/>
      <c r="B233" s="36" t="s">
        <v>68</v>
      </c>
      <c r="C233" s="23" t="s">
        <v>84</v>
      </c>
      <c r="E233">
        <v>0</v>
      </c>
      <c r="F233">
        <v>0</v>
      </c>
      <c r="G233">
        <v>0</v>
      </c>
      <c r="I233">
        <v>3</v>
      </c>
      <c r="J233">
        <v>5</v>
      </c>
      <c r="K233">
        <v>1</v>
      </c>
      <c r="L233">
        <v>2</v>
      </c>
      <c r="M233">
        <v>5</v>
      </c>
      <c r="N233" s="44">
        <v>10</v>
      </c>
    </row>
    <row r="234" spans="1:14" hidden="1" outlineLevel="1" x14ac:dyDescent="0.25">
      <c r="A234" s="48"/>
      <c r="B234" s="36" t="s">
        <v>68</v>
      </c>
      <c r="C234" t="s">
        <v>85</v>
      </c>
      <c r="D234">
        <v>5</v>
      </c>
      <c r="E234">
        <v>14</v>
      </c>
      <c r="F234">
        <v>9</v>
      </c>
      <c r="G234">
        <v>3</v>
      </c>
      <c r="H234">
        <v>7</v>
      </c>
      <c r="I234">
        <v>7</v>
      </c>
      <c r="J234">
        <v>10</v>
      </c>
      <c r="K234">
        <v>15</v>
      </c>
      <c r="L234">
        <v>9</v>
      </c>
      <c r="M234">
        <v>34</v>
      </c>
      <c r="N234" s="44">
        <v>36</v>
      </c>
    </row>
    <row r="235" spans="1:14" hidden="1" outlineLevel="1" x14ac:dyDescent="0.25">
      <c r="A235" s="48"/>
      <c r="B235" s="36" t="s">
        <v>68</v>
      </c>
      <c r="C235" t="s">
        <v>86</v>
      </c>
      <c r="D235">
        <v>5</v>
      </c>
      <c r="E235">
        <v>10</v>
      </c>
      <c r="F235">
        <v>7</v>
      </c>
      <c r="G235">
        <v>5</v>
      </c>
      <c r="H235">
        <v>7</v>
      </c>
      <c r="I235">
        <v>6</v>
      </c>
      <c r="J235">
        <v>20</v>
      </c>
      <c r="K235">
        <v>16</v>
      </c>
      <c r="L235">
        <v>50</v>
      </c>
      <c r="M235">
        <v>28</v>
      </c>
      <c r="N235" s="44">
        <v>48</v>
      </c>
    </row>
    <row r="236" spans="1:14" hidden="1" outlineLevel="1" x14ac:dyDescent="0.25">
      <c r="A236" s="48"/>
      <c r="B236" s="36" t="s">
        <v>68</v>
      </c>
      <c r="C236" t="s">
        <v>87</v>
      </c>
      <c r="D236">
        <v>1</v>
      </c>
      <c r="E236">
        <v>13</v>
      </c>
      <c r="F236">
        <v>9</v>
      </c>
      <c r="G236">
        <v>5</v>
      </c>
      <c r="H236">
        <v>8</v>
      </c>
      <c r="I236">
        <v>5</v>
      </c>
      <c r="J236">
        <v>11</v>
      </c>
      <c r="K236">
        <v>32</v>
      </c>
      <c r="L236">
        <v>29</v>
      </c>
      <c r="M236">
        <v>32</v>
      </c>
      <c r="N236" s="44">
        <v>23</v>
      </c>
    </row>
    <row r="237" spans="1:14" hidden="1" outlineLevel="1" x14ac:dyDescent="0.25">
      <c r="A237" s="48"/>
      <c r="B237" s="36" t="s">
        <v>68</v>
      </c>
      <c r="C237" t="s">
        <v>88</v>
      </c>
      <c r="D237">
        <v>2</v>
      </c>
      <c r="E237">
        <v>0</v>
      </c>
      <c r="F237">
        <v>1</v>
      </c>
      <c r="G237">
        <v>2</v>
      </c>
      <c r="H237">
        <v>4</v>
      </c>
      <c r="I237">
        <v>3</v>
      </c>
      <c r="J237">
        <v>7</v>
      </c>
      <c r="K237">
        <v>8</v>
      </c>
      <c r="L237">
        <v>10</v>
      </c>
      <c r="M237">
        <v>10</v>
      </c>
      <c r="N237" s="44">
        <v>16</v>
      </c>
    </row>
    <row r="238" spans="1:14" hidden="1" outlineLevel="1" x14ac:dyDescent="0.25">
      <c r="A238" s="48"/>
      <c r="B238" s="36" t="s">
        <v>68</v>
      </c>
      <c r="C238" t="s">
        <v>89</v>
      </c>
      <c r="D238">
        <v>1</v>
      </c>
      <c r="E238">
        <v>5</v>
      </c>
      <c r="F238">
        <v>1</v>
      </c>
      <c r="G238">
        <v>2</v>
      </c>
      <c r="H238">
        <v>4</v>
      </c>
      <c r="I238">
        <v>8</v>
      </c>
      <c r="J238">
        <v>9</v>
      </c>
      <c r="K238">
        <v>13</v>
      </c>
      <c r="L238">
        <v>6</v>
      </c>
      <c r="M238">
        <v>8</v>
      </c>
      <c r="N238" s="44">
        <v>15</v>
      </c>
    </row>
    <row r="239" spans="1:14" hidden="1" outlineLevel="1" x14ac:dyDescent="0.25">
      <c r="A239" s="48"/>
      <c r="B239" s="36" t="s">
        <v>68</v>
      </c>
      <c r="C239" t="s">
        <v>90</v>
      </c>
      <c r="D239">
        <v>1</v>
      </c>
      <c r="E239">
        <v>0</v>
      </c>
      <c r="F239">
        <v>0</v>
      </c>
      <c r="G239">
        <v>0</v>
      </c>
      <c r="H239">
        <v>4</v>
      </c>
      <c r="I239">
        <v>2</v>
      </c>
      <c r="J239">
        <v>8</v>
      </c>
      <c r="K239">
        <v>2</v>
      </c>
      <c r="L239">
        <v>5</v>
      </c>
      <c r="M239">
        <v>4</v>
      </c>
      <c r="N239" s="44"/>
    </row>
    <row r="240" spans="1:14" hidden="1" outlineLevel="1" x14ac:dyDescent="0.25">
      <c r="A240" s="48"/>
      <c r="B240" s="36" t="s">
        <v>68</v>
      </c>
      <c r="C240" t="s">
        <v>91</v>
      </c>
      <c r="D240">
        <v>1</v>
      </c>
      <c r="E240">
        <v>0</v>
      </c>
      <c r="F240">
        <v>0</v>
      </c>
      <c r="G240">
        <v>1</v>
      </c>
      <c r="H240">
        <v>2</v>
      </c>
      <c r="J240">
        <v>6</v>
      </c>
      <c r="K240">
        <v>10</v>
      </c>
      <c r="L240">
        <v>4</v>
      </c>
      <c r="M240">
        <v>7</v>
      </c>
      <c r="N240" s="44">
        <v>9</v>
      </c>
    </row>
    <row r="241" spans="1:14" hidden="1" outlineLevel="1" x14ac:dyDescent="0.25">
      <c r="A241" s="48"/>
      <c r="B241" s="36" t="s">
        <v>68</v>
      </c>
      <c r="C241" t="s">
        <v>93</v>
      </c>
      <c r="E241">
        <v>0</v>
      </c>
      <c r="F241">
        <v>0</v>
      </c>
      <c r="G241">
        <v>0</v>
      </c>
      <c r="H241">
        <v>4</v>
      </c>
      <c r="J241">
        <v>3</v>
      </c>
      <c r="K241">
        <v>1</v>
      </c>
      <c r="L241">
        <v>3</v>
      </c>
      <c r="M241">
        <v>2</v>
      </c>
      <c r="N241" s="44">
        <v>2</v>
      </c>
    </row>
    <row r="242" spans="1:14" hidden="1" outlineLevel="1" x14ac:dyDescent="0.25">
      <c r="A242" s="48"/>
      <c r="B242" s="36" t="s">
        <v>68</v>
      </c>
      <c r="C242" s="23" t="s">
        <v>92</v>
      </c>
      <c r="D242">
        <v>2</v>
      </c>
      <c r="F242">
        <v>0</v>
      </c>
      <c r="G242">
        <v>0</v>
      </c>
      <c r="H242">
        <v>1</v>
      </c>
      <c r="I242">
        <v>3</v>
      </c>
      <c r="J242">
        <v>5</v>
      </c>
      <c r="K242">
        <v>4</v>
      </c>
      <c r="L242">
        <v>8</v>
      </c>
      <c r="M242">
        <v>3</v>
      </c>
      <c r="N242" s="44"/>
    </row>
    <row r="243" spans="1:14" ht="15.75" hidden="1" outlineLevel="1" thickBot="1" x14ac:dyDescent="0.3">
      <c r="A243" s="48"/>
      <c r="B243" s="37" t="s">
        <v>68</v>
      </c>
      <c r="C243" s="24" t="s">
        <v>94</v>
      </c>
      <c r="D243" s="13"/>
      <c r="E243" s="13">
        <v>0</v>
      </c>
      <c r="F243" s="13">
        <v>0</v>
      </c>
      <c r="G243" s="13">
        <v>0</v>
      </c>
      <c r="H243" s="13">
        <v>1</v>
      </c>
      <c r="I243" s="13">
        <v>5</v>
      </c>
      <c r="J243" s="13"/>
      <c r="K243" s="13">
        <v>3</v>
      </c>
      <c r="L243" s="13"/>
      <c r="M243" s="13">
        <v>1</v>
      </c>
      <c r="N243" s="45">
        <v>3</v>
      </c>
    </row>
    <row r="244" spans="1:14" hidden="1" outlineLevel="1" x14ac:dyDescent="0.25">
      <c r="A244" s="48"/>
      <c r="B244" s="32" t="s">
        <v>95</v>
      </c>
      <c r="C244" s="11" t="s">
        <v>96</v>
      </c>
      <c r="D244">
        <v>80</v>
      </c>
      <c r="E244">
        <v>156</v>
      </c>
      <c r="F244">
        <v>92</v>
      </c>
      <c r="G244">
        <v>94</v>
      </c>
      <c r="H244">
        <v>122</v>
      </c>
      <c r="I244">
        <v>176</v>
      </c>
      <c r="J244">
        <v>184</v>
      </c>
      <c r="K244">
        <v>230</v>
      </c>
      <c r="L244">
        <v>236</v>
      </c>
      <c r="M244">
        <v>302</v>
      </c>
      <c r="N244" s="44">
        <v>461</v>
      </c>
    </row>
    <row r="245" spans="1:14" hidden="1" outlineLevel="1" x14ac:dyDescent="0.25">
      <c r="A245" s="48"/>
      <c r="B245" s="32" t="s">
        <v>95</v>
      </c>
      <c r="C245" s="11" t="s">
        <v>97</v>
      </c>
      <c r="D245">
        <v>34</v>
      </c>
      <c r="E245">
        <v>1</v>
      </c>
      <c r="F245">
        <v>7</v>
      </c>
      <c r="G245">
        <v>10</v>
      </c>
      <c r="H245">
        <v>26</v>
      </c>
      <c r="I245">
        <v>68</v>
      </c>
      <c r="J245">
        <v>94</v>
      </c>
      <c r="K245">
        <v>78</v>
      </c>
      <c r="L245">
        <v>108</v>
      </c>
      <c r="M245">
        <v>101</v>
      </c>
      <c r="N245" s="44">
        <v>66</v>
      </c>
    </row>
    <row r="246" spans="1:14" hidden="1" outlineLevel="1" x14ac:dyDescent="0.25">
      <c r="A246" s="48"/>
      <c r="B246" s="32" t="s">
        <v>95</v>
      </c>
      <c r="C246" s="10" t="s">
        <v>98</v>
      </c>
      <c r="D246">
        <v>4</v>
      </c>
      <c r="E246">
        <v>2</v>
      </c>
      <c r="F246">
        <v>4</v>
      </c>
      <c r="G246">
        <v>8</v>
      </c>
      <c r="H246">
        <v>18</v>
      </c>
      <c r="I246">
        <v>23</v>
      </c>
      <c r="J246">
        <v>30</v>
      </c>
      <c r="K246">
        <v>39</v>
      </c>
      <c r="L246">
        <v>48</v>
      </c>
      <c r="M246">
        <v>31</v>
      </c>
      <c r="N246" s="44">
        <v>40</v>
      </c>
    </row>
    <row r="247" spans="1:14" hidden="1" outlineLevel="1" x14ac:dyDescent="0.25">
      <c r="A247" s="48"/>
      <c r="B247" s="32" t="s">
        <v>95</v>
      </c>
      <c r="C247" s="10" t="s">
        <v>99</v>
      </c>
      <c r="D247">
        <v>3</v>
      </c>
      <c r="E247">
        <v>2</v>
      </c>
      <c r="F247">
        <v>0</v>
      </c>
      <c r="G247">
        <v>5</v>
      </c>
      <c r="H247">
        <v>20</v>
      </c>
      <c r="I247">
        <v>24</v>
      </c>
      <c r="J247">
        <v>28</v>
      </c>
      <c r="K247">
        <v>33</v>
      </c>
      <c r="L247">
        <v>32</v>
      </c>
      <c r="M247">
        <v>37</v>
      </c>
      <c r="N247" s="44">
        <v>34</v>
      </c>
    </row>
    <row r="248" spans="1:14" hidden="1" outlineLevel="1" x14ac:dyDescent="0.25">
      <c r="A248" s="48"/>
      <c r="B248" s="32" t="s">
        <v>95</v>
      </c>
      <c r="C248" s="10" t="s">
        <v>100</v>
      </c>
      <c r="D248">
        <v>7</v>
      </c>
      <c r="E248">
        <v>19</v>
      </c>
      <c r="F248">
        <v>6</v>
      </c>
      <c r="G248">
        <v>11</v>
      </c>
      <c r="H248">
        <v>12</v>
      </c>
      <c r="I248">
        <v>28</v>
      </c>
      <c r="J248">
        <v>38</v>
      </c>
      <c r="K248">
        <v>29</v>
      </c>
      <c r="L248">
        <v>68</v>
      </c>
      <c r="M248">
        <v>23</v>
      </c>
      <c r="N248" s="44">
        <v>29</v>
      </c>
    </row>
    <row r="249" spans="1:14" hidden="1" outlineLevel="1" x14ac:dyDescent="0.25">
      <c r="A249" s="48"/>
      <c r="B249" s="32" t="s">
        <v>95</v>
      </c>
      <c r="C249" t="s">
        <v>117</v>
      </c>
      <c r="D249">
        <v>1</v>
      </c>
      <c r="E249">
        <v>8</v>
      </c>
      <c r="F249">
        <v>8</v>
      </c>
      <c r="G249">
        <v>10</v>
      </c>
      <c r="H249">
        <v>7</v>
      </c>
      <c r="I249">
        <v>12</v>
      </c>
      <c r="J249">
        <v>12</v>
      </c>
      <c r="K249">
        <v>20</v>
      </c>
      <c r="L249">
        <v>22</v>
      </c>
      <c r="M249">
        <v>22</v>
      </c>
      <c r="N249" s="44">
        <v>38</v>
      </c>
    </row>
    <row r="250" spans="1:14" hidden="1" outlineLevel="1" x14ac:dyDescent="0.25">
      <c r="A250" s="48"/>
      <c r="B250" s="32" t="s">
        <v>95</v>
      </c>
      <c r="C250" t="s">
        <v>102</v>
      </c>
      <c r="D250">
        <v>5</v>
      </c>
      <c r="E250">
        <v>12</v>
      </c>
      <c r="F250">
        <v>8</v>
      </c>
      <c r="G250">
        <v>17</v>
      </c>
      <c r="H250">
        <v>5</v>
      </c>
      <c r="I250">
        <v>23</v>
      </c>
      <c r="J250">
        <v>25</v>
      </c>
      <c r="K250">
        <v>42</v>
      </c>
      <c r="L250">
        <v>40</v>
      </c>
      <c r="M250">
        <v>15</v>
      </c>
      <c r="N250" s="44">
        <v>39</v>
      </c>
    </row>
    <row r="251" spans="1:14" hidden="1" outlineLevel="1" x14ac:dyDescent="0.25">
      <c r="A251" s="48"/>
      <c r="B251" s="32" t="s">
        <v>95</v>
      </c>
      <c r="C251" t="s">
        <v>103</v>
      </c>
      <c r="D251">
        <v>3</v>
      </c>
      <c r="E251">
        <v>0</v>
      </c>
      <c r="F251">
        <v>0</v>
      </c>
      <c r="G251">
        <v>0</v>
      </c>
      <c r="H251">
        <v>5</v>
      </c>
      <c r="I251">
        <v>1</v>
      </c>
      <c r="J251">
        <v>4</v>
      </c>
      <c r="K251">
        <v>2</v>
      </c>
      <c r="L251">
        <v>8</v>
      </c>
      <c r="M251">
        <v>8</v>
      </c>
      <c r="N251" s="44">
        <v>15</v>
      </c>
    </row>
    <row r="252" spans="1:14" hidden="1" outlineLevel="1" x14ac:dyDescent="0.25">
      <c r="A252" s="48"/>
      <c r="B252" s="32" t="s">
        <v>95</v>
      </c>
      <c r="C252" t="s">
        <v>104</v>
      </c>
      <c r="D252">
        <v>2</v>
      </c>
      <c r="E252">
        <v>0</v>
      </c>
      <c r="F252">
        <v>0</v>
      </c>
      <c r="G252">
        <v>0</v>
      </c>
      <c r="H252">
        <v>5</v>
      </c>
      <c r="I252">
        <v>14</v>
      </c>
      <c r="J252">
        <v>8</v>
      </c>
      <c r="K252">
        <v>20</v>
      </c>
      <c r="L252">
        <v>11</v>
      </c>
      <c r="M252">
        <v>20</v>
      </c>
      <c r="N252" s="44">
        <v>12</v>
      </c>
    </row>
    <row r="253" spans="1:14" hidden="1" outlineLevel="1" x14ac:dyDescent="0.25">
      <c r="A253" s="48"/>
      <c r="B253" s="32" t="s">
        <v>95</v>
      </c>
      <c r="C253" t="s">
        <v>105</v>
      </c>
      <c r="E253">
        <v>0</v>
      </c>
      <c r="F253">
        <v>1</v>
      </c>
      <c r="G253">
        <v>0</v>
      </c>
      <c r="H253">
        <v>2</v>
      </c>
      <c r="I253">
        <v>9</v>
      </c>
      <c r="J253">
        <v>4</v>
      </c>
      <c r="K253">
        <v>2</v>
      </c>
      <c r="L253">
        <v>10</v>
      </c>
      <c r="M253">
        <v>7</v>
      </c>
      <c r="N253" s="44">
        <v>4</v>
      </c>
    </row>
    <row r="254" spans="1:14" hidden="1" outlineLevel="1" x14ac:dyDescent="0.25">
      <c r="A254" s="48"/>
      <c r="B254" s="32" t="s">
        <v>95</v>
      </c>
      <c r="C254" t="s">
        <v>106</v>
      </c>
      <c r="D254">
        <v>1</v>
      </c>
      <c r="E254">
        <v>0</v>
      </c>
      <c r="F254">
        <v>0</v>
      </c>
      <c r="G254">
        <v>0</v>
      </c>
      <c r="H254">
        <v>5</v>
      </c>
      <c r="I254">
        <v>5</v>
      </c>
      <c r="J254">
        <v>7</v>
      </c>
      <c r="K254">
        <v>11</v>
      </c>
      <c r="L254">
        <v>12</v>
      </c>
      <c r="M254">
        <v>6</v>
      </c>
      <c r="N254" s="44">
        <v>5</v>
      </c>
    </row>
    <row r="255" spans="1:14" hidden="1" outlineLevel="1" x14ac:dyDescent="0.25">
      <c r="A255" s="48"/>
      <c r="B255" s="32" t="s">
        <v>95</v>
      </c>
      <c r="C255" t="s">
        <v>107</v>
      </c>
      <c r="D255">
        <v>1</v>
      </c>
      <c r="E255">
        <v>0</v>
      </c>
      <c r="F255">
        <v>1</v>
      </c>
      <c r="G255">
        <v>0</v>
      </c>
      <c r="H255">
        <v>1</v>
      </c>
      <c r="I255">
        <v>4</v>
      </c>
      <c r="J255">
        <v>5</v>
      </c>
      <c r="K255">
        <v>4</v>
      </c>
      <c r="L255">
        <v>8</v>
      </c>
      <c r="M255">
        <v>9</v>
      </c>
      <c r="N255" s="44">
        <v>2</v>
      </c>
    </row>
    <row r="256" spans="1:14" hidden="1" outlineLevel="1" x14ac:dyDescent="0.25">
      <c r="A256" s="48"/>
      <c r="B256" s="38" t="s">
        <v>95</v>
      </c>
      <c r="C256" s="4" t="s">
        <v>108</v>
      </c>
      <c r="D256" s="4">
        <v>1</v>
      </c>
      <c r="E256" s="4">
        <v>0</v>
      </c>
      <c r="F256" s="4">
        <v>2</v>
      </c>
      <c r="G256" s="4">
        <v>0</v>
      </c>
      <c r="H256" s="4"/>
      <c r="I256" s="4">
        <v>2</v>
      </c>
      <c r="J256" s="4"/>
      <c r="K256" s="4">
        <v>4</v>
      </c>
      <c r="L256" s="4">
        <v>1</v>
      </c>
      <c r="M256" s="4">
        <v>4</v>
      </c>
      <c r="N256" s="5"/>
    </row>
    <row r="257" hidden="1" outlineLevel="1" x14ac:dyDescent="0.25"/>
    <row r="258" collapsed="1" x14ac:dyDescent="0.25"/>
  </sheetData>
  <mergeCells count="3">
    <mergeCell ref="D1:L2"/>
    <mergeCell ref="D87:H88"/>
    <mergeCell ref="D173:H174"/>
  </mergeCells>
  <phoneticPr fontId="13" type="noConversion"/>
  <conditionalFormatting sqref="D5:X84">
    <cfRule type="containsBlanks" dxfId="56" priority="33">
      <formula>LEN(TRIM(D5))=0</formula>
    </cfRule>
  </conditionalFormatting>
  <conditionalFormatting sqref="D91:N170">
    <cfRule type="containsBlanks" dxfId="55" priority="32">
      <formula>LEN(TRIM(D91))=0</formula>
    </cfRule>
  </conditionalFormatting>
  <conditionalFormatting sqref="D177:N256">
    <cfRule type="containsBlanks" dxfId="54" priority="31">
      <formula>LEN(TRIM(D177))=0</formula>
    </cfRule>
  </conditionalFormatting>
  <conditionalFormatting sqref="AB5:AB23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{6E2AC70F-AEB5-4AF1-B6C4-54B62BDB2A8C}</x14:id>
        </ext>
      </extLst>
    </cfRule>
  </conditionalFormatting>
  <conditionalFormatting sqref="AB24:AB3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{510BF7AF-84DC-49EF-887E-A2E6912BE831}</x14:id>
        </ext>
      </extLst>
    </cfRule>
  </conditionalFormatting>
  <conditionalFormatting sqref="AB38:AB45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{3CE692A5-3F5B-43FF-9BD5-D9179A526E7B}</x14:id>
        </ext>
      </extLst>
    </cfRule>
  </conditionalFormatting>
  <conditionalFormatting sqref="AB46:AB71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{023BD6A6-E684-4ED2-ACCC-8B22AF9E327B}</x14:id>
        </ext>
      </extLst>
    </cfRule>
  </conditionalFormatting>
  <conditionalFormatting sqref="AB72:AB84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{24D41348-128B-4027-ABAF-9A93A25A873F}</x14:id>
        </ext>
      </extLst>
    </cfRule>
  </conditionalFormatting>
  <conditionalFormatting sqref="AA5:AA23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{1C78AA30-01E2-4A90-9143-3E08833A6F75}</x14:id>
        </ext>
      </extLst>
    </cfRule>
  </conditionalFormatting>
  <conditionalFormatting sqref="AA24:AA37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{9772534D-2AD2-4B17-B0D6-D497C62B79D5}</x14:id>
        </ext>
      </extLst>
    </cfRule>
  </conditionalFormatting>
  <conditionalFormatting sqref="AA38:AA45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{1CBC5BCD-B881-4425-9DC9-E821D6EE1CC3}</x14:id>
        </ext>
      </extLst>
    </cfRule>
  </conditionalFormatting>
  <conditionalFormatting sqref="AA46:AA71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{CF0BABC6-5BF8-4EF3-8C6C-49304A5B615D}</x14:id>
        </ext>
      </extLst>
    </cfRule>
  </conditionalFormatting>
  <conditionalFormatting sqref="AA72:AA84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{AA1EB1EA-AFFA-4B31-97CE-54F8D21A86B0}</x14:id>
        </ext>
      </extLst>
    </cfRule>
  </conditionalFormatting>
  <conditionalFormatting sqref="D5:N2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N3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:N4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:N7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2:N8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47:AC7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{DA08695F-C4C8-4FFF-9AAC-BFE0640323AA}</x14:id>
        </ext>
      </extLst>
    </cfRule>
  </conditionalFormatting>
  <conditionalFormatting sqref="AD47:AD7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{3D8E545A-23F4-4477-B3F5-78E18852A206}</x14:id>
        </ext>
      </extLst>
    </cfRule>
  </conditionalFormatting>
  <hyperlinks>
    <hyperlink ref="B2" r:id="rId1" xr:uid="{751A3F1D-5335-438D-9149-E0C200D29B27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2AC70F-AEB5-4AF1-B6C4-54B62BDB2A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AB5:AB23</xm:sqref>
        </x14:conditionalFormatting>
        <x14:conditionalFormatting xmlns:xm="http://schemas.microsoft.com/office/excel/2006/main">
          <x14:cfRule type="dataBar" id="{510BF7AF-84DC-49EF-887E-A2E6912BE8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AB24:AB37</xm:sqref>
        </x14:conditionalFormatting>
        <x14:conditionalFormatting xmlns:xm="http://schemas.microsoft.com/office/excel/2006/main">
          <x14:cfRule type="dataBar" id="{3CE692A5-3F5B-43FF-9BD5-D9179A526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AB38:AB45</xm:sqref>
        </x14:conditionalFormatting>
        <x14:conditionalFormatting xmlns:xm="http://schemas.microsoft.com/office/excel/2006/main">
          <x14:cfRule type="dataBar" id="{023BD6A6-E684-4ED2-ACCC-8B22AF9E32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AB46:AB71</xm:sqref>
        </x14:conditionalFormatting>
        <x14:conditionalFormatting xmlns:xm="http://schemas.microsoft.com/office/excel/2006/main">
          <x14:cfRule type="dataBar" id="{24D41348-128B-4027-ABAF-9A93A25A8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AB72:AB84</xm:sqref>
        </x14:conditionalFormatting>
        <x14:conditionalFormatting xmlns:xm="http://schemas.microsoft.com/office/excel/2006/main">
          <x14:cfRule type="dataBar" id="{1C78AA30-01E2-4A90-9143-3E08833A6F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AA5:AA23</xm:sqref>
        </x14:conditionalFormatting>
        <x14:conditionalFormatting xmlns:xm="http://schemas.microsoft.com/office/excel/2006/main">
          <x14:cfRule type="dataBar" id="{9772534D-2AD2-4B17-B0D6-D497C62B79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AA24:AA37</xm:sqref>
        </x14:conditionalFormatting>
        <x14:conditionalFormatting xmlns:xm="http://schemas.microsoft.com/office/excel/2006/main">
          <x14:cfRule type="dataBar" id="{1CBC5BCD-B881-4425-9DC9-E821D6EE1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AA38:AA45</xm:sqref>
        </x14:conditionalFormatting>
        <x14:conditionalFormatting xmlns:xm="http://schemas.microsoft.com/office/excel/2006/main">
          <x14:cfRule type="dataBar" id="{CF0BABC6-5BF8-4EF3-8C6C-49304A5B61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AA46:AA71</xm:sqref>
        </x14:conditionalFormatting>
        <x14:conditionalFormatting xmlns:xm="http://schemas.microsoft.com/office/excel/2006/main">
          <x14:cfRule type="dataBar" id="{AA1EB1EA-AFFA-4B31-97CE-54F8D21A86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AA72:AA84</xm:sqref>
        </x14:conditionalFormatting>
        <x14:conditionalFormatting xmlns:xm="http://schemas.microsoft.com/office/excel/2006/main">
          <x14:cfRule type="dataBar" id="{DA08695F-C4C8-4FFF-9AAC-BFE0640323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AC47:AC71</xm:sqref>
        </x14:conditionalFormatting>
        <x14:conditionalFormatting xmlns:xm="http://schemas.microsoft.com/office/excel/2006/main">
          <x14:cfRule type="dataBar" id="{3D8E545A-23F4-4477-B3F5-78E18852A2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AD47:AD71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3186-E4DF-45DE-8C7A-5940ED21A2AB}">
  <dimension ref="A1:AG26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78" sqref="D178"/>
    </sheetView>
  </sheetViews>
  <sheetFormatPr defaultRowHeight="15" outlineLevelRow="1" x14ac:dyDescent="0.25"/>
  <cols>
    <col min="1" max="2" width="3.5703125" style="21" customWidth="1"/>
    <col min="3" max="3" width="8.85546875" bestFit="1" customWidth="1"/>
    <col min="4" max="4" width="17.28515625" bestFit="1" customWidth="1"/>
    <col min="28" max="28" width="10.85546875" bestFit="1" customWidth="1"/>
    <col min="29" max="29" width="14.42578125" bestFit="1" customWidth="1"/>
    <col min="30" max="30" width="15.5703125" bestFit="1" customWidth="1"/>
    <col min="31" max="31" width="20.42578125" bestFit="1" customWidth="1"/>
    <col min="32" max="32" width="22" bestFit="1" customWidth="1"/>
    <col min="33" max="33" width="18.85546875" bestFit="1" customWidth="1"/>
  </cols>
  <sheetData>
    <row r="1" spans="3:31" s="21" customFormat="1" hidden="1" x14ac:dyDescent="0.25"/>
    <row r="2" spans="3:31" s="21" customFormat="1" x14ac:dyDescent="0.25">
      <c r="C2" s="126" t="s">
        <v>0</v>
      </c>
      <c r="E2" s="204" t="s">
        <v>121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6"/>
    </row>
    <row r="3" spans="3:31" s="21" customFormat="1" x14ac:dyDescent="0.25">
      <c r="C3" s="97" t="s">
        <v>2</v>
      </c>
      <c r="E3" s="207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9"/>
    </row>
    <row r="4" spans="3:31" s="21" customFormat="1" x14ac:dyDescent="0.25"/>
    <row r="5" spans="3:31" x14ac:dyDescent="0.25">
      <c r="C5" s="29" t="s">
        <v>3</v>
      </c>
      <c r="D5" s="30" t="s">
        <v>4</v>
      </c>
      <c r="E5" s="30">
        <v>2009</v>
      </c>
      <c r="F5" s="30">
        <v>2010</v>
      </c>
      <c r="G5" s="30">
        <v>2011</v>
      </c>
      <c r="H5" s="30">
        <v>2012</v>
      </c>
      <c r="I5" s="30">
        <v>2013</v>
      </c>
      <c r="J5" s="30">
        <v>2014</v>
      </c>
      <c r="K5" s="30">
        <v>2015</v>
      </c>
      <c r="L5" s="30">
        <v>2016</v>
      </c>
      <c r="M5" s="30">
        <v>2017</v>
      </c>
      <c r="N5" s="30">
        <v>2018</v>
      </c>
      <c r="O5" s="30">
        <v>2019</v>
      </c>
      <c r="P5" s="43">
        <v>2020</v>
      </c>
      <c r="Q5" s="29" t="s">
        <v>5</v>
      </c>
      <c r="R5" s="30" t="s">
        <v>6</v>
      </c>
      <c r="S5" s="30" t="s">
        <v>7</v>
      </c>
      <c r="T5" s="30" t="s">
        <v>8</v>
      </c>
      <c r="U5" s="30" t="s">
        <v>9</v>
      </c>
      <c r="V5" s="30" t="s">
        <v>10</v>
      </c>
      <c r="W5" s="30" t="s">
        <v>11</v>
      </c>
      <c r="X5" s="30" t="s">
        <v>12</v>
      </c>
      <c r="Y5" s="30" t="s">
        <v>13</v>
      </c>
      <c r="Z5" s="30" t="s">
        <v>14</v>
      </c>
      <c r="AA5" s="43" t="s">
        <v>15</v>
      </c>
      <c r="AB5" s="57" t="s">
        <v>111</v>
      </c>
      <c r="AC5" s="81"/>
      <c r="AD5" s="57" t="s">
        <v>19</v>
      </c>
      <c r="AE5" s="57" t="s">
        <v>18</v>
      </c>
    </row>
    <row r="6" spans="3:31" x14ac:dyDescent="0.25">
      <c r="C6" s="32" t="s">
        <v>20</v>
      </c>
      <c r="D6" s="11" t="s">
        <v>21</v>
      </c>
      <c r="E6" s="3">
        <f t="shared" ref="E6:P6" si="0">E181/E93</f>
        <v>1.999106025388879</v>
      </c>
      <c r="F6" s="3">
        <f t="shared" si="0"/>
        <v>2.1636570013414507</v>
      </c>
      <c r="G6" s="3">
        <f t="shared" si="0"/>
        <v>2.1867765147564917</v>
      </c>
      <c r="H6" s="3">
        <f t="shared" si="0"/>
        <v>2.2316378327980937</v>
      </c>
      <c r="I6" s="3">
        <f t="shared" si="0"/>
        <v>1.8423438549361988</v>
      </c>
      <c r="J6" s="3">
        <f t="shared" si="0"/>
        <v>2.1135646687697163</v>
      </c>
      <c r="K6" s="3">
        <f t="shared" si="0"/>
        <v>2.0746949707370299</v>
      </c>
      <c r="L6" s="3">
        <f t="shared" si="0"/>
        <v>1.9991211795723074</v>
      </c>
      <c r="M6" s="3">
        <f t="shared" si="0"/>
        <v>2.1240363033082854</v>
      </c>
      <c r="N6" s="3">
        <f t="shared" si="0"/>
        <v>2.1378967266938611</v>
      </c>
      <c r="O6" s="3">
        <f t="shared" si="0"/>
        <v>2.1473545242205749</v>
      </c>
      <c r="P6" s="33">
        <f t="shared" si="0"/>
        <v>2.1075102880658436</v>
      </c>
      <c r="Q6" s="94">
        <f>(F6-E6)/E6</f>
        <v>8.2312280520770331E-2</v>
      </c>
      <c r="R6" s="51">
        <f t="shared" ref="R6:AA6" si="1">(G6-F6)/F6</f>
        <v>1.0685387471631187E-2</v>
      </c>
      <c r="S6" s="51">
        <f t="shared" si="1"/>
        <v>2.0514816095232077E-2</v>
      </c>
      <c r="T6" s="51">
        <f t="shared" si="1"/>
        <v>-0.17444317000746781</v>
      </c>
      <c r="U6" s="51">
        <f t="shared" si="1"/>
        <v>0.1472150885985993</v>
      </c>
      <c r="V6" s="51">
        <f t="shared" si="1"/>
        <v>-1.8390588472181457E-2</v>
      </c>
      <c r="W6" s="51">
        <f t="shared" si="1"/>
        <v>-3.6426458940070176E-2</v>
      </c>
      <c r="X6" s="51">
        <f t="shared" si="1"/>
        <v>6.2485018423296582E-2</v>
      </c>
      <c r="Y6" s="51">
        <f t="shared" si="1"/>
        <v>6.5255115291520385E-3</v>
      </c>
      <c r="Z6" s="51">
        <f t="shared" si="1"/>
        <v>4.4238795114017451E-3</v>
      </c>
      <c r="AA6" s="55">
        <f t="shared" si="1"/>
        <v>-1.8555033975674592E-2</v>
      </c>
      <c r="AB6" s="58">
        <f>AVERAGE(Q6:Z6)</f>
        <v>1.0490176473036381E-2</v>
      </c>
      <c r="AC6" s="67" t="s">
        <v>22</v>
      </c>
      <c r="AD6" s="82">
        <f t="shared" ref="AD6:AD7" si="2">(O6-$AC$11)/($AC$13-$AC$11)</f>
        <v>0.74844850478046032</v>
      </c>
      <c r="AE6" s="82">
        <f t="shared" ref="AE6:AE7" si="3">(AB6-$AC$7)/($AC$9-$AC$7)</f>
        <v>0.56845308801586358</v>
      </c>
    </row>
    <row r="7" spans="3:31" x14ac:dyDescent="0.25">
      <c r="C7" s="32" t="s">
        <v>20</v>
      </c>
      <c r="D7" s="11" t="s">
        <v>23</v>
      </c>
      <c r="E7" s="3">
        <f t="shared" ref="E7:P7" si="4">E182/E94</f>
        <v>2.2242287434161025</v>
      </c>
      <c r="F7" s="3">
        <f t="shared" si="4"/>
        <v>2.1139504069657393</v>
      </c>
      <c r="G7" s="3">
        <f t="shared" si="4"/>
        <v>2.1446111869031377</v>
      </c>
      <c r="H7" s="3">
        <f t="shared" si="4"/>
        <v>2.2420073629141641</v>
      </c>
      <c r="I7" s="3">
        <f t="shared" si="4"/>
        <v>1.8477206595538311</v>
      </c>
      <c r="J7" s="3">
        <f t="shared" si="4"/>
        <v>2.0198698786706522</v>
      </c>
      <c r="K7" s="3">
        <f t="shared" si="4"/>
        <v>1.9178057873246939</v>
      </c>
      <c r="L7" s="3">
        <f t="shared" si="4"/>
        <v>1.9021043000914912</v>
      </c>
      <c r="M7" s="3">
        <f t="shared" si="4"/>
        <v>1.8666548609881353</v>
      </c>
      <c r="N7" s="3">
        <f t="shared" si="4"/>
        <v>1.8497920997920998</v>
      </c>
      <c r="O7" s="3">
        <f t="shared" si="4"/>
        <v>1.9431143114311431</v>
      </c>
      <c r="P7" s="33">
        <f t="shared" si="4"/>
        <v>1.8293118856121537</v>
      </c>
      <c r="Q7" s="94">
        <f t="shared" ref="Q7:Q71" si="5">(F7-E7)/E7</f>
        <v>-4.9580483471763435E-2</v>
      </c>
      <c r="R7" s="51">
        <f t="shared" ref="R7:R71" si="6">(G7-F7)/F7</f>
        <v>1.450402045211994E-2</v>
      </c>
      <c r="S7" s="51">
        <f t="shared" ref="S7:S71" si="7">(H7-G7)/G7</f>
        <v>4.5414374692164375E-2</v>
      </c>
      <c r="T7" s="51">
        <f t="shared" ref="T7:T71" si="8">(I7-H7)/H7</f>
        <v>-0.17586325088952368</v>
      </c>
      <c r="U7" s="51">
        <f t="shared" ref="U7:U71" si="9">(J7-I7)/I7</f>
        <v>9.316842252464172E-2</v>
      </c>
      <c r="V7" s="51">
        <f t="shared" ref="V7:V71" si="10">(K7-J7)/J7</f>
        <v>-5.0530032861884289E-2</v>
      </c>
      <c r="W7" s="51">
        <f t="shared" ref="W7:W71" si="11">(L7-K7)/K7</f>
        <v>-8.1872144390105015E-3</v>
      </c>
      <c r="X7" s="51">
        <f t="shared" ref="X7:X71" si="12">(M7-L7)/L7</f>
        <v>-1.8636958605083246E-2</v>
      </c>
      <c r="Y7" s="51">
        <f t="shared" ref="Y7:Y71" si="13">(N7-M7)/M7</f>
        <v>-9.0336792025436201E-3</v>
      </c>
      <c r="Z7" s="51">
        <f t="shared" ref="Z7:Z71" si="14">(O7-N7)/N7</f>
        <v>5.0450108230828697E-2</v>
      </c>
      <c r="AA7" s="55">
        <f t="shared" ref="AA7:AA71" si="15">(P7-O7)/O7</f>
        <v>-5.856702570173114E-2</v>
      </c>
      <c r="AB7" s="58">
        <f>AVERAGE(Q7:Z7)</f>
        <v>-1.0829469357005402E-2</v>
      </c>
      <c r="AC7" s="58">
        <f>MIN(AB6:AB24)</f>
        <v>-0.11999457674837914</v>
      </c>
      <c r="AD7" s="82">
        <f t="shared" si="2"/>
        <v>0.67335439066406333</v>
      </c>
      <c r="AE7" s="82">
        <f t="shared" si="3"/>
        <v>0.47557466192935322</v>
      </c>
    </row>
    <row r="8" spans="3:31" x14ac:dyDescent="0.25">
      <c r="C8" s="32" t="s">
        <v>20</v>
      </c>
      <c r="D8" s="10" t="s">
        <v>24</v>
      </c>
      <c r="E8" s="3">
        <f t="shared" ref="E8:P8" si="16">E183/E95</f>
        <v>2.5589687328579265</v>
      </c>
      <c r="F8" s="3">
        <f t="shared" si="16"/>
        <v>2.1723594324750395</v>
      </c>
      <c r="G8" s="3">
        <f t="shared" si="16"/>
        <v>2.2253596164091634</v>
      </c>
      <c r="H8" s="3">
        <f t="shared" si="16"/>
        <v>2.3956386292834893</v>
      </c>
      <c r="I8" s="3">
        <f t="shared" si="16"/>
        <v>2.4282011404872992</v>
      </c>
      <c r="J8" s="3">
        <f t="shared" si="16"/>
        <v>2.5309412376495062</v>
      </c>
      <c r="K8" s="3">
        <f t="shared" si="16"/>
        <v>2.531729785056295</v>
      </c>
      <c r="L8" s="3">
        <f t="shared" si="16"/>
        <v>2.3881064162754302</v>
      </c>
      <c r="M8" s="3">
        <f t="shared" si="16"/>
        <v>2.4523316062176166</v>
      </c>
      <c r="N8" s="3">
        <f t="shared" si="16"/>
        <v>2.452731092436975</v>
      </c>
      <c r="O8" s="3">
        <f t="shared" si="16"/>
        <v>2.4114052953156824</v>
      </c>
      <c r="P8" s="33">
        <f t="shared" si="16"/>
        <v>2.4314240672622174</v>
      </c>
      <c r="Q8" s="94">
        <f t="shared" si="5"/>
        <v>-0.15108011888488809</v>
      </c>
      <c r="R8" s="51">
        <f t="shared" si="6"/>
        <v>2.4397520567643376E-2</v>
      </c>
      <c r="S8" s="51">
        <f t="shared" si="7"/>
        <v>7.6517526254515134E-2</v>
      </c>
      <c r="T8" s="51">
        <f t="shared" si="8"/>
        <v>1.3592413649444716E-2</v>
      </c>
      <c r="U8" s="51">
        <f t="shared" si="9"/>
        <v>4.231119714472615E-2</v>
      </c>
      <c r="V8" s="51">
        <f t="shared" si="10"/>
        <v>3.1156290594922084E-4</v>
      </c>
      <c r="W8" s="51">
        <f t="shared" si="11"/>
        <v>-5.672934356131186E-2</v>
      </c>
      <c r="X8" s="51">
        <f t="shared" si="12"/>
        <v>2.6893772197285132E-2</v>
      </c>
      <c r="Y8" s="51">
        <f t="shared" si="13"/>
        <v>1.6290057117296697E-4</v>
      </c>
      <c r="Z8" s="51">
        <f t="shared" si="14"/>
        <v>-1.6848890303841773E-2</v>
      </c>
      <c r="AA8" s="55">
        <f t="shared" si="15"/>
        <v>8.3017035690444996E-3</v>
      </c>
      <c r="AB8" s="58">
        <f t="shared" ref="AB8:AB71" si="17">AVERAGE(Q8:Z8)</f>
        <v>-4.0471459459305026E-3</v>
      </c>
      <c r="AC8" s="67" t="s">
        <v>25</v>
      </c>
      <c r="AD8" s="82">
        <f>(O8-$AC$11)/($AC$13-$AC$11)</f>
        <v>0.84553349341382822</v>
      </c>
      <c r="AE8" s="82">
        <f>(AB8-$AC$7)/($AC$9-$AC$7)</f>
        <v>0.50512165950389476</v>
      </c>
    </row>
    <row r="9" spans="3:31" x14ac:dyDescent="0.25">
      <c r="C9" s="32" t="s">
        <v>20</v>
      </c>
      <c r="D9" s="10" t="s">
        <v>26</v>
      </c>
      <c r="E9" s="3">
        <f t="shared" ref="E9:P9" si="18">E184/E96</f>
        <v>1.3459759481961147</v>
      </c>
      <c r="F9" s="3">
        <f t="shared" si="18"/>
        <v>1.4125350795135641</v>
      </c>
      <c r="G9" s="3">
        <f t="shared" si="18"/>
        <v>1.2056239015817223</v>
      </c>
      <c r="H9" s="3">
        <f t="shared" si="18"/>
        <v>1.2906057945566287</v>
      </c>
      <c r="I9" s="3">
        <f t="shared" si="18"/>
        <v>1.3172779496243925</v>
      </c>
      <c r="J9" s="3">
        <f t="shared" si="18"/>
        <v>1.2429354702657107</v>
      </c>
      <c r="K9" s="3">
        <f t="shared" si="18"/>
        <v>1.1902303415409055</v>
      </c>
      <c r="L9" s="3">
        <f t="shared" si="18"/>
        <v>1.1410821643286573</v>
      </c>
      <c r="M9" s="3">
        <f t="shared" si="18"/>
        <v>1.1368209255533199</v>
      </c>
      <c r="N9" s="3">
        <f t="shared" si="18"/>
        <v>1.0875771604938271</v>
      </c>
      <c r="O9" s="3">
        <f t="shared" si="18"/>
        <v>1.0854306983339241</v>
      </c>
      <c r="P9" s="33">
        <f t="shared" si="18"/>
        <v>1.0427475337961272</v>
      </c>
      <c r="Q9" s="94">
        <f t="shared" si="5"/>
        <v>4.9450461136881646E-2</v>
      </c>
      <c r="R9" s="51">
        <f t="shared" si="6"/>
        <v>-0.14648215179413168</v>
      </c>
      <c r="S9" s="51">
        <f t="shared" si="7"/>
        <v>7.0487896651197909E-2</v>
      </c>
      <c r="T9" s="51">
        <f t="shared" si="8"/>
        <v>2.0666384096723084E-2</v>
      </c>
      <c r="U9" s="51">
        <f t="shared" si="9"/>
        <v>-5.6436441056255227E-2</v>
      </c>
      <c r="V9" s="51">
        <f t="shared" si="10"/>
        <v>-4.2403753039196905E-2</v>
      </c>
      <c r="W9" s="51">
        <f t="shared" si="11"/>
        <v>-4.1292996403216854E-2</v>
      </c>
      <c r="X9" s="51">
        <f t="shared" si="12"/>
        <v>-3.7343838231354721E-3</v>
      </c>
      <c r="Y9" s="51">
        <f t="shared" si="13"/>
        <v>-4.331708183109366E-2</v>
      </c>
      <c r="Z9" s="51">
        <f t="shared" si="14"/>
        <v>-1.9736182754411368E-3</v>
      </c>
      <c r="AA9" s="55">
        <f t="shared" si="15"/>
        <v>-3.9323712332176762E-2</v>
      </c>
      <c r="AB9" s="58">
        <f t="shared" si="17"/>
        <v>-1.9503568433766827E-2</v>
      </c>
      <c r="AC9" s="58">
        <f>MAX(AB6:AB24)</f>
        <v>0.10954899680640846</v>
      </c>
      <c r="AD9" s="82">
        <f t="shared" ref="AD9:AD24" si="19">(O9-$AC$11)/($AC$13-$AC$11)</f>
        <v>0.35800517398414949</v>
      </c>
      <c r="AE9" s="82">
        <f t="shared" ref="AE9:AE24" si="20">(AB9-$AC$7)/($AC$9-$AC$7)</f>
        <v>0.4377861978811925</v>
      </c>
    </row>
    <row r="10" spans="3:31" x14ac:dyDescent="0.25">
      <c r="C10" s="32" t="s">
        <v>20</v>
      </c>
      <c r="D10" s="10" t="s">
        <v>27</v>
      </c>
      <c r="E10" s="3">
        <f t="shared" ref="E10:P10" si="21">E185/E97</f>
        <v>1.5678048780487805</v>
      </c>
      <c r="F10" s="3">
        <f t="shared" si="21"/>
        <v>1.7865099009900991</v>
      </c>
      <c r="G10" s="3">
        <f t="shared" si="21"/>
        <v>1.7262313860252005</v>
      </c>
      <c r="H10" s="3">
        <f t="shared" si="21"/>
        <v>1.7923777019340159</v>
      </c>
      <c r="I10" s="3">
        <f t="shared" si="21"/>
        <v>1.7969966629588432</v>
      </c>
      <c r="J10" s="3">
        <f t="shared" si="21"/>
        <v>1.850730124391563</v>
      </c>
      <c r="K10" s="3">
        <f t="shared" si="21"/>
        <v>1.8416712479384276</v>
      </c>
      <c r="L10" s="3">
        <f t="shared" si="21"/>
        <v>1.9592786503781268</v>
      </c>
      <c r="M10" s="3">
        <f t="shared" si="21"/>
        <v>1.9294049008168028</v>
      </c>
      <c r="N10" s="3">
        <f t="shared" si="21"/>
        <v>2.0307402760351319</v>
      </c>
      <c r="O10" s="3">
        <f t="shared" si="21"/>
        <v>1.9560371517027864</v>
      </c>
      <c r="P10" s="33">
        <f t="shared" si="21"/>
        <v>1.9573400250941029</v>
      </c>
      <c r="Q10" s="94">
        <f t="shared" si="5"/>
        <v>0.1394976033073127</v>
      </c>
      <c r="R10" s="51">
        <f t="shared" si="6"/>
        <v>-3.3740935290362338E-2</v>
      </c>
      <c r="S10" s="51">
        <f t="shared" si="7"/>
        <v>3.8318336953149179E-2</v>
      </c>
      <c r="T10" s="51">
        <f t="shared" si="8"/>
        <v>2.5770020570124929E-3</v>
      </c>
      <c r="U10" s="51">
        <f t="shared" si="9"/>
        <v>2.9901814811522834E-2</v>
      </c>
      <c r="V10" s="51">
        <f t="shared" si="10"/>
        <v>-4.894758200422962E-3</v>
      </c>
      <c r="W10" s="51">
        <f t="shared" si="11"/>
        <v>6.3859064190391862E-2</v>
      </c>
      <c r="X10" s="51">
        <f t="shared" si="12"/>
        <v>-1.5247320515414444E-2</v>
      </c>
      <c r="Y10" s="51">
        <f t="shared" si="13"/>
        <v>5.2521570342974284E-2</v>
      </c>
      <c r="Z10" s="51">
        <f t="shared" si="14"/>
        <v>-3.6786153903539918E-2</v>
      </c>
      <c r="AA10" s="55">
        <f t="shared" si="15"/>
        <v>6.6607803956194201E-4</v>
      </c>
      <c r="AB10" s="58">
        <f t="shared" si="17"/>
        <v>2.3600622375262371E-2</v>
      </c>
      <c r="AC10" s="67" t="s">
        <v>28</v>
      </c>
      <c r="AD10" s="82">
        <f t="shared" si="19"/>
        <v>0.67810580190092529</v>
      </c>
      <c r="AE10" s="82">
        <f t="shared" si="20"/>
        <v>0.62556836987365327</v>
      </c>
    </row>
    <row r="11" spans="3:31" x14ac:dyDescent="0.25">
      <c r="C11" s="32" t="s">
        <v>20</v>
      </c>
      <c r="D11" s="10" t="s">
        <v>29</v>
      </c>
      <c r="E11" s="3">
        <f t="shared" ref="E11:P11" si="22">E186/E98</f>
        <v>1.6647087616250611</v>
      </c>
      <c r="F11" s="3">
        <f t="shared" si="22"/>
        <v>1.937538651824366</v>
      </c>
      <c r="G11" s="3">
        <f t="shared" si="22"/>
        <v>1.6810344827586208</v>
      </c>
      <c r="H11" s="3">
        <f t="shared" si="22"/>
        <v>1.7311072056239016</v>
      </c>
      <c r="I11" s="3">
        <f t="shared" si="22"/>
        <v>1.1433663366336633</v>
      </c>
      <c r="J11" s="3">
        <f t="shared" si="22"/>
        <v>1.6870229007633588</v>
      </c>
      <c r="K11" s="3">
        <f t="shared" si="22"/>
        <v>1.5527254202750891</v>
      </c>
      <c r="L11" s="3">
        <f t="shared" si="22"/>
        <v>1.6537833424060968</v>
      </c>
      <c r="M11" s="3">
        <f t="shared" si="22"/>
        <v>1.7922297297297298</v>
      </c>
      <c r="N11" s="3">
        <f t="shared" si="22"/>
        <v>1.6747368421052631</v>
      </c>
      <c r="O11" s="3">
        <f t="shared" si="22"/>
        <v>1.6933193056286164</v>
      </c>
      <c r="P11" s="33">
        <f t="shared" si="22"/>
        <v>1.7623490669593853</v>
      </c>
      <c r="Q11" s="94">
        <f t="shared" si="5"/>
        <v>0.16389046329820053</v>
      </c>
      <c r="R11" s="51">
        <f t="shared" si="6"/>
        <v>-0.13238660752611237</v>
      </c>
      <c r="S11" s="51">
        <f t="shared" si="7"/>
        <v>2.9786850524987588E-2</v>
      </c>
      <c r="T11" s="51">
        <f t="shared" si="8"/>
        <v>-0.3395173141679651</v>
      </c>
      <c r="U11" s="51">
        <f t="shared" si="9"/>
        <v>0.47548764268357513</v>
      </c>
      <c r="V11" s="51">
        <f t="shared" si="10"/>
        <v>-7.9606198841463055E-2</v>
      </c>
      <c r="W11" s="51">
        <f t="shared" si="11"/>
        <v>6.5084219535160165E-2</v>
      </c>
      <c r="X11" s="51">
        <f t="shared" si="12"/>
        <v>8.3714948490294219E-2</v>
      </c>
      <c r="Y11" s="51">
        <f t="shared" si="13"/>
        <v>-6.5556823255121882E-2</v>
      </c>
      <c r="Z11" s="51">
        <f t="shared" si="14"/>
        <v>1.109575131815568E-2</v>
      </c>
      <c r="AA11" s="55">
        <f t="shared" si="15"/>
        <v>4.0765944793349378E-2</v>
      </c>
      <c r="AB11" s="58">
        <f t="shared" si="17"/>
        <v>2.1199293205971088E-2</v>
      </c>
      <c r="AC11" s="82">
        <f>MIN(O6:O24)</f>
        <v>0.11173184357541899</v>
      </c>
      <c r="AD11" s="82">
        <f t="shared" si="19"/>
        <v>0.58151089708730963</v>
      </c>
      <c r="AE11" s="82">
        <f t="shared" si="20"/>
        <v>0.61510704816421269</v>
      </c>
    </row>
    <row r="12" spans="3:31" x14ac:dyDescent="0.25">
      <c r="C12" s="32" t="s">
        <v>20</v>
      </c>
      <c r="D12" s="23" t="s">
        <v>30</v>
      </c>
      <c r="E12" s="3">
        <f t="shared" ref="E12:P12" si="23">E187/E99</f>
        <v>2.3953488372093021</v>
      </c>
      <c r="F12" s="3">
        <f t="shared" si="23"/>
        <v>2.0829383886255926</v>
      </c>
      <c r="G12" s="3">
        <f t="shared" si="23"/>
        <v>2.1166666666666667</v>
      </c>
      <c r="H12" s="3">
        <f t="shared" si="23"/>
        <v>2.200956937799043</v>
      </c>
      <c r="I12" s="3">
        <f t="shared" si="23"/>
        <v>2</v>
      </c>
      <c r="J12" s="3">
        <f t="shared" si="23"/>
        <v>2.1405895691609977</v>
      </c>
      <c r="K12" s="3">
        <f t="shared" si="23"/>
        <v>1.9144050104384134</v>
      </c>
      <c r="L12" s="3">
        <f t="shared" si="23"/>
        <v>1.7708333333333333</v>
      </c>
      <c r="M12" s="3">
        <f t="shared" si="23"/>
        <v>1.724609375</v>
      </c>
      <c r="N12" s="3">
        <f t="shared" si="23"/>
        <v>1.8474226804123712</v>
      </c>
      <c r="O12" s="3">
        <f t="shared" si="23"/>
        <v>1.7899159663865547</v>
      </c>
      <c r="P12" s="33">
        <f t="shared" si="23"/>
        <v>1.6189516129032258</v>
      </c>
      <c r="Q12" s="94">
        <f t="shared" si="5"/>
        <v>-0.13042377950582051</v>
      </c>
      <c r="R12" s="51">
        <f t="shared" si="6"/>
        <v>1.6192643155100443E-2</v>
      </c>
      <c r="S12" s="51">
        <f t="shared" si="7"/>
        <v>3.9822175338130539E-2</v>
      </c>
      <c r="T12" s="51">
        <f t="shared" si="8"/>
        <v>-9.1304347826086929E-2</v>
      </c>
      <c r="U12" s="51">
        <f t="shared" si="9"/>
        <v>7.029478458049887E-2</v>
      </c>
      <c r="V12" s="51">
        <f t="shared" si="10"/>
        <v>-0.10566460847103783</v>
      </c>
      <c r="W12" s="51">
        <f t="shared" si="11"/>
        <v>-7.4995456197746321E-2</v>
      </c>
      <c r="X12" s="51">
        <f t="shared" si="12"/>
        <v>-2.6102941176470548E-2</v>
      </c>
      <c r="Y12" s="51">
        <f t="shared" si="13"/>
        <v>7.121224504092194E-2</v>
      </c>
      <c r="Z12" s="51">
        <f t="shared" si="14"/>
        <v>-3.1128076230492206E-2</v>
      </c>
      <c r="AA12" s="55">
        <f t="shared" si="15"/>
        <v>-9.5515296077540585E-2</v>
      </c>
      <c r="AB12" s="58">
        <f t="shared" si="17"/>
        <v>-2.6209736129300255E-2</v>
      </c>
      <c r="AC12" s="67" t="s">
        <v>31</v>
      </c>
      <c r="AD12" s="82">
        <f t="shared" si="19"/>
        <v>0.61702711873215343</v>
      </c>
      <c r="AE12" s="82">
        <f t="shared" si="20"/>
        <v>0.40857097049895957</v>
      </c>
    </row>
    <row r="13" spans="3:31" x14ac:dyDescent="0.25">
      <c r="C13" s="32" t="s">
        <v>20</v>
      </c>
      <c r="D13" s="23" t="s">
        <v>32</v>
      </c>
      <c r="E13" s="3">
        <f t="shared" ref="E13:P13" si="24">E188/E100</f>
        <v>1.9949622166246852</v>
      </c>
      <c r="F13" s="3">
        <f t="shared" si="24"/>
        <v>1.7320954907161803</v>
      </c>
      <c r="G13" s="3">
        <f t="shared" si="24"/>
        <v>1.957957957957958</v>
      </c>
      <c r="H13" s="3">
        <f t="shared" si="24"/>
        <v>1.7894736842105263</v>
      </c>
      <c r="I13" s="3">
        <f t="shared" si="24"/>
        <v>1.7546174142480211</v>
      </c>
      <c r="J13" s="3">
        <f t="shared" si="24"/>
        <v>2.1087613293051359</v>
      </c>
      <c r="K13" s="3">
        <f t="shared" si="24"/>
        <v>2.0550458715596331</v>
      </c>
      <c r="L13" s="3">
        <f t="shared" si="24"/>
        <v>2.3084415584415585</v>
      </c>
      <c r="M13" s="3">
        <f t="shared" si="24"/>
        <v>1.8061797752808988</v>
      </c>
      <c r="N13" s="3">
        <f t="shared" si="24"/>
        <v>1.6452442159383034</v>
      </c>
      <c r="O13" s="3">
        <f t="shared" si="24"/>
        <v>1.8204488778054864</v>
      </c>
      <c r="P13" s="33">
        <f t="shared" si="24"/>
        <v>1.9842105263157894</v>
      </c>
      <c r="Q13" s="94">
        <f t="shared" si="5"/>
        <v>-0.13176526538595509</v>
      </c>
      <c r="R13" s="51">
        <f t="shared" si="6"/>
        <v>0.1303983922666925</v>
      </c>
      <c r="S13" s="51">
        <f t="shared" si="7"/>
        <v>-8.6051017113335501E-2</v>
      </c>
      <c r="T13" s="51">
        <f t="shared" si="8"/>
        <v>-1.9478503802576454E-2</v>
      </c>
      <c r="U13" s="51">
        <f t="shared" si="9"/>
        <v>0.2018354042205211</v>
      </c>
      <c r="V13" s="51">
        <f t="shared" si="10"/>
        <v>-2.5472516495360208E-2</v>
      </c>
      <c r="W13" s="51">
        <f t="shared" si="11"/>
        <v>0.12330415120593689</v>
      </c>
      <c r="X13" s="51">
        <f t="shared" si="12"/>
        <v>-0.2175761311019454</v>
      </c>
      <c r="Y13" s="51">
        <f t="shared" si="13"/>
        <v>-8.9102735810208347E-2</v>
      </c>
      <c r="Z13" s="51">
        <f t="shared" si="14"/>
        <v>0.10649158354114716</v>
      </c>
      <c r="AA13" s="55">
        <f t="shared" si="15"/>
        <v>8.9956741167988394E-2</v>
      </c>
      <c r="AB13" s="58">
        <f t="shared" si="17"/>
        <v>-7.4166384750833786E-4</v>
      </c>
      <c r="AC13" s="82">
        <f>MAX(O6:O24)</f>
        <v>2.8315217391304346</v>
      </c>
      <c r="AD13" s="82">
        <f t="shared" si="19"/>
        <v>0.62825332097256614</v>
      </c>
      <c r="AE13" s="82">
        <f t="shared" si="20"/>
        <v>0.51952189753814848</v>
      </c>
    </row>
    <row r="14" spans="3:31" x14ac:dyDescent="0.25">
      <c r="C14" s="32" t="s">
        <v>20</v>
      </c>
      <c r="D14" s="23" t="s">
        <v>33</v>
      </c>
      <c r="E14" s="3">
        <f t="shared" ref="E14:P14" si="25">E189/E101</f>
        <v>0.98611111111111116</v>
      </c>
      <c r="F14" s="3">
        <f t="shared" si="25"/>
        <v>1.0421052631578946</v>
      </c>
      <c r="G14" s="3">
        <f t="shared" si="25"/>
        <v>1.028169014084507</v>
      </c>
      <c r="H14" s="3">
        <f t="shared" si="25"/>
        <v>1.0240549828178693</v>
      </c>
      <c r="I14" s="3">
        <f t="shared" si="25"/>
        <v>1.0490196078431373</v>
      </c>
      <c r="J14" s="3">
        <f t="shared" si="25"/>
        <v>0.78443113772455086</v>
      </c>
      <c r="K14" s="3">
        <f t="shared" si="25"/>
        <v>0.81845238095238093</v>
      </c>
      <c r="L14" s="3">
        <f t="shared" si="25"/>
        <v>0.67987804878048785</v>
      </c>
      <c r="M14" s="3">
        <f t="shared" si="25"/>
        <v>0.68895348837209303</v>
      </c>
      <c r="N14" s="3">
        <f t="shared" si="25"/>
        <v>0.65277777777777779</v>
      </c>
      <c r="O14" s="3">
        <f t="shared" si="25"/>
        <v>0.6790830945558739</v>
      </c>
      <c r="P14" s="33">
        <f t="shared" si="25"/>
        <v>0.57608695652173914</v>
      </c>
      <c r="Q14" s="94">
        <f t="shared" si="5"/>
        <v>5.678280207561142E-2</v>
      </c>
      <c r="R14" s="51">
        <f t="shared" si="6"/>
        <v>-1.3373168302745717E-2</v>
      </c>
      <c r="S14" s="51">
        <f t="shared" si="7"/>
        <v>-4.0013180812503409E-3</v>
      </c>
      <c r="T14" s="51">
        <f t="shared" si="8"/>
        <v>2.4378207658902619E-2</v>
      </c>
      <c r="U14" s="51">
        <f t="shared" si="9"/>
        <v>-0.25222452291678332</v>
      </c>
      <c r="V14" s="51">
        <f t="shared" si="10"/>
        <v>4.3370592511813903E-2</v>
      </c>
      <c r="W14" s="51">
        <f t="shared" si="11"/>
        <v>-0.16931263858093118</v>
      </c>
      <c r="X14" s="51">
        <f t="shared" si="12"/>
        <v>1.3348628636979804E-2</v>
      </c>
      <c r="Y14" s="51">
        <f t="shared" si="13"/>
        <v>-5.2508204406938569E-2</v>
      </c>
      <c r="Z14" s="51">
        <f t="shared" si="14"/>
        <v>4.0297506553679148E-2</v>
      </c>
      <c r="AA14" s="55">
        <f t="shared" si="15"/>
        <v>-0.15166941845532925</v>
      </c>
      <c r="AB14" s="58">
        <f t="shared" si="17"/>
        <v>-3.1324211485166217E-2</v>
      </c>
      <c r="AC14" s="72"/>
      <c r="AD14" s="82">
        <f t="shared" si="19"/>
        <v>0.20860113198732141</v>
      </c>
      <c r="AE14" s="82">
        <f t="shared" si="20"/>
        <v>0.38628990518024248</v>
      </c>
    </row>
    <row r="15" spans="3:31" x14ac:dyDescent="0.25">
      <c r="C15" s="32" t="s">
        <v>20</v>
      </c>
      <c r="D15" s="23" t="s">
        <v>34</v>
      </c>
      <c r="E15" s="3">
        <f t="shared" ref="E15:P15" si="26">E190/E102</f>
        <v>0.8117977528089888</v>
      </c>
      <c r="F15" s="3">
        <f t="shared" si="26"/>
        <v>0.76943005181347146</v>
      </c>
      <c r="G15" s="3">
        <f t="shared" si="26"/>
        <v>0.91394658753709201</v>
      </c>
      <c r="H15" s="3">
        <f t="shared" si="26"/>
        <v>0.88611111111111107</v>
      </c>
      <c r="I15" s="3">
        <f t="shared" si="26"/>
        <v>0.87887323943661977</v>
      </c>
      <c r="J15" s="3">
        <f t="shared" si="26"/>
        <v>0.66105263157894734</v>
      </c>
      <c r="K15" s="3">
        <f t="shared" si="26"/>
        <v>0.72674418604651159</v>
      </c>
      <c r="L15" s="3">
        <f t="shared" si="26"/>
        <v>0.663768115942029</v>
      </c>
      <c r="M15" s="3">
        <f t="shared" si="26"/>
        <v>0.67151162790697672</v>
      </c>
      <c r="N15" s="3">
        <f t="shared" si="26"/>
        <v>0.66189111747851004</v>
      </c>
      <c r="O15" s="3">
        <f t="shared" si="26"/>
        <v>0.59312320916905448</v>
      </c>
      <c r="P15" s="33">
        <f t="shared" si="26"/>
        <v>0.71794871794871795</v>
      </c>
      <c r="Q15" s="94">
        <f t="shared" si="5"/>
        <v>-5.2189970776485031E-2</v>
      </c>
      <c r="R15" s="51">
        <f t="shared" si="6"/>
        <v>0.18782283767446983</v>
      </c>
      <c r="S15" s="51">
        <f t="shared" si="7"/>
        <v>-3.0456349206349279E-2</v>
      </c>
      <c r="T15" s="51">
        <f t="shared" si="8"/>
        <v>-8.1681310433130688E-3</v>
      </c>
      <c r="U15" s="51">
        <f t="shared" si="9"/>
        <v>-0.24784075573549266</v>
      </c>
      <c r="V15" s="51">
        <f t="shared" si="10"/>
        <v>9.9374166790105162E-2</v>
      </c>
      <c r="W15" s="51">
        <f t="shared" si="11"/>
        <v>-8.6655072463768038E-2</v>
      </c>
      <c r="X15" s="51">
        <f t="shared" si="12"/>
        <v>1.1665989641515113E-2</v>
      </c>
      <c r="Y15" s="51">
        <f t="shared" si="13"/>
        <v>-1.4326647564469858E-2</v>
      </c>
      <c r="Z15" s="51">
        <f t="shared" si="14"/>
        <v>-0.10389610389610386</v>
      </c>
      <c r="AA15" s="55">
        <f t="shared" si="15"/>
        <v>0.21045460175894951</v>
      </c>
      <c r="AB15" s="58">
        <f t="shared" si="17"/>
        <v>-2.4467003657989168E-2</v>
      </c>
      <c r="AC15" s="72"/>
      <c r="AD15" s="82">
        <f t="shared" si="19"/>
        <v>0.17699579161624912</v>
      </c>
      <c r="AE15" s="82">
        <f t="shared" si="20"/>
        <v>0.41616313456751775</v>
      </c>
    </row>
    <row r="16" spans="3:31" x14ac:dyDescent="0.25">
      <c r="C16" s="32" t="s">
        <v>20</v>
      </c>
      <c r="D16" s="23" t="s">
        <v>35</v>
      </c>
      <c r="E16" s="3">
        <f t="shared" ref="E16:P16" si="27">E191/E103</f>
        <v>2.1366906474820144</v>
      </c>
      <c r="F16" s="3">
        <f t="shared" si="27"/>
        <v>1.9323308270676691</v>
      </c>
      <c r="G16" s="3">
        <f t="shared" si="27"/>
        <v>2.1751824817518246</v>
      </c>
      <c r="H16" s="3">
        <f t="shared" si="27"/>
        <v>1.5631067961165048</v>
      </c>
      <c r="I16" s="3">
        <f t="shared" si="27"/>
        <v>1.6010638297872339</v>
      </c>
      <c r="J16" s="3">
        <f t="shared" si="27"/>
        <v>2.1933333333333334</v>
      </c>
      <c r="K16" s="3">
        <f t="shared" si="27"/>
        <v>2.4406779661016951</v>
      </c>
      <c r="L16" s="3">
        <f t="shared" si="27"/>
        <v>2.4424778761061945</v>
      </c>
      <c r="M16" s="3">
        <f t="shared" si="27"/>
        <v>1.28</v>
      </c>
      <c r="N16" s="3">
        <f t="shared" si="27"/>
        <v>2.3125</v>
      </c>
      <c r="O16" s="3">
        <f t="shared" si="27"/>
        <v>2.274193548387097</v>
      </c>
      <c r="P16" s="33">
        <f t="shared" si="27"/>
        <v>2.5283018867924527</v>
      </c>
      <c r="Q16" s="94">
        <f t="shared" si="5"/>
        <v>-9.5643148274727266E-2</v>
      </c>
      <c r="R16" s="51">
        <f t="shared" si="6"/>
        <v>0.12567809366923222</v>
      </c>
      <c r="S16" s="51">
        <f t="shared" si="7"/>
        <v>-0.28139049977194236</v>
      </c>
      <c r="T16" s="51">
        <f t="shared" si="8"/>
        <v>2.4283071230342228E-2</v>
      </c>
      <c r="U16" s="51">
        <f t="shared" si="9"/>
        <v>0.36992248062015515</v>
      </c>
      <c r="V16" s="51">
        <f t="shared" si="10"/>
        <v>0.11277110916490656</v>
      </c>
      <c r="W16" s="51">
        <f t="shared" si="11"/>
        <v>7.374631268435109E-4</v>
      </c>
      <c r="X16" s="51">
        <f t="shared" si="12"/>
        <v>-0.47594202898550719</v>
      </c>
      <c r="Y16" s="51">
        <f t="shared" si="13"/>
        <v>0.806640625</v>
      </c>
      <c r="Z16" s="51">
        <f t="shared" si="14"/>
        <v>-1.6564952048822929E-2</v>
      </c>
      <c r="AA16" s="55">
        <f t="shared" si="15"/>
        <v>0.11173558142646847</v>
      </c>
      <c r="AB16" s="58">
        <f t="shared" si="17"/>
        <v>5.7049221373047999E-2</v>
      </c>
      <c r="AC16" s="72"/>
      <c r="AD16" s="82">
        <f t="shared" si="19"/>
        <v>0.79508410129246176</v>
      </c>
      <c r="AE16" s="82">
        <f t="shared" si="20"/>
        <v>0.77128623284750863</v>
      </c>
    </row>
    <row r="17" spans="3:31" x14ac:dyDescent="0.25">
      <c r="C17" s="32" t="s">
        <v>20</v>
      </c>
      <c r="D17" s="23" t="s">
        <v>36</v>
      </c>
      <c r="E17" s="3">
        <f t="shared" ref="E17:P17" si="28">E192/E104</f>
        <v>0.60122699386503065</v>
      </c>
      <c r="F17" s="3">
        <f t="shared" si="28"/>
        <v>0.4885057471264368</v>
      </c>
      <c r="G17" s="3">
        <f t="shared" si="28"/>
        <v>0.47305389221556887</v>
      </c>
      <c r="H17" s="3">
        <f t="shared" si="28"/>
        <v>0.55625000000000002</v>
      </c>
      <c r="I17" s="3">
        <f t="shared" si="28"/>
        <v>0.35714285714285715</v>
      </c>
      <c r="J17" s="3">
        <f t="shared" si="28"/>
        <v>0.76744186046511631</v>
      </c>
      <c r="K17" s="3">
        <f t="shared" si="28"/>
        <v>0.68181818181818177</v>
      </c>
      <c r="L17" s="3">
        <f t="shared" si="28"/>
        <v>0.92920353982300885</v>
      </c>
      <c r="M17" s="3">
        <f t="shared" si="28"/>
        <v>0.74590163934426235</v>
      </c>
      <c r="N17" s="3">
        <f t="shared" si="28"/>
        <v>0.90833333333333333</v>
      </c>
      <c r="O17" s="3">
        <f t="shared" si="28"/>
        <v>0.97744360902255634</v>
      </c>
      <c r="P17" s="33">
        <f t="shared" si="28"/>
        <v>0.83064516129032262</v>
      </c>
      <c r="Q17" s="94">
        <f t="shared" si="5"/>
        <v>-0.18748533896317141</v>
      </c>
      <c r="R17" s="51">
        <f t="shared" si="6"/>
        <v>-3.1630855935188454E-2</v>
      </c>
      <c r="S17" s="51">
        <f t="shared" si="7"/>
        <v>0.17587025316455698</v>
      </c>
      <c r="T17" s="51">
        <f t="shared" si="8"/>
        <v>-0.3579454253611557</v>
      </c>
      <c r="U17" s="51">
        <f t="shared" si="9"/>
        <v>1.1488372093023256</v>
      </c>
      <c r="V17" s="51">
        <f t="shared" si="10"/>
        <v>-0.1115702479338844</v>
      </c>
      <c r="W17" s="51">
        <f t="shared" si="11"/>
        <v>0.36283185840707977</v>
      </c>
      <c r="X17" s="51">
        <f t="shared" si="12"/>
        <v>-0.19726775956284148</v>
      </c>
      <c r="Y17" s="51">
        <f t="shared" si="13"/>
        <v>0.21776556776556769</v>
      </c>
      <c r="Z17" s="51">
        <f t="shared" si="14"/>
        <v>7.6084707180795977E-2</v>
      </c>
      <c r="AA17" s="55">
        <f t="shared" si="15"/>
        <v>-0.1501861042183622</v>
      </c>
      <c r="AB17" s="58">
        <f t="shared" si="17"/>
        <v>0.10954899680640846</v>
      </c>
      <c r="AC17" s="72"/>
      <c r="AD17" s="82">
        <f t="shared" si="19"/>
        <v>0.31830097128531148</v>
      </c>
      <c r="AE17" s="82">
        <f t="shared" si="20"/>
        <v>1</v>
      </c>
    </row>
    <row r="18" spans="3:31" x14ac:dyDescent="0.25">
      <c r="C18" s="32" t="s">
        <v>20</v>
      </c>
      <c r="D18" s="23" t="s">
        <v>37</v>
      </c>
      <c r="E18" s="3">
        <f t="shared" ref="E18:P18" si="29">E193/E105</f>
        <v>1.4310344827586208</v>
      </c>
      <c r="F18" s="3">
        <f t="shared" si="29"/>
        <v>0.69285714285714284</v>
      </c>
      <c r="G18" s="3">
        <f t="shared" si="29"/>
        <v>0.65838509316770188</v>
      </c>
      <c r="H18" s="3">
        <f t="shared" si="29"/>
        <v>0.64596273291925466</v>
      </c>
      <c r="I18" s="3">
        <f t="shared" si="29"/>
        <v>0.53281853281853286</v>
      </c>
      <c r="J18" s="3">
        <f t="shared" si="29"/>
        <v>0.88970588235294112</v>
      </c>
      <c r="K18" s="3">
        <f t="shared" si="29"/>
        <v>0.7279411764705882</v>
      </c>
      <c r="L18" s="3">
        <f t="shared" si="29"/>
        <v>0.7021276595744681</v>
      </c>
      <c r="M18" s="3">
        <f t="shared" si="29"/>
        <v>0.64084507042253525</v>
      </c>
      <c r="N18" s="3">
        <f t="shared" si="29"/>
        <v>0.7</v>
      </c>
      <c r="O18" s="3">
        <f t="shared" si="29"/>
        <v>0.68309859154929575</v>
      </c>
      <c r="P18" s="33">
        <f t="shared" si="29"/>
        <v>0.91743119266055051</v>
      </c>
      <c r="Q18" s="94">
        <f t="shared" si="5"/>
        <v>-0.51583476764199665</v>
      </c>
      <c r="R18" s="51">
        <f t="shared" si="6"/>
        <v>-4.9753473778574572E-2</v>
      </c>
      <c r="S18" s="51">
        <f t="shared" si="7"/>
        <v>-1.8867924528301921E-2</v>
      </c>
      <c r="T18" s="51">
        <f t="shared" si="8"/>
        <v>-0.1751559251559251</v>
      </c>
      <c r="U18" s="51">
        <f t="shared" si="9"/>
        <v>0.66981031543051983</v>
      </c>
      <c r="V18" s="51">
        <f t="shared" si="10"/>
        <v>-0.1818181818181818</v>
      </c>
      <c r="W18" s="51">
        <f t="shared" si="11"/>
        <v>-3.5460992907801359E-2</v>
      </c>
      <c r="X18" s="51">
        <f t="shared" si="12"/>
        <v>-8.7281263337601334E-2</v>
      </c>
      <c r="Y18" s="51">
        <f t="shared" si="13"/>
        <v>9.2307692307692174E-2</v>
      </c>
      <c r="Z18" s="51">
        <f t="shared" si="14"/>
        <v>-2.4144869215291721E-2</v>
      </c>
      <c r="AA18" s="55">
        <f t="shared" si="15"/>
        <v>0.34304360162678532</v>
      </c>
      <c r="AB18" s="58">
        <f t="shared" si="17"/>
        <v>-3.261993906454623E-2</v>
      </c>
      <c r="AC18" s="72"/>
      <c r="AD18" s="82">
        <f t="shared" si="19"/>
        <v>0.21007753169010154</v>
      </c>
      <c r="AE18" s="82">
        <f t="shared" si="20"/>
        <v>0.38064510511324889</v>
      </c>
    </row>
    <row r="19" spans="3:31" x14ac:dyDescent="0.25">
      <c r="C19" s="32" t="s">
        <v>20</v>
      </c>
      <c r="D19" s="23" t="s">
        <v>38</v>
      </c>
      <c r="E19" s="3">
        <f t="shared" ref="E19:P19" si="30">E194/E106</f>
        <v>0.60526315789473684</v>
      </c>
      <c r="F19" s="3">
        <f t="shared" si="30"/>
        <v>0.77319587628865982</v>
      </c>
      <c r="G19" s="3">
        <f t="shared" si="30"/>
        <v>0.65656565656565657</v>
      </c>
      <c r="H19" s="3">
        <f t="shared" si="30"/>
        <v>0.60194174757281549</v>
      </c>
      <c r="I19" s="3">
        <f t="shared" si="30"/>
        <v>0.54807692307692313</v>
      </c>
      <c r="J19" s="3">
        <f t="shared" si="30"/>
        <v>0.43</v>
      </c>
      <c r="K19" s="3">
        <f t="shared" si="30"/>
        <v>0.39795918367346939</v>
      </c>
      <c r="L19" s="3">
        <f t="shared" si="30"/>
        <v>0.20618556701030927</v>
      </c>
      <c r="M19" s="3">
        <f t="shared" si="30"/>
        <v>0.25742574257425743</v>
      </c>
      <c r="N19" s="3">
        <f t="shared" si="30"/>
        <v>0.22429906542056074</v>
      </c>
      <c r="O19" s="3">
        <f t="shared" si="30"/>
        <v>0.11173184357541899</v>
      </c>
      <c r="P19" s="33">
        <f t="shared" si="30"/>
        <v>0.13855421686746988</v>
      </c>
      <c r="Q19" s="94">
        <f t="shared" si="5"/>
        <v>0.27745405647691623</v>
      </c>
      <c r="R19" s="51">
        <f t="shared" si="6"/>
        <v>-0.15084175084175086</v>
      </c>
      <c r="S19" s="51">
        <f t="shared" si="7"/>
        <v>-8.3196415235250273E-2</v>
      </c>
      <c r="T19" s="51">
        <f t="shared" si="8"/>
        <v>-8.948511166253087E-2</v>
      </c>
      <c r="U19" s="51">
        <f t="shared" si="9"/>
        <v>-0.21543859649122815</v>
      </c>
      <c r="V19" s="51">
        <f t="shared" si="10"/>
        <v>-7.4513526340768854E-2</v>
      </c>
      <c r="W19" s="51">
        <f t="shared" si="11"/>
        <v>-0.48189267776896644</v>
      </c>
      <c r="X19" s="51">
        <f t="shared" si="12"/>
        <v>0.24851485148514862</v>
      </c>
      <c r="Y19" s="51">
        <f t="shared" si="13"/>
        <v>-0.12868439971243714</v>
      </c>
      <c r="Z19" s="51">
        <f t="shared" si="14"/>
        <v>-0.5018621973929237</v>
      </c>
      <c r="AA19" s="55">
        <f t="shared" si="15"/>
        <v>0.2400602409638555</v>
      </c>
      <c r="AB19" s="58">
        <f t="shared" si="17"/>
        <v>-0.11999457674837914</v>
      </c>
      <c r="AC19" s="72"/>
      <c r="AD19" s="82">
        <f t="shared" si="19"/>
        <v>0</v>
      </c>
      <c r="AE19" s="82">
        <f t="shared" si="20"/>
        <v>0</v>
      </c>
    </row>
    <row r="20" spans="3:31" x14ac:dyDescent="0.25">
      <c r="C20" s="32" t="s">
        <v>20</v>
      </c>
      <c r="D20" s="23" t="s">
        <v>39</v>
      </c>
      <c r="E20" s="3">
        <f t="shared" ref="E20:P20" si="31">E195/E107</f>
        <v>1.2742857142857142</v>
      </c>
      <c r="F20" s="3">
        <f t="shared" si="31"/>
        <v>0.95081967213114749</v>
      </c>
      <c r="G20" s="3">
        <f t="shared" si="31"/>
        <v>0.96216216216216222</v>
      </c>
      <c r="H20" s="3">
        <f t="shared" si="31"/>
        <v>0.9329896907216495</v>
      </c>
      <c r="I20" s="3">
        <f t="shared" si="31"/>
        <v>0.99489795918367352</v>
      </c>
      <c r="J20" s="3">
        <f t="shared" si="31"/>
        <v>0.95945945945945943</v>
      </c>
      <c r="K20" s="3">
        <f t="shared" si="31"/>
        <v>1.0731707317073171</v>
      </c>
      <c r="L20" s="3">
        <f t="shared" si="31"/>
        <v>1.088235294117647</v>
      </c>
      <c r="M20" s="3">
        <f t="shared" si="31"/>
        <v>1.0742358078602621</v>
      </c>
      <c r="N20" s="3">
        <f t="shared" si="31"/>
        <v>1.0418410041841004</v>
      </c>
      <c r="O20" s="3">
        <f t="shared" si="31"/>
        <v>1.0633484162895928</v>
      </c>
      <c r="P20" s="33">
        <f t="shared" si="31"/>
        <v>1.1809045226130652</v>
      </c>
      <c r="Q20" s="94">
        <f t="shared" si="5"/>
        <v>-0.25384106447107257</v>
      </c>
      <c r="R20" s="51">
        <f t="shared" si="6"/>
        <v>1.192917054986032E-2</v>
      </c>
      <c r="S20" s="51">
        <f t="shared" si="7"/>
        <v>-3.0319703463454226E-2</v>
      </c>
      <c r="T20" s="51">
        <f t="shared" si="8"/>
        <v>6.6354718683053371E-2</v>
      </c>
      <c r="U20" s="51">
        <f t="shared" si="9"/>
        <v>-3.5620235620235696E-2</v>
      </c>
      <c r="V20" s="51">
        <f t="shared" si="10"/>
        <v>0.11851597389213339</v>
      </c>
      <c r="W20" s="51">
        <f t="shared" si="11"/>
        <v>1.4037433155080067E-2</v>
      </c>
      <c r="X20" s="51">
        <f t="shared" si="12"/>
        <v>-1.2864392777056392E-2</v>
      </c>
      <c r="Y20" s="51">
        <f t="shared" si="13"/>
        <v>-3.0156138381467554E-2</v>
      </c>
      <c r="Z20" s="51">
        <f t="shared" si="14"/>
        <v>2.0643660615311924E-2</v>
      </c>
      <c r="AA20" s="55">
        <f t="shared" si="15"/>
        <v>0.11055276381909539</v>
      </c>
      <c r="AB20" s="58">
        <f t="shared" si="17"/>
        <v>-1.3132057781784742E-2</v>
      </c>
      <c r="AC20" s="72"/>
      <c r="AD20" s="82">
        <f t="shared" si="19"/>
        <v>0.34988606078337592</v>
      </c>
      <c r="AE20" s="82">
        <f t="shared" si="20"/>
        <v>0.465543501443696</v>
      </c>
    </row>
    <row r="21" spans="3:31" x14ac:dyDescent="0.25">
      <c r="C21" s="32" t="s">
        <v>20</v>
      </c>
      <c r="D21" s="23" t="s">
        <v>41</v>
      </c>
      <c r="E21" s="3">
        <f t="shared" ref="E21:P21" si="32">E196/E108</f>
        <v>3.0385674931129478</v>
      </c>
      <c r="F21" s="3">
        <f t="shared" si="32"/>
        <v>2.9654178674351583</v>
      </c>
      <c r="G21" s="3">
        <f t="shared" si="32"/>
        <v>2.9656084656084656</v>
      </c>
      <c r="H21" s="3">
        <f t="shared" si="32"/>
        <v>2.8567901234567903</v>
      </c>
      <c r="I21" s="3">
        <f t="shared" si="32"/>
        <v>3.0425</v>
      </c>
      <c r="J21" s="3">
        <f t="shared" si="32"/>
        <v>3.3844282238442824</v>
      </c>
      <c r="K21" s="3">
        <f t="shared" si="32"/>
        <v>3.6306068601583115</v>
      </c>
      <c r="L21" s="3">
        <f t="shared" si="32"/>
        <v>2.5320512820512819</v>
      </c>
      <c r="M21" s="3">
        <f t="shared" si="32"/>
        <v>2.381048387096774</v>
      </c>
      <c r="N21" s="3">
        <f t="shared" si="32"/>
        <v>2.6</v>
      </c>
      <c r="O21" s="3">
        <f t="shared" si="32"/>
        <v>2.5970464135021096</v>
      </c>
      <c r="P21" s="33">
        <f t="shared" si="32"/>
        <v>2.1294964028776979</v>
      </c>
      <c r="Q21" s="94">
        <f t="shared" si="5"/>
        <v>-2.4073720871294273E-2</v>
      </c>
      <c r="R21" s="51">
        <f t="shared" si="6"/>
        <v>6.4273630843161874E-5</v>
      </c>
      <c r="S21" s="51">
        <f t="shared" si="7"/>
        <v>-3.669342848647035E-2</v>
      </c>
      <c r="T21" s="51">
        <f t="shared" si="8"/>
        <v>6.5006482281763117E-2</v>
      </c>
      <c r="U21" s="51">
        <f t="shared" si="9"/>
        <v>0.11238396839582003</v>
      </c>
      <c r="V21" s="51">
        <f t="shared" si="10"/>
        <v>7.27386193566254E-2</v>
      </c>
      <c r="W21" s="51">
        <f t="shared" si="11"/>
        <v>-0.30258180530709605</v>
      </c>
      <c r="X21" s="51">
        <f t="shared" si="12"/>
        <v>-5.9636586361780347E-2</v>
      </c>
      <c r="Y21" s="51">
        <f t="shared" si="13"/>
        <v>9.1955969517358294E-2</v>
      </c>
      <c r="Z21" s="51">
        <f t="shared" si="14"/>
        <v>-1.1359948068809457E-3</v>
      </c>
      <c r="AA21" s="55">
        <f t="shared" si="15"/>
        <v>-0.18003144194636161</v>
      </c>
      <c r="AB21" s="58">
        <f t="shared" si="17"/>
        <v>-8.1972222651111974E-3</v>
      </c>
      <c r="AC21" s="72"/>
      <c r="AD21" s="82">
        <f t="shared" si="19"/>
        <v>0.91378917687298911</v>
      </c>
      <c r="AE21" s="82">
        <f t="shared" si="20"/>
        <v>0.48704197095103635</v>
      </c>
    </row>
    <row r="22" spans="3:31" x14ac:dyDescent="0.25">
      <c r="C22" s="32" t="s">
        <v>20</v>
      </c>
      <c r="D22" s="23" t="s">
        <v>116</v>
      </c>
      <c r="E22" s="3">
        <f t="shared" ref="E22:P22" si="33">E197/E109</f>
        <v>1.8504672897196262</v>
      </c>
      <c r="F22" s="3">
        <f t="shared" si="33"/>
        <v>3.5166666666666666</v>
      </c>
      <c r="G22" s="3">
        <f t="shared" si="33"/>
        <v>3.511278195488722</v>
      </c>
      <c r="H22" s="3">
        <f t="shared" si="33"/>
        <v>2.7160493827160495</v>
      </c>
      <c r="I22" s="3">
        <f t="shared" si="33"/>
        <v>2.7439024390243905</v>
      </c>
      <c r="J22" s="3">
        <f t="shared" si="33"/>
        <v>3.0931677018633539</v>
      </c>
      <c r="K22" s="3">
        <f t="shared" si="33"/>
        <v>3.2360248447204967</v>
      </c>
      <c r="L22" s="3">
        <f t="shared" si="33"/>
        <v>3.1790123456790123</v>
      </c>
      <c r="M22" s="3">
        <f t="shared" si="33"/>
        <v>2.9647058823529413</v>
      </c>
      <c r="N22" s="3">
        <f t="shared" si="33"/>
        <v>2.9106145251396649</v>
      </c>
      <c r="O22" s="3">
        <f t="shared" si="33"/>
        <v>2.8315217391304346</v>
      </c>
      <c r="P22" s="33">
        <f t="shared" si="33"/>
        <v>2.8920454545454546</v>
      </c>
      <c r="Q22" s="94">
        <f t="shared" si="5"/>
        <v>0.90042087542087546</v>
      </c>
      <c r="R22" s="51">
        <f t="shared" si="6"/>
        <v>-1.532266685671453E-3</v>
      </c>
      <c r="S22" s="51">
        <f t="shared" si="7"/>
        <v>-0.22647844132497955</v>
      </c>
      <c r="T22" s="51">
        <f t="shared" si="8"/>
        <v>1.0254988913525552E-2</v>
      </c>
      <c r="U22" s="51">
        <f t="shared" si="9"/>
        <v>0.12728778467908888</v>
      </c>
      <c r="V22" s="51">
        <f t="shared" si="10"/>
        <v>4.6184738955823278E-2</v>
      </c>
      <c r="W22" s="51">
        <f t="shared" si="11"/>
        <v>-1.7618065922608429E-2</v>
      </c>
      <c r="X22" s="51">
        <f t="shared" si="12"/>
        <v>-6.7412906910336884E-2</v>
      </c>
      <c r="Y22" s="51">
        <f t="shared" si="13"/>
        <v>-1.8245100647335293E-2</v>
      </c>
      <c r="Z22" s="51">
        <f t="shared" si="14"/>
        <v>-2.7173913043478357E-2</v>
      </c>
      <c r="AA22" s="55">
        <f t="shared" si="15"/>
        <v>2.1374978188797852E-2</v>
      </c>
      <c r="AB22" s="58">
        <f t="shared" si="17"/>
        <v>7.2568769343490325E-2</v>
      </c>
      <c r="AC22" s="72"/>
      <c r="AD22" s="82">
        <f t="shared" si="19"/>
        <v>1</v>
      </c>
      <c r="AE22" s="82">
        <f t="shared" si="20"/>
        <v>0.8388966988261527</v>
      </c>
    </row>
    <row r="23" spans="3:31" x14ac:dyDescent="0.25">
      <c r="C23" s="32" t="s">
        <v>20</v>
      </c>
      <c r="D23" s="23" t="s">
        <v>43</v>
      </c>
      <c r="E23" s="3">
        <f t="shared" ref="E23:P23" si="34">E198/E110</f>
        <v>0.73333333333333328</v>
      </c>
      <c r="F23" s="3">
        <f t="shared" si="34"/>
        <v>0.28440366972477066</v>
      </c>
      <c r="G23" s="3">
        <f t="shared" si="34"/>
        <v>0.29059829059829062</v>
      </c>
      <c r="H23" s="3">
        <f t="shared" si="34"/>
        <v>0.38333333333333336</v>
      </c>
      <c r="I23" s="3">
        <f t="shared" si="34"/>
        <v>0.38732394366197181</v>
      </c>
      <c r="J23" s="3">
        <f t="shared" si="34"/>
        <v>0.45833333333333331</v>
      </c>
      <c r="K23" s="3">
        <f t="shared" si="34"/>
        <v>0.45038167938931295</v>
      </c>
      <c r="L23" s="3">
        <f t="shared" si="34"/>
        <v>0.69512195121951215</v>
      </c>
      <c r="M23" s="3">
        <f t="shared" si="34"/>
        <v>0.51086956521739135</v>
      </c>
      <c r="N23" s="3">
        <f t="shared" si="34"/>
        <v>0.41304347826086957</v>
      </c>
      <c r="O23" s="3">
        <f t="shared" si="34"/>
        <v>0.38144329896907214</v>
      </c>
      <c r="P23" s="33">
        <f t="shared" si="34"/>
        <v>0.33636363636363636</v>
      </c>
      <c r="Q23" s="94">
        <f t="shared" si="5"/>
        <v>-0.61217681401167634</v>
      </c>
      <c r="R23" s="51">
        <f t="shared" si="6"/>
        <v>2.1781086297215351E-2</v>
      </c>
      <c r="S23" s="51">
        <f t="shared" si="7"/>
        <v>0.31911764705882351</v>
      </c>
      <c r="T23" s="51">
        <f t="shared" si="8"/>
        <v>1.0410287813839448E-2</v>
      </c>
      <c r="U23" s="51">
        <f t="shared" si="9"/>
        <v>0.18333333333333335</v>
      </c>
      <c r="V23" s="51">
        <f t="shared" si="10"/>
        <v>-1.7349063150589889E-2</v>
      </c>
      <c r="W23" s="51">
        <f t="shared" si="11"/>
        <v>0.54340636626705252</v>
      </c>
      <c r="X23" s="51">
        <f t="shared" si="12"/>
        <v>-0.26506483600305097</v>
      </c>
      <c r="Y23" s="51">
        <f t="shared" si="13"/>
        <v>-0.19148936170212774</v>
      </c>
      <c r="Z23" s="51">
        <f t="shared" si="14"/>
        <v>-7.6505697232772715E-2</v>
      </c>
      <c r="AA23" s="55">
        <f t="shared" si="15"/>
        <v>-0.11818181818181812</v>
      </c>
      <c r="AB23" s="58">
        <f t="shared" si="17"/>
        <v>-8.4537051329953497E-3</v>
      </c>
      <c r="AC23" s="72"/>
      <c r="AD23" s="82">
        <f t="shared" si="19"/>
        <v>9.9166283334769997E-2</v>
      </c>
      <c r="AE23" s="82">
        <f t="shared" si="20"/>
        <v>0.48592461068730874</v>
      </c>
    </row>
    <row r="24" spans="3:31" ht="15.75" thickBot="1" x14ac:dyDescent="0.3">
      <c r="C24" s="34" t="s">
        <v>20</v>
      </c>
      <c r="D24" s="13" t="s">
        <v>44</v>
      </c>
      <c r="E24" s="22">
        <f t="shared" ref="E24:P24" si="35">E199/E111</f>
        <v>1.0164917541229386</v>
      </c>
      <c r="F24" s="22">
        <f t="shared" si="35"/>
        <v>1.0618066561014263</v>
      </c>
      <c r="G24" s="22">
        <f t="shared" si="35"/>
        <v>0.9280125195618153</v>
      </c>
      <c r="H24" s="22">
        <f t="shared" si="35"/>
        <v>1.0014619883040936</v>
      </c>
      <c r="I24" s="22">
        <f t="shared" si="35"/>
        <v>0.90840840840840842</v>
      </c>
      <c r="J24" s="22">
        <f t="shared" si="35"/>
        <v>0.9375</v>
      </c>
      <c r="K24" s="22">
        <f t="shared" si="35"/>
        <v>0.93217893217893222</v>
      </c>
      <c r="L24" s="22">
        <f t="shared" si="35"/>
        <v>0.90868924889543445</v>
      </c>
      <c r="M24" s="22">
        <f t="shared" si="35"/>
        <v>0.86571428571428577</v>
      </c>
      <c r="N24" s="22">
        <f t="shared" si="35"/>
        <v>0.85483870967741937</v>
      </c>
      <c r="O24" s="22">
        <f t="shared" si="35"/>
        <v>0.82937685459940658</v>
      </c>
      <c r="P24" s="35">
        <f t="shared" si="35"/>
        <v>0.85603715170278638</v>
      </c>
      <c r="Q24" s="86">
        <f t="shared" si="5"/>
        <v>4.4579704453763025E-2</v>
      </c>
      <c r="R24" s="54">
        <f t="shared" si="6"/>
        <v>-0.12600611963655906</v>
      </c>
      <c r="S24" s="54">
        <f t="shared" si="7"/>
        <v>7.9147066654832787E-2</v>
      </c>
      <c r="T24" s="54">
        <f t="shared" si="8"/>
        <v>-9.2917735253501707E-2</v>
      </c>
      <c r="U24" s="54">
        <f t="shared" si="9"/>
        <v>3.2024793388429743E-2</v>
      </c>
      <c r="V24" s="54">
        <f t="shared" si="10"/>
        <v>-5.6758056758056345E-3</v>
      </c>
      <c r="W24" s="54">
        <f t="shared" si="11"/>
        <v>-2.5198685008458128E-2</v>
      </c>
      <c r="X24" s="54">
        <f t="shared" si="12"/>
        <v>-4.7293354943273837E-2</v>
      </c>
      <c r="Y24" s="54">
        <f t="shared" si="13"/>
        <v>-1.2562546577238411E-2</v>
      </c>
      <c r="Z24" s="54">
        <f t="shared" si="14"/>
        <v>-2.9785566317675347E-2</v>
      </c>
      <c r="AA24" s="56">
        <f t="shared" si="15"/>
        <v>3.2144973609441838E-2</v>
      </c>
      <c r="AB24" s="59">
        <f t="shared" si="17"/>
        <v>-1.8368824891548653E-2</v>
      </c>
      <c r="AC24" s="73"/>
      <c r="AD24" s="46">
        <f t="shared" si="19"/>
        <v>0.2638604592938753</v>
      </c>
      <c r="AE24" s="46">
        <f t="shared" si="20"/>
        <v>0.44272967560372317</v>
      </c>
    </row>
    <row r="25" spans="3:31" x14ac:dyDescent="0.25">
      <c r="C25" s="36" t="s">
        <v>45</v>
      </c>
      <c r="D25" s="11" t="s">
        <v>46</v>
      </c>
      <c r="E25" s="3">
        <f t="shared" ref="E25:P25" si="36">E200/E112</f>
        <v>1.2271977240398293</v>
      </c>
      <c r="F25" s="3">
        <f t="shared" si="36"/>
        <v>1.2876884422110553</v>
      </c>
      <c r="G25" s="3">
        <f t="shared" si="36"/>
        <v>1.3149125596184419</v>
      </c>
      <c r="H25" s="3">
        <f t="shared" si="36"/>
        <v>1.2956222639149468</v>
      </c>
      <c r="I25" s="3">
        <f t="shared" si="36"/>
        <v>1.1334447619561114</v>
      </c>
      <c r="J25" s="3">
        <f t="shared" si="36"/>
        <v>1.299352278695221</v>
      </c>
      <c r="K25" s="3">
        <f t="shared" si="36"/>
        <v>1.2017035577703095</v>
      </c>
      <c r="L25" s="3">
        <f t="shared" si="36"/>
        <v>1.1431693989071039</v>
      </c>
      <c r="M25" s="3">
        <f t="shared" si="36"/>
        <v>1.1525923357031385</v>
      </c>
      <c r="N25" s="3">
        <f t="shared" si="36"/>
        <v>1.1301182363562234</v>
      </c>
      <c r="O25" s="3">
        <f t="shared" si="36"/>
        <v>1.1317243384704856</v>
      </c>
      <c r="P25" s="33">
        <f t="shared" si="36"/>
        <v>1.1198440863342836</v>
      </c>
      <c r="Q25" s="94">
        <f t="shared" si="5"/>
        <v>4.929174572789765E-2</v>
      </c>
      <c r="R25" s="51">
        <f t="shared" si="6"/>
        <v>2.1141851176858288E-2</v>
      </c>
      <c r="S25" s="51">
        <f t="shared" si="7"/>
        <v>-1.467040189280165E-2</v>
      </c>
      <c r="T25" s="51">
        <f t="shared" si="8"/>
        <v>-0.12517344481931642</v>
      </c>
      <c r="U25" s="51">
        <f t="shared" si="9"/>
        <v>0.1463745938997367</v>
      </c>
      <c r="V25" s="51">
        <f t="shared" si="10"/>
        <v>-7.5151844904576645E-2</v>
      </c>
      <c r="W25" s="51">
        <f t="shared" si="11"/>
        <v>-4.870931644058063E-2</v>
      </c>
      <c r="X25" s="51">
        <f t="shared" si="12"/>
        <v>8.2428175605847292E-3</v>
      </c>
      <c r="Y25" s="51">
        <f t="shared" si="13"/>
        <v>-1.9498740925779891E-2</v>
      </c>
      <c r="Z25" s="51">
        <f t="shared" si="14"/>
        <v>1.4211806009259862E-3</v>
      </c>
      <c r="AA25" s="55">
        <f t="shared" si="15"/>
        <v>-1.0497478698971937E-2</v>
      </c>
      <c r="AB25" s="58">
        <f t="shared" si="17"/>
        <v>-5.6731560017051885E-3</v>
      </c>
      <c r="AC25" s="67" t="s">
        <v>22</v>
      </c>
      <c r="AD25" s="82">
        <f t="shared" ref="AD25:AD26" si="37">(O25-$AC$30)/($AC$32-$AC$30)</f>
        <v>0.49970573880013797</v>
      </c>
      <c r="AE25" s="82">
        <f t="shared" ref="AE25:AE26" si="38">(AB25-$AC$26)/($AC$28-$AC$26)</f>
        <v>0.3410705276360767</v>
      </c>
    </row>
    <row r="26" spans="3:31" x14ac:dyDescent="0.25">
      <c r="C26" s="36" t="s">
        <v>45</v>
      </c>
      <c r="D26" s="11" t="s">
        <v>47</v>
      </c>
      <c r="E26" s="3">
        <f t="shared" ref="E26:P26" si="39">E201/E113</f>
        <v>1.2729634724132661</v>
      </c>
      <c r="F26" s="3">
        <f t="shared" si="39"/>
        <v>1.2193518083607326</v>
      </c>
      <c r="G26" s="3">
        <f t="shared" si="39"/>
        <v>1.1859360152043079</v>
      </c>
      <c r="H26" s="3">
        <f t="shared" si="39"/>
        <v>1.213381841189497</v>
      </c>
      <c r="I26" s="3">
        <f t="shared" si="39"/>
        <v>1.0104493207941483</v>
      </c>
      <c r="J26" s="3">
        <f t="shared" si="39"/>
        <v>1.2386837633245791</v>
      </c>
      <c r="K26" s="3">
        <f t="shared" si="39"/>
        <v>1.2115880479296224</v>
      </c>
      <c r="L26" s="3">
        <f t="shared" si="39"/>
        <v>1.2051201507774463</v>
      </c>
      <c r="M26" s="3">
        <f t="shared" si="39"/>
        <v>1.2528307990941443</v>
      </c>
      <c r="N26" s="3">
        <f t="shared" si="39"/>
        <v>1.2094676346037507</v>
      </c>
      <c r="O26" s="3">
        <f t="shared" si="39"/>
        <v>1.1716157205240174</v>
      </c>
      <c r="P26" s="33">
        <f t="shared" si="39"/>
        <v>1.1445851714814288</v>
      </c>
      <c r="Q26" s="94">
        <f t="shared" si="5"/>
        <v>-4.2115634277311388E-2</v>
      </c>
      <c r="R26" s="51">
        <f t="shared" si="6"/>
        <v>-2.7404554557021673E-2</v>
      </c>
      <c r="S26" s="51">
        <f t="shared" si="7"/>
        <v>2.3142754443173586E-2</v>
      </c>
      <c r="T26" s="51">
        <f t="shared" si="8"/>
        <v>-0.16724539094503904</v>
      </c>
      <c r="U26" s="51">
        <f t="shared" si="9"/>
        <v>0.22587421044635189</v>
      </c>
      <c r="V26" s="51">
        <f t="shared" si="10"/>
        <v>-2.1874602862503704E-2</v>
      </c>
      <c r="W26" s="51">
        <f t="shared" si="11"/>
        <v>-5.3383632854653307E-3</v>
      </c>
      <c r="X26" s="51">
        <f t="shared" si="12"/>
        <v>3.9589951496470259E-2</v>
      </c>
      <c r="Y26" s="51">
        <f t="shared" si="13"/>
        <v>-3.4612147563539447E-2</v>
      </c>
      <c r="Z26" s="51">
        <f t="shared" si="14"/>
        <v>-3.1296343115567928E-2</v>
      </c>
      <c r="AA26" s="55">
        <f t="shared" si="15"/>
        <v>-2.3071173055358902E-2</v>
      </c>
      <c r="AB26" s="58">
        <f t="shared" si="17"/>
        <v>-4.1280120220452783E-3</v>
      </c>
      <c r="AC26" s="58">
        <f>MIN(AB25:AB38)</f>
        <v>-6.4417761110004565E-2</v>
      </c>
      <c r="AD26" s="82">
        <f t="shared" si="37"/>
        <v>0.52161525373795481</v>
      </c>
      <c r="AE26" s="82">
        <f t="shared" si="38"/>
        <v>0.350041616495126</v>
      </c>
    </row>
    <row r="27" spans="3:31" x14ac:dyDescent="0.25">
      <c r="C27" s="36" t="s">
        <v>45</v>
      </c>
      <c r="D27" s="10" t="s">
        <v>48</v>
      </c>
      <c r="E27" s="3">
        <f t="shared" ref="E27:P27" si="40">E202/E114</f>
        <v>0.74143920595533497</v>
      </c>
      <c r="F27" s="3">
        <f t="shared" si="40"/>
        <v>0.72567873303167418</v>
      </c>
      <c r="G27" s="3">
        <f t="shared" si="40"/>
        <v>0.69362880886426592</v>
      </c>
      <c r="H27" s="3">
        <f t="shared" si="40"/>
        <v>0.75864022662889519</v>
      </c>
      <c r="I27" s="3">
        <f t="shared" si="40"/>
        <v>0.81968179139658215</v>
      </c>
      <c r="J27" s="3">
        <f t="shared" si="40"/>
        <v>0.73781512605042021</v>
      </c>
      <c r="K27" s="3">
        <f t="shared" si="40"/>
        <v>0.70588235294117652</v>
      </c>
      <c r="L27" s="3">
        <f t="shared" si="40"/>
        <v>0.68435448577680524</v>
      </c>
      <c r="M27" s="3">
        <f t="shared" si="40"/>
        <v>0.67167501391207574</v>
      </c>
      <c r="N27" s="3">
        <f t="shared" si="40"/>
        <v>0.605416887944769</v>
      </c>
      <c r="O27" s="3">
        <f t="shared" si="40"/>
        <v>0.6768973214285714</v>
      </c>
      <c r="P27" s="33">
        <f t="shared" si="40"/>
        <v>0.69354838709677424</v>
      </c>
      <c r="Q27" s="94">
        <f t="shared" si="5"/>
        <v>-2.1256595007480911E-2</v>
      </c>
      <c r="R27" s="51">
        <f t="shared" si="6"/>
        <v>-4.4165444994526744E-2</v>
      </c>
      <c r="S27" s="51">
        <f t="shared" si="7"/>
        <v>9.3726524812424786E-2</v>
      </c>
      <c r="T27" s="51">
        <f t="shared" si="8"/>
        <v>8.0461808674359592E-2</v>
      </c>
      <c r="U27" s="51">
        <f t="shared" si="9"/>
        <v>-9.9876154631514613E-2</v>
      </c>
      <c r="V27" s="51">
        <f t="shared" si="10"/>
        <v>-4.3280182232346233E-2</v>
      </c>
      <c r="W27" s="51">
        <f t="shared" si="11"/>
        <v>-3.0497811816192634E-2</v>
      </c>
      <c r="X27" s="51">
        <f t="shared" si="12"/>
        <v>-1.8527637544944478E-2</v>
      </c>
      <c r="Y27" s="51">
        <f t="shared" si="13"/>
        <v>-9.8646108006006789E-2</v>
      </c>
      <c r="Z27" s="51">
        <f t="shared" si="14"/>
        <v>0.11806811951754378</v>
      </c>
      <c r="AA27" s="55">
        <f t="shared" si="15"/>
        <v>2.4599101135547818E-2</v>
      </c>
      <c r="AB27" s="58">
        <f t="shared" si="17"/>
        <v>-6.3993481228684229E-3</v>
      </c>
      <c r="AC27" s="67" t="s">
        <v>25</v>
      </c>
      <c r="AD27" s="82">
        <f>(O27-$AC$30)/($AC$32-$AC$30)</f>
        <v>0.24990142491023518</v>
      </c>
      <c r="AE27" s="82">
        <f>(AB27-$AC$26)/($AC$28-$AC$26)</f>
        <v>0.33685426421114284</v>
      </c>
    </row>
    <row r="28" spans="3:31" x14ac:dyDescent="0.25">
      <c r="C28" s="36" t="s">
        <v>45</v>
      </c>
      <c r="D28" s="10" t="s">
        <v>49</v>
      </c>
      <c r="E28" s="3">
        <f t="shared" ref="E28:P28" si="41">E203/E115</f>
        <v>1.2007926023778071</v>
      </c>
      <c r="F28" s="3">
        <f t="shared" si="41"/>
        <v>1.3923841059602649</v>
      </c>
      <c r="G28" s="3">
        <f t="shared" si="41"/>
        <v>1.31699604743083</v>
      </c>
      <c r="H28" s="3">
        <f t="shared" si="41"/>
        <v>1.280373831775701</v>
      </c>
      <c r="I28" s="3">
        <f t="shared" si="41"/>
        <v>1.3158313444709626</v>
      </c>
      <c r="J28" s="3">
        <f t="shared" si="41"/>
        <v>1.2570990023023791</v>
      </c>
      <c r="K28" s="3">
        <f t="shared" si="41"/>
        <v>1.3023255813953489</v>
      </c>
      <c r="L28" s="3">
        <f t="shared" si="41"/>
        <v>1.2495961227786754</v>
      </c>
      <c r="M28" s="3">
        <f t="shared" si="41"/>
        <v>1.2321857485988792</v>
      </c>
      <c r="N28" s="3">
        <f t="shared" si="41"/>
        <v>1.1845528455284553</v>
      </c>
      <c r="O28" s="3">
        <f t="shared" si="41"/>
        <v>1.0685142417244033</v>
      </c>
      <c r="P28" s="33">
        <f t="shared" si="41"/>
        <v>1.0533864541832669</v>
      </c>
      <c r="Q28" s="94">
        <f t="shared" si="5"/>
        <v>0.15955420045315793</v>
      </c>
      <c r="R28" s="51">
        <f t="shared" si="6"/>
        <v>-5.4143147861805782E-2</v>
      </c>
      <c r="S28" s="51">
        <f t="shared" si="7"/>
        <v>-2.7807384636097367E-2</v>
      </c>
      <c r="T28" s="51">
        <f t="shared" si="8"/>
        <v>2.7693093856883184E-2</v>
      </c>
      <c r="U28" s="51">
        <f t="shared" si="9"/>
        <v>-4.463515967709155E-2</v>
      </c>
      <c r="V28" s="51">
        <f t="shared" si="10"/>
        <v>3.5976942953687197E-2</v>
      </c>
      <c r="W28" s="51">
        <f t="shared" si="11"/>
        <v>-4.0488691437802905E-2</v>
      </c>
      <c r="X28" s="51">
        <f t="shared" si="12"/>
        <v>-1.3932801056617759E-2</v>
      </c>
      <c r="Y28" s="51">
        <f t="shared" si="13"/>
        <v>-3.8657242322910616E-2</v>
      </c>
      <c r="Z28" s="51">
        <f t="shared" si="14"/>
        <v>-9.7959837116667059E-2</v>
      </c>
      <c r="AA28" s="55">
        <f t="shared" si="15"/>
        <v>-1.4157778109464126E-2</v>
      </c>
      <c r="AB28" s="58">
        <f t="shared" si="17"/>
        <v>-9.4400026845264749E-3</v>
      </c>
      <c r="AC28" s="58">
        <f>MAX(AB25:AB38)</f>
        <v>0.1078181852658138</v>
      </c>
      <c r="AD28" s="82">
        <f t="shared" ref="AD28:AD38" si="42">(O28-$AC$30)/($AC$32-$AC$30)</f>
        <v>0.46498890304296414</v>
      </c>
      <c r="AE28" s="82">
        <f t="shared" ref="AE28:AE36" si="43">(AB28-$AC$26)/($AC$28-$AC$26)</f>
        <v>0.31920025745100145</v>
      </c>
    </row>
    <row r="29" spans="3:31" x14ac:dyDescent="0.25">
      <c r="C29" s="36" t="s">
        <v>45</v>
      </c>
      <c r="D29" s="10" t="s">
        <v>50</v>
      </c>
      <c r="E29" s="3">
        <f t="shared" ref="E29:P29" si="44">E204/E116</f>
        <v>1.8942420681551115</v>
      </c>
      <c r="F29" s="3">
        <f t="shared" si="44"/>
        <v>1.9514687100893997</v>
      </c>
      <c r="G29" s="3">
        <f t="shared" si="44"/>
        <v>1.7745803357314149</v>
      </c>
      <c r="H29" s="3">
        <f t="shared" si="44"/>
        <v>1.8893034825870647</v>
      </c>
      <c r="I29" s="3">
        <f t="shared" si="44"/>
        <v>1.9459798994974875</v>
      </c>
      <c r="J29" s="3">
        <f t="shared" si="44"/>
        <v>2.0287141073657926</v>
      </c>
      <c r="K29" s="3">
        <f t="shared" si="44"/>
        <v>1.9486215538847118</v>
      </c>
      <c r="L29" s="3">
        <f t="shared" si="44"/>
        <v>2.0695652173913044</v>
      </c>
      <c r="M29" s="3">
        <f t="shared" si="44"/>
        <v>2.2556109725685785</v>
      </c>
      <c r="N29" s="3">
        <f t="shared" si="44"/>
        <v>2.1939759036144579</v>
      </c>
      <c r="O29" s="3">
        <f t="shared" si="44"/>
        <v>2.0426267281105992</v>
      </c>
      <c r="P29" s="33">
        <f t="shared" si="44"/>
        <v>2.1404761904761904</v>
      </c>
      <c r="Q29" s="94">
        <f t="shared" si="5"/>
        <v>3.0210838887145926E-2</v>
      </c>
      <c r="R29" s="51">
        <f t="shared" si="6"/>
        <v>-9.0643715394176747E-2</v>
      </c>
      <c r="S29" s="51">
        <f t="shared" si="7"/>
        <v>6.4648043565953994E-2</v>
      </c>
      <c r="T29" s="51">
        <f t="shared" si="8"/>
        <v>2.9998577482541099E-2</v>
      </c>
      <c r="U29" s="51">
        <f t="shared" si="9"/>
        <v>4.2515448330000552E-2</v>
      </c>
      <c r="V29" s="51">
        <f t="shared" si="10"/>
        <v>-3.9479467900520447E-2</v>
      </c>
      <c r="W29" s="51">
        <f t="shared" si="11"/>
        <v>6.2066265902418573E-2</v>
      </c>
      <c r="X29" s="51">
        <f t="shared" si="12"/>
        <v>8.9896058173892929E-2</v>
      </c>
      <c r="Y29" s="51">
        <f t="shared" si="13"/>
        <v>-2.7325221283142433E-2</v>
      </c>
      <c r="Z29" s="51">
        <f t="shared" si="14"/>
        <v>-6.8983973458650608E-2</v>
      </c>
      <c r="AA29" s="55">
        <f t="shared" si="15"/>
        <v>4.7903741304756442E-2</v>
      </c>
      <c r="AB29" s="58">
        <f>AVERAGE(Q29:Z29)</f>
        <v>9.2902854305462849E-3</v>
      </c>
      <c r="AC29" s="67" t="s">
        <v>28</v>
      </c>
      <c r="AD29" s="82">
        <f t="shared" si="42"/>
        <v>1</v>
      </c>
      <c r="AE29" s="82">
        <f t="shared" si="43"/>
        <v>0.42794810311965947</v>
      </c>
    </row>
    <row r="30" spans="3:31" x14ac:dyDescent="0.25">
      <c r="C30" s="36" t="s">
        <v>45</v>
      </c>
      <c r="D30" s="10" t="s">
        <v>51</v>
      </c>
      <c r="E30" s="3">
        <f t="shared" ref="E30:P30" si="45">E205/E117</f>
        <v>1.1917896087235407</v>
      </c>
      <c r="F30" s="3">
        <f t="shared" si="45"/>
        <v>1.3052391799544418</v>
      </c>
      <c r="G30" s="3">
        <f t="shared" si="45"/>
        <v>1.3322957198443579</v>
      </c>
      <c r="H30" s="3">
        <f t="shared" si="45"/>
        <v>1.4342629482071714</v>
      </c>
      <c r="I30" s="3">
        <f t="shared" si="45"/>
        <v>1.3551114527286703</v>
      </c>
      <c r="J30" s="3">
        <f t="shared" si="45"/>
        <v>1.4234374999999999</v>
      </c>
      <c r="K30" s="3">
        <f t="shared" si="45"/>
        <v>1.3166794773251345</v>
      </c>
      <c r="L30" s="3">
        <f t="shared" si="45"/>
        <v>1.2535101404056161</v>
      </c>
      <c r="M30" s="3">
        <f t="shared" si="45"/>
        <v>1.24251968503937</v>
      </c>
      <c r="N30" s="3">
        <f t="shared" si="45"/>
        <v>1.2292006525285482</v>
      </c>
      <c r="O30" s="3">
        <f t="shared" si="45"/>
        <v>1.1313813813813813</v>
      </c>
      <c r="P30" s="33">
        <f t="shared" si="45"/>
        <v>1.1667965705378021</v>
      </c>
      <c r="Q30" s="94">
        <f t="shared" si="5"/>
        <v>9.5192616549502104E-2</v>
      </c>
      <c r="R30" s="51">
        <f t="shared" si="6"/>
        <v>2.0729181521244602E-2</v>
      </c>
      <c r="S30" s="51">
        <f t="shared" si="7"/>
        <v>7.6534981569051003E-2</v>
      </c>
      <c r="T30" s="51">
        <f t="shared" si="8"/>
        <v>-5.5186181569732699E-2</v>
      </c>
      <c r="U30" s="51">
        <f t="shared" si="9"/>
        <v>5.0420979863868315E-2</v>
      </c>
      <c r="V30" s="51">
        <f t="shared" si="10"/>
        <v>-7.5000147653033908E-2</v>
      </c>
      <c r="W30" s="51">
        <f t="shared" si="11"/>
        <v>-4.7976244794100016E-2</v>
      </c>
      <c r="X30" s="51">
        <f t="shared" si="12"/>
        <v>-8.7677434844601748E-3</v>
      </c>
      <c r="Y30" s="51">
        <f t="shared" si="13"/>
        <v>-1.0719373440268571E-2</v>
      </c>
      <c r="Z30" s="51">
        <f t="shared" si="14"/>
        <v>-7.9579579579579646E-2</v>
      </c>
      <c r="AA30" s="55">
        <f t="shared" si="15"/>
        <v>3.1302609128302857E-2</v>
      </c>
      <c r="AB30" s="58">
        <f t="shared" si="17"/>
        <v>-3.4351511017509002E-3</v>
      </c>
      <c r="AC30" s="82">
        <f>MIN(O25:O38)</f>
        <v>0.22189349112426035</v>
      </c>
      <c r="AD30" s="82">
        <f t="shared" si="42"/>
        <v>0.49951737672592667</v>
      </c>
      <c r="AE30" s="82">
        <f t="shared" si="43"/>
        <v>0.35406435933640579</v>
      </c>
    </row>
    <row r="31" spans="3:31" x14ac:dyDescent="0.25">
      <c r="C31" s="36" t="s">
        <v>45</v>
      </c>
      <c r="D31" s="10" t="s">
        <v>52</v>
      </c>
      <c r="E31" s="3">
        <f t="shared" ref="E31:P31" si="46">E206/E118</f>
        <v>0.93641180923542766</v>
      </c>
      <c r="F31" s="3">
        <f t="shared" si="46"/>
        <v>0.98887938408896492</v>
      </c>
      <c r="G31" s="3">
        <f t="shared" si="46"/>
        <v>0.90786136939983098</v>
      </c>
      <c r="H31" s="3">
        <f t="shared" si="46"/>
        <v>1.2426395939086294</v>
      </c>
      <c r="I31" s="3">
        <f t="shared" si="46"/>
        <v>1.2306182531894014</v>
      </c>
      <c r="J31" s="3">
        <f t="shared" si="46"/>
        <v>1.2238095238095239</v>
      </c>
      <c r="K31" s="3">
        <f t="shared" si="46"/>
        <v>1.1698292220113853</v>
      </c>
      <c r="L31" s="3">
        <f t="shared" si="46"/>
        <v>1.1489361702127661</v>
      </c>
      <c r="M31" s="3">
        <f t="shared" si="46"/>
        <v>1.0735930735930737</v>
      </c>
      <c r="N31" s="3">
        <f t="shared" si="46"/>
        <v>1.0741687979539642</v>
      </c>
      <c r="O31" s="3">
        <f t="shared" si="46"/>
        <v>1.1577998196573489</v>
      </c>
      <c r="P31" s="33">
        <f t="shared" si="46"/>
        <v>1.1457013574660633</v>
      </c>
      <c r="Q31" s="94">
        <f t="shared" si="5"/>
        <v>5.603044978296097E-2</v>
      </c>
      <c r="R31" s="51">
        <f t="shared" si="6"/>
        <v>-8.1929116930447729E-2</v>
      </c>
      <c r="S31" s="51">
        <f t="shared" si="7"/>
        <v>0.36875478546918861</v>
      </c>
      <c r="T31" s="51">
        <f t="shared" si="8"/>
        <v>-9.6740364448035798E-3</v>
      </c>
      <c r="U31" s="51">
        <f t="shared" si="9"/>
        <v>-5.5327713222449795E-3</v>
      </c>
      <c r="V31" s="51">
        <f t="shared" si="10"/>
        <v>-4.4108417811708593E-2</v>
      </c>
      <c r="W31" s="51">
        <f t="shared" si="11"/>
        <v>-1.7859916136045952E-2</v>
      </c>
      <c r="X31" s="51">
        <f t="shared" si="12"/>
        <v>-6.557639890973227E-2</v>
      </c>
      <c r="Y31" s="51">
        <f t="shared" si="13"/>
        <v>5.3625938453922346E-4</v>
      </c>
      <c r="Z31" s="51">
        <f t="shared" si="14"/>
        <v>7.7856498776246189E-2</v>
      </c>
      <c r="AA31" s="55">
        <f t="shared" si="15"/>
        <v>-1.0449528481414148E-2</v>
      </c>
      <c r="AB31" s="58">
        <f t="shared" si="17"/>
        <v>2.7849733585795185E-2</v>
      </c>
      <c r="AC31" s="67" t="s">
        <v>31</v>
      </c>
      <c r="AD31" s="82">
        <f t="shared" si="42"/>
        <v>0.51402715648899355</v>
      </c>
      <c r="AE31" s="82">
        <f t="shared" si="43"/>
        <v>0.53570405387080078</v>
      </c>
    </row>
    <row r="32" spans="3:31" x14ac:dyDescent="0.25">
      <c r="C32" s="36" t="s">
        <v>45</v>
      </c>
      <c r="D32" s="23" t="s">
        <v>53</v>
      </c>
      <c r="E32" s="3">
        <f t="shared" ref="E32:P32" si="47">E207/E119</f>
        <v>0.46069469835466181</v>
      </c>
      <c r="F32" s="3">
        <f t="shared" si="47"/>
        <v>0.3651376146788991</v>
      </c>
      <c r="G32" s="3">
        <f t="shared" si="47"/>
        <v>0.41730769230769232</v>
      </c>
      <c r="H32" s="3">
        <f t="shared" si="47"/>
        <v>0.44791666666666669</v>
      </c>
      <c r="I32" s="3">
        <f t="shared" si="47"/>
        <v>0.48565573770491804</v>
      </c>
      <c r="J32" s="3">
        <f t="shared" si="47"/>
        <v>0.45436893203883494</v>
      </c>
      <c r="K32" s="3">
        <f t="shared" si="47"/>
        <v>0.46530612244897956</v>
      </c>
      <c r="L32" s="3">
        <f t="shared" si="47"/>
        <v>0.46978557504873292</v>
      </c>
      <c r="M32" s="3">
        <f t="shared" si="47"/>
        <v>0.53057199211045369</v>
      </c>
      <c r="N32" s="3">
        <f t="shared" si="47"/>
        <v>0.48407643312101911</v>
      </c>
      <c r="O32" s="3">
        <f t="shared" si="47"/>
        <v>0.44964028776978415</v>
      </c>
      <c r="P32" s="33">
        <f t="shared" si="47"/>
        <v>0.46095238095238095</v>
      </c>
      <c r="Q32" s="94">
        <f t="shared" si="5"/>
        <v>-0.20741954274064364</v>
      </c>
      <c r="R32" s="51">
        <f t="shared" si="6"/>
        <v>0.14287785079242363</v>
      </c>
      <c r="S32" s="51">
        <f t="shared" si="7"/>
        <v>7.3348694316436258E-2</v>
      </c>
      <c r="T32" s="51">
        <f t="shared" si="8"/>
        <v>8.425467022493327E-2</v>
      </c>
      <c r="U32" s="51">
        <f t="shared" si="9"/>
        <v>-6.442177706771543E-2</v>
      </c>
      <c r="V32" s="51">
        <f t="shared" si="10"/>
        <v>2.4071166928309753E-2</v>
      </c>
      <c r="W32" s="51">
        <f t="shared" si="11"/>
        <v>9.6268937450839608E-3</v>
      </c>
      <c r="X32" s="51">
        <f t="shared" si="12"/>
        <v>0.12939183382847619</v>
      </c>
      <c r="Y32" s="51">
        <f t="shared" si="13"/>
        <v>-8.7632893708711274E-2</v>
      </c>
      <c r="Z32" s="51">
        <f t="shared" si="14"/>
        <v>-7.1137826580840641E-2</v>
      </c>
      <c r="AA32" s="55">
        <f t="shared" si="15"/>
        <v>2.5158095238095271E-2</v>
      </c>
      <c r="AB32" s="58">
        <f t="shared" si="17"/>
        <v>3.2959069737752088E-3</v>
      </c>
      <c r="AC32" s="82">
        <f>MAX(O25:O38)</f>
        <v>2.0426267281105992</v>
      </c>
      <c r="AD32" s="82">
        <f t="shared" si="42"/>
        <v>0.12508520854075703</v>
      </c>
      <c r="AE32" s="82">
        <f t="shared" si="43"/>
        <v>0.39314480808802099</v>
      </c>
    </row>
    <row r="33" spans="3:33" x14ac:dyDescent="0.25">
      <c r="C33" s="36" t="s">
        <v>45</v>
      </c>
      <c r="D33" s="23" t="s">
        <v>54</v>
      </c>
      <c r="E33" s="3">
        <f t="shared" ref="E33:P33" si="48">E208/E120</f>
        <v>0.45244956772334294</v>
      </c>
      <c r="F33" s="3">
        <f t="shared" si="48"/>
        <v>0.48</v>
      </c>
      <c r="G33" s="3">
        <f t="shared" si="48"/>
        <v>0.40869565217391307</v>
      </c>
      <c r="H33" s="3">
        <f t="shared" si="48"/>
        <v>0.43812709030100333</v>
      </c>
      <c r="I33" s="3">
        <f t="shared" si="48"/>
        <v>0.38870431893687707</v>
      </c>
      <c r="J33" s="3">
        <f t="shared" si="48"/>
        <v>0.39322033898305087</v>
      </c>
      <c r="K33" s="3">
        <f t="shared" si="48"/>
        <v>0.38327526132404183</v>
      </c>
      <c r="L33" s="3">
        <f t="shared" si="48"/>
        <v>0.32807570977917982</v>
      </c>
      <c r="M33" s="3">
        <f t="shared" si="48"/>
        <v>0.2656716417910448</v>
      </c>
      <c r="N33" s="3">
        <f t="shared" si="48"/>
        <v>0.2601880877742947</v>
      </c>
      <c r="O33" s="3">
        <f t="shared" si="48"/>
        <v>0.22189349112426035</v>
      </c>
      <c r="P33" s="33">
        <f t="shared" si="48"/>
        <v>0.20414201183431951</v>
      </c>
      <c r="Q33" s="94">
        <f t="shared" si="5"/>
        <v>6.0891719745222894E-2</v>
      </c>
      <c r="R33" s="51">
        <f t="shared" si="6"/>
        <v>-0.14855072463768107</v>
      </c>
      <c r="S33" s="51">
        <f t="shared" si="7"/>
        <v>7.2013093289688926E-2</v>
      </c>
      <c r="T33" s="51">
        <f t="shared" si="8"/>
        <v>-0.11280464609063934</v>
      </c>
      <c r="U33" s="51">
        <f t="shared" si="9"/>
        <v>1.1618137041865921E-2</v>
      </c>
      <c r="V33" s="51">
        <f t="shared" si="10"/>
        <v>-2.5291361287997121E-2</v>
      </c>
      <c r="W33" s="51">
        <f t="shared" si="11"/>
        <v>-0.14402064812159449</v>
      </c>
      <c r="X33" s="51">
        <f t="shared" si="12"/>
        <v>-0.19021239954075772</v>
      </c>
      <c r="Y33" s="51">
        <f t="shared" si="13"/>
        <v>-2.0640343770913307E-2</v>
      </c>
      <c r="Z33" s="51">
        <f t="shared" si="14"/>
        <v>-0.14718043772724043</v>
      </c>
      <c r="AA33" s="55">
        <f t="shared" si="15"/>
        <v>-8.0000000000000029E-2</v>
      </c>
      <c r="AB33" s="58">
        <f t="shared" si="17"/>
        <v>-6.4417761110004565E-2</v>
      </c>
      <c r="AC33" s="72"/>
      <c r="AD33" s="82">
        <f t="shared" si="42"/>
        <v>0</v>
      </c>
      <c r="AE33" s="82">
        <f t="shared" si="43"/>
        <v>0</v>
      </c>
    </row>
    <row r="34" spans="3:33" x14ac:dyDescent="0.25">
      <c r="C34" s="36" t="s">
        <v>45</v>
      </c>
      <c r="D34" s="23" t="s">
        <v>55</v>
      </c>
      <c r="E34" s="3">
        <f t="shared" ref="E34:P34" si="49">E209/E121</f>
        <v>0.36883942766295708</v>
      </c>
      <c r="F34" s="3">
        <f t="shared" si="49"/>
        <v>0.25939849624060152</v>
      </c>
      <c r="G34" s="3">
        <f t="shared" si="49"/>
        <v>0.25037257824143072</v>
      </c>
      <c r="H34" s="3">
        <f t="shared" si="49"/>
        <v>0.26957831325301207</v>
      </c>
      <c r="I34" s="3">
        <f t="shared" si="49"/>
        <v>0.27945619335347432</v>
      </c>
      <c r="J34" s="3">
        <f t="shared" si="49"/>
        <v>0.27892234548335976</v>
      </c>
      <c r="K34" s="3">
        <f t="shared" si="49"/>
        <v>0.28670120898100171</v>
      </c>
      <c r="L34" s="3">
        <f t="shared" si="49"/>
        <v>0.29401709401709403</v>
      </c>
      <c r="M34" s="3">
        <f t="shared" si="49"/>
        <v>0.26726726726726729</v>
      </c>
      <c r="N34" s="3">
        <f t="shared" si="49"/>
        <v>0.23011363636363635</v>
      </c>
      <c r="O34" s="3">
        <f t="shared" si="49"/>
        <v>0.29475308641975306</v>
      </c>
      <c r="P34" s="33">
        <f t="shared" si="49"/>
        <v>0.2800632911392405</v>
      </c>
      <c r="Q34" s="94">
        <f t="shared" si="5"/>
        <v>-0.2967170080373347</v>
      </c>
      <c r="R34" s="51">
        <f t="shared" si="6"/>
        <v>-3.4795567938832345E-2</v>
      </c>
      <c r="S34" s="51">
        <f t="shared" si="7"/>
        <v>7.6708620195065969E-2</v>
      </c>
      <c r="T34" s="51">
        <f t="shared" si="8"/>
        <v>3.6641968640820879E-2</v>
      </c>
      <c r="U34" s="51">
        <f t="shared" si="9"/>
        <v>-1.9103096757613178E-3</v>
      </c>
      <c r="V34" s="51">
        <f t="shared" si="10"/>
        <v>2.788899356256859E-2</v>
      </c>
      <c r="W34" s="51">
        <f t="shared" si="11"/>
        <v>2.5517454433117183E-2</v>
      </c>
      <c r="X34" s="51">
        <f t="shared" si="12"/>
        <v>-9.0980515399119985E-2</v>
      </c>
      <c r="Y34" s="51">
        <f t="shared" si="13"/>
        <v>-0.1390130234933607</v>
      </c>
      <c r="Z34" s="51">
        <f t="shared" si="14"/>
        <v>0.28090230147843315</v>
      </c>
      <c r="AA34" s="55">
        <f t="shared" si="15"/>
        <v>-4.9837630061634247E-2</v>
      </c>
      <c r="AB34" s="58">
        <f t="shared" si="17"/>
        <v>-1.1575708623440322E-2</v>
      </c>
      <c r="AC34" s="72"/>
      <c r="AD34" s="82">
        <f t="shared" si="42"/>
        <v>4.0016622872271639E-2</v>
      </c>
      <c r="AE34" s="82">
        <f t="shared" si="43"/>
        <v>0.30680037238720792</v>
      </c>
    </row>
    <row r="35" spans="3:33" x14ac:dyDescent="0.25">
      <c r="C35" s="36" t="s">
        <v>45</v>
      </c>
      <c r="D35" s="23" t="s">
        <v>56</v>
      </c>
      <c r="E35" s="3">
        <f t="shared" ref="E35:P35" si="50">E210/E122</f>
        <v>0.59746434231378764</v>
      </c>
      <c r="F35" s="3">
        <f t="shared" si="50"/>
        <v>0.79475982532751088</v>
      </c>
      <c r="G35" s="3">
        <f t="shared" si="50"/>
        <v>0.78189300411522633</v>
      </c>
      <c r="H35" s="3">
        <f t="shared" si="50"/>
        <v>0.9213483146067416</v>
      </c>
      <c r="I35" s="3">
        <f t="shared" si="50"/>
        <v>0.92255125284738038</v>
      </c>
      <c r="J35" s="3">
        <f t="shared" si="50"/>
        <v>1.0045558086560364</v>
      </c>
      <c r="K35" s="3">
        <f t="shared" si="50"/>
        <v>0.96559139784946235</v>
      </c>
      <c r="L35" s="3">
        <f t="shared" si="50"/>
        <v>1.0155902004454342</v>
      </c>
      <c r="M35" s="3">
        <f t="shared" si="50"/>
        <v>0.95565410199556544</v>
      </c>
      <c r="N35" s="3">
        <f t="shared" si="50"/>
        <v>0.98858447488584478</v>
      </c>
      <c r="O35" s="3">
        <f t="shared" si="50"/>
        <v>1.037122969837587</v>
      </c>
      <c r="P35" s="33">
        <f t="shared" si="50"/>
        <v>0.97872340425531912</v>
      </c>
      <c r="Q35" s="94">
        <f t="shared" si="5"/>
        <v>0.33022135220599302</v>
      </c>
      <c r="R35" s="51">
        <f t="shared" si="6"/>
        <v>-1.6189571745127265E-2</v>
      </c>
      <c r="S35" s="51">
        <f t="shared" si="7"/>
        <v>0.17835600236546428</v>
      </c>
      <c r="T35" s="51">
        <f t="shared" si="8"/>
        <v>1.3056280904494004E-3</v>
      </c>
      <c r="U35" s="51">
        <f t="shared" si="9"/>
        <v>8.888888888888892E-2</v>
      </c>
      <c r="V35" s="51">
        <f t="shared" si="10"/>
        <v>-3.8787701460512532E-2</v>
      </c>
      <c r="W35" s="51">
        <f t="shared" si="11"/>
        <v>5.1780497120549954E-2</v>
      </c>
      <c r="X35" s="51">
        <f t="shared" si="12"/>
        <v>-5.9016026763138364E-2</v>
      </c>
      <c r="Y35" s="51">
        <f t="shared" si="13"/>
        <v>3.4458464439712254E-2</v>
      </c>
      <c r="Z35" s="51">
        <f t="shared" si="14"/>
        <v>4.9098985655572969E-2</v>
      </c>
      <c r="AA35" s="55">
        <f t="shared" si="15"/>
        <v>-5.6309200818696774E-2</v>
      </c>
      <c r="AB35" s="58">
        <f t="shared" si="17"/>
        <v>6.201165187978526E-2</v>
      </c>
      <c r="AC35" s="72"/>
      <c r="AD35" s="82">
        <f t="shared" si="42"/>
        <v>0.44774789746942117</v>
      </c>
      <c r="AE35" s="82">
        <f t="shared" si="43"/>
        <v>0.73404777370875418</v>
      </c>
    </row>
    <row r="36" spans="3:33" x14ac:dyDescent="0.25">
      <c r="C36" s="36" t="s">
        <v>45</v>
      </c>
      <c r="D36" s="23" t="s">
        <v>57</v>
      </c>
      <c r="E36" s="3">
        <f t="shared" ref="E36:P36" si="51">E211/E123</f>
        <v>0.20098039215686275</v>
      </c>
      <c r="F36" s="3">
        <f t="shared" si="51"/>
        <v>0.25448028673835127</v>
      </c>
      <c r="G36" s="3">
        <f t="shared" si="51"/>
        <v>0.26629422718808193</v>
      </c>
      <c r="H36" s="3">
        <f t="shared" si="51"/>
        <v>0.27450980392156865</v>
      </c>
      <c r="I36" s="3">
        <f t="shared" si="51"/>
        <v>0.24452554744525548</v>
      </c>
      <c r="J36" s="3">
        <f t="shared" si="51"/>
        <v>0.30588235294117649</v>
      </c>
      <c r="K36" s="3">
        <f t="shared" si="51"/>
        <v>0.3007662835249042</v>
      </c>
      <c r="L36" s="3">
        <f t="shared" si="51"/>
        <v>0.3014705882352941</v>
      </c>
      <c r="M36" s="3">
        <f t="shared" si="51"/>
        <v>0.27689594356261021</v>
      </c>
      <c r="N36" s="3">
        <f t="shared" si="51"/>
        <v>0.26288659793814434</v>
      </c>
      <c r="O36" s="3">
        <f t="shared" si="51"/>
        <v>0.26198630136986301</v>
      </c>
      <c r="P36" s="33">
        <f t="shared" si="51"/>
        <v>0.26608695652173914</v>
      </c>
      <c r="Q36" s="94">
        <f t="shared" si="5"/>
        <v>0.2661945974298453</v>
      </c>
      <c r="R36" s="51">
        <f t="shared" si="6"/>
        <v>4.6423794161617682E-2</v>
      </c>
      <c r="S36" s="51">
        <f t="shared" si="7"/>
        <v>3.0851501439736837E-2</v>
      </c>
      <c r="T36" s="51">
        <f t="shared" si="8"/>
        <v>-0.10922836287799796</v>
      </c>
      <c r="U36" s="51">
        <f t="shared" si="9"/>
        <v>0.25092186128182625</v>
      </c>
      <c r="V36" s="51">
        <f t="shared" si="10"/>
        <v>-1.6725611553197888E-2</v>
      </c>
      <c r="W36" s="51">
        <f t="shared" si="11"/>
        <v>2.3417010116148352E-3</v>
      </c>
      <c r="X36" s="51">
        <f t="shared" si="12"/>
        <v>-8.1515894524024607E-2</v>
      </c>
      <c r="Y36" s="51">
        <f t="shared" si="13"/>
        <v>-5.0594260949504151E-2</v>
      </c>
      <c r="Z36" s="51">
        <f t="shared" si="14"/>
        <v>-3.4246575342466411E-3</v>
      </c>
      <c r="AA36" s="55">
        <f t="shared" si="15"/>
        <v>1.5652173913043535E-2</v>
      </c>
      <c r="AB36" s="58">
        <f t="shared" si="17"/>
        <v>3.3524466788566971E-2</v>
      </c>
      <c r="AC36" s="72"/>
      <c r="AD36" s="82">
        <f t="shared" si="42"/>
        <v>2.2020145198186149E-2</v>
      </c>
      <c r="AE36" s="82">
        <f t="shared" si="43"/>
        <v>0.56865149209249199</v>
      </c>
    </row>
    <row r="37" spans="3:33" x14ac:dyDescent="0.25">
      <c r="C37" s="36" t="s">
        <v>45</v>
      </c>
      <c r="D37" s="23" t="s">
        <v>58</v>
      </c>
      <c r="E37" s="3">
        <f t="shared" ref="E37:P37" si="52">E212/E124</f>
        <v>0.5490196078431373</v>
      </c>
      <c r="F37" s="3">
        <f t="shared" si="52"/>
        <v>0.49614395886889462</v>
      </c>
      <c r="G37" s="3">
        <f t="shared" si="52"/>
        <v>0.45945945945945948</v>
      </c>
      <c r="H37" s="3">
        <f t="shared" si="52"/>
        <v>0.53197674418604646</v>
      </c>
      <c r="I37" s="3">
        <f t="shared" si="52"/>
        <v>0.52023121387283233</v>
      </c>
      <c r="J37" s="3">
        <f t="shared" si="52"/>
        <v>0.60724233983286913</v>
      </c>
      <c r="K37" s="3">
        <f t="shared" si="52"/>
        <v>0.50415512465373957</v>
      </c>
      <c r="L37" s="3">
        <f t="shared" si="52"/>
        <v>0.5</v>
      </c>
      <c r="M37" s="3">
        <f t="shared" si="52"/>
        <v>0.44383561643835617</v>
      </c>
      <c r="N37" s="3">
        <f t="shared" si="52"/>
        <v>0.40159574468085107</v>
      </c>
      <c r="O37" s="3">
        <f t="shared" si="52"/>
        <v>0.43222506393861893</v>
      </c>
      <c r="P37" s="33">
        <f t="shared" si="52"/>
        <v>0.46153846153846156</v>
      </c>
      <c r="Q37" s="94">
        <f t="shared" ref="Q37" si="53">(F37-E37)/E37</f>
        <v>-9.6309217774513456E-2</v>
      </c>
      <c r="R37" s="51">
        <f t="shared" ref="R37" si="54">(G37-F37)/F37</f>
        <v>-7.3939224198291534E-2</v>
      </c>
      <c r="S37" s="51">
        <f t="shared" ref="S37" si="55">(H37-G37)/G37</f>
        <v>0.15783173734610104</v>
      </c>
      <c r="T37" s="51">
        <f t="shared" ref="T37" si="56">(I37-H37)/H37</f>
        <v>-2.2079029659812347E-2</v>
      </c>
      <c r="U37" s="51">
        <f t="shared" ref="U37" si="57">(J37-I37)/I37</f>
        <v>0.16725471990095964</v>
      </c>
      <c r="V37" s="51">
        <f t="shared" ref="V37" si="58">(K37-J37)/J37</f>
        <v>-0.16976289105186929</v>
      </c>
      <c r="W37" s="51">
        <f t="shared" ref="W37" si="59">(L37-K37)/K37</f>
        <v>-8.2417582417581639E-3</v>
      </c>
      <c r="X37" s="51">
        <f t="shared" ref="X37" si="60">(M37-L37)/L37</f>
        <v>-0.11232876712328765</v>
      </c>
      <c r="Y37" s="51">
        <f t="shared" ref="Y37" si="61">(N37-M37)/M37</f>
        <v>-9.5170081428946673E-2</v>
      </c>
      <c r="Z37" s="51">
        <f t="shared" ref="Z37" si="62">(O37-N37)/N37</f>
        <v>7.6269033383580875E-2</v>
      </c>
      <c r="AA37" s="55">
        <f t="shared" ref="AA37" si="63">(P37-O37)/O37</f>
        <v>6.7819754210286812E-2</v>
      </c>
      <c r="AB37" s="58">
        <f t="shared" ref="AB37" si="64">AVERAGE(Q37:Z37)</f>
        <v>-1.7647547884783753E-2</v>
      </c>
      <c r="AC37" s="72"/>
      <c r="AD37" s="82">
        <f t="shared" ref="AD37" si="65">(O37-$AC$30)/($AC$32-$AC$30)</f>
        <v>0.11552025774105024</v>
      </c>
      <c r="AE37" s="82">
        <f t="shared" ref="AE37" si="66">(AB37-$AC$26)/($AC$28-$AC$26)</f>
        <v>0.27154734078081666</v>
      </c>
    </row>
    <row r="38" spans="3:33" ht="15.75" thickBot="1" x14ac:dyDescent="0.3">
      <c r="C38" s="37" t="s">
        <v>45</v>
      </c>
      <c r="D38" s="24" t="s">
        <v>59</v>
      </c>
      <c r="E38" s="22">
        <f t="shared" ref="E38:P38" si="67">E213/E125</f>
        <v>0.33600000000000002</v>
      </c>
      <c r="F38" s="22">
        <f t="shared" si="67"/>
        <v>0.55555555555555558</v>
      </c>
      <c r="G38" s="22">
        <f t="shared" si="67"/>
        <v>0.56578947368421051</v>
      </c>
      <c r="H38" s="22">
        <f t="shared" si="67"/>
        <v>0.57647058823529407</v>
      </c>
      <c r="I38" s="22">
        <f t="shared" si="67"/>
        <v>0.76470588235294112</v>
      </c>
      <c r="J38" s="22">
        <f t="shared" si="67"/>
        <v>0.68181818181818177</v>
      </c>
      <c r="K38" s="22">
        <f t="shared" si="67"/>
        <v>0.41935483870967744</v>
      </c>
      <c r="L38" s="22">
        <f t="shared" si="67"/>
        <v>0.43835616438356162</v>
      </c>
      <c r="M38" s="22">
        <f t="shared" si="67"/>
        <v>0.62295081967213117</v>
      </c>
      <c r="N38" s="22">
        <f t="shared" si="67"/>
        <v>0.48484848484848486</v>
      </c>
      <c r="O38" s="22">
        <f t="shared" si="67"/>
        <v>0.63492063492063489</v>
      </c>
      <c r="P38" s="35">
        <f t="shared" si="67"/>
        <v>0.61111111111111116</v>
      </c>
      <c r="Q38" s="86">
        <f t="shared" si="5"/>
        <v>0.65343915343915338</v>
      </c>
      <c r="R38" s="54">
        <f t="shared" si="6"/>
        <v>1.8421052631578869E-2</v>
      </c>
      <c r="S38" s="54">
        <f t="shared" si="7"/>
        <v>1.8878248974008152E-2</v>
      </c>
      <c r="T38" s="54">
        <f t="shared" si="8"/>
        <v>0.32653061224489799</v>
      </c>
      <c r="U38" s="54">
        <f t="shared" si="9"/>
        <v>-0.1083916083916084</v>
      </c>
      <c r="V38" s="54">
        <f t="shared" si="10"/>
        <v>-0.38494623655913973</v>
      </c>
      <c r="W38" s="54">
        <f t="shared" si="11"/>
        <v>4.5310853530031517E-2</v>
      </c>
      <c r="X38" s="54">
        <f t="shared" si="12"/>
        <v>0.42110655737704933</v>
      </c>
      <c r="Y38" s="54">
        <f t="shared" si="13"/>
        <v>-0.22169059011164274</v>
      </c>
      <c r="Z38" s="54">
        <f t="shared" si="14"/>
        <v>0.30952380952380942</v>
      </c>
      <c r="AA38" s="56">
        <f t="shared" si="15"/>
        <v>-3.7499999999999867E-2</v>
      </c>
      <c r="AB38" s="59">
        <f t="shared" si="17"/>
        <v>0.1078181852658138</v>
      </c>
      <c r="AC38" s="73"/>
      <c r="AD38" s="46">
        <f t="shared" si="42"/>
        <v>0.22684659971386761</v>
      </c>
      <c r="AE38" s="46">
        <f>(AB38-$AC$26)/($AC$28-$AC$26)</f>
        <v>1</v>
      </c>
    </row>
    <row r="39" spans="3:33" x14ac:dyDescent="0.25">
      <c r="C39" s="32" t="s">
        <v>60</v>
      </c>
      <c r="D39" s="11" t="s">
        <v>60</v>
      </c>
      <c r="E39" s="3">
        <f t="shared" ref="E39:P39" si="68">E214/E126</f>
        <v>2.3144199494036863</v>
      </c>
      <c r="F39" s="3">
        <f t="shared" si="68"/>
        <v>2.2072514079803418</v>
      </c>
      <c r="G39" s="3">
        <f t="shared" si="68"/>
        <v>2.2043595147612804</v>
      </c>
      <c r="H39" s="3">
        <f t="shared" si="68"/>
        <v>2.3981242871023616</v>
      </c>
      <c r="I39" s="3">
        <f t="shared" si="68"/>
        <v>2.4974654780632757</v>
      </c>
      <c r="J39" s="3">
        <f t="shared" si="68"/>
        <v>2.6963241576892791</v>
      </c>
      <c r="K39" s="3">
        <f t="shared" si="68"/>
        <v>2.6858245277784785</v>
      </c>
      <c r="L39" s="3">
        <f t="shared" si="68"/>
        <v>2.7022375653118003</v>
      </c>
      <c r="M39" s="3">
        <f t="shared" si="68"/>
        <v>2.7704296079049899</v>
      </c>
      <c r="N39" s="3">
        <f t="shared" si="68"/>
        <v>2.8986924658617599</v>
      </c>
      <c r="O39" s="3">
        <f t="shared" si="68"/>
        <v>2.8838205175944891</v>
      </c>
      <c r="P39" s="33">
        <f t="shared" si="68"/>
        <v>2.6839581403803372</v>
      </c>
      <c r="Q39" s="94">
        <f t="shared" si="5"/>
        <v>-4.6304708638100302E-2</v>
      </c>
      <c r="R39" s="51">
        <f t="shared" si="6"/>
        <v>-1.3101784457383002E-3</v>
      </c>
      <c r="S39" s="51">
        <f t="shared" si="7"/>
        <v>8.7900712675747339E-2</v>
      </c>
      <c r="T39" s="51">
        <f t="shared" si="8"/>
        <v>4.1424538125564556E-2</v>
      </c>
      <c r="U39" s="51">
        <f t="shared" si="9"/>
        <v>7.962419555853624E-2</v>
      </c>
      <c r="V39" s="51">
        <f t="shared" si="10"/>
        <v>-3.8940532728077982E-3</v>
      </c>
      <c r="W39" s="51">
        <f t="shared" si="11"/>
        <v>6.1109865382372851E-3</v>
      </c>
      <c r="X39" s="51">
        <f t="shared" si="12"/>
        <v>2.5235398792674717E-2</v>
      </c>
      <c r="Y39" s="51">
        <f t="shared" si="13"/>
        <v>4.6297100489682844E-2</v>
      </c>
      <c r="Z39" s="51">
        <f t="shared" si="14"/>
        <v>-5.1305712635677844E-3</v>
      </c>
      <c r="AA39" s="55">
        <f t="shared" si="15"/>
        <v>-6.9304721287185081E-2</v>
      </c>
      <c r="AB39" s="58">
        <f t="shared" si="17"/>
        <v>2.2995342056022879E-2</v>
      </c>
      <c r="AC39" s="67" t="s">
        <v>22</v>
      </c>
      <c r="AD39" s="82">
        <f t="shared" ref="AD39:AD40" si="69">(O39-$AC$44)/($AC$46-$AC$44)</f>
        <v>0.63838727279358898</v>
      </c>
      <c r="AE39" s="82">
        <f t="shared" ref="AE39:AE40" si="70">(AB39-$AC$40)/($AC$42-$AC$40)</f>
        <v>0.90723888140367925</v>
      </c>
    </row>
    <row r="40" spans="3:33" x14ac:dyDescent="0.25">
      <c r="C40" s="32" t="s">
        <v>60</v>
      </c>
      <c r="D40" s="11" t="s">
        <v>61</v>
      </c>
      <c r="E40" s="3">
        <f t="shared" ref="E40:P40" si="71">E215/E127</f>
        <v>1.4250265863169089</v>
      </c>
      <c r="F40" s="3">
        <f t="shared" si="71"/>
        <v>1.4409314653540326</v>
      </c>
      <c r="G40" s="3">
        <f t="shared" si="71"/>
        <v>1.5015349194167307</v>
      </c>
      <c r="H40" s="3">
        <f t="shared" si="71"/>
        <v>1.5611121477887666</v>
      </c>
      <c r="I40" s="3">
        <f t="shared" si="71"/>
        <v>1.7726218097447797</v>
      </c>
      <c r="J40" s="3">
        <f t="shared" si="71"/>
        <v>2.0299354333789865</v>
      </c>
      <c r="K40" s="3">
        <f t="shared" si="71"/>
        <v>1.927608779360801</v>
      </c>
      <c r="L40" s="3">
        <f t="shared" si="71"/>
        <v>1.9325106054762824</v>
      </c>
      <c r="M40" s="3">
        <f t="shared" si="71"/>
        <v>1.8878591288229842</v>
      </c>
      <c r="N40" s="3">
        <f t="shared" si="71"/>
        <v>1.8164251207729469</v>
      </c>
      <c r="O40" s="3">
        <f t="shared" si="71"/>
        <v>1.8120434705148762</v>
      </c>
      <c r="P40" s="33">
        <f t="shared" si="71"/>
        <v>1.7473108477666364</v>
      </c>
      <c r="Q40" s="94">
        <f t="shared" si="5"/>
        <v>1.1161110388986539E-2</v>
      </c>
      <c r="R40" s="51">
        <f t="shared" si="6"/>
        <v>4.2058526390641338E-2</v>
      </c>
      <c r="S40" s="51">
        <f t="shared" si="7"/>
        <v>3.9677551019045659E-2</v>
      </c>
      <c r="T40" s="51">
        <f t="shared" si="8"/>
        <v>0.13548652622785967</v>
      </c>
      <c r="U40" s="51">
        <f t="shared" si="9"/>
        <v>0.14515991071510884</v>
      </c>
      <c r="V40" s="51">
        <f t="shared" si="10"/>
        <v>-5.0408822042115296E-2</v>
      </c>
      <c r="W40" s="51">
        <f t="shared" si="11"/>
        <v>2.5429569360577698E-3</v>
      </c>
      <c r="X40" s="51">
        <f t="shared" si="12"/>
        <v>-2.3105423859908627E-2</v>
      </c>
      <c r="Y40" s="51">
        <f t="shared" si="13"/>
        <v>-3.7838632639170471E-2</v>
      </c>
      <c r="Z40" s="51">
        <f t="shared" si="14"/>
        <v>-2.4122383069697683E-3</v>
      </c>
      <c r="AA40" s="55">
        <f t="shared" si="15"/>
        <v>-3.5723548469754243E-2</v>
      </c>
      <c r="AB40" s="58">
        <f t="shared" si="17"/>
        <v>2.6232146482953567E-2</v>
      </c>
      <c r="AC40" s="58">
        <f>MIN(AB39:AB46)</f>
        <v>-8.6618314671902015E-3</v>
      </c>
      <c r="AD40" s="82">
        <f t="shared" si="69"/>
        <v>0.2659585696763338</v>
      </c>
      <c r="AE40" s="82">
        <f t="shared" si="70"/>
        <v>1</v>
      </c>
    </row>
    <row r="41" spans="3:33" x14ac:dyDescent="0.25">
      <c r="C41" s="32" t="s">
        <v>60</v>
      </c>
      <c r="D41" s="10" t="s">
        <v>62</v>
      </c>
      <c r="E41" s="3">
        <f t="shared" ref="E41:P41" si="72">E216/E128</f>
        <v>2.4383333333333335</v>
      </c>
      <c r="F41" s="3">
        <f t="shared" si="72"/>
        <v>2.0728117738187453</v>
      </c>
      <c r="G41" s="3">
        <f t="shared" si="72"/>
        <v>2.1403785488958991</v>
      </c>
      <c r="H41" s="3">
        <f t="shared" si="72"/>
        <v>2.1666666666666665</v>
      </c>
      <c r="I41" s="3">
        <f t="shared" si="72"/>
        <v>2.3605015673981193</v>
      </c>
      <c r="J41" s="3">
        <f t="shared" si="72"/>
        <v>2.1554476058292851</v>
      </c>
      <c r="K41" s="3">
        <f t="shared" si="72"/>
        <v>2.2217514124293785</v>
      </c>
      <c r="L41" s="3">
        <f t="shared" si="72"/>
        <v>2.1575716234652114</v>
      </c>
      <c r="M41" s="3">
        <f t="shared" si="72"/>
        <v>2.8665759019741319</v>
      </c>
      <c r="N41" s="3">
        <f t="shared" si="72"/>
        <v>2.5024420024420024</v>
      </c>
      <c r="O41" s="3">
        <f t="shared" si="72"/>
        <v>2.032876712328767</v>
      </c>
      <c r="P41" s="33">
        <f t="shared" si="72"/>
        <v>1.9331550802139037</v>
      </c>
      <c r="Q41" s="94">
        <f t="shared" si="5"/>
        <v>-0.14990631285629044</v>
      </c>
      <c r="R41" s="51">
        <f t="shared" si="6"/>
        <v>3.2596676616070838E-2</v>
      </c>
      <c r="S41" s="51">
        <f t="shared" si="7"/>
        <v>1.2281994595922302E-2</v>
      </c>
      <c r="T41" s="51">
        <f t="shared" si="8"/>
        <v>8.946226187605516E-2</v>
      </c>
      <c r="U41" s="51">
        <f t="shared" si="9"/>
        <v>-8.6868809748284356E-2</v>
      </c>
      <c r="V41" s="51">
        <f t="shared" si="10"/>
        <v>3.0761038412986018E-2</v>
      </c>
      <c r="W41" s="51">
        <f t="shared" si="11"/>
        <v>-2.8887025166325686E-2</v>
      </c>
      <c r="X41" s="51">
        <f t="shared" si="12"/>
        <v>0.32861216322923731</v>
      </c>
      <c r="Y41" s="51">
        <f t="shared" si="13"/>
        <v>-0.12702747528204661</v>
      </c>
      <c r="Z41" s="51">
        <f t="shared" si="14"/>
        <v>-0.18764282634922655</v>
      </c>
      <c r="AA41" s="55">
        <f t="shared" si="15"/>
        <v>-4.9054441673753509E-2</v>
      </c>
      <c r="AB41" s="58">
        <f t="shared" si="17"/>
        <v>-8.6618314671902015E-3</v>
      </c>
      <c r="AC41" s="67" t="s">
        <v>25</v>
      </c>
      <c r="AD41" s="82">
        <f>(O41-$AC$44)/($AC$46-$AC$44)</f>
        <v>0.34269527352535484</v>
      </c>
      <c r="AE41" s="82">
        <f>(AB41-$AC$40)/($AC$42-$AC$40)</f>
        <v>0</v>
      </c>
    </row>
    <row r="42" spans="3:33" x14ac:dyDescent="0.25">
      <c r="C42" s="32" t="s">
        <v>60</v>
      </c>
      <c r="D42" t="s">
        <v>63</v>
      </c>
      <c r="E42" s="3">
        <f t="shared" ref="E42:P42" si="73">E217/E129</f>
        <v>1.3577331759149942</v>
      </c>
      <c r="F42" s="3">
        <f t="shared" si="73"/>
        <v>1.3514724711907811</v>
      </c>
      <c r="G42" s="3">
        <f t="shared" si="73"/>
        <v>1.3188131313131313</v>
      </c>
      <c r="H42" s="3">
        <f t="shared" si="73"/>
        <v>1.357359176256814</v>
      </c>
      <c r="I42" s="3">
        <f t="shared" si="73"/>
        <v>1.4883997620464009</v>
      </c>
      <c r="J42" s="3">
        <f t="shared" si="73"/>
        <v>1.5607798165137614</v>
      </c>
      <c r="K42" s="3">
        <f t="shared" si="73"/>
        <v>1.5353477765108323</v>
      </c>
      <c r="L42" s="3">
        <f t="shared" si="73"/>
        <v>1.7064439140811456</v>
      </c>
      <c r="M42" s="3">
        <f t="shared" si="73"/>
        <v>1.7807715860379669</v>
      </c>
      <c r="N42" s="3">
        <f t="shared" si="73"/>
        <v>1.7152899824253076</v>
      </c>
      <c r="O42" s="3">
        <f t="shared" si="73"/>
        <v>1.6767561393489434</v>
      </c>
      <c r="P42" s="33">
        <f t="shared" si="73"/>
        <v>1.618202633085289</v>
      </c>
      <c r="Q42" s="94">
        <f t="shared" si="5"/>
        <v>-4.61114513165959E-3</v>
      </c>
      <c r="R42" s="51">
        <f t="shared" si="6"/>
        <v>-2.4165745565556125E-2</v>
      </c>
      <c r="S42" s="51">
        <f t="shared" si="7"/>
        <v>2.9227829196167291E-2</v>
      </c>
      <c r="T42" s="51">
        <f t="shared" si="8"/>
        <v>9.6540833172069587E-2</v>
      </c>
      <c r="U42" s="51">
        <f t="shared" si="9"/>
        <v>4.8629445067798968E-2</v>
      </c>
      <c r="V42" s="51">
        <f t="shared" si="10"/>
        <v>-1.6294444439789984E-2</v>
      </c>
      <c r="W42" s="51">
        <f t="shared" si="11"/>
        <v>0.11143803390209042</v>
      </c>
      <c r="X42" s="51">
        <f t="shared" si="12"/>
        <v>4.3557055314556836E-2</v>
      </c>
      <c r="Y42" s="51">
        <f t="shared" si="13"/>
        <v>-3.677147823228083E-2</v>
      </c>
      <c r="Z42" s="51">
        <f t="shared" si="14"/>
        <v>-2.2464914662347575E-2</v>
      </c>
      <c r="AA42" s="55">
        <f t="shared" si="15"/>
        <v>-3.4920704859556839E-2</v>
      </c>
      <c r="AB42" s="58">
        <f t="shared" si="17"/>
        <v>2.2508546862104899E-2</v>
      </c>
      <c r="AC42" s="58">
        <f>MAX(AB39:AB46)</f>
        <v>2.6232146482953567E-2</v>
      </c>
      <c r="AD42" s="82">
        <f t="shared" ref="AD42:AD46" si="74">(O42-$AC$44)/($AC$46-$AC$44)</f>
        <v>0.21894796664876184</v>
      </c>
      <c r="AE42" s="82">
        <f t="shared" ref="AE42:AE46" si="75">(AB42-$AC$40)/($AC$42-$AC$40)</f>
        <v>0.89328818783089403</v>
      </c>
    </row>
    <row r="43" spans="3:33" x14ac:dyDescent="0.25">
      <c r="C43" s="32" t="s">
        <v>60</v>
      </c>
      <c r="D43" t="s">
        <v>64</v>
      </c>
      <c r="E43" s="3">
        <f t="shared" ref="E43:P43" si="76">E218/E130</f>
        <v>2.1113744075829386</v>
      </c>
      <c r="F43" s="3">
        <f t="shared" si="76"/>
        <v>2.1371379897785348</v>
      </c>
      <c r="G43" s="3">
        <f t="shared" si="76"/>
        <v>1.9479084451460142</v>
      </c>
      <c r="H43" s="3">
        <f t="shared" si="76"/>
        <v>2.2004735595895819</v>
      </c>
      <c r="I43" s="3">
        <f t="shared" si="76"/>
        <v>2.3506493506493507</v>
      </c>
      <c r="J43" s="3">
        <f t="shared" si="76"/>
        <v>2.3943554538520213</v>
      </c>
      <c r="K43" s="3">
        <f t="shared" si="76"/>
        <v>2.4310344827586206</v>
      </c>
      <c r="L43" s="3">
        <f t="shared" si="76"/>
        <v>2.3508150248051027</v>
      </c>
      <c r="M43" s="3">
        <f t="shared" si="76"/>
        <v>2.3924050632911391</v>
      </c>
      <c r="N43" s="3">
        <f t="shared" si="76"/>
        <v>2.3292929292929294</v>
      </c>
      <c r="O43" s="3">
        <f t="shared" si="76"/>
        <v>2.3105548037889041</v>
      </c>
      <c r="P43" s="33">
        <f t="shared" si="76"/>
        <v>2.2464646464646463</v>
      </c>
      <c r="Q43" s="94">
        <f t="shared" si="5"/>
        <v>1.220228023180873E-2</v>
      </c>
      <c r="R43" s="51">
        <f t="shared" si="6"/>
        <v>-8.8543437783411352E-2</v>
      </c>
      <c r="S43" s="51">
        <f t="shared" si="7"/>
        <v>0.12965964343598063</v>
      </c>
      <c r="T43" s="51">
        <f t="shared" si="8"/>
        <v>6.824703273770695E-2</v>
      </c>
      <c r="U43" s="51">
        <f t="shared" si="9"/>
        <v>1.8593204124893042E-2</v>
      </c>
      <c r="V43" s="51">
        <f t="shared" si="10"/>
        <v>1.5318957278289776E-2</v>
      </c>
      <c r="W43" s="51">
        <f t="shared" si="11"/>
        <v>-3.2998074902865486E-2</v>
      </c>
      <c r="X43" s="51">
        <f t="shared" si="12"/>
        <v>1.7691752880252435E-2</v>
      </c>
      <c r="Y43" s="51">
        <f t="shared" si="13"/>
        <v>-2.6380204157981833E-2</v>
      </c>
      <c r="Z43" s="51">
        <f t="shared" si="14"/>
        <v>-8.0445551816934347E-3</v>
      </c>
      <c r="AA43" s="55">
        <f t="shared" si="15"/>
        <v>-2.7737994882943793E-2</v>
      </c>
      <c r="AB43" s="58">
        <f t="shared" si="17"/>
        <v>1.0574659866297943E-2</v>
      </c>
      <c r="AC43" s="67" t="s">
        <v>28</v>
      </c>
      <c r="AD43" s="82">
        <f t="shared" si="74"/>
        <v>0.43918482960267552</v>
      </c>
      <c r="AE43" s="82">
        <f t="shared" si="75"/>
        <v>0.5512839883424322</v>
      </c>
    </row>
    <row r="44" spans="3:33" x14ac:dyDescent="0.25">
      <c r="C44" s="32" t="s">
        <v>60</v>
      </c>
      <c r="D44" t="s">
        <v>65</v>
      </c>
      <c r="E44" s="3">
        <f t="shared" ref="E44:P44" si="77">E219/E131</f>
        <v>4.9206349206349209</v>
      </c>
      <c r="F44" s="3">
        <f t="shared" si="77"/>
        <v>2.5040983606557377</v>
      </c>
      <c r="G44" s="3">
        <f t="shared" si="77"/>
        <v>2.4330708661417324</v>
      </c>
      <c r="H44" s="3">
        <f t="shared" si="77"/>
        <v>2.8394160583941606</v>
      </c>
      <c r="I44" s="3">
        <f t="shared" si="77"/>
        <v>4.0775510204081629</v>
      </c>
      <c r="J44" s="3">
        <f t="shared" si="77"/>
        <v>4.9116465863453813</v>
      </c>
      <c r="K44" s="3">
        <f t="shared" si="77"/>
        <v>4.7420634920634921</v>
      </c>
      <c r="L44" s="3">
        <f t="shared" si="77"/>
        <v>4.5471698113207548</v>
      </c>
      <c r="M44" s="3">
        <f t="shared" si="77"/>
        <v>3.9826989619377162</v>
      </c>
      <c r="N44" s="3">
        <f t="shared" si="77"/>
        <v>3.9244712990936557</v>
      </c>
      <c r="O44" s="3">
        <f t="shared" si="77"/>
        <v>3.371165644171779</v>
      </c>
      <c r="P44" s="33">
        <f t="shared" si="77"/>
        <v>3.1386430678466075</v>
      </c>
      <c r="Q44" s="94">
        <f t="shared" si="5"/>
        <v>-0.4911025912215759</v>
      </c>
      <c r="R44" s="51">
        <f t="shared" si="6"/>
        <v>-2.8364498627524194E-2</v>
      </c>
      <c r="S44" s="51">
        <f t="shared" si="7"/>
        <v>0.1670091890487326</v>
      </c>
      <c r="T44" s="51">
        <f t="shared" si="8"/>
        <v>0.43605267299721934</v>
      </c>
      <c r="U44" s="51">
        <f t="shared" si="9"/>
        <v>0.20455797162624478</v>
      </c>
      <c r="V44" s="51">
        <f t="shared" si="10"/>
        <v>-3.4526729743409992E-2</v>
      </c>
      <c r="W44" s="51">
        <f t="shared" si="11"/>
        <v>-4.1098918449514472E-2</v>
      </c>
      <c r="X44" s="51">
        <f t="shared" si="12"/>
        <v>-0.12413674281037779</v>
      </c>
      <c r="Y44" s="51">
        <f t="shared" si="13"/>
        <v>-1.462015166110643E-2</v>
      </c>
      <c r="Z44" s="51">
        <f t="shared" si="14"/>
        <v>-0.14098858489541277</v>
      </c>
      <c r="AA44" s="55">
        <f t="shared" si="15"/>
        <v>-6.8973939838039955E-2</v>
      </c>
      <c r="AB44" s="58">
        <f t="shared" si="17"/>
        <v>-6.721838373672474E-3</v>
      </c>
      <c r="AC44" s="82">
        <f>MIN(O39:O46)</f>
        <v>1.0466666666666666</v>
      </c>
      <c r="AD44" s="82">
        <f t="shared" si="74"/>
        <v>0.80773341988290304</v>
      </c>
      <c r="AE44" s="82">
        <f t="shared" si="75"/>
        <v>5.5596787969820288E-2</v>
      </c>
    </row>
    <row r="45" spans="3:33" x14ac:dyDescent="0.25">
      <c r="C45" s="32" t="s">
        <v>60</v>
      </c>
      <c r="D45" t="s">
        <v>66</v>
      </c>
      <c r="E45" s="3">
        <f t="shared" ref="E45:P45" si="78">E220/E132</f>
        <v>1.3738601823708207</v>
      </c>
      <c r="F45" s="3">
        <f t="shared" si="78"/>
        <v>1.2205323193916351</v>
      </c>
      <c r="G45" s="3">
        <f t="shared" si="78"/>
        <v>1.2509225092250922</v>
      </c>
      <c r="H45" s="3">
        <f t="shared" si="78"/>
        <v>1.1145833333333333</v>
      </c>
      <c r="I45" s="3">
        <f t="shared" si="78"/>
        <v>1.2851711026615971</v>
      </c>
      <c r="J45" s="3">
        <f t="shared" si="78"/>
        <v>1.2061855670103092</v>
      </c>
      <c r="K45" s="3">
        <f t="shared" si="78"/>
        <v>1.3234323432343233</v>
      </c>
      <c r="L45" s="3">
        <f t="shared" si="78"/>
        <v>0.96631578947368424</v>
      </c>
      <c r="M45" s="3">
        <f t="shared" si="78"/>
        <v>1.2056277056277056</v>
      </c>
      <c r="N45" s="3">
        <f t="shared" si="78"/>
        <v>0.760522496371553</v>
      </c>
      <c r="O45" s="3">
        <f t="shared" si="78"/>
        <v>1.0466666666666666</v>
      </c>
      <c r="P45" s="33">
        <f t="shared" si="78"/>
        <v>1.2531120331950207</v>
      </c>
      <c r="Q45" s="94">
        <f t="shared" si="5"/>
        <v>-0.11160368787644265</v>
      </c>
      <c r="R45" s="51">
        <f t="shared" si="6"/>
        <v>2.489912749594771E-2</v>
      </c>
      <c r="S45" s="51">
        <f t="shared" si="7"/>
        <v>-0.10899090462143561</v>
      </c>
      <c r="T45" s="51">
        <f t="shared" si="8"/>
        <v>0.15305070893003109</v>
      </c>
      <c r="U45" s="51">
        <f t="shared" si="9"/>
        <v>-6.1459159397303856E-2</v>
      </c>
      <c r="V45" s="51">
        <f t="shared" si="10"/>
        <v>9.7204592254097194E-2</v>
      </c>
      <c r="W45" s="51">
        <f t="shared" si="11"/>
        <v>-0.26984118650741562</v>
      </c>
      <c r="X45" s="51">
        <f t="shared" si="12"/>
        <v>0.24765394373237504</v>
      </c>
      <c r="Y45" s="51">
        <f t="shared" si="13"/>
        <v>-0.36918959905986087</v>
      </c>
      <c r="Z45" s="51">
        <f t="shared" si="14"/>
        <v>0.3762468193384223</v>
      </c>
      <c r="AA45" s="55">
        <f t="shared" si="15"/>
        <v>0.19724079604619818</v>
      </c>
      <c r="AB45" s="58">
        <f t="shared" si="17"/>
        <v>-2.2029345711585269E-3</v>
      </c>
      <c r="AC45" s="67" t="s">
        <v>31</v>
      </c>
      <c r="AD45" s="82">
        <f t="shared" si="74"/>
        <v>0</v>
      </c>
      <c r="AE45" s="82">
        <f t="shared" si="75"/>
        <v>0.18510061837203237</v>
      </c>
    </row>
    <row r="46" spans="3:33" x14ac:dyDescent="0.25">
      <c r="C46" s="34" t="s">
        <v>60</v>
      </c>
      <c r="D46" s="13" t="s">
        <v>67</v>
      </c>
      <c r="E46" s="22">
        <f t="shared" ref="E46:P46" si="79">E221/E133</f>
        <v>2.8441558441558441</v>
      </c>
      <c r="F46" s="22">
        <f t="shared" si="79"/>
        <v>3.6708860759493671</v>
      </c>
      <c r="G46" s="22">
        <f t="shared" si="79"/>
        <v>3.7974683544303796</v>
      </c>
      <c r="H46" s="22">
        <f t="shared" si="79"/>
        <v>4.2410714285714288</v>
      </c>
      <c r="I46" s="22">
        <f t="shared" si="79"/>
        <v>3.9224137931034484</v>
      </c>
      <c r="J46" s="22">
        <f t="shared" si="79"/>
        <v>3.9159663865546217</v>
      </c>
      <c r="K46" s="22">
        <f t="shared" si="79"/>
        <v>3.6122448979591835</v>
      </c>
      <c r="L46" s="22">
        <f t="shared" si="79"/>
        <v>3.3797468354430378</v>
      </c>
      <c r="M46" s="22">
        <f t="shared" si="79"/>
        <v>3.3744855967078191</v>
      </c>
      <c r="N46" s="22">
        <f t="shared" si="79"/>
        <v>3.1967871485943773</v>
      </c>
      <c r="O46" s="22">
        <f t="shared" si="79"/>
        <v>3.2116182572614109</v>
      </c>
      <c r="P46" s="35">
        <f t="shared" si="79"/>
        <v>3.3760683760683761</v>
      </c>
      <c r="Q46" s="86">
        <f t="shared" si="5"/>
        <v>0.29067683948904693</v>
      </c>
      <c r="R46" s="54">
        <f t="shared" si="6"/>
        <v>3.4482758620689599E-2</v>
      </c>
      <c r="S46" s="54">
        <f t="shared" si="7"/>
        <v>0.11681547619047632</v>
      </c>
      <c r="T46" s="54">
        <f t="shared" si="8"/>
        <v>-7.5136116152450111E-2</v>
      </c>
      <c r="U46" s="54">
        <f t="shared" si="9"/>
        <v>-1.6437344168437288E-3</v>
      </c>
      <c r="V46" s="54">
        <f t="shared" si="10"/>
        <v>-7.7559779276517499E-2</v>
      </c>
      <c r="W46" s="54">
        <f t="shared" si="11"/>
        <v>-6.4363870414074237E-2</v>
      </c>
      <c r="X46" s="54">
        <f t="shared" si="12"/>
        <v>-1.5566961051770582E-3</v>
      </c>
      <c r="Y46" s="54">
        <f t="shared" si="13"/>
        <v>-5.265941816044678E-2</v>
      </c>
      <c r="Z46" s="54">
        <f t="shared" si="14"/>
        <v>4.6393794699640389E-3</v>
      </c>
      <c r="AA46" s="56">
        <f t="shared" si="15"/>
        <v>5.1204752755140304E-2</v>
      </c>
      <c r="AB46" s="59">
        <f t="shared" si="17"/>
        <v>1.7369483924466755E-2</v>
      </c>
      <c r="AC46" s="46">
        <f>MAX(N39:N46)</f>
        <v>3.9244712990936557</v>
      </c>
      <c r="AD46" s="46">
        <f t="shared" si="74"/>
        <v>0.75229276032158499</v>
      </c>
      <c r="AE46" s="174">
        <f t="shared" si="75"/>
        <v>0.74601168800101514</v>
      </c>
      <c r="AF46" s="175"/>
      <c r="AG46" s="173"/>
    </row>
    <row r="47" spans="3:33" x14ac:dyDescent="0.25">
      <c r="C47" s="36" t="s">
        <v>68</v>
      </c>
      <c r="D47" s="11" t="s">
        <v>69</v>
      </c>
      <c r="E47" s="3">
        <f t="shared" ref="E47:P47" si="80">E222/E134</f>
        <v>1.561284046692607</v>
      </c>
      <c r="F47" s="3">
        <f t="shared" si="80"/>
        <v>1.4844844844844844</v>
      </c>
      <c r="G47" s="3">
        <f t="shared" si="80"/>
        <v>1.4398659305993691</v>
      </c>
      <c r="H47" s="3">
        <f t="shared" si="80"/>
        <v>1.5701975620008406</v>
      </c>
      <c r="I47" s="3">
        <f t="shared" si="80"/>
        <v>1.1432494940734317</v>
      </c>
      <c r="J47" s="3">
        <f t="shared" si="80"/>
        <v>1.5500376222723853</v>
      </c>
      <c r="K47" s="3">
        <f t="shared" si="80"/>
        <v>1.4785407725321889</v>
      </c>
      <c r="L47" s="3">
        <f t="shared" si="80"/>
        <v>1.455500177999288</v>
      </c>
      <c r="M47" s="3">
        <f t="shared" si="80"/>
        <v>1.4234340705723452</v>
      </c>
      <c r="N47" s="3">
        <f t="shared" si="80"/>
        <v>1.5692054192603442</v>
      </c>
      <c r="O47" s="3">
        <f t="shared" si="80"/>
        <v>1.4466689098250336</v>
      </c>
      <c r="P47" s="33">
        <f t="shared" si="80"/>
        <v>1.3992991823794427</v>
      </c>
      <c r="Q47" s="94">
        <f t="shared" si="5"/>
        <v>-4.9189999968816199E-2</v>
      </c>
      <c r="R47" s="51">
        <f t="shared" si="6"/>
        <v>-3.0056598335286757E-2</v>
      </c>
      <c r="S47" s="51">
        <f t="shared" si="7"/>
        <v>9.0516504788205332E-2</v>
      </c>
      <c r="T47" s="51">
        <f t="shared" si="8"/>
        <v>-0.27190722891160646</v>
      </c>
      <c r="U47" s="51">
        <f t="shared" si="9"/>
        <v>0.35581745743840698</v>
      </c>
      <c r="V47" s="51">
        <f t="shared" si="10"/>
        <v>-4.6125880245010221E-2</v>
      </c>
      <c r="W47" s="51">
        <f t="shared" si="11"/>
        <v>-1.5583333893079537E-2</v>
      </c>
      <c r="X47" s="51">
        <f t="shared" si="12"/>
        <v>-2.2030988323904217E-2</v>
      </c>
      <c r="Y47" s="51">
        <f t="shared" si="13"/>
        <v>0.10240821946139463</v>
      </c>
      <c r="Z47" s="51">
        <f t="shared" si="14"/>
        <v>-7.8088252775133177E-2</v>
      </c>
      <c r="AA47" s="55">
        <f t="shared" si="15"/>
        <v>-3.2744000457796504E-2</v>
      </c>
      <c r="AB47" s="58">
        <f t="shared" si="17"/>
        <v>3.5759899235170366E-3</v>
      </c>
      <c r="AC47" s="67" t="s">
        <v>22</v>
      </c>
      <c r="AD47" s="82">
        <f t="shared" ref="AD47:AD48" si="81">(O47-$AC$52)/($AC$54-$AC$52)</f>
        <v>0.52068049605266153</v>
      </c>
      <c r="AE47" s="82">
        <f t="shared" ref="AE47:AE48" si="82">(AB47-$AC$48)/($AC$50-$AC$48)</f>
        <v>0.35496242375215636</v>
      </c>
    </row>
    <row r="48" spans="3:33" x14ac:dyDescent="0.25">
      <c r="C48" s="36" t="s">
        <v>68</v>
      </c>
      <c r="D48" s="11" t="s">
        <v>70</v>
      </c>
      <c r="E48" s="3">
        <f t="shared" ref="E48:P48" si="83">E223/E135</f>
        <v>1.9516943042537851</v>
      </c>
      <c r="F48" s="3">
        <f t="shared" si="83"/>
        <v>1.8091987064319079</v>
      </c>
      <c r="G48" s="3">
        <f t="shared" si="83"/>
        <v>1.8643556895252449</v>
      </c>
      <c r="H48" s="3">
        <f t="shared" si="83"/>
        <v>1.9442336874051593</v>
      </c>
      <c r="I48" s="3">
        <f t="shared" si="83"/>
        <v>2.1217357910906296</v>
      </c>
      <c r="J48" s="3">
        <f t="shared" si="83"/>
        <v>2.062634989200864</v>
      </c>
      <c r="K48" s="3">
        <f t="shared" si="83"/>
        <v>2</v>
      </c>
      <c r="L48" s="3">
        <f t="shared" si="83"/>
        <v>2.0779748706577976</v>
      </c>
      <c r="M48" s="3">
        <f t="shared" si="83"/>
        <v>2.0952205882352941</v>
      </c>
      <c r="N48" s="3">
        <f t="shared" si="83"/>
        <v>1.9200144770177343</v>
      </c>
      <c r="O48" s="3">
        <f t="shared" si="83"/>
        <v>1.8528343023255813</v>
      </c>
      <c r="P48" s="33">
        <f t="shared" si="83"/>
        <v>1.7203175748827138</v>
      </c>
      <c r="Q48" s="94">
        <f t="shared" si="5"/>
        <v>-7.3011227993699149E-2</v>
      </c>
      <c r="R48" s="51">
        <f t="shared" si="6"/>
        <v>3.0486968013655753E-2</v>
      </c>
      <c r="S48" s="51">
        <f t="shared" si="7"/>
        <v>4.284482748045533E-2</v>
      </c>
      <c r="T48" s="51">
        <f t="shared" si="8"/>
        <v>9.1296691768760901E-2</v>
      </c>
      <c r="U48" s="51">
        <f t="shared" si="9"/>
        <v>-2.7854929976642483E-2</v>
      </c>
      <c r="V48" s="51">
        <f t="shared" si="10"/>
        <v>-3.0366492146596875E-2</v>
      </c>
      <c r="W48" s="51">
        <f t="shared" si="11"/>
        <v>3.8987435328898812E-2</v>
      </c>
      <c r="X48" s="51">
        <f t="shared" si="12"/>
        <v>8.2992907282065619E-3</v>
      </c>
      <c r="Y48" s="51">
        <f t="shared" si="13"/>
        <v>-8.3621797247194707E-2</v>
      </c>
      <c r="Z48" s="51">
        <f t="shared" si="14"/>
        <v>-3.4989410494706635E-2</v>
      </c>
      <c r="AA48" s="55">
        <f t="shared" si="15"/>
        <v>-7.1521089218037182E-2</v>
      </c>
      <c r="AB48" s="58">
        <f t="shared" si="17"/>
        <v>-3.7928644538862493E-3</v>
      </c>
      <c r="AC48" s="58">
        <f>MIN(AB47:AB72)</f>
        <v>-5.5750927913683565E-2</v>
      </c>
      <c r="AD48" s="82">
        <f t="shared" si="81"/>
        <v>0.68993264920512598</v>
      </c>
      <c r="AE48" s="82">
        <f t="shared" si="82"/>
        <v>0.31087339122804269</v>
      </c>
    </row>
    <row r="49" spans="3:31" x14ac:dyDescent="0.25">
      <c r="C49" s="36" t="s">
        <v>68</v>
      </c>
      <c r="D49" s="10" t="s">
        <v>71</v>
      </c>
      <c r="E49" s="3">
        <f t="shared" ref="E49:P49" si="84">E224/E136</f>
        <v>1.5796752856283824</v>
      </c>
      <c r="F49" s="3">
        <f t="shared" si="84"/>
        <v>1.9677551020408164</v>
      </c>
      <c r="G49" s="3">
        <f t="shared" si="84"/>
        <v>1.8467448443186414</v>
      </c>
      <c r="H49" s="3">
        <f t="shared" si="84"/>
        <v>1.9258649093904447</v>
      </c>
      <c r="I49" s="3">
        <f t="shared" si="84"/>
        <v>1.9850062473969179</v>
      </c>
      <c r="J49" s="3">
        <f t="shared" si="84"/>
        <v>2.1195833333333334</v>
      </c>
      <c r="K49" s="3">
        <f t="shared" si="84"/>
        <v>2.0643112346169117</v>
      </c>
      <c r="L49" s="3">
        <f t="shared" si="84"/>
        <v>2.018302180685358</v>
      </c>
      <c r="M49" s="3">
        <f t="shared" si="84"/>
        <v>1.9493521790341579</v>
      </c>
      <c r="N49" s="3">
        <f t="shared" si="84"/>
        <v>1.8541033434650456</v>
      </c>
      <c r="O49" s="3">
        <f t="shared" si="84"/>
        <v>1.8083610802811692</v>
      </c>
      <c r="P49" s="33">
        <f t="shared" si="84"/>
        <v>1.8884414015304067</v>
      </c>
      <c r="Q49" s="94">
        <f t="shared" si="5"/>
        <v>0.2456706260730406</v>
      </c>
      <c r="R49" s="51">
        <f t="shared" si="6"/>
        <v>-6.1496604733318548E-2</v>
      </c>
      <c r="S49" s="51">
        <f t="shared" si="7"/>
        <v>4.2842986845318523E-2</v>
      </c>
      <c r="T49" s="51">
        <f t="shared" si="8"/>
        <v>3.0708975337835072E-2</v>
      </c>
      <c r="U49" s="51">
        <f t="shared" si="9"/>
        <v>6.7796807245768698E-2</v>
      </c>
      <c r="V49" s="51">
        <f t="shared" si="10"/>
        <v>-2.6076869848518196E-2</v>
      </c>
      <c r="W49" s="51">
        <f t="shared" si="11"/>
        <v>-2.2287847471842998E-2</v>
      </c>
      <c r="X49" s="51">
        <f t="shared" si="12"/>
        <v>-3.4162377819849883E-2</v>
      </c>
      <c r="Y49" s="51">
        <f t="shared" si="13"/>
        <v>-4.8861789364457023E-2</v>
      </c>
      <c r="Z49" s="51">
        <f t="shared" si="14"/>
        <v>-2.4670827192615315E-2</v>
      </c>
      <c r="AA49" s="55">
        <f t="shared" si="15"/>
        <v>4.4283369135983873E-2</v>
      </c>
      <c r="AB49" s="58">
        <f t="shared" si="17"/>
        <v>1.6946307907136093E-2</v>
      </c>
      <c r="AC49" s="67" t="s">
        <v>25</v>
      </c>
      <c r="AD49" s="82">
        <f>(O49-$AC$52)/($AC$54-$AC$52)</f>
        <v>0.67140032535965155</v>
      </c>
      <c r="AE49" s="82">
        <f>(AB49-$AC$48)/($AC$50-$AC$48)</f>
        <v>0.4349591714481329</v>
      </c>
    </row>
    <row r="50" spans="3:31" x14ac:dyDescent="0.25">
      <c r="C50" s="36" t="s">
        <v>68</v>
      </c>
      <c r="D50" s="10" t="s">
        <v>72</v>
      </c>
      <c r="E50" s="3">
        <f t="shared" ref="E50:P50" si="85">E225/E137</f>
        <v>1.3148936170212766</v>
      </c>
      <c r="F50" s="3">
        <f t="shared" si="85"/>
        <v>1.7777777777777777</v>
      </c>
      <c r="G50" s="3">
        <f t="shared" si="85"/>
        <v>1.343093570973902</v>
      </c>
      <c r="H50" s="3">
        <f t="shared" si="85"/>
        <v>2.0099502487562191</v>
      </c>
      <c r="I50" s="3">
        <f t="shared" si="85"/>
        <v>1.9615062761506277</v>
      </c>
      <c r="J50" s="3">
        <f t="shared" si="85"/>
        <v>1.753930817610063</v>
      </c>
      <c r="K50" s="3">
        <f t="shared" si="85"/>
        <v>1.5713224368499257</v>
      </c>
      <c r="L50" s="3">
        <f t="shared" si="85"/>
        <v>1.7723718505647263</v>
      </c>
      <c r="M50" s="3">
        <f t="shared" si="85"/>
        <v>1.56006628003314</v>
      </c>
      <c r="N50" s="3">
        <f t="shared" si="85"/>
        <v>1.4603682946357086</v>
      </c>
      <c r="O50" s="3">
        <f t="shared" si="85"/>
        <v>1.1446003660768762</v>
      </c>
      <c r="P50" s="33">
        <f t="shared" si="85"/>
        <v>1.1314003701418878</v>
      </c>
      <c r="Q50" s="94">
        <f t="shared" si="5"/>
        <v>0.35203164329377912</v>
      </c>
      <c r="R50" s="51">
        <f t="shared" si="6"/>
        <v>-0.24450986632718005</v>
      </c>
      <c r="S50" s="51">
        <f t="shared" si="7"/>
        <v>0.4965079814199147</v>
      </c>
      <c r="T50" s="51">
        <f t="shared" si="8"/>
        <v>-2.4102075479514536E-2</v>
      </c>
      <c r="U50" s="51">
        <f t="shared" si="9"/>
        <v>-0.10582451917917014</v>
      </c>
      <c r="V50" s="51">
        <f t="shared" si="10"/>
        <v>-0.10411378768574389</v>
      </c>
      <c r="W50" s="51">
        <f t="shared" si="11"/>
        <v>0.12794917771164147</v>
      </c>
      <c r="X50" s="51">
        <f t="shared" si="12"/>
        <v>-0.11978613317738035</v>
      </c>
      <c r="Y50" s="51">
        <f t="shared" si="13"/>
        <v>-6.3906249800690207E-2</v>
      </c>
      <c r="Z50" s="51">
        <f t="shared" si="14"/>
        <v>-0.21622485897477065</v>
      </c>
      <c r="AA50" s="55">
        <f t="shared" si="15"/>
        <v>-1.1532405830195123E-2</v>
      </c>
      <c r="AB50" s="58">
        <f t="shared" si="17"/>
        <v>9.8021311800885556E-3</v>
      </c>
      <c r="AC50" s="58">
        <f>MAX(AB47:AB72)</f>
        <v>0.11138484158574982</v>
      </c>
      <c r="AD50" s="82">
        <f t="shared" ref="AD50:AD72" si="86">(O50-$AC$52)/($AC$54-$AC$52)</f>
        <v>0.39480627738954355</v>
      </c>
      <c r="AE50" s="82">
        <f t="shared" ref="AE50:AE72" si="87">(AB50-$AC$48)/($AC$50-$AC$48)</f>
        <v>0.39221442118644967</v>
      </c>
    </row>
    <row r="51" spans="3:31" x14ac:dyDescent="0.25">
      <c r="C51" s="36" t="s">
        <v>68</v>
      </c>
      <c r="D51" s="10" t="s">
        <v>73</v>
      </c>
      <c r="E51" s="3">
        <f t="shared" ref="E51:P51" si="88">E226/E138</f>
        <v>1.5511904761904762</v>
      </c>
      <c r="F51" s="3">
        <f t="shared" si="88"/>
        <v>1.0041858518208455</v>
      </c>
      <c r="G51" s="3">
        <f t="shared" si="88"/>
        <v>0.99734278122232067</v>
      </c>
      <c r="H51" s="3">
        <f t="shared" si="88"/>
        <v>1.6479269149683766</v>
      </c>
      <c r="I51" s="3">
        <f t="shared" si="88"/>
        <v>1.6808659217877095</v>
      </c>
      <c r="J51" s="3">
        <f t="shared" si="88"/>
        <v>1.5701986754966888</v>
      </c>
      <c r="K51" s="3">
        <f t="shared" si="88"/>
        <v>1.5731625084288605</v>
      </c>
      <c r="L51" s="3">
        <f t="shared" si="88"/>
        <v>1.5608391608391607</v>
      </c>
      <c r="M51" s="3">
        <f t="shared" si="88"/>
        <v>1.6050179211469533</v>
      </c>
      <c r="N51" s="3">
        <f t="shared" si="88"/>
        <v>1.5339673913043479</v>
      </c>
      <c r="O51" s="3">
        <f t="shared" si="88"/>
        <v>1.6092857142857142</v>
      </c>
      <c r="P51" s="33">
        <f t="shared" si="88"/>
        <v>1.7893500391542678</v>
      </c>
      <c r="Q51" s="94">
        <f t="shared" si="5"/>
        <v>-0.35263536797428224</v>
      </c>
      <c r="R51" s="51">
        <f t="shared" si="6"/>
        <v>-6.814545919081226E-3</v>
      </c>
      <c r="S51" s="51">
        <f t="shared" si="7"/>
        <v>0.65231748401358536</v>
      </c>
      <c r="T51" s="51">
        <f t="shared" si="8"/>
        <v>1.9988147848149576E-2</v>
      </c>
      <c r="U51" s="51">
        <f t="shared" si="9"/>
        <v>-6.5839425296527518E-2</v>
      </c>
      <c r="V51" s="51">
        <f t="shared" si="10"/>
        <v>1.8875528163556767E-3</v>
      </c>
      <c r="W51" s="51">
        <f t="shared" si="11"/>
        <v>-7.8334867018965988E-3</v>
      </c>
      <c r="X51" s="51">
        <f t="shared" si="12"/>
        <v>2.8304492491103655E-2</v>
      </c>
      <c r="Y51" s="51">
        <f t="shared" si="13"/>
        <v>-4.4267748606714848E-2</v>
      </c>
      <c r="Z51" s="51">
        <f t="shared" si="14"/>
        <v>4.9100341642414176E-2</v>
      </c>
      <c r="AA51" s="55">
        <f t="shared" si="15"/>
        <v>0.11189083658054819</v>
      </c>
      <c r="AB51" s="58">
        <f t="shared" si="17"/>
        <v>2.7420744431310602E-2</v>
      </c>
      <c r="AC51" s="67" t="s">
        <v>28</v>
      </c>
      <c r="AD51" s="82">
        <f t="shared" si="86"/>
        <v>0.58844413323577371</v>
      </c>
      <c r="AE51" s="82">
        <f t="shared" si="87"/>
        <v>0.49762939790860355</v>
      </c>
    </row>
    <row r="52" spans="3:31" x14ac:dyDescent="0.25">
      <c r="C52" s="36" t="s">
        <v>68</v>
      </c>
      <c r="D52" s="10" t="s">
        <v>74</v>
      </c>
      <c r="E52" s="3">
        <f t="shared" ref="E52:P52" si="89">E227/E139</f>
        <v>1.2662929222144359</v>
      </c>
      <c r="F52" s="3">
        <f t="shared" si="89"/>
        <v>1.2191473448017951</v>
      </c>
      <c r="G52" s="3">
        <f t="shared" si="89"/>
        <v>1.4365808823529411</v>
      </c>
      <c r="H52" s="3">
        <f t="shared" si="89"/>
        <v>1.5683802133850631</v>
      </c>
      <c r="I52" s="3">
        <f t="shared" si="89"/>
        <v>1.3375420875420876</v>
      </c>
      <c r="J52" s="3">
        <f t="shared" si="89"/>
        <v>1.2941640378548895</v>
      </c>
      <c r="K52" s="3">
        <f t="shared" si="89"/>
        <v>1.1523809523809523</v>
      </c>
      <c r="L52" s="3">
        <f t="shared" si="89"/>
        <v>1.1539039039039038</v>
      </c>
      <c r="M52" s="3">
        <f t="shared" si="89"/>
        <v>1.1281296023564065</v>
      </c>
      <c r="N52" s="3">
        <f t="shared" si="89"/>
        <v>1.161904761904762</v>
      </c>
      <c r="O52" s="3">
        <f t="shared" si="89"/>
        <v>1.14960058097313</v>
      </c>
      <c r="P52" s="33">
        <f t="shared" si="89"/>
        <v>1.1499999999999999</v>
      </c>
      <c r="Q52" s="94">
        <f t="shared" si="5"/>
        <v>-3.7231178178106492E-2</v>
      </c>
      <c r="R52" s="51">
        <f t="shared" si="6"/>
        <v>0.17834885871526518</v>
      </c>
      <c r="S52" s="51">
        <f t="shared" si="7"/>
        <v>9.1745151735731709E-2</v>
      </c>
      <c r="T52" s="51">
        <f t="shared" si="8"/>
        <v>-0.14718250324310928</v>
      </c>
      <c r="U52" s="51">
        <f t="shared" si="9"/>
        <v>-3.2431166160095205E-2</v>
      </c>
      <c r="V52" s="51">
        <f t="shared" si="10"/>
        <v>-0.10955572966541892</v>
      </c>
      <c r="W52" s="51">
        <f t="shared" si="11"/>
        <v>1.3215695033877222E-3</v>
      </c>
      <c r="X52" s="51">
        <f t="shared" si="12"/>
        <v>-2.2336610059379643E-2</v>
      </c>
      <c r="Y52" s="51">
        <f t="shared" si="13"/>
        <v>2.9939077458659796E-2</v>
      </c>
      <c r="Z52" s="51">
        <f t="shared" si="14"/>
        <v>-1.0589663916568516E-2</v>
      </c>
      <c r="AA52" s="55">
        <f t="shared" si="15"/>
        <v>3.4744156664552253E-4</v>
      </c>
      <c r="AB52" s="58">
        <f t="shared" si="17"/>
        <v>-5.7972193809633643E-3</v>
      </c>
      <c r="AC52" s="82">
        <f>MIN(O47:O72)</f>
        <v>0.19715808170515098</v>
      </c>
      <c r="AD52" s="82">
        <f t="shared" si="86"/>
        <v>0.39688990428893489</v>
      </c>
      <c r="AE52" s="82">
        <f t="shared" si="87"/>
        <v>0.29888101560982466</v>
      </c>
    </row>
    <row r="53" spans="3:31" x14ac:dyDescent="0.25">
      <c r="C53" s="36" t="s">
        <v>68</v>
      </c>
      <c r="D53" s="10" t="s">
        <v>75</v>
      </c>
      <c r="E53" s="3">
        <f t="shared" ref="E53:P53" si="90">E228/E140</f>
        <v>2.3185378590078329</v>
      </c>
      <c r="F53" s="3">
        <f t="shared" si="90"/>
        <v>1.8233369683751364</v>
      </c>
      <c r="G53" s="3">
        <f t="shared" si="90"/>
        <v>2.1503759398496243</v>
      </c>
      <c r="H53" s="3">
        <f t="shared" si="90"/>
        <v>2.1228273464658169</v>
      </c>
      <c r="I53" s="3">
        <f t="shared" si="90"/>
        <v>2.0653377630121814</v>
      </c>
      <c r="J53" s="3">
        <f t="shared" si="90"/>
        <v>2.1559251559251558</v>
      </c>
      <c r="K53" s="3">
        <f t="shared" si="90"/>
        <v>2.0811965811965814</v>
      </c>
      <c r="L53" s="3">
        <f t="shared" si="90"/>
        <v>2.2304347826086954</v>
      </c>
      <c r="M53" s="3">
        <f t="shared" si="90"/>
        <v>2.1377440347071586</v>
      </c>
      <c r="N53" s="3">
        <f t="shared" si="90"/>
        <v>3.0097751710654936</v>
      </c>
      <c r="O53" s="3">
        <f t="shared" si="90"/>
        <v>1.9106628242074928</v>
      </c>
      <c r="P53" s="33">
        <f t="shared" si="90"/>
        <v>2.0163934426229506</v>
      </c>
      <c r="Q53" s="94">
        <f t="shared" si="5"/>
        <v>-0.21358326701838151</v>
      </c>
      <c r="R53" s="51">
        <f t="shared" si="6"/>
        <v>0.17936288088642668</v>
      </c>
      <c r="S53" s="51">
        <f t="shared" si="7"/>
        <v>-1.2811059161001309E-2</v>
      </c>
      <c r="T53" s="51">
        <f t="shared" si="8"/>
        <v>-2.7081610546117608E-2</v>
      </c>
      <c r="U53" s="51">
        <f t="shared" si="9"/>
        <v>4.3860812761617074E-2</v>
      </c>
      <c r="V53" s="51">
        <f t="shared" si="10"/>
        <v>-3.4661952212578881E-2</v>
      </c>
      <c r="W53" s="51">
        <f t="shared" si="11"/>
        <v>7.1707883224711888E-2</v>
      </c>
      <c r="X53" s="51">
        <f t="shared" si="12"/>
        <v>-4.155725539445123E-2</v>
      </c>
      <c r="Y53" s="51">
        <f t="shared" si="13"/>
        <v>0.4079212114268822</v>
      </c>
      <c r="Z53" s="51">
        <f t="shared" si="14"/>
        <v>-0.36518088042732538</v>
      </c>
      <c r="AA53" s="55">
        <f t="shared" si="15"/>
        <v>5.5337141161634795E-2</v>
      </c>
      <c r="AB53" s="58">
        <f t="shared" si="17"/>
        <v>7.9767635397819396E-4</v>
      </c>
      <c r="AC53" s="67" t="s">
        <v>31</v>
      </c>
      <c r="AD53" s="82">
        <f t="shared" si="86"/>
        <v>0.71403022625835744</v>
      </c>
      <c r="AE53" s="82">
        <f t="shared" si="87"/>
        <v>0.3383393299771984</v>
      </c>
    </row>
    <row r="54" spans="3:31" ht="15.75" thickBot="1" x14ac:dyDescent="0.3">
      <c r="C54" s="36" t="s">
        <v>68</v>
      </c>
      <c r="D54" s="10" t="s">
        <v>76</v>
      </c>
      <c r="E54" s="3">
        <f t="shared" ref="E54:P54" si="91">E229/E141</f>
        <v>0.83307926829268297</v>
      </c>
      <c r="F54" s="3">
        <f t="shared" si="91"/>
        <v>1.2385919165580181</v>
      </c>
      <c r="G54" s="3">
        <f t="shared" si="91"/>
        <v>1.2657894736842106</v>
      </c>
      <c r="H54" s="3">
        <f t="shared" si="91"/>
        <v>1.2044560943643512</v>
      </c>
      <c r="I54" s="3">
        <f t="shared" si="91"/>
        <v>1.196236559139785</v>
      </c>
      <c r="J54" s="3">
        <f t="shared" si="91"/>
        <v>1.1653846153846155</v>
      </c>
      <c r="K54" s="3">
        <f t="shared" si="91"/>
        <v>1.1419354838709677</v>
      </c>
      <c r="L54" s="3">
        <f t="shared" si="91"/>
        <v>1.2473262032085561</v>
      </c>
      <c r="M54" s="3">
        <f t="shared" si="91"/>
        <v>1.3801874163319947</v>
      </c>
      <c r="N54" s="3">
        <f t="shared" si="91"/>
        <v>1.4467496542185339</v>
      </c>
      <c r="O54" s="3">
        <f t="shared" si="91"/>
        <v>1.5809128630705394</v>
      </c>
      <c r="P54" s="33">
        <f t="shared" si="91"/>
        <v>1.4405405405405405</v>
      </c>
      <c r="Q54" s="94">
        <f t="shared" si="5"/>
        <v>0.48676358144933185</v>
      </c>
      <c r="R54" s="51">
        <f t="shared" si="6"/>
        <v>2.1958448753462732E-2</v>
      </c>
      <c r="S54" s="51">
        <f t="shared" si="7"/>
        <v>-4.8454644784920092E-2</v>
      </c>
      <c r="T54" s="51">
        <f t="shared" si="8"/>
        <v>-6.8242713561958764E-3</v>
      </c>
      <c r="U54" s="51">
        <f t="shared" si="9"/>
        <v>-2.5790838375108011E-2</v>
      </c>
      <c r="V54" s="51">
        <f t="shared" si="10"/>
        <v>-2.0121366975407354E-2</v>
      </c>
      <c r="W54" s="51">
        <f t="shared" si="11"/>
        <v>9.2291307894498395E-2</v>
      </c>
      <c r="X54" s="51">
        <f t="shared" si="12"/>
        <v>0.10651681395105257</v>
      </c>
      <c r="Y54" s="51">
        <f t="shared" si="13"/>
        <v>4.8226956063282964E-2</v>
      </c>
      <c r="Z54" s="51">
        <f t="shared" si="14"/>
        <v>9.2734225621414895E-2</v>
      </c>
      <c r="AA54" s="55">
        <f t="shared" si="15"/>
        <v>-8.8791941547847059E-2</v>
      </c>
      <c r="AB54" s="58">
        <f t="shared" si="17"/>
        <v>7.4730021224141213E-2</v>
      </c>
      <c r="AC54" s="46">
        <f>MAX(O47:O72)</f>
        <v>2.5969230769230771</v>
      </c>
      <c r="AD54" s="82">
        <f t="shared" si="86"/>
        <v>0.57662095418627757</v>
      </c>
      <c r="AE54" s="82">
        <f t="shared" si="87"/>
        <v>0.78068835611079124</v>
      </c>
    </row>
    <row r="55" spans="3:31" x14ac:dyDescent="0.25">
      <c r="C55" s="36" t="s">
        <v>68</v>
      </c>
      <c r="D55" s="10" t="s">
        <v>77</v>
      </c>
      <c r="E55" s="3">
        <f t="shared" ref="E55:P55" si="92">E230/E142</f>
        <v>1.4015748031496063</v>
      </c>
      <c r="F55" s="3">
        <f t="shared" si="92"/>
        <v>1.6091772151898733</v>
      </c>
      <c r="G55" s="3">
        <f t="shared" si="92"/>
        <v>1.5447347585114806</v>
      </c>
      <c r="H55" s="3">
        <f t="shared" si="92"/>
        <v>1.5918530351437701</v>
      </c>
      <c r="I55" s="3">
        <f t="shared" si="92"/>
        <v>1.5791701947502117</v>
      </c>
      <c r="J55" s="3">
        <f t="shared" si="92"/>
        <v>1.4709772226304187</v>
      </c>
      <c r="K55" s="3">
        <f t="shared" si="92"/>
        <v>1.4101318528799445</v>
      </c>
      <c r="L55" s="3">
        <f t="shared" si="92"/>
        <v>1.3964788732394366</v>
      </c>
      <c r="M55" s="3">
        <f t="shared" si="92"/>
        <v>1.5311760063141278</v>
      </c>
      <c r="N55" s="3">
        <f t="shared" si="92"/>
        <v>1.498069498069498</v>
      </c>
      <c r="O55" s="3">
        <f t="shared" si="92"/>
        <v>1.5490196078431373</v>
      </c>
      <c r="P55" s="33">
        <f t="shared" si="92"/>
        <v>1.5202898550724637</v>
      </c>
      <c r="Q55" s="94">
        <f t="shared" si="5"/>
        <v>0.14812082207367372</v>
      </c>
      <c r="R55" s="51">
        <f t="shared" si="6"/>
        <v>-4.0046836401911728E-2</v>
      </c>
      <c r="S55" s="51">
        <f t="shared" si="7"/>
        <v>3.0502503017212534E-2</v>
      </c>
      <c r="T55" s="51">
        <f t="shared" si="8"/>
        <v>-7.9673437896312562E-3</v>
      </c>
      <c r="U55" s="51">
        <f t="shared" si="9"/>
        <v>-6.8512546956287113E-2</v>
      </c>
      <c r="V55" s="51">
        <f t="shared" si="10"/>
        <v>-4.1363910204992756E-2</v>
      </c>
      <c r="W55" s="51">
        <f t="shared" si="11"/>
        <v>-9.6820588887656361E-3</v>
      </c>
      <c r="X55" s="51">
        <f t="shared" si="12"/>
        <v>9.6454830542643158E-2</v>
      </c>
      <c r="Y55" s="51">
        <f t="shared" si="13"/>
        <v>-2.1621621621621626E-2</v>
      </c>
      <c r="Z55" s="51">
        <f t="shared" si="14"/>
        <v>3.4010511421063379E-2</v>
      </c>
      <c r="AA55" s="55">
        <f t="shared" si="15"/>
        <v>-1.8547055586131043E-2</v>
      </c>
      <c r="AB55" s="58">
        <f t="shared" si="17"/>
        <v>1.1989434919138267E-2</v>
      </c>
      <c r="AC55" s="72"/>
      <c r="AD55" s="82">
        <f t="shared" si="86"/>
        <v>0.56333079648710427</v>
      </c>
      <c r="AE55" s="82">
        <f t="shared" si="87"/>
        <v>0.40530140876308046</v>
      </c>
    </row>
    <row r="56" spans="3:31" x14ac:dyDescent="0.25">
      <c r="C56" s="36" t="s">
        <v>68</v>
      </c>
      <c r="D56" s="23" t="s">
        <v>78</v>
      </c>
      <c r="E56" s="3">
        <f t="shared" ref="E56:P56" si="93">E231/E143</f>
        <v>1.2093663911845729</v>
      </c>
      <c r="F56" s="3">
        <f t="shared" si="93"/>
        <v>1.3797101449275362</v>
      </c>
      <c r="G56" s="3">
        <f t="shared" si="93"/>
        <v>1.514018691588785</v>
      </c>
      <c r="H56" s="3">
        <f t="shared" si="93"/>
        <v>1.6088328075709779</v>
      </c>
      <c r="I56" s="3">
        <f t="shared" si="93"/>
        <v>1.6601941747572815</v>
      </c>
      <c r="J56" s="3">
        <f t="shared" si="93"/>
        <v>1.6412698412698412</v>
      </c>
      <c r="K56" s="3">
        <f t="shared" si="93"/>
        <v>1.463855421686747</v>
      </c>
      <c r="L56" s="3">
        <f t="shared" si="93"/>
        <v>1.4236760124610592</v>
      </c>
      <c r="M56" s="3">
        <f t="shared" si="93"/>
        <v>1.4884488448844884</v>
      </c>
      <c r="N56" s="3">
        <f t="shared" si="93"/>
        <v>1.2153846153846153</v>
      </c>
      <c r="O56" s="3">
        <f t="shared" si="93"/>
        <v>1.2521489971346704</v>
      </c>
      <c r="P56" s="33">
        <f t="shared" si="93"/>
        <v>1.3857566765578635</v>
      </c>
      <c r="Q56" s="94">
        <f t="shared" si="5"/>
        <v>0.14085371892641385</v>
      </c>
      <c r="R56" s="51">
        <f t="shared" si="6"/>
        <v>9.7345480248174035E-2</v>
      </c>
      <c r="S56" s="51">
        <f t="shared" si="7"/>
        <v>6.2624138333917542E-2</v>
      </c>
      <c r="T56" s="51">
        <f t="shared" si="8"/>
        <v>3.1924614505996533E-2</v>
      </c>
      <c r="U56" s="51">
        <f t="shared" si="9"/>
        <v>-1.139886753921841E-2</v>
      </c>
      <c r="V56" s="51">
        <f t="shared" si="10"/>
        <v>-0.10809582624501873</v>
      </c>
      <c r="W56" s="51">
        <f t="shared" si="11"/>
        <v>-2.7447662269399858E-2</v>
      </c>
      <c r="X56" s="51">
        <f t="shared" si="12"/>
        <v>4.5496891045778448E-2</v>
      </c>
      <c r="Y56" s="51">
        <f t="shared" si="13"/>
        <v>-0.1834555688214225</v>
      </c>
      <c r="Z56" s="51">
        <f t="shared" si="14"/>
        <v>3.024917485764031E-2</v>
      </c>
      <c r="AA56" s="55">
        <f t="shared" si="15"/>
        <v>0.10670270050044481</v>
      </c>
      <c r="AB56" s="58">
        <f t="shared" si="17"/>
        <v>7.8096093042861218E-3</v>
      </c>
      <c r="AC56" s="72"/>
      <c r="AD56" s="82">
        <f t="shared" si="86"/>
        <v>0.43962259535072273</v>
      </c>
      <c r="AE56" s="82">
        <f t="shared" si="87"/>
        <v>0.38029284460371104</v>
      </c>
    </row>
    <row r="57" spans="3:31" x14ac:dyDescent="0.25">
      <c r="C57" s="36" t="s">
        <v>68</v>
      </c>
      <c r="D57" s="23" t="s">
        <v>79</v>
      </c>
      <c r="E57" s="3">
        <f t="shared" ref="E57:P57" si="94">E232/E144</f>
        <v>1.065040650406504</v>
      </c>
      <c r="F57" s="3">
        <f t="shared" si="94"/>
        <v>1.1141552511415524</v>
      </c>
      <c r="G57" s="3">
        <f t="shared" si="94"/>
        <v>1.2037037037037037</v>
      </c>
      <c r="H57" s="3">
        <f t="shared" si="94"/>
        <v>1.2119815668202765</v>
      </c>
      <c r="I57" s="3">
        <f t="shared" si="94"/>
        <v>1.2546296296296295</v>
      </c>
      <c r="J57" s="3">
        <f t="shared" si="94"/>
        <v>1.2654867256637168</v>
      </c>
      <c r="K57" s="3">
        <f t="shared" si="94"/>
        <v>1.3518518518518519</v>
      </c>
      <c r="L57" s="3">
        <f t="shared" si="94"/>
        <v>1.304147465437788</v>
      </c>
      <c r="M57" s="3">
        <f t="shared" si="94"/>
        <v>1.3971291866028708</v>
      </c>
      <c r="N57" s="3">
        <f t="shared" si="94"/>
        <v>1.298165137614679</v>
      </c>
      <c r="O57" s="3">
        <f t="shared" si="94"/>
        <v>1.2405660377358489</v>
      </c>
      <c r="P57" s="33">
        <f t="shared" si="94"/>
        <v>1.1889400921658986</v>
      </c>
      <c r="Q57" s="94">
        <f t="shared" si="5"/>
        <v>4.611523580466384E-2</v>
      </c>
      <c r="R57" s="51">
        <f t="shared" si="6"/>
        <v>8.0373406193078395E-2</v>
      </c>
      <c r="S57" s="51">
        <f t="shared" si="7"/>
        <v>6.8769939737681291E-3</v>
      </c>
      <c r="T57" s="51">
        <f t="shared" si="8"/>
        <v>3.5188705816082196E-2</v>
      </c>
      <c r="U57" s="51">
        <f t="shared" si="9"/>
        <v>8.6536263592724896E-3</v>
      </c>
      <c r="V57" s="51">
        <f t="shared" si="10"/>
        <v>6.8246568246568273E-2</v>
      </c>
      <c r="W57" s="51">
        <f t="shared" si="11"/>
        <v>-3.528817625149927E-2</v>
      </c>
      <c r="X57" s="51">
        <f t="shared" si="12"/>
        <v>7.1296938137183588E-2</v>
      </c>
      <c r="Y57" s="51">
        <f t="shared" si="13"/>
        <v>-7.0833856981274257E-2</v>
      </c>
      <c r="Z57" s="51">
        <f t="shared" si="14"/>
        <v>-4.4369624641642937E-2</v>
      </c>
      <c r="AA57" s="55">
        <f t="shared" si="15"/>
        <v>-4.1614830649541745E-2</v>
      </c>
      <c r="AB57" s="58">
        <f t="shared" si="17"/>
        <v>1.6625981665620047E-2</v>
      </c>
      <c r="AC57" s="67"/>
      <c r="AD57" s="82">
        <f t="shared" si="86"/>
        <v>0.43479588964332927</v>
      </c>
      <c r="AE57" s="82">
        <f t="shared" si="87"/>
        <v>0.43304260838999509</v>
      </c>
    </row>
    <row r="58" spans="3:31" x14ac:dyDescent="0.25">
      <c r="C58" s="36" t="s">
        <v>68</v>
      </c>
      <c r="D58" s="23" t="s">
        <v>80</v>
      </c>
      <c r="E58" s="3">
        <f t="shared" ref="E58:P58" si="95">E233/E145</f>
        <v>0.70370370370370372</v>
      </c>
      <c r="F58" s="3">
        <f t="shared" si="95"/>
        <v>0.65363128491620115</v>
      </c>
      <c r="G58" s="3">
        <f t="shared" si="95"/>
        <v>0.73837209302325579</v>
      </c>
      <c r="H58" s="3">
        <f t="shared" si="95"/>
        <v>0.65625</v>
      </c>
      <c r="I58" s="3">
        <f t="shared" si="95"/>
        <v>0.5533707865168539</v>
      </c>
      <c r="J58" s="3">
        <f t="shared" si="95"/>
        <v>0.59090909090909094</v>
      </c>
      <c r="K58" s="3">
        <f t="shared" si="95"/>
        <v>0.60664819944598336</v>
      </c>
      <c r="L58" s="3">
        <f t="shared" si="95"/>
        <v>0.6203966005665722</v>
      </c>
      <c r="M58" s="3">
        <f t="shared" si="95"/>
        <v>0.64896755162241893</v>
      </c>
      <c r="N58" s="3">
        <f t="shared" si="95"/>
        <v>0.70926517571884984</v>
      </c>
      <c r="O58" s="3">
        <f t="shared" si="95"/>
        <v>0.73148148148148151</v>
      </c>
      <c r="P58" s="33">
        <f t="shared" si="95"/>
        <v>0.71061093247588425</v>
      </c>
      <c r="Q58" s="94">
        <f t="shared" si="5"/>
        <v>-7.1155542487503651E-2</v>
      </c>
      <c r="R58" s="51">
        <f t="shared" si="6"/>
        <v>0.12964619359968188</v>
      </c>
      <c r="S58" s="51">
        <f t="shared" si="7"/>
        <v>-0.11122047244094485</v>
      </c>
      <c r="T58" s="51">
        <f t="shared" si="8"/>
        <v>-0.1567683253076512</v>
      </c>
      <c r="U58" s="51">
        <f t="shared" si="9"/>
        <v>6.7835717581910607E-2</v>
      </c>
      <c r="V58" s="51">
        <f t="shared" si="10"/>
        <v>2.663541444704871E-2</v>
      </c>
      <c r="W58" s="51">
        <f t="shared" si="11"/>
        <v>2.2662889518413564E-2</v>
      </c>
      <c r="X58" s="51">
        <f t="shared" si="12"/>
        <v>4.6052720195040621E-2</v>
      </c>
      <c r="Y58" s="51">
        <f t="shared" si="13"/>
        <v>9.2913157130409443E-2</v>
      </c>
      <c r="Z58" s="51">
        <f t="shared" si="14"/>
        <v>3.1322989656323033E-2</v>
      </c>
      <c r="AA58" s="55">
        <f t="shared" si="15"/>
        <v>-2.8531889779803848E-2</v>
      </c>
      <c r="AB58" s="58">
        <f t="shared" si="17"/>
        <v>7.7924741892728159E-3</v>
      </c>
      <c r="AC58" s="58"/>
      <c r="AD58" s="82">
        <f t="shared" si="86"/>
        <v>0.22265655213785129</v>
      </c>
      <c r="AE58" s="82">
        <f t="shared" si="87"/>
        <v>0.38019032247415957</v>
      </c>
    </row>
    <row r="59" spans="3:31" x14ac:dyDescent="0.25">
      <c r="C59" s="36" t="s">
        <v>68</v>
      </c>
      <c r="D59" s="23" t="s">
        <v>81</v>
      </c>
      <c r="E59" s="3">
        <f t="shared" ref="E59:P59" si="96">E234/E146</f>
        <v>0.85377358490566035</v>
      </c>
      <c r="F59" s="3">
        <f t="shared" si="96"/>
        <v>0.49816849816849818</v>
      </c>
      <c r="G59" s="3">
        <f t="shared" si="96"/>
        <v>0.52156862745098043</v>
      </c>
      <c r="H59" s="3">
        <f t="shared" si="96"/>
        <v>0.5668016194331984</v>
      </c>
      <c r="I59" s="3">
        <f t="shared" si="96"/>
        <v>0.62916666666666665</v>
      </c>
      <c r="J59" s="3">
        <f t="shared" si="96"/>
        <v>0.6071428571428571</v>
      </c>
      <c r="K59" s="3">
        <f t="shared" si="96"/>
        <v>0.65086206896551724</v>
      </c>
      <c r="L59" s="3">
        <f t="shared" si="96"/>
        <v>0.90055248618784534</v>
      </c>
      <c r="M59" s="3">
        <f t="shared" si="96"/>
        <v>0.85483870967741937</v>
      </c>
      <c r="N59" s="3">
        <f t="shared" si="96"/>
        <v>0.84499999999999997</v>
      </c>
      <c r="O59" s="3">
        <f t="shared" si="96"/>
        <v>0.68981481481481477</v>
      </c>
      <c r="P59" s="33">
        <f t="shared" si="96"/>
        <v>0.66829268292682931</v>
      </c>
      <c r="Q59" s="94">
        <f t="shared" si="5"/>
        <v>-0.41650982534960435</v>
      </c>
      <c r="R59" s="51">
        <f t="shared" si="6"/>
        <v>4.69723183391004E-2</v>
      </c>
      <c r="S59" s="51">
        <f t="shared" si="7"/>
        <v>8.6724909439590853E-2</v>
      </c>
      <c r="T59" s="51">
        <f t="shared" si="8"/>
        <v>0.11002976190476184</v>
      </c>
      <c r="U59" s="51">
        <f t="shared" si="9"/>
        <v>-3.5004730368968832E-2</v>
      </c>
      <c r="V59" s="51">
        <f t="shared" si="10"/>
        <v>7.2008113590263767E-2</v>
      </c>
      <c r="W59" s="51">
        <f t="shared" si="11"/>
        <v>0.38363030990450409</v>
      </c>
      <c r="X59" s="51">
        <f t="shared" si="12"/>
        <v>-5.0761923609736803E-2</v>
      </c>
      <c r="Y59" s="51">
        <f t="shared" si="13"/>
        <v>-1.1509433962264204E-2</v>
      </c>
      <c r="Z59" s="51">
        <f t="shared" si="14"/>
        <v>-0.18365110672802984</v>
      </c>
      <c r="AA59" s="55">
        <f t="shared" si="15"/>
        <v>-3.1199869045670202E-2</v>
      </c>
      <c r="AB59" s="58">
        <f t="shared" si="17"/>
        <v>1.928393159616959E-4</v>
      </c>
      <c r="AC59" s="67"/>
      <c r="AD59" s="82">
        <f t="shared" si="86"/>
        <v>0.20529374088354219</v>
      </c>
      <c r="AE59" s="82">
        <f t="shared" si="87"/>
        <v>0.33472049338807108</v>
      </c>
    </row>
    <row r="60" spans="3:31" x14ac:dyDescent="0.25">
      <c r="C60" s="36" t="s">
        <v>68</v>
      </c>
      <c r="D60" s="23" t="s">
        <v>82</v>
      </c>
      <c r="E60" s="3">
        <f t="shared" ref="E60:P60" si="97">E235/E147</f>
        <v>1.5392156862745099</v>
      </c>
      <c r="F60" s="3">
        <f t="shared" si="97"/>
        <v>1.28125</v>
      </c>
      <c r="G60" s="3">
        <f t="shared" si="97"/>
        <v>1.125</v>
      </c>
      <c r="H60" s="3">
        <f t="shared" si="97"/>
        <v>0.9242424242424242</v>
      </c>
      <c r="I60" s="3">
        <f t="shared" si="97"/>
        <v>1.152542372881356</v>
      </c>
      <c r="J60" s="3">
        <f t="shared" si="97"/>
        <v>1.152542372881356</v>
      </c>
      <c r="K60" s="3">
        <f t="shared" si="97"/>
        <v>1.1851851851851851</v>
      </c>
      <c r="L60" s="3">
        <f t="shared" si="97"/>
        <v>1.6862745098039216</v>
      </c>
      <c r="M60" s="3">
        <f t="shared" si="97"/>
        <v>4.3703703703703702</v>
      </c>
      <c r="N60" s="3">
        <f t="shared" si="97"/>
        <v>1.1200000000000001</v>
      </c>
      <c r="O60" s="3">
        <f t="shared" si="97"/>
        <v>1.1599999999999999</v>
      </c>
      <c r="P60" s="33">
        <f t="shared" si="97"/>
        <v>1.4761904761904763</v>
      </c>
      <c r="Q60" s="94">
        <f t="shared" si="5"/>
        <v>-0.16759554140127392</v>
      </c>
      <c r="R60" s="51">
        <f t="shared" si="6"/>
        <v>-0.12195121951219512</v>
      </c>
      <c r="S60" s="51">
        <f t="shared" si="7"/>
        <v>-0.1784511784511785</v>
      </c>
      <c r="T60" s="51">
        <f t="shared" si="8"/>
        <v>0.24701305918310651</v>
      </c>
      <c r="U60" s="51">
        <f t="shared" si="9"/>
        <v>0</v>
      </c>
      <c r="V60" s="51">
        <f t="shared" si="10"/>
        <v>2.8322440087145878E-2</v>
      </c>
      <c r="W60" s="51">
        <f t="shared" si="11"/>
        <v>0.42279411764705893</v>
      </c>
      <c r="X60" s="51">
        <f t="shared" si="12"/>
        <v>1.5917312661498706</v>
      </c>
      <c r="Y60" s="51">
        <f t="shared" si="13"/>
        <v>-0.74372881355932197</v>
      </c>
      <c r="Z60" s="51">
        <f t="shared" si="14"/>
        <v>3.5714285714285546E-2</v>
      </c>
      <c r="AA60" s="55">
        <f t="shared" si="15"/>
        <v>0.27257799671592792</v>
      </c>
      <c r="AB60" s="58">
        <f t="shared" si="17"/>
        <v>0.11138484158574982</v>
      </c>
      <c r="AC60" s="58"/>
      <c r="AD60" s="82">
        <f t="shared" si="86"/>
        <v>0.4012234198821672</v>
      </c>
      <c r="AE60" s="82">
        <f t="shared" si="87"/>
        <v>1</v>
      </c>
    </row>
    <row r="61" spans="3:31" x14ac:dyDescent="0.25">
      <c r="C61" s="36" t="s">
        <v>68</v>
      </c>
      <c r="D61" s="23" t="s">
        <v>83</v>
      </c>
      <c r="E61" s="3">
        <f t="shared" ref="E61:P61" si="98">E236/E148</f>
        <v>1.1592356687898089</v>
      </c>
      <c r="F61" s="3">
        <f t="shared" si="98"/>
        <v>1.1233766233766234</v>
      </c>
      <c r="G61" s="3">
        <f t="shared" si="98"/>
        <v>1.048913043478261</v>
      </c>
      <c r="H61" s="3">
        <f t="shared" si="98"/>
        <v>1.0409356725146199</v>
      </c>
      <c r="I61" s="3">
        <f t="shared" si="98"/>
        <v>1.0517241379310345</v>
      </c>
      <c r="J61" s="3">
        <f t="shared" si="98"/>
        <v>0.6728395061728395</v>
      </c>
      <c r="K61" s="3">
        <f t="shared" si="98"/>
        <v>0.4563758389261745</v>
      </c>
      <c r="L61" s="3">
        <f t="shared" si="98"/>
        <v>0.47826086956521741</v>
      </c>
      <c r="M61" s="3">
        <f t="shared" si="98"/>
        <v>0.48148148148148145</v>
      </c>
      <c r="N61" s="3">
        <f t="shared" si="98"/>
        <v>0.5</v>
      </c>
      <c r="O61" s="3">
        <f t="shared" si="98"/>
        <v>0.61240310077519378</v>
      </c>
      <c r="P61" s="33">
        <f t="shared" si="98"/>
        <v>0.87128712871287128</v>
      </c>
      <c r="Q61" s="94">
        <f t="shared" si="5"/>
        <v>-3.0933352361923773E-2</v>
      </c>
      <c r="R61" s="51">
        <f t="shared" si="6"/>
        <v>-6.6285498869062473E-2</v>
      </c>
      <c r="S61" s="51">
        <f t="shared" si="7"/>
        <v>-7.6053692088598503E-3</v>
      </c>
      <c r="T61" s="51">
        <f t="shared" si="8"/>
        <v>1.0364199922510595E-2</v>
      </c>
      <c r="U61" s="51">
        <f t="shared" si="9"/>
        <v>-0.36025096134385753</v>
      </c>
      <c r="V61" s="51">
        <f t="shared" si="10"/>
        <v>-0.32171664306385073</v>
      </c>
      <c r="W61" s="51">
        <f t="shared" si="11"/>
        <v>4.7953964194373415E-2</v>
      </c>
      <c r="X61" s="51">
        <f t="shared" si="12"/>
        <v>6.7340067340066478E-3</v>
      </c>
      <c r="Y61" s="51">
        <f t="shared" si="13"/>
        <v>3.8461538461538519E-2</v>
      </c>
      <c r="Z61" s="51">
        <f t="shared" si="14"/>
        <v>0.22480620155038755</v>
      </c>
      <c r="AA61" s="55">
        <f t="shared" si="15"/>
        <v>0.42273467853114433</v>
      </c>
      <c r="AB61" s="58">
        <f t="shared" si="17"/>
        <v>-4.5847191398473749E-2</v>
      </c>
      <c r="AC61" s="67"/>
      <c r="AD61" s="82">
        <f t="shared" si="86"/>
        <v>0.17303570136972257</v>
      </c>
      <c r="AE61" s="82">
        <f t="shared" si="87"/>
        <v>5.9255637167742188E-2</v>
      </c>
    </row>
    <row r="62" spans="3:31" x14ac:dyDescent="0.25">
      <c r="C62" s="36" t="s">
        <v>68</v>
      </c>
      <c r="D62" s="23" t="s">
        <v>84</v>
      </c>
      <c r="E62" s="3">
        <f t="shared" ref="E62:P62" si="99">E237/E149</f>
        <v>0.22779922779922779</v>
      </c>
      <c r="F62" s="3">
        <f t="shared" si="99"/>
        <v>0.16402116402116401</v>
      </c>
      <c r="G62" s="3">
        <f t="shared" si="99"/>
        <v>0.15042735042735042</v>
      </c>
      <c r="H62" s="3">
        <f t="shared" si="99"/>
        <v>0.15780445969125215</v>
      </c>
      <c r="I62" s="3">
        <f t="shared" si="99"/>
        <v>0.1635434412265758</v>
      </c>
      <c r="J62" s="3">
        <f t="shared" si="99"/>
        <v>0.20103092783505155</v>
      </c>
      <c r="K62" s="3">
        <f t="shared" si="99"/>
        <v>0.18181818181818182</v>
      </c>
      <c r="L62" s="3">
        <f t="shared" si="99"/>
        <v>0.18491921005385997</v>
      </c>
      <c r="M62" s="3">
        <f t="shared" si="99"/>
        <v>0.18249534450651769</v>
      </c>
      <c r="N62" s="3">
        <f t="shared" si="99"/>
        <v>0.16637781629116119</v>
      </c>
      <c r="O62" s="3">
        <f t="shared" si="99"/>
        <v>0.19715808170515098</v>
      </c>
      <c r="P62" s="33">
        <f t="shared" si="99"/>
        <v>0.20320855614973263</v>
      </c>
      <c r="Q62" s="94">
        <f t="shared" si="5"/>
        <v>-0.27997489014438165</v>
      </c>
      <c r="R62" s="51">
        <f t="shared" si="6"/>
        <v>-8.2878411910669969E-2</v>
      </c>
      <c r="S62" s="51">
        <f t="shared" si="7"/>
        <v>4.9041010447528524E-2</v>
      </c>
      <c r="T62" s="51">
        <f t="shared" si="8"/>
        <v>3.6367676468409653E-2</v>
      </c>
      <c r="U62" s="51">
        <f t="shared" si="9"/>
        <v>0.2292203608247424</v>
      </c>
      <c r="V62" s="51">
        <f t="shared" si="10"/>
        <v>-9.5571095571095582E-2</v>
      </c>
      <c r="W62" s="51">
        <f t="shared" si="11"/>
        <v>1.7055655296229821E-2</v>
      </c>
      <c r="X62" s="51">
        <f t="shared" si="12"/>
        <v>-1.3107700095821843E-2</v>
      </c>
      <c r="Y62" s="51">
        <f t="shared" si="13"/>
        <v>-8.8317476037208589E-2</v>
      </c>
      <c r="Z62" s="51">
        <f t="shared" si="14"/>
        <v>0.18500222024866778</v>
      </c>
      <c r="AA62" s="55">
        <f t="shared" si="15"/>
        <v>3.0688442453148366E-2</v>
      </c>
      <c r="AB62" s="58">
        <f t="shared" si="17"/>
        <v>-4.316265047359949E-3</v>
      </c>
      <c r="AC62" s="82"/>
      <c r="AD62" s="82">
        <f t="shared" si="86"/>
        <v>0</v>
      </c>
      <c r="AE62" s="82">
        <f t="shared" si="87"/>
        <v>0.30774180189177275</v>
      </c>
    </row>
    <row r="63" spans="3:31" x14ac:dyDescent="0.25">
      <c r="C63" s="36" t="s">
        <v>68</v>
      </c>
      <c r="D63" t="s">
        <v>85</v>
      </c>
      <c r="E63" s="3">
        <f t="shared" ref="E63:P63" si="100">E238/E150</f>
        <v>2.0343434343434343</v>
      </c>
      <c r="F63" s="3">
        <f t="shared" si="100"/>
        <v>1.7731958762886597</v>
      </c>
      <c r="G63" s="3">
        <f t="shared" si="100"/>
        <v>1.8765690376569037</v>
      </c>
      <c r="H63" s="3">
        <f t="shared" si="100"/>
        <v>1.9196428571428572</v>
      </c>
      <c r="I63" s="3">
        <f t="shared" si="100"/>
        <v>1.6981132075471699</v>
      </c>
      <c r="J63" s="3">
        <f t="shared" si="100"/>
        <v>1.8233890214797137</v>
      </c>
      <c r="K63" s="3">
        <f t="shared" si="100"/>
        <v>1.6402714932126696</v>
      </c>
      <c r="L63" s="3">
        <f t="shared" si="100"/>
        <v>1.700956937799043</v>
      </c>
      <c r="M63" s="3">
        <f t="shared" si="100"/>
        <v>1.6643356643356644</v>
      </c>
      <c r="N63" s="3">
        <f t="shared" si="100"/>
        <v>2.245977011494253</v>
      </c>
      <c r="O63" s="3">
        <f t="shared" si="100"/>
        <v>1.5213032581453634</v>
      </c>
      <c r="P63" s="33">
        <f t="shared" si="100"/>
        <v>1.3801843317972351</v>
      </c>
      <c r="Q63" s="94">
        <f t="shared" si="5"/>
        <v>-0.12836945505175118</v>
      </c>
      <c r="R63" s="51">
        <f t="shared" si="6"/>
        <v>5.8297654957672515E-2</v>
      </c>
      <c r="S63" s="51">
        <f t="shared" si="7"/>
        <v>2.2953495779582778E-2</v>
      </c>
      <c r="T63" s="51">
        <f t="shared" si="8"/>
        <v>-0.11540149188240456</v>
      </c>
      <c r="U63" s="51">
        <f t="shared" si="9"/>
        <v>7.3773534871386923E-2</v>
      </c>
      <c r="V63" s="51">
        <f t="shared" si="10"/>
        <v>-0.1004270213925281</v>
      </c>
      <c r="W63" s="51">
        <f t="shared" si="11"/>
        <v>3.6997195182313147E-2</v>
      </c>
      <c r="X63" s="51">
        <f t="shared" si="12"/>
        <v>-2.1529806339932862E-2</v>
      </c>
      <c r="Y63" s="51">
        <f t="shared" si="13"/>
        <v>0.34947358253646288</v>
      </c>
      <c r="Z63" s="51">
        <f t="shared" si="14"/>
        <v>-0.32265412764254553</v>
      </c>
      <c r="AA63" s="55">
        <f t="shared" si="15"/>
        <v>-9.2761864271669173E-2</v>
      </c>
      <c r="AB63" s="58">
        <f t="shared" si="17"/>
        <v>-1.4688643898174401E-2</v>
      </c>
      <c r="AC63" s="67"/>
      <c r="AD63" s="82">
        <f t="shared" si="86"/>
        <v>0.55178118652404329</v>
      </c>
      <c r="AE63" s="82">
        <f t="shared" si="87"/>
        <v>0.24568220278932199</v>
      </c>
    </row>
    <row r="64" spans="3:31" x14ac:dyDescent="0.25">
      <c r="C64" s="36" t="s">
        <v>68</v>
      </c>
      <c r="D64" t="s">
        <v>86</v>
      </c>
      <c r="E64" s="3">
        <f t="shared" ref="E64:P64" si="101">E239/E151</f>
        <v>1.5432525951557095</v>
      </c>
      <c r="F64" s="3">
        <f t="shared" si="101"/>
        <v>1.5</v>
      </c>
      <c r="G64" s="3">
        <f t="shared" si="101"/>
        <v>1.5051546391752577</v>
      </c>
      <c r="H64" s="3">
        <f t="shared" si="101"/>
        <v>1.728</v>
      </c>
      <c r="I64" s="3">
        <f t="shared" si="101"/>
        <v>1.710344827586207</v>
      </c>
      <c r="J64" s="3">
        <f t="shared" si="101"/>
        <v>1.7575150300601203</v>
      </c>
      <c r="K64" s="3">
        <f t="shared" si="101"/>
        <v>2.0438596491228069</v>
      </c>
      <c r="L64" s="3">
        <f t="shared" si="101"/>
        <v>2.2395833333333335</v>
      </c>
      <c r="M64" s="3">
        <f t="shared" si="101"/>
        <v>2.2646464646464648</v>
      </c>
      <c r="N64" s="3">
        <f t="shared" si="101"/>
        <v>2.2062868369351669</v>
      </c>
      <c r="O64" s="3">
        <f t="shared" si="101"/>
        <v>1.9341637010676156</v>
      </c>
      <c r="P64" s="33">
        <f t="shared" si="101"/>
        <v>2.1276595744680851</v>
      </c>
      <c r="Q64" s="94">
        <f t="shared" si="5"/>
        <v>-2.802690582959648E-2</v>
      </c>
      <c r="R64" s="51">
        <f t="shared" si="6"/>
        <v>3.4364261168384758E-3</v>
      </c>
      <c r="S64" s="51">
        <f t="shared" si="7"/>
        <v>0.14805479452054796</v>
      </c>
      <c r="T64" s="51">
        <f t="shared" si="8"/>
        <v>-1.0217113665389466E-2</v>
      </c>
      <c r="U64" s="51">
        <f t="shared" si="9"/>
        <v>2.7579352252892882E-2</v>
      </c>
      <c r="V64" s="51">
        <f t="shared" si="10"/>
        <v>0.16292584368561072</v>
      </c>
      <c r="W64" s="51">
        <f t="shared" si="11"/>
        <v>9.5761802575107413E-2</v>
      </c>
      <c r="X64" s="51">
        <f t="shared" si="12"/>
        <v>1.1190979563072587E-2</v>
      </c>
      <c r="Y64" s="51">
        <f t="shared" si="13"/>
        <v>-2.5769862370287642E-2</v>
      </c>
      <c r="Z64" s="51">
        <f t="shared" si="14"/>
        <v>-0.12333987191147251</v>
      </c>
      <c r="AA64" s="55">
        <f t="shared" si="15"/>
        <v>0.10004110473878919</v>
      </c>
      <c r="AB64" s="58">
        <f t="shared" si="17"/>
        <v>2.6159544493732388E-2</v>
      </c>
      <c r="AC64" s="82"/>
      <c r="AD64" s="82">
        <f t="shared" si="86"/>
        <v>0.72382321719995113</v>
      </c>
      <c r="AE64" s="82">
        <f t="shared" si="87"/>
        <v>0.49008343727219711</v>
      </c>
    </row>
    <row r="65" spans="3:31" x14ac:dyDescent="0.25">
      <c r="C65" s="36" t="s">
        <v>68</v>
      </c>
      <c r="D65" t="s">
        <v>87</v>
      </c>
      <c r="E65" s="3">
        <f t="shared" ref="E65:P65" si="102">E240/E152</f>
        <v>2.7538860103626943</v>
      </c>
      <c r="F65" s="3">
        <f t="shared" si="102"/>
        <v>2.2647754137115839</v>
      </c>
      <c r="G65" s="3">
        <f t="shared" si="102"/>
        <v>2.2102803738317758</v>
      </c>
      <c r="H65" s="3">
        <f t="shared" si="102"/>
        <v>2.238532110091743</v>
      </c>
      <c r="I65" s="3">
        <f t="shared" si="102"/>
        <v>2.3050847457627119</v>
      </c>
      <c r="J65" s="3">
        <f t="shared" si="102"/>
        <v>2.4495967741935485</v>
      </c>
      <c r="K65" s="3">
        <f t="shared" si="102"/>
        <v>2.2183235867446394</v>
      </c>
      <c r="L65" s="3">
        <f t="shared" si="102"/>
        <v>2.1553030303030303</v>
      </c>
      <c r="M65" s="3">
        <f t="shared" si="102"/>
        <v>1.9630931458699472</v>
      </c>
      <c r="N65" s="3">
        <f t="shared" si="102"/>
        <v>2.0663082437275984</v>
      </c>
      <c r="O65" s="3">
        <f t="shared" si="102"/>
        <v>2.0732600732600734</v>
      </c>
      <c r="P65" s="33">
        <f t="shared" si="102"/>
        <v>2.1441281138790034</v>
      </c>
      <c r="Q65" s="94">
        <f t="shared" si="5"/>
        <v>-0.17760742267857821</v>
      </c>
      <c r="R65" s="51">
        <f t="shared" si="6"/>
        <v>-2.4062006126470584E-2</v>
      </c>
      <c r="S65" s="51">
        <f t="shared" si="7"/>
        <v>1.2781969470682853E-2</v>
      </c>
      <c r="T65" s="51">
        <f t="shared" si="8"/>
        <v>2.973048068908038E-2</v>
      </c>
      <c r="U65" s="51">
        <f t="shared" si="9"/>
        <v>6.2692718216318791E-2</v>
      </c>
      <c r="V65" s="51">
        <f t="shared" si="10"/>
        <v>-9.4412758003834502E-2</v>
      </c>
      <c r="W65" s="51">
        <f t="shared" si="11"/>
        <v>-2.8409090909090915E-2</v>
      </c>
      <c r="X65" s="51">
        <f t="shared" si="12"/>
        <v>-8.9179981529585117E-2</v>
      </c>
      <c r="Y65" s="51">
        <f t="shared" si="13"/>
        <v>5.2577789329457031E-2</v>
      </c>
      <c r="Z65" s="51">
        <f t="shared" si="14"/>
        <v>3.3643719680148286E-3</v>
      </c>
      <c r="AA65" s="55">
        <f t="shared" si="15"/>
        <v>3.4181934786162313E-2</v>
      </c>
      <c r="AB65" s="58">
        <f t="shared" si="17"/>
        <v>-2.5252392957400543E-2</v>
      </c>
      <c r="AC65" s="72"/>
      <c r="AD65" s="82">
        <f t="shared" si="86"/>
        <v>0.78178571455683343</v>
      </c>
      <c r="AE65" s="82">
        <f t="shared" si="87"/>
        <v>0.18247760516869144</v>
      </c>
    </row>
    <row r="66" spans="3:31" x14ac:dyDescent="0.25">
      <c r="C66" s="36" t="s">
        <v>68</v>
      </c>
      <c r="D66" t="s">
        <v>88</v>
      </c>
      <c r="E66" s="3">
        <f t="shared" ref="E66:P66" si="103">E241/E153</f>
        <v>2.8699690402476778</v>
      </c>
      <c r="F66" s="3">
        <f t="shared" si="103"/>
        <v>2.8493150684931505</v>
      </c>
      <c r="G66" s="3">
        <f t="shared" si="103"/>
        <v>3.2181818181818183</v>
      </c>
      <c r="H66" s="3">
        <f t="shared" si="103"/>
        <v>3.5047318611987381</v>
      </c>
      <c r="I66" s="3">
        <f t="shared" si="103"/>
        <v>3.5944272445820435</v>
      </c>
      <c r="J66" s="3">
        <f t="shared" si="103"/>
        <v>3.8092105263157894</v>
      </c>
      <c r="K66" s="3">
        <f t="shared" si="103"/>
        <v>3.1849315068493151</v>
      </c>
      <c r="L66" s="3">
        <f t="shared" si="103"/>
        <v>2.8163265306122449</v>
      </c>
      <c r="M66" s="3">
        <f t="shared" si="103"/>
        <v>2.7777777777777777</v>
      </c>
      <c r="N66" s="3">
        <f t="shared" si="103"/>
        <v>2.5667752442996741</v>
      </c>
      <c r="O66" s="3">
        <f t="shared" si="103"/>
        <v>2.5969230769230771</v>
      </c>
      <c r="P66" s="33">
        <f t="shared" si="103"/>
        <v>2.7569230769230768</v>
      </c>
      <c r="Q66" s="94">
        <f t="shared" si="5"/>
        <v>-7.1965834700240833E-3</v>
      </c>
      <c r="R66" s="51">
        <f t="shared" si="6"/>
        <v>0.12945804195804206</v>
      </c>
      <c r="S66" s="51">
        <f t="shared" si="7"/>
        <v>8.9040973818816913E-2</v>
      </c>
      <c r="T66" s="51">
        <f t="shared" si="8"/>
        <v>2.559265214447148E-2</v>
      </c>
      <c r="U66" s="51">
        <f t="shared" si="9"/>
        <v>5.9754521963824206E-2</v>
      </c>
      <c r="V66" s="51">
        <f t="shared" si="10"/>
        <v>-0.16388672013627648</v>
      </c>
      <c r="W66" s="51">
        <f t="shared" si="11"/>
        <v>-0.11573403554970377</v>
      </c>
      <c r="X66" s="51">
        <f t="shared" si="12"/>
        <v>-1.3687600644122425E-2</v>
      </c>
      <c r="Y66" s="51">
        <f t="shared" si="13"/>
        <v>-7.5960912052117302E-2</v>
      </c>
      <c r="Z66" s="51">
        <f t="shared" si="14"/>
        <v>1.1745411948457784E-2</v>
      </c>
      <c r="AA66" s="55">
        <f t="shared" si="15"/>
        <v>6.1611374407582818E-2</v>
      </c>
      <c r="AB66" s="58">
        <f t="shared" si="17"/>
        <v>-6.0874250018631646E-3</v>
      </c>
      <c r="AC66" s="72"/>
      <c r="AD66" s="82">
        <f t="shared" si="86"/>
        <v>1</v>
      </c>
      <c r="AE66" s="82">
        <f t="shared" si="87"/>
        <v>0.2971446690350073</v>
      </c>
    </row>
    <row r="67" spans="3:31" x14ac:dyDescent="0.25">
      <c r="C67" s="36" t="s">
        <v>68</v>
      </c>
      <c r="D67" t="s">
        <v>89</v>
      </c>
      <c r="E67" s="3">
        <f t="shared" ref="E67:P67" si="104">E242/E154</f>
        <v>0.92526690391459077</v>
      </c>
      <c r="F67" s="3">
        <f t="shared" si="104"/>
        <v>1.1419354838709677</v>
      </c>
      <c r="G67" s="3">
        <f t="shared" si="104"/>
        <v>0.89846153846153842</v>
      </c>
      <c r="H67" s="3">
        <f t="shared" si="104"/>
        <v>0.98051948051948057</v>
      </c>
      <c r="I67" s="3">
        <f t="shared" si="104"/>
        <v>0.86416184971098264</v>
      </c>
      <c r="J67" s="3">
        <f t="shared" si="104"/>
        <v>0.71343283582089556</v>
      </c>
      <c r="K67" s="3">
        <f t="shared" si="104"/>
        <v>0.77653631284916202</v>
      </c>
      <c r="L67" s="3">
        <f t="shared" si="104"/>
        <v>0.78431372549019607</v>
      </c>
      <c r="M67" s="3">
        <f t="shared" si="104"/>
        <v>0.69230769230769229</v>
      </c>
      <c r="N67" s="3">
        <f t="shared" si="104"/>
        <v>0.73979591836734693</v>
      </c>
      <c r="O67" s="3">
        <f t="shared" si="104"/>
        <v>0.89458689458689455</v>
      </c>
      <c r="P67" s="33">
        <f t="shared" si="104"/>
        <v>0.78873239436619713</v>
      </c>
      <c r="Q67" s="94">
        <f t="shared" si="5"/>
        <v>0.23416873449131503</v>
      </c>
      <c r="R67" s="51">
        <f t="shared" si="6"/>
        <v>-0.21321164710995216</v>
      </c>
      <c r="S67" s="51">
        <f t="shared" si="7"/>
        <v>9.133161359188767E-2</v>
      </c>
      <c r="T67" s="51">
        <f t="shared" si="8"/>
        <v>-0.11866937181793827</v>
      </c>
      <c r="U67" s="51">
        <f t="shared" si="9"/>
        <v>-0.17442220336444861</v>
      </c>
      <c r="V67" s="51">
        <f t="shared" si="10"/>
        <v>8.8450480353427882E-2</v>
      </c>
      <c r="W67" s="51">
        <f t="shared" si="11"/>
        <v>1.001551699816614E-2</v>
      </c>
      <c r="X67" s="51">
        <f t="shared" si="12"/>
        <v>-0.11730769230769232</v>
      </c>
      <c r="Y67" s="51">
        <f t="shared" si="13"/>
        <v>6.8594104308390039E-2</v>
      </c>
      <c r="Z67" s="51">
        <f t="shared" si="14"/>
        <v>0.20923469888987128</v>
      </c>
      <c r="AA67" s="55">
        <f t="shared" si="15"/>
        <v>-0.11832780120211718</v>
      </c>
      <c r="AB67" s="58">
        <f t="shared" si="17"/>
        <v>7.8184234033026705E-3</v>
      </c>
      <c r="AC67" s="72"/>
      <c r="AD67" s="82">
        <f t="shared" si="86"/>
        <v>0.29062379619318063</v>
      </c>
      <c r="AE67" s="82">
        <f t="shared" si="87"/>
        <v>0.38034558076571245</v>
      </c>
    </row>
    <row r="68" spans="3:31" x14ac:dyDescent="0.25">
      <c r="C68" s="36" t="s">
        <v>68</v>
      </c>
      <c r="D68" t="s">
        <v>90</v>
      </c>
      <c r="E68" s="3">
        <f t="shared" ref="E68:P68" si="105">E243/E155</f>
        <v>0.76651982378854622</v>
      </c>
      <c r="F68" s="3">
        <f t="shared" si="105"/>
        <v>0.72169811320754718</v>
      </c>
      <c r="G68" s="3">
        <f t="shared" si="105"/>
        <v>0.72429906542056077</v>
      </c>
      <c r="H68" s="3">
        <f t="shared" si="105"/>
        <v>0.71491228070175439</v>
      </c>
      <c r="I68" s="3">
        <f t="shared" si="105"/>
        <v>0.6160714285714286</v>
      </c>
      <c r="J68" s="3">
        <f t="shared" si="105"/>
        <v>0.50602409638554213</v>
      </c>
      <c r="K68" s="3">
        <f t="shared" si="105"/>
        <v>0.44964028776978415</v>
      </c>
      <c r="L68" s="3">
        <f t="shared" si="105"/>
        <v>0.47407407407407409</v>
      </c>
      <c r="M68" s="3">
        <f t="shared" si="105"/>
        <v>0.46258503401360546</v>
      </c>
      <c r="N68" s="3">
        <f t="shared" si="105"/>
        <v>0.41269841269841268</v>
      </c>
      <c r="O68" s="3">
        <f t="shared" si="105"/>
        <v>0.41945288753799392</v>
      </c>
      <c r="P68" s="33">
        <f t="shared" si="105"/>
        <v>0.4437869822485207</v>
      </c>
      <c r="Q68" s="94">
        <f t="shared" si="5"/>
        <v>-5.8474300585556221E-2</v>
      </c>
      <c r="R68" s="51">
        <f t="shared" si="6"/>
        <v>3.6039337853521728E-3</v>
      </c>
      <c r="S68" s="51">
        <f t="shared" si="7"/>
        <v>-1.2959818902093976E-2</v>
      </c>
      <c r="T68" s="51">
        <f t="shared" si="8"/>
        <v>-0.13825591586327779</v>
      </c>
      <c r="U68" s="51">
        <f t="shared" si="9"/>
        <v>-0.1786275536930331</v>
      </c>
      <c r="V68" s="51">
        <f t="shared" si="10"/>
        <v>-0.11142514559780745</v>
      </c>
      <c r="W68" s="51">
        <f t="shared" si="11"/>
        <v>5.4340740740740828E-2</v>
      </c>
      <c r="X68" s="51">
        <f t="shared" si="12"/>
        <v>-2.4234693877551026E-2</v>
      </c>
      <c r="Y68" s="51">
        <f t="shared" si="13"/>
        <v>-0.10784313725490204</v>
      </c>
      <c r="Z68" s="51">
        <f t="shared" si="14"/>
        <v>1.6366612111293026E-2</v>
      </c>
      <c r="AA68" s="55">
        <f t="shared" si="15"/>
        <v>5.801389246205297E-2</v>
      </c>
      <c r="AB68" s="58">
        <f t="shared" si="17"/>
        <v>-5.5750927913683565E-2</v>
      </c>
      <c r="AC68" s="72"/>
      <c r="AD68" s="82">
        <f t="shared" si="86"/>
        <v>9.2631906155734231E-2</v>
      </c>
      <c r="AE68" s="82">
        <f t="shared" si="87"/>
        <v>0</v>
      </c>
    </row>
    <row r="69" spans="3:31" x14ac:dyDescent="0.25">
      <c r="C69" s="36" t="s">
        <v>68</v>
      </c>
      <c r="D69" t="s">
        <v>91</v>
      </c>
      <c r="E69" s="3">
        <f t="shared" ref="E69:P69" si="106">E244/E156</f>
        <v>0.42916666666666664</v>
      </c>
      <c r="F69" s="3">
        <f t="shared" si="106"/>
        <v>0.38095238095238093</v>
      </c>
      <c r="G69" s="3">
        <f t="shared" si="106"/>
        <v>0.26881720430107525</v>
      </c>
      <c r="H69" s="3">
        <f t="shared" si="106"/>
        <v>0.32417582417582419</v>
      </c>
      <c r="I69" s="3">
        <f t="shared" si="106"/>
        <v>0.52173913043478259</v>
      </c>
      <c r="J69" s="3">
        <f t="shared" si="106"/>
        <v>0.61052631578947369</v>
      </c>
      <c r="K69" s="3">
        <f t="shared" si="106"/>
        <v>0.54591836734693877</v>
      </c>
      <c r="L69" s="3">
        <f t="shared" si="106"/>
        <v>0.53333333333333333</v>
      </c>
      <c r="M69" s="3">
        <f t="shared" si="106"/>
        <v>0.68041237113402064</v>
      </c>
      <c r="N69" s="3">
        <f t="shared" si="106"/>
        <v>0.69791666666666663</v>
      </c>
      <c r="O69" s="3">
        <f t="shared" si="106"/>
        <v>0.83240223463687146</v>
      </c>
      <c r="P69" s="33">
        <f t="shared" si="106"/>
        <v>0.7407407407407407</v>
      </c>
      <c r="Q69" s="94">
        <f t="shared" si="5"/>
        <v>-0.11234396671289874</v>
      </c>
      <c r="R69" s="51">
        <f t="shared" si="6"/>
        <v>-0.29435483870967744</v>
      </c>
      <c r="S69" s="51">
        <f t="shared" si="7"/>
        <v>0.20593406593406607</v>
      </c>
      <c r="T69" s="51">
        <f t="shared" si="8"/>
        <v>0.60943257184966826</v>
      </c>
      <c r="U69" s="51">
        <f t="shared" si="9"/>
        <v>0.17017543859649129</v>
      </c>
      <c r="V69" s="51">
        <f t="shared" si="10"/>
        <v>-0.10582336382828995</v>
      </c>
      <c r="W69" s="51">
        <f t="shared" si="11"/>
        <v>-2.3052959501557637E-2</v>
      </c>
      <c r="X69" s="51">
        <f t="shared" si="12"/>
        <v>0.27577319587628873</v>
      </c>
      <c r="Y69" s="51">
        <f t="shared" si="13"/>
        <v>2.572601010101001E-2</v>
      </c>
      <c r="Z69" s="51">
        <f t="shared" si="14"/>
        <v>0.19269573918118901</v>
      </c>
      <c r="AA69" s="55">
        <f t="shared" si="15"/>
        <v>-0.11011682823763361</v>
      </c>
      <c r="AB69" s="58">
        <f t="shared" si="17"/>
        <v>9.4416189278628965E-2</v>
      </c>
      <c r="AC69" s="72"/>
      <c r="AD69" s="82">
        <f t="shared" si="86"/>
        <v>0.26471098386616526</v>
      </c>
      <c r="AE69" s="82">
        <f t="shared" si="87"/>
        <v>0.89847384340323166</v>
      </c>
    </row>
    <row r="70" spans="3:31" x14ac:dyDescent="0.25">
      <c r="C70" s="36" t="s">
        <v>68</v>
      </c>
      <c r="D70" s="23" t="s">
        <v>93</v>
      </c>
      <c r="E70" s="3">
        <f t="shared" ref="E70:P70" si="107">E245/E157</f>
        <v>1.3660377358490565</v>
      </c>
      <c r="F70" s="3">
        <f t="shared" si="107"/>
        <v>1.2597402597402598</v>
      </c>
      <c r="G70" s="3">
        <f t="shared" si="107"/>
        <v>1.1000000000000001</v>
      </c>
      <c r="H70" s="3">
        <f t="shared" si="107"/>
        <v>1.3636363636363635</v>
      </c>
      <c r="I70" s="3">
        <f t="shared" si="107"/>
        <v>1.3744680851063831</v>
      </c>
      <c r="J70" s="3">
        <f t="shared" si="107"/>
        <v>1.425</v>
      </c>
      <c r="K70" s="3">
        <f t="shared" si="107"/>
        <v>1.269090909090909</v>
      </c>
      <c r="L70" s="3">
        <f t="shared" si="107"/>
        <v>1.1944444444444444</v>
      </c>
      <c r="M70" s="3">
        <f t="shared" si="107"/>
        <v>1.1148648648648649</v>
      </c>
      <c r="N70" s="3">
        <f t="shared" si="107"/>
        <v>1.129251700680272</v>
      </c>
      <c r="O70" s="3">
        <f t="shared" si="107"/>
        <v>1.2524590163934426</v>
      </c>
      <c r="P70" s="33">
        <f t="shared" si="107"/>
        <v>1.1891891891891893</v>
      </c>
      <c r="Q70" s="94">
        <f t="shared" si="5"/>
        <v>-7.7814450742627425E-2</v>
      </c>
      <c r="R70" s="51">
        <f t="shared" si="6"/>
        <v>-0.1268041237113402</v>
      </c>
      <c r="S70" s="51">
        <f t="shared" si="7"/>
        <v>0.23966942148760312</v>
      </c>
      <c r="T70" s="51">
        <f t="shared" si="8"/>
        <v>7.9432624113476638E-3</v>
      </c>
      <c r="U70" s="51">
        <f t="shared" si="9"/>
        <v>3.6764705882352901E-2</v>
      </c>
      <c r="V70" s="51">
        <f t="shared" si="10"/>
        <v>-0.10940988835725683</v>
      </c>
      <c r="W70" s="51">
        <f t="shared" si="11"/>
        <v>-5.8818847500795912E-2</v>
      </c>
      <c r="X70" s="51">
        <f t="shared" si="12"/>
        <v>-6.6624764299182848E-2</v>
      </c>
      <c r="Y70" s="51">
        <f t="shared" si="13"/>
        <v>1.2904555761698504E-2</v>
      </c>
      <c r="Z70" s="51">
        <f t="shared" si="14"/>
        <v>0.10910527355322935</v>
      </c>
      <c r="AA70" s="55">
        <f t="shared" si="15"/>
        <v>-5.0516485071458818E-2</v>
      </c>
      <c r="AB70" s="58">
        <f t="shared" si="17"/>
        <v>-3.3084855514971699E-3</v>
      </c>
      <c r="AC70" s="72"/>
      <c r="AD70" s="82">
        <f t="shared" si="86"/>
        <v>0.43975178269172904</v>
      </c>
      <c r="AE70" s="82">
        <f t="shared" si="87"/>
        <v>0.31377150755490546</v>
      </c>
    </row>
    <row r="71" spans="3:31" x14ac:dyDescent="0.25">
      <c r="C71" s="36" t="s">
        <v>68</v>
      </c>
      <c r="D71" s="23" t="s">
        <v>92</v>
      </c>
      <c r="E71" s="3">
        <f t="shared" ref="E71:E79" si="108">E246/E158</f>
        <v>0.66379310344827591</v>
      </c>
      <c r="F71" s="3">
        <f t="shared" ref="F71:P71" si="109">F246/F158</f>
        <v>0.55000000000000004</v>
      </c>
      <c r="G71" s="3">
        <f t="shared" si="109"/>
        <v>0.80392156862745101</v>
      </c>
      <c r="H71" s="3">
        <f t="shared" si="109"/>
        <v>0.53773584905660377</v>
      </c>
      <c r="I71" s="3">
        <f t="shared" si="109"/>
        <v>0.55555555555555558</v>
      </c>
      <c r="J71" s="3">
        <f t="shared" si="109"/>
        <v>0.70909090909090911</v>
      </c>
      <c r="K71" s="3">
        <f t="shared" si="109"/>
        <v>0.78787878787878785</v>
      </c>
      <c r="L71" s="3">
        <f t="shared" si="109"/>
        <v>0.80645161290322576</v>
      </c>
      <c r="M71" s="3">
        <f t="shared" si="109"/>
        <v>0.88372093023255816</v>
      </c>
      <c r="N71" s="3">
        <f t="shared" si="109"/>
        <v>1.0625</v>
      </c>
      <c r="O71" s="3">
        <f t="shared" si="109"/>
        <v>1.175</v>
      </c>
      <c r="P71" s="33">
        <f t="shared" si="109"/>
        <v>0.84210526315789469</v>
      </c>
      <c r="Q71" s="94">
        <f t="shared" si="5"/>
        <v>-0.17142857142857143</v>
      </c>
      <c r="R71" s="51">
        <f t="shared" si="6"/>
        <v>0.46167557932263809</v>
      </c>
      <c r="S71" s="51">
        <f t="shared" si="7"/>
        <v>-0.33110906580763927</v>
      </c>
      <c r="T71" s="51">
        <f t="shared" si="8"/>
        <v>3.3138401559454252E-2</v>
      </c>
      <c r="U71" s="51">
        <f t="shared" si="9"/>
        <v>0.27636363636363631</v>
      </c>
      <c r="V71" s="51">
        <f t="shared" si="10"/>
        <v>0.11111111111111104</v>
      </c>
      <c r="W71" s="51">
        <f t="shared" si="11"/>
        <v>2.3573200992555811E-2</v>
      </c>
      <c r="X71" s="51">
        <f t="shared" si="12"/>
        <v>9.5813953488372183E-2</v>
      </c>
      <c r="Y71" s="51">
        <f t="shared" si="13"/>
        <v>0.20230263157894735</v>
      </c>
      <c r="Z71" s="51">
        <f t="shared" si="14"/>
        <v>0.10588235294117651</v>
      </c>
      <c r="AA71" s="55">
        <f t="shared" si="15"/>
        <v>-0.28331466965285562</v>
      </c>
      <c r="AB71" s="58">
        <f t="shared" si="17"/>
        <v>8.0732323012168081E-2</v>
      </c>
      <c r="AC71" s="72"/>
      <c r="AD71" s="82">
        <f t="shared" si="86"/>
        <v>0.40747403193371851</v>
      </c>
      <c r="AE71" s="82">
        <f t="shared" si="87"/>
        <v>0.81660108625828509</v>
      </c>
    </row>
    <row r="72" spans="3:31" ht="15.75" thickBot="1" x14ac:dyDescent="0.3">
      <c r="C72" s="37" t="s">
        <v>68</v>
      </c>
      <c r="D72" s="24" t="s">
        <v>94</v>
      </c>
      <c r="E72" s="22">
        <f t="shared" si="108"/>
        <v>0.53061224489795922</v>
      </c>
      <c r="F72" s="22">
        <f t="shared" ref="F72:P72" si="110">F247/F159</f>
        <v>0.5636363636363636</v>
      </c>
      <c r="G72" s="22">
        <f t="shared" si="110"/>
        <v>0.28881987577639751</v>
      </c>
      <c r="H72" s="22">
        <f t="shared" si="110"/>
        <v>0.55263157894736847</v>
      </c>
      <c r="I72" s="22">
        <f t="shared" si="110"/>
        <v>0.51648351648351654</v>
      </c>
      <c r="J72" s="22">
        <f t="shared" si="110"/>
        <v>0.58285714285714285</v>
      </c>
      <c r="K72" s="22">
        <f t="shared" si="110"/>
        <v>0.5436241610738255</v>
      </c>
      <c r="L72" s="22">
        <f t="shared" si="110"/>
        <v>0.47712418300653597</v>
      </c>
      <c r="M72" s="22">
        <f t="shared" si="110"/>
        <v>0.31746031746031744</v>
      </c>
      <c r="N72" s="22">
        <f t="shared" si="110"/>
        <v>0.26767676767676768</v>
      </c>
      <c r="O72" s="22">
        <f t="shared" si="110"/>
        <v>0.36094674556213019</v>
      </c>
      <c r="P72" s="35">
        <f t="shared" si="110"/>
        <v>0.28191489361702127</v>
      </c>
      <c r="Q72" s="86">
        <f t="shared" ref="Q72:Q85" si="111">(F72-E72)/E72</f>
        <v>6.2237762237762104E-2</v>
      </c>
      <c r="R72" s="54">
        <f t="shared" ref="R72:R85" si="112">(G72-F72)/F72</f>
        <v>-0.48757763975155277</v>
      </c>
      <c r="S72" s="54">
        <f t="shared" ref="S72:S85" si="113">(H72-G72)/G72</f>
        <v>0.91341256366723289</v>
      </c>
      <c r="T72" s="54">
        <f t="shared" ref="T72:T85" si="114">(I72-H72)/H72</f>
        <v>-6.5410779696493976E-2</v>
      </c>
      <c r="U72" s="54">
        <f t="shared" ref="U72:U85" si="115">(J72-I72)/I72</f>
        <v>0.12851063829787221</v>
      </c>
      <c r="V72" s="54">
        <f t="shared" ref="V72:V85" si="116">(K72-J72)/J72</f>
        <v>-6.7311488353730756E-2</v>
      </c>
      <c r="W72" s="54">
        <f t="shared" ref="W72:W85" si="117">(L72-K72)/K72</f>
        <v>-0.12232712014847086</v>
      </c>
      <c r="X72" s="54">
        <f t="shared" ref="X72:X85" si="118">(M72-L72)/L72</f>
        <v>-0.33463796477495117</v>
      </c>
      <c r="Y72" s="54">
        <f t="shared" ref="Y72:Y85" si="119">(N72-M72)/M72</f>
        <v>-0.15681818181818177</v>
      </c>
      <c r="Z72" s="54">
        <f t="shared" ref="Z72:Z85" si="120">(O72-N72)/N72</f>
        <v>0.34844255889248638</v>
      </c>
      <c r="AA72" s="56">
        <f t="shared" ref="AA72:AA85" si="121">(P72-O72)/O72</f>
        <v>-0.21895709801185914</v>
      </c>
      <c r="AB72" s="59">
        <f t="shared" ref="AB72:AB85" si="122">AVERAGE(Q72:Z72)</f>
        <v>2.1852034855197232E-2</v>
      </c>
      <c r="AC72" s="73"/>
      <c r="AD72" s="46">
        <f t="shared" si="86"/>
        <v>6.8251959747460747E-2</v>
      </c>
      <c r="AE72" s="46">
        <f t="shared" si="87"/>
        <v>0.46431091920837375</v>
      </c>
    </row>
    <row r="73" spans="3:31" x14ac:dyDescent="0.25">
      <c r="C73" s="32" t="s">
        <v>95</v>
      </c>
      <c r="D73" s="11" t="s">
        <v>96</v>
      </c>
      <c r="E73" s="3">
        <f t="shared" si="108"/>
        <v>1.4274386269824029</v>
      </c>
      <c r="F73" s="3">
        <f t="shared" ref="F73:P73" si="123">F248/F160</f>
        <v>1.2407775107116732</v>
      </c>
      <c r="G73" s="3">
        <f t="shared" si="123"/>
        <v>1.2214167357083678</v>
      </c>
      <c r="H73" s="3">
        <f t="shared" si="123"/>
        <v>1.2441054091539527</v>
      </c>
      <c r="I73" s="3">
        <f t="shared" si="123"/>
        <v>1.1446416264645072</v>
      </c>
      <c r="J73" s="3">
        <f t="shared" si="123"/>
        <v>1.3702223088923557</v>
      </c>
      <c r="K73" s="3">
        <f t="shared" si="123"/>
        <v>1.3403866499951909</v>
      </c>
      <c r="L73" s="3">
        <f t="shared" si="123"/>
        <v>1.3499710926960879</v>
      </c>
      <c r="M73" s="3">
        <f t="shared" si="123"/>
        <v>1.3802169875867463</v>
      </c>
      <c r="N73" s="3">
        <f t="shared" si="123"/>
        <v>1.4901353165995248</v>
      </c>
      <c r="O73" s="3">
        <f t="shared" si="123"/>
        <v>1.4897135941912061</v>
      </c>
      <c r="P73" s="33">
        <f t="shared" si="123"/>
        <v>1.4894427850448038</v>
      </c>
      <c r="Q73" s="94">
        <f t="shared" si="111"/>
        <v>-0.13076647411828152</v>
      </c>
      <c r="R73" s="51">
        <f t="shared" si="112"/>
        <v>-1.5603744294334112E-2</v>
      </c>
      <c r="S73" s="51">
        <f t="shared" si="113"/>
        <v>1.8575702118922142E-2</v>
      </c>
      <c r="T73" s="51">
        <f t="shared" si="114"/>
        <v>-7.994803491537375E-2</v>
      </c>
      <c r="U73" s="51">
        <f t="shared" si="115"/>
        <v>0.19707537906393213</v>
      </c>
      <c r="V73" s="51">
        <f t="shared" si="116"/>
        <v>-2.17743199067333E-2</v>
      </c>
      <c r="W73" s="51">
        <f t="shared" si="117"/>
        <v>7.1505059386643968E-3</v>
      </c>
      <c r="X73" s="51">
        <f t="shared" si="118"/>
        <v>2.2404846336563315E-2</v>
      </c>
      <c r="Y73" s="51">
        <f t="shared" si="119"/>
        <v>7.9638440912806252E-2</v>
      </c>
      <c r="Z73" s="51">
        <f t="shared" si="120"/>
        <v>-2.8300947143585062E-4</v>
      </c>
      <c r="AA73" s="55">
        <f t="shared" si="121"/>
        <v>-1.8178604763914041E-4</v>
      </c>
      <c r="AB73" s="58">
        <f t="shared" si="122"/>
        <v>7.6469291664729711E-3</v>
      </c>
      <c r="AC73" s="67" t="s">
        <v>22</v>
      </c>
      <c r="AD73" s="82">
        <f t="shared" ref="AD73:AD74" si="124">(O73-$AC$78)/($AC$80-$AC$78)</f>
        <v>0.71251165156003493</v>
      </c>
      <c r="AE73" s="82">
        <f t="shared" ref="AE73:AE74" si="125">(AB73-$AC$74)/($AC$76-$AC$74)</f>
        <v>0.49470433050085644</v>
      </c>
    </row>
    <row r="74" spans="3:31" x14ac:dyDescent="0.25">
      <c r="C74" s="32" t="s">
        <v>95</v>
      </c>
      <c r="D74" s="11" t="s">
        <v>97</v>
      </c>
      <c r="E74" s="3">
        <f t="shared" si="108"/>
        <v>1.7563049022385946</v>
      </c>
      <c r="F74" s="3">
        <f t="shared" ref="F74:P74" si="126">F249/F161</f>
        <v>1.8536809815950921</v>
      </c>
      <c r="G74" s="3">
        <f t="shared" si="126"/>
        <v>1.8691131498470948</v>
      </c>
      <c r="H74" s="3">
        <f t="shared" si="126"/>
        <v>1.8997205836696678</v>
      </c>
      <c r="I74" s="3">
        <f t="shared" si="126"/>
        <v>1.6483016849424981</v>
      </c>
      <c r="J74" s="3">
        <f t="shared" si="126"/>
        <v>1.9707711442786069</v>
      </c>
      <c r="K74" s="3">
        <f t="shared" si="126"/>
        <v>1.9230529595015575</v>
      </c>
      <c r="L74" s="3">
        <f t="shared" si="126"/>
        <v>1.8999682438869483</v>
      </c>
      <c r="M74" s="3">
        <f t="shared" si="126"/>
        <v>1.9163774061218051</v>
      </c>
      <c r="N74" s="3">
        <f t="shared" si="126"/>
        <v>1.9195331695331694</v>
      </c>
      <c r="O74" s="3">
        <f t="shared" si="126"/>
        <v>1.9359054138145613</v>
      </c>
      <c r="P74" s="33">
        <f t="shared" si="126"/>
        <v>1.9006230529595016</v>
      </c>
      <c r="Q74" s="94">
        <f t="shared" si="111"/>
        <v>5.5443721208305853E-2</v>
      </c>
      <c r="R74" s="51">
        <f t="shared" si="112"/>
        <v>8.3251478572776254E-3</v>
      </c>
      <c r="S74" s="51">
        <f t="shared" si="113"/>
        <v>1.6375377715938121E-2</v>
      </c>
      <c r="T74" s="51">
        <f t="shared" si="114"/>
        <v>-0.13234519901948255</v>
      </c>
      <c r="U74" s="51">
        <f t="shared" si="115"/>
        <v>0.19563740198891949</v>
      </c>
      <c r="V74" s="51">
        <f t="shared" si="116"/>
        <v>-2.4212950811453259E-2</v>
      </c>
      <c r="W74" s="51">
        <f t="shared" si="117"/>
        <v>-1.2004201704664772E-2</v>
      </c>
      <c r="X74" s="51">
        <f t="shared" si="118"/>
        <v>8.6365455252488711E-3</v>
      </c>
      <c r="Y74" s="51">
        <f t="shared" si="119"/>
        <v>1.6467337807695823E-3</v>
      </c>
      <c r="Z74" s="51">
        <f t="shared" si="120"/>
        <v>8.5292843808338903E-3</v>
      </c>
      <c r="AA74" s="55">
        <f t="shared" si="121"/>
        <v>-1.8225250367753409E-2</v>
      </c>
      <c r="AB74" s="58">
        <f t="shared" si="122"/>
        <v>1.2603186092169283E-2</v>
      </c>
      <c r="AC74" s="58">
        <f>MIN(AB73:AB85)</f>
        <v>-4.325134981399921E-2</v>
      </c>
      <c r="AD74" s="82">
        <f t="shared" si="124"/>
        <v>1</v>
      </c>
      <c r="AE74" s="82">
        <f t="shared" si="125"/>
        <v>0.54287652440072331</v>
      </c>
    </row>
    <row r="75" spans="3:31" x14ac:dyDescent="0.25">
      <c r="C75" s="32" t="s">
        <v>95</v>
      </c>
      <c r="D75" s="10" t="s">
        <v>98</v>
      </c>
      <c r="E75" s="3">
        <f t="shared" si="108"/>
        <v>1.2646873025900189</v>
      </c>
      <c r="F75" s="3">
        <f t="shared" ref="F75:P75" si="127">F250/F162</f>
        <v>1.2906976744186047</v>
      </c>
      <c r="G75" s="3">
        <f t="shared" si="127"/>
        <v>1.1322683706070287</v>
      </c>
      <c r="H75" s="3">
        <f t="shared" si="127"/>
        <v>1.1472081218274113</v>
      </c>
      <c r="I75" s="3">
        <f t="shared" si="127"/>
        <v>1.1923601637107777</v>
      </c>
      <c r="J75" s="3">
        <f t="shared" si="127"/>
        <v>1.218025182239894</v>
      </c>
      <c r="K75" s="3">
        <f t="shared" si="127"/>
        <v>1.2541401273885351</v>
      </c>
      <c r="L75" s="3">
        <f t="shared" si="127"/>
        <v>1.2902804957599479</v>
      </c>
      <c r="M75" s="3">
        <f t="shared" si="127"/>
        <v>1.2677063027940221</v>
      </c>
      <c r="N75" s="3">
        <f t="shared" si="127"/>
        <v>1.1299572910311166</v>
      </c>
      <c r="O75" s="3">
        <f t="shared" si="127"/>
        <v>1.3823701109165207</v>
      </c>
      <c r="P75" s="33">
        <f t="shared" si="127"/>
        <v>1.3643966547192354</v>
      </c>
      <c r="Q75" s="94">
        <f t="shared" si="111"/>
        <v>2.0566642659665985E-2</v>
      </c>
      <c r="R75" s="51">
        <f t="shared" si="112"/>
        <v>-0.1227470281783382</v>
      </c>
      <c r="S75" s="51">
        <f t="shared" si="113"/>
        <v>1.3194531975112176E-2</v>
      </c>
      <c r="T75" s="51">
        <f t="shared" si="114"/>
        <v>3.9358195800987532E-2</v>
      </c>
      <c r="U75" s="51">
        <f t="shared" si="115"/>
        <v>2.1524552153137574E-2</v>
      </c>
      <c r="V75" s="51">
        <f t="shared" si="116"/>
        <v>2.9650409265124827E-2</v>
      </c>
      <c r="W75" s="51">
        <f t="shared" si="117"/>
        <v>2.8816850352015259E-2</v>
      </c>
      <c r="X75" s="51">
        <f t="shared" si="118"/>
        <v>-1.7495570180366134E-2</v>
      </c>
      <c r="Y75" s="51">
        <f t="shared" si="119"/>
        <v>-0.10866003541932931</v>
      </c>
      <c r="Z75" s="51">
        <f t="shared" si="120"/>
        <v>0.22338261975819507</v>
      </c>
      <c r="AA75" s="55">
        <f t="shared" si="121"/>
        <v>-1.3001913203526063E-2</v>
      </c>
      <c r="AB75" s="58">
        <f t="shared" si="122"/>
        <v>1.2759116818620478E-2</v>
      </c>
      <c r="AC75" s="67" t="s">
        <v>25</v>
      </c>
      <c r="AD75" s="82">
        <f>(O75-$AC$78)/($AC$80-$AC$78)</f>
        <v>0.64334857109728194</v>
      </c>
      <c r="AE75" s="82">
        <f>(AB75-$AC$74)/($AC$76-$AC$74)</f>
        <v>0.54439208852545817</v>
      </c>
    </row>
    <row r="76" spans="3:31" x14ac:dyDescent="0.25">
      <c r="C76" s="32" t="s">
        <v>95</v>
      </c>
      <c r="D76" s="10" t="s">
        <v>99</v>
      </c>
      <c r="E76" s="3">
        <f t="shared" si="108"/>
        <v>0.92318946598390639</v>
      </c>
      <c r="F76" s="3">
        <f t="shared" ref="F76:P76" si="128">F251/F163</f>
        <v>1.3309015112037519</v>
      </c>
      <c r="G76" s="3">
        <f t="shared" si="128"/>
        <v>1.4080428954423592</v>
      </c>
      <c r="H76" s="3">
        <f t="shared" si="128"/>
        <v>1.4934138309549945</v>
      </c>
      <c r="I76" s="3">
        <f t="shared" si="128"/>
        <v>1.6550707547169812</v>
      </c>
      <c r="J76" s="3">
        <f t="shared" si="128"/>
        <v>1.6098630136986301</v>
      </c>
      <c r="K76" s="3">
        <f t="shared" si="128"/>
        <v>1.5718884120171674</v>
      </c>
      <c r="L76" s="3">
        <f t="shared" si="128"/>
        <v>1.6151003167898628</v>
      </c>
      <c r="M76" s="3">
        <f t="shared" si="128"/>
        <v>1.7975397232188621</v>
      </c>
      <c r="N76" s="3">
        <f t="shared" si="128"/>
        <v>1.5306420233463034</v>
      </c>
      <c r="O76" s="3">
        <f t="shared" si="128"/>
        <v>1.5104521147301897</v>
      </c>
      <c r="P76" s="33">
        <f t="shared" si="128"/>
        <v>1.5225677031093279</v>
      </c>
      <c r="Q76" s="94">
        <f t="shared" si="111"/>
        <v>0.44163420429122724</v>
      </c>
      <c r="R76" s="51">
        <f t="shared" si="112"/>
        <v>5.796175268358942E-2</v>
      </c>
      <c r="S76" s="51">
        <f t="shared" si="113"/>
        <v>6.0630919547244803E-2</v>
      </c>
      <c r="T76" s="51">
        <f t="shared" si="114"/>
        <v>0.10824656931067246</v>
      </c>
      <c r="U76" s="51">
        <f t="shared" si="115"/>
        <v>-2.7314687840086747E-2</v>
      </c>
      <c r="V76" s="51">
        <f t="shared" si="116"/>
        <v>-2.3588716156796887E-2</v>
      </c>
      <c r="W76" s="51">
        <f t="shared" si="117"/>
        <v>2.7490440442424598E-2</v>
      </c>
      <c r="X76" s="51">
        <f t="shared" si="118"/>
        <v>0.11295856024077305</v>
      </c>
      <c r="Y76" s="51">
        <f t="shared" si="119"/>
        <v>-0.14847944466819563</v>
      </c>
      <c r="Z76" s="51">
        <f t="shared" si="120"/>
        <v>-1.3190483671665001E-2</v>
      </c>
      <c r="AA76" s="55">
        <f t="shared" si="121"/>
        <v>8.021166815541431E-3</v>
      </c>
      <c r="AB76" s="58">
        <f t="shared" si="122"/>
        <v>5.9634911417918726E-2</v>
      </c>
      <c r="AC76" s="58">
        <f>MAX(AB73:AB85)</f>
        <v>5.9634911417918726E-2</v>
      </c>
      <c r="AD76" s="82">
        <f t="shared" ref="AD76:AD85" si="129">(O76-$AC$78)/($AC$80-$AC$78)</f>
        <v>0.7258738037928425</v>
      </c>
      <c r="AE76" s="82">
        <f t="shared" ref="AE76:AE85" si="130">(AB76-$AC$74)/($AC$76-$AC$74)</f>
        <v>1</v>
      </c>
    </row>
    <row r="77" spans="3:31" x14ac:dyDescent="0.25">
      <c r="C77" s="32" t="s">
        <v>95</v>
      </c>
      <c r="D77" s="10" t="s">
        <v>100</v>
      </c>
      <c r="E77" s="3">
        <f t="shared" si="108"/>
        <v>1.1545302946081155</v>
      </c>
      <c r="F77" s="3">
        <f t="shared" ref="F77:P77" si="131">F252/F164</f>
        <v>1.3401920438957475</v>
      </c>
      <c r="G77" s="3">
        <f t="shared" si="131"/>
        <v>1.4194506310319228</v>
      </c>
      <c r="H77" s="3">
        <f t="shared" si="131"/>
        <v>1.2866988283942109</v>
      </c>
      <c r="I77" s="3">
        <f t="shared" si="131"/>
        <v>1.3916981132075472</v>
      </c>
      <c r="J77" s="3">
        <f t="shared" si="131"/>
        <v>1.3916544655929721</v>
      </c>
      <c r="K77" s="3">
        <f t="shared" si="131"/>
        <v>1.4252136752136753</v>
      </c>
      <c r="L77" s="3">
        <f t="shared" si="131"/>
        <v>1.417276720351391</v>
      </c>
      <c r="M77" s="3">
        <f t="shared" si="131"/>
        <v>1.5998481397114654</v>
      </c>
      <c r="N77" s="3">
        <f t="shared" si="131"/>
        <v>1.4819884726224783</v>
      </c>
      <c r="O77" s="3">
        <f t="shared" si="131"/>
        <v>1.4331665475339528</v>
      </c>
      <c r="P77" s="33">
        <f t="shared" si="131"/>
        <v>1.4267053701015966</v>
      </c>
      <c r="Q77" s="94">
        <f t="shared" si="111"/>
        <v>0.16081150070700531</v>
      </c>
      <c r="R77" s="51">
        <f t="shared" si="112"/>
        <v>5.9139723666603673E-2</v>
      </c>
      <c r="S77" s="51">
        <f t="shared" si="113"/>
        <v>-9.3523367234831567E-2</v>
      </c>
      <c r="T77" s="51">
        <f t="shared" si="114"/>
        <v>8.1603621994724693E-2</v>
      </c>
      <c r="U77" s="51">
        <f t="shared" si="115"/>
        <v>-3.1362846698480617E-5</v>
      </c>
      <c r="V77" s="51">
        <f t="shared" si="116"/>
        <v>2.4114613541231185E-2</v>
      </c>
      <c r="W77" s="51">
        <f t="shared" si="117"/>
        <v>-5.5689578344063724E-3</v>
      </c>
      <c r="X77" s="51">
        <f t="shared" si="118"/>
        <v>0.12881847047823436</v>
      </c>
      <c r="Y77" s="51">
        <f t="shared" si="119"/>
        <v>-7.3669284079827244E-2</v>
      </c>
      <c r="Z77" s="51">
        <f t="shared" si="120"/>
        <v>-3.2943525533725565E-2</v>
      </c>
      <c r="AA77" s="55">
        <f t="shared" si="121"/>
        <v>-4.5083228069158661E-3</v>
      </c>
      <c r="AB77" s="58">
        <f t="shared" si="122"/>
        <v>2.4875143285831E-2</v>
      </c>
      <c r="AC77" s="67" t="s">
        <v>28</v>
      </c>
      <c r="AD77" s="82">
        <f t="shared" si="129"/>
        <v>0.67607750745946826</v>
      </c>
      <c r="AE77" s="82">
        <f t="shared" si="130"/>
        <v>0.66215345260009928</v>
      </c>
    </row>
    <row r="78" spans="3:31" x14ac:dyDescent="0.25">
      <c r="C78" s="32" t="s">
        <v>95</v>
      </c>
      <c r="D78" t="s">
        <v>101</v>
      </c>
      <c r="E78" s="3">
        <f t="shared" si="108"/>
        <v>1.5403726708074534</v>
      </c>
      <c r="F78" s="3">
        <f t="shared" ref="F78:P79" si="132">F253/F165</f>
        <v>1.301923076923077</v>
      </c>
      <c r="G78" s="3">
        <f t="shared" si="132"/>
        <v>1.0985074626865672</v>
      </c>
      <c r="H78" s="3">
        <f t="shared" si="132"/>
        <v>1.4285714285714286</v>
      </c>
      <c r="I78" s="3">
        <f t="shared" si="132"/>
        <v>1.388135593220339</v>
      </c>
      <c r="J78" s="3">
        <f t="shared" si="132"/>
        <v>1.4235474006116209</v>
      </c>
      <c r="K78" s="3">
        <f t="shared" si="132"/>
        <v>1.3382570162481535</v>
      </c>
      <c r="L78" s="3">
        <f t="shared" si="132"/>
        <v>1.6028368794326242</v>
      </c>
      <c r="M78" s="3">
        <f t="shared" si="132"/>
        <v>1.7068965517241379</v>
      </c>
      <c r="N78" s="3">
        <f t="shared" si="132"/>
        <v>1.7551928783382789</v>
      </c>
      <c r="O78" s="3">
        <f t="shared" si="132"/>
        <v>1.567534076827757</v>
      </c>
      <c r="P78" s="33">
        <f t="shared" si="132"/>
        <v>1.3923267326732673</v>
      </c>
      <c r="Q78" s="94">
        <f t="shared" ref="Q78:AA79" si="133">(F78-E78)/E78</f>
        <v>-0.15479993796526054</v>
      </c>
      <c r="R78" s="51">
        <f t="shared" si="133"/>
        <v>-0.15624242157014046</v>
      </c>
      <c r="S78" s="51">
        <f t="shared" si="133"/>
        <v>0.3004658385093168</v>
      </c>
      <c r="T78" s="51">
        <f t="shared" si="133"/>
        <v>-2.8305084745762741E-2</v>
      </c>
      <c r="U78" s="51">
        <f t="shared" si="133"/>
        <v>2.5510337436943014E-2</v>
      </c>
      <c r="V78" s="51">
        <f t="shared" si="133"/>
        <v>-5.991397569678588E-2</v>
      </c>
      <c r="W78" s="51">
        <f t="shared" si="133"/>
        <v>0.19770482050318616</v>
      </c>
      <c r="X78" s="51">
        <f t="shared" si="133"/>
        <v>6.4922184925236409E-2</v>
      </c>
      <c r="Y78" s="51">
        <f t="shared" si="133"/>
        <v>2.8294817612325007E-2</v>
      </c>
      <c r="Z78" s="51">
        <f t="shared" si="133"/>
        <v>-0.10691634168900399</v>
      </c>
      <c r="AA78" s="55">
        <f t="shared" si="133"/>
        <v>-0.11177259030250844</v>
      </c>
      <c r="AB78" s="58">
        <f>AVERAGE(Q78:Z78)</f>
        <v>1.1072023732005377E-2</v>
      </c>
      <c r="AC78" s="82">
        <f>MIN(O73:O85)</f>
        <v>0.38387096774193546</v>
      </c>
      <c r="AD78" s="82">
        <f t="shared" si="129"/>
        <v>0.76265260225444331</v>
      </c>
      <c r="AE78" s="82">
        <f>(AB78-$AC$74)/($AC$76-$AC$74)</f>
        <v>0.52799443672613589</v>
      </c>
    </row>
    <row r="79" spans="3:31" x14ac:dyDescent="0.25">
      <c r="C79" s="32" t="s">
        <v>95</v>
      </c>
      <c r="D79" t="s">
        <v>102</v>
      </c>
      <c r="E79" s="3">
        <f t="shared" si="108"/>
        <v>1.4787735849056605</v>
      </c>
      <c r="F79" s="3">
        <f t="shared" si="132"/>
        <v>1.5962264150943397</v>
      </c>
      <c r="G79" s="3">
        <f t="shared" si="132"/>
        <v>1.3745963401506998</v>
      </c>
      <c r="H79" s="3">
        <f t="shared" si="132"/>
        <v>1.5029446407538281</v>
      </c>
      <c r="I79" s="3">
        <f t="shared" si="132"/>
        <v>1.5872291904218929</v>
      </c>
      <c r="J79" s="3">
        <f t="shared" si="132"/>
        <v>1.7185430463576159</v>
      </c>
      <c r="K79" s="3">
        <f t="shared" si="132"/>
        <v>1.64818763326226</v>
      </c>
      <c r="L79" s="3">
        <f t="shared" si="132"/>
        <v>1.7031578947368422</v>
      </c>
      <c r="M79" s="3">
        <f t="shared" si="132"/>
        <v>1.6173096976016683</v>
      </c>
      <c r="N79" s="3">
        <f t="shared" si="132"/>
        <v>1.7760736196319018</v>
      </c>
      <c r="O79" s="3">
        <f t="shared" si="132"/>
        <v>1.648619957537155</v>
      </c>
      <c r="P79" s="33">
        <f t="shared" si="132"/>
        <v>1.6357894736842105</v>
      </c>
      <c r="Q79" s="94">
        <f t="shared" si="133"/>
        <v>7.9425837320574164E-2</v>
      </c>
      <c r="R79" s="51">
        <f t="shared" si="133"/>
        <v>-0.13884626444459713</v>
      </c>
      <c r="S79" s="51">
        <f t="shared" si="133"/>
        <v>9.337162980446842E-2</v>
      </c>
      <c r="T79" s="51">
        <f t="shared" si="133"/>
        <v>5.6079610241525919E-2</v>
      </c>
      <c r="U79" s="51">
        <f t="shared" si="133"/>
        <v>8.2731502626170295E-2</v>
      </c>
      <c r="V79" s="51">
        <f t="shared" si="133"/>
        <v>-4.0938987966854475E-2</v>
      </c>
      <c r="W79" s="51">
        <f t="shared" si="133"/>
        <v>3.3351943895962535E-2</v>
      </c>
      <c r="X79" s="51">
        <f t="shared" si="133"/>
        <v>-5.0405307341418536E-2</v>
      </c>
      <c r="Y79" s="51">
        <f t="shared" si="133"/>
        <v>9.8165442441646628E-2</v>
      </c>
      <c r="Z79" s="51">
        <f t="shared" si="133"/>
        <v>-7.1761474685470589E-2</v>
      </c>
      <c r="AA79" s="55">
        <f t="shared" si="133"/>
        <v>-7.7825600704917678E-3</v>
      </c>
      <c r="AB79" s="58">
        <f>AVERAGE(Q79:Z79)</f>
        <v>1.4117393189200725E-2</v>
      </c>
      <c r="AC79" s="67" t="s">
        <v>31</v>
      </c>
      <c r="AD79" s="82">
        <f t="shared" ref="AD79" si="134">(O79-$AC$78)/($AC$80-$AC$78)</f>
        <v>0.81489749985615778</v>
      </c>
      <c r="AE79" s="82">
        <f>(AB79-$AC$74)/($AC$76-$AC$74)</f>
        <v>0.55759381589232726</v>
      </c>
    </row>
    <row r="80" spans="3:31" x14ac:dyDescent="0.25">
      <c r="C80" s="32" t="s">
        <v>95</v>
      </c>
      <c r="D80" t="s">
        <v>103</v>
      </c>
      <c r="E80" s="3">
        <f t="shared" ref="E80:E85" si="135">E255/E167</f>
        <v>1.3342391304347827</v>
      </c>
      <c r="F80" s="3">
        <f t="shared" ref="F80:P80" si="136">F255/F167</f>
        <v>1.441095890410959</v>
      </c>
      <c r="G80" s="3">
        <f t="shared" si="136"/>
        <v>1.4233766233766234</v>
      </c>
      <c r="H80" s="3">
        <f t="shared" si="136"/>
        <v>1.3629032258064515</v>
      </c>
      <c r="I80" s="3">
        <f t="shared" si="136"/>
        <v>1.3221288515406162</v>
      </c>
      <c r="J80" s="3">
        <f t="shared" si="136"/>
        <v>1.1587301587301588</v>
      </c>
      <c r="K80" s="3">
        <f t="shared" si="136"/>
        <v>1.1823204419889504</v>
      </c>
      <c r="L80" s="3">
        <f t="shared" si="136"/>
        <v>1.0771276595744681</v>
      </c>
      <c r="M80" s="3">
        <f t="shared" si="136"/>
        <v>1.0541237113402062</v>
      </c>
      <c r="N80" s="3">
        <f t="shared" si="136"/>
        <v>1</v>
      </c>
      <c r="O80" s="3">
        <f t="shared" si="136"/>
        <v>1.0642458100558658</v>
      </c>
      <c r="P80" s="33">
        <f t="shared" si="136"/>
        <v>0.95428571428571429</v>
      </c>
      <c r="Q80" s="94">
        <f t="shared" si="111"/>
        <v>8.0088162263203394E-2</v>
      </c>
      <c r="R80" s="51">
        <f t="shared" si="112"/>
        <v>-1.2295689101772783E-2</v>
      </c>
      <c r="S80" s="51">
        <f t="shared" si="113"/>
        <v>-4.2485872380503976E-2</v>
      </c>
      <c r="T80" s="51">
        <f t="shared" si="114"/>
        <v>-2.9917292360731228E-2</v>
      </c>
      <c r="U80" s="51">
        <f t="shared" si="115"/>
        <v>-0.12358757062146883</v>
      </c>
      <c r="V80" s="51">
        <f t="shared" si="116"/>
        <v>2.035873760690228E-2</v>
      </c>
      <c r="W80" s="51">
        <f t="shared" si="117"/>
        <v>-8.8971465500099475E-2</v>
      </c>
      <c r="X80" s="51">
        <f t="shared" si="118"/>
        <v>-2.1356751940944368E-2</v>
      </c>
      <c r="Y80" s="51">
        <f t="shared" si="119"/>
        <v>-5.1344743276283647E-2</v>
      </c>
      <c r="Z80" s="51">
        <f t="shared" si="120"/>
        <v>6.4245810055865826E-2</v>
      </c>
      <c r="AA80" s="55">
        <f t="shared" si="121"/>
        <v>-0.10332208473940749</v>
      </c>
      <c r="AB80" s="58">
        <f t="shared" si="122"/>
        <v>-2.052666752558328E-2</v>
      </c>
      <c r="AC80" s="82">
        <f>MAX(O73:O85)</f>
        <v>1.9359054138145613</v>
      </c>
      <c r="AD80" s="82">
        <f t="shared" si="129"/>
        <v>0.43837612240862145</v>
      </c>
      <c r="AE80" s="82">
        <f t="shared" si="130"/>
        <v>0.22087188334302263</v>
      </c>
    </row>
    <row r="81" spans="1:31" x14ac:dyDescent="0.25">
      <c r="C81" s="32" t="s">
        <v>95</v>
      </c>
      <c r="D81" t="s">
        <v>104</v>
      </c>
      <c r="E81" s="3">
        <f t="shared" si="135"/>
        <v>1.2148760330578512</v>
      </c>
      <c r="F81" s="3">
        <f t="shared" ref="F81:P81" si="137">F256/F168</f>
        <v>1.4311926605504588</v>
      </c>
      <c r="G81" s="3">
        <f t="shared" si="137"/>
        <v>1.3513513513513513</v>
      </c>
      <c r="H81" s="3">
        <f t="shared" si="137"/>
        <v>1.5</v>
      </c>
      <c r="I81" s="3">
        <f t="shared" si="137"/>
        <v>1.5378486055776892</v>
      </c>
      <c r="J81" s="3">
        <f t="shared" si="137"/>
        <v>1.5972762645914398</v>
      </c>
      <c r="K81" s="3">
        <f t="shared" si="137"/>
        <v>1.6830265848670756</v>
      </c>
      <c r="L81" s="3">
        <f t="shared" si="137"/>
        <v>1.7365010799136069</v>
      </c>
      <c r="M81" s="3">
        <f t="shared" si="137"/>
        <v>1.7881355932203389</v>
      </c>
      <c r="N81" s="3">
        <f t="shared" si="137"/>
        <v>1.8854166666666667</v>
      </c>
      <c r="O81" s="3">
        <f t="shared" si="137"/>
        <v>1.9337474120082816</v>
      </c>
      <c r="P81" s="33">
        <f t="shared" si="137"/>
        <v>1.8409542743538767</v>
      </c>
      <c r="Q81" s="94">
        <f t="shared" si="111"/>
        <v>0.1780565437184049</v>
      </c>
      <c r="R81" s="51">
        <f t="shared" si="112"/>
        <v>-5.5786555786555864E-2</v>
      </c>
      <c r="S81" s="51">
        <f t="shared" si="113"/>
        <v>0.11000000000000003</v>
      </c>
      <c r="T81" s="51">
        <f t="shared" si="114"/>
        <v>2.5232403718459473E-2</v>
      </c>
      <c r="U81" s="51">
        <f t="shared" si="115"/>
        <v>3.8643374125521747E-2</v>
      </c>
      <c r="V81" s="51">
        <f t="shared" si="116"/>
        <v>5.3685340586695239E-2</v>
      </c>
      <c r="W81" s="51">
        <f t="shared" si="117"/>
        <v>3.1772816619384969E-2</v>
      </c>
      <c r="X81" s="51">
        <f t="shared" si="118"/>
        <v>2.9734800573404104E-2</v>
      </c>
      <c r="Y81" s="51">
        <f t="shared" si="119"/>
        <v>5.4403633491311318E-2</v>
      </c>
      <c r="Z81" s="51">
        <f t="shared" si="120"/>
        <v>2.5633986479530531E-2</v>
      </c>
      <c r="AA81" s="55">
        <f t="shared" si="121"/>
        <v>-4.7986172898369976E-2</v>
      </c>
      <c r="AB81" s="58">
        <f t="shared" si="122"/>
        <v>4.9137634352615644E-2</v>
      </c>
      <c r="AC81" s="72"/>
      <c r="AD81" s="82">
        <f t="shared" si="129"/>
        <v>0.99860956577881343</v>
      </c>
      <c r="AE81" s="82">
        <f t="shared" si="130"/>
        <v>0.89797202328461556</v>
      </c>
    </row>
    <row r="82" spans="1:31" x14ac:dyDescent="0.25">
      <c r="C82" s="32" t="s">
        <v>95</v>
      </c>
      <c r="D82" t="s">
        <v>105</v>
      </c>
      <c r="E82" s="3">
        <f t="shared" si="135"/>
        <v>1.2581453634085213</v>
      </c>
      <c r="F82" s="3">
        <f t="shared" ref="F82:P82" si="138">F257/F169</f>
        <v>1.4685534591194969</v>
      </c>
      <c r="G82" s="3">
        <f t="shared" si="138"/>
        <v>1.4346504559270516</v>
      </c>
      <c r="H82" s="3">
        <f t="shared" si="138"/>
        <v>1.3380681818181819</v>
      </c>
      <c r="I82" s="3">
        <f t="shared" si="138"/>
        <v>1.237467018469657</v>
      </c>
      <c r="J82" s="3">
        <f t="shared" si="138"/>
        <v>1.1060240963855421</v>
      </c>
      <c r="K82" s="3">
        <f t="shared" si="138"/>
        <v>1.2372881355932204</v>
      </c>
      <c r="L82" s="3">
        <f t="shared" si="138"/>
        <v>1.1594202898550725</v>
      </c>
      <c r="M82" s="3">
        <f t="shared" si="138"/>
        <v>1.2202970297029703</v>
      </c>
      <c r="N82" s="3">
        <f t="shared" si="138"/>
        <v>1.1521739130434783</v>
      </c>
      <c r="O82" s="3">
        <f t="shared" si="138"/>
        <v>1.072289156626506</v>
      </c>
      <c r="P82" s="33">
        <f t="shared" si="138"/>
        <v>1.0293398533007334</v>
      </c>
      <c r="Q82" s="94">
        <f t="shared" si="111"/>
        <v>0.16723671352326538</v>
      </c>
      <c r="R82" s="51">
        <f t="shared" si="112"/>
        <v>-2.3085985043249633E-2</v>
      </c>
      <c r="S82" s="51">
        <f t="shared" si="113"/>
        <v>-6.7321119029275747E-2</v>
      </c>
      <c r="T82" s="51">
        <f t="shared" si="114"/>
        <v>-7.5183884285946398E-2</v>
      </c>
      <c r="U82" s="51">
        <f t="shared" si="115"/>
        <v>-0.10621933362447665</v>
      </c>
      <c r="V82" s="51">
        <f t="shared" si="116"/>
        <v>0.11868099405487251</v>
      </c>
      <c r="W82" s="51">
        <f t="shared" si="117"/>
        <v>-6.2934286281516774E-2</v>
      </c>
      <c r="X82" s="51">
        <f t="shared" si="118"/>
        <v>5.2506188118811824E-2</v>
      </c>
      <c r="Y82" s="51">
        <f t="shared" si="119"/>
        <v>-5.5825028662139488E-2</v>
      </c>
      <c r="Z82" s="51">
        <f t="shared" si="120"/>
        <v>-6.9333939531711755E-2</v>
      </c>
      <c r="AA82" s="55">
        <f t="shared" si="121"/>
        <v>-4.0053844674596939E-2</v>
      </c>
      <c r="AB82" s="58">
        <f t="shared" si="122"/>
        <v>-1.2147968076136672E-2</v>
      </c>
      <c r="AC82" s="72"/>
      <c r="AD82" s="82">
        <f t="shared" si="129"/>
        <v>0.44355857605260701</v>
      </c>
      <c r="AE82" s="82">
        <f t="shared" si="130"/>
        <v>0.30230840702581074</v>
      </c>
    </row>
    <row r="83" spans="1:31" x14ac:dyDescent="0.25">
      <c r="C83" s="32" t="s">
        <v>95</v>
      </c>
      <c r="D83" t="s">
        <v>106</v>
      </c>
      <c r="E83" s="3">
        <f t="shared" si="135"/>
        <v>2.4</v>
      </c>
      <c r="F83" s="3">
        <f t="shared" ref="F83:O83" si="139">F258/F170</f>
        <v>1.3639143730886849</v>
      </c>
      <c r="G83" s="3">
        <f t="shared" si="139"/>
        <v>2.7458563535911602</v>
      </c>
      <c r="H83" s="3">
        <f t="shared" si="139"/>
        <v>2.9162011173184359</v>
      </c>
      <c r="I83" s="3">
        <f t="shared" si="139"/>
        <v>2.75</v>
      </c>
      <c r="J83" s="3">
        <f t="shared" si="139"/>
        <v>2.2570093457943927</v>
      </c>
      <c r="K83" s="3">
        <f t="shared" si="139"/>
        <v>2.2095238095238097</v>
      </c>
      <c r="L83" s="3">
        <f t="shared" si="139"/>
        <v>1.971830985915493</v>
      </c>
      <c r="M83" s="3">
        <f t="shared" si="139"/>
        <v>1.7911111111111111</v>
      </c>
      <c r="N83" s="3">
        <f t="shared" si="139"/>
        <v>1.8064516129032258</v>
      </c>
      <c r="O83" s="3">
        <f t="shared" si="139"/>
        <v>1.7544642857142858</v>
      </c>
      <c r="P83" s="33">
        <f>P258/P170</f>
        <v>1.5387596899224807</v>
      </c>
      <c r="Q83" s="94">
        <f t="shared" si="111"/>
        <v>-0.43170234454638129</v>
      </c>
      <c r="R83" s="51">
        <f t="shared" si="112"/>
        <v>1.0132175507271513</v>
      </c>
      <c r="S83" s="51">
        <f t="shared" si="113"/>
        <v>6.2037026629048093E-2</v>
      </c>
      <c r="T83" s="51">
        <f t="shared" si="114"/>
        <v>-5.6992337164751002E-2</v>
      </c>
      <c r="U83" s="51">
        <f t="shared" si="115"/>
        <v>-0.17926932880203902</v>
      </c>
      <c r="V83" s="51">
        <f t="shared" si="116"/>
        <v>-2.1039140293798698E-2</v>
      </c>
      <c r="W83" s="51">
        <f t="shared" si="117"/>
        <v>-0.10757649344341917</v>
      </c>
      <c r="X83" s="51">
        <f t="shared" si="118"/>
        <v>-9.1650793650793677E-2</v>
      </c>
      <c r="Y83" s="51">
        <f t="shared" si="119"/>
        <v>8.5647962859200944E-3</v>
      </c>
      <c r="Z83" s="51">
        <f t="shared" si="120"/>
        <v>-2.8778698979591757E-2</v>
      </c>
      <c r="AA83" s="55">
        <f t="shared" si="121"/>
        <v>-0.12294613093476932</v>
      </c>
      <c r="AB83" s="58">
        <f t="shared" si="122"/>
        <v>1.6681023676134478E-2</v>
      </c>
      <c r="AC83" s="72"/>
      <c r="AD83" s="82">
        <f t="shared" si="129"/>
        <v>0.88309465130789688</v>
      </c>
      <c r="AE83" s="82">
        <f t="shared" si="130"/>
        <v>0.58251094725892461</v>
      </c>
    </row>
    <row r="84" spans="1:31" x14ac:dyDescent="0.25">
      <c r="C84" s="32" t="s">
        <v>95</v>
      </c>
      <c r="D84" t="s">
        <v>107</v>
      </c>
      <c r="E84" s="3">
        <f t="shared" si="135"/>
        <v>0.65020576131687247</v>
      </c>
      <c r="F84" s="3">
        <f t="shared" ref="F84:P84" si="140">F259/F171</f>
        <v>0.46226415094339623</v>
      </c>
      <c r="G84" s="3">
        <f t="shared" si="140"/>
        <v>0.41666666666666669</v>
      </c>
      <c r="H84" s="3">
        <f t="shared" si="140"/>
        <v>0.40816326530612246</v>
      </c>
      <c r="I84" s="3">
        <f t="shared" si="140"/>
        <v>0.4941860465116279</v>
      </c>
      <c r="J84" s="3">
        <f t="shared" si="140"/>
        <v>0.52908587257617734</v>
      </c>
      <c r="K84" s="3">
        <f t="shared" si="140"/>
        <v>0.5027932960893855</v>
      </c>
      <c r="L84" s="3">
        <f t="shared" si="140"/>
        <v>0.46153846153846156</v>
      </c>
      <c r="M84" s="3">
        <f t="shared" si="140"/>
        <v>0.41351351351351351</v>
      </c>
      <c r="N84" s="3">
        <f t="shared" si="140"/>
        <v>0.37671232876712329</v>
      </c>
      <c r="O84" s="3">
        <f t="shared" si="140"/>
        <v>0.38387096774193546</v>
      </c>
      <c r="P84" s="33">
        <f t="shared" si="140"/>
        <v>0.41319444444444442</v>
      </c>
      <c r="Q84" s="94">
        <f t="shared" si="111"/>
        <v>-0.28904943873895395</v>
      </c>
      <c r="R84" s="51">
        <f t="shared" si="112"/>
        <v>-9.8639455782312896E-2</v>
      </c>
      <c r="S84" s="51">
        <f t="shared" si="113"/>
        <v>-2.0408163265306145E-2</v>
      </c>
      <c r="T84" s="51">
        <f t="shared" si="114"/>
        <v>0.21075581395348833</v>
      </c>
      <c r="U84" s="51">
        <f t="shared" si="115"/>
        <v>7.0620824507088287E-2</v>
      </c>
      <c r="V84" s="51">
        <f t="shared" si="116"/>
        <v>-4.9694346134721748E-2</v>
      </c>
      <c r="W84" s="51">
        <f t="shared" si="117"/>
        <v>-8.2051282051282051E-2</v>
      </c>
      <c r="X84" s="51">
        <f t="shared" si="118"/>
        <v>-0.10405405405405412</v>
      </c>
      <c r="Y84" s="51">
        <f t="shared" si="119"/>
        <v>-8.8996329125257387E-2</v>
      </c>
      <c r="Z84" s="51">
        <f t="shared" si="120"/>
        <v>1.900293255131958E-2</v>
      </c>
      <c r="AA84" s="55">
        <f t="shared" si="121"/>
        <v>7.6388888888888881E-2</v>
      </c>
      <c r="AB84" s="58">
        <f t="shared" si="122"/>
        <v>-4.325134981399921E-2</v>
      </c>
      <c r="AC84" s="72"/>
      <c r="AD84" s="82">
        <f t="shared" si="129"/>
        <v>0</v>
      </c>
      <c r="AE84" s="82">
        <f t="shared" si="130"/>
        <v>0</v>
      </c>
    </row>
    <row r="85" spans="1:31" x14ac:dyDescent="0.25">
      <c r="C85" s="38" t="s">
        <v>95</v>
      </c>
      <c r="D85" s="4" t="s">
        <v>108</v>
      </c>
      <c r="E85" s="42">
        <f t="shared" si="135"/>
        <v>0.65697674418604646</v>
      </c>
      <c r="F85" s="42">
        <f t="shared" ref="F85:O85" si="141">F260/F172</f>
        <v>0.56666666666666665</v>
      </c>
      <c r="G85" s="42">
        <f t="shared" si="141"/>
        <v>0.64480874316939896</v>
      </c>
      <c r="H85" s="42">
        <f t="shared" si="141"/>
        <v>0.82285714285714284</v>
      </c>
      <c r="I85" s="42">
        <f t="shared" si="141"/>
        <v>0.90760869565217395</v>
      </c>
      <c r="J85" s="42">
        <f t="shared" si="141"/>
        <v>0.87254901960784315</v>
      </c>
      <c r="K85" s="42">
        <f t="shared" si="141"/>
        <v>0.81283422459893051</v>
      </c>
      <c r="L85" s="42">
        <f t="shared" si="141"/>
        <v>0.89528795811518325</v>
      </c>
      <c r="M85" s="42">
        <f t="shared" si="141"/>
        <v>0.8839285714285714</v>
      </c>
      <c r="N85" s="42">
        <f t="shared" si="141"/>
        <v>1.1329787234042554</v>
      </c>
      <c r="O85" s="42">
        <f t="shared" si="141"/>
        <v>1.0728155339805825</v>
      </c>
      <c r="P85" s="28">
        <f>P260/P172</f>
        <v>1.0909090909090908</v>
      </c>
      <c r="Q85" s="95">
        <f t="shared" si="111"/>
        <v>-0.13746312684365777</v>
      </c>
      <c r="R85" s="65">
        <f t="shared" si="112"/>
        <v>0.13789778206364525</v>
      </c>
      <c r="S85" s="65">
        <f t="shared" si="113"/>
        <v>0.27612590799031467</v>
      </c>
      <c r="T85" s="65">
        <f t="shared" si="114"/>
        <v>0.10299667874396141</v>
      </c>
      <c r="U85" s="65">
        <f t="shared" si="115"/>
        <v>-3.8628625102735729E-2</v>
      </c>
      <c r="V85" s="65">
        <f t="shared" si="116"/>
        <v>-6.8437180796731334E-2</v>
      </c>
      <c r="W85" s="65">
        <f t="shared" si="117"/>
        <v>0.10143979057591619</v>
      </c>
      <c r="X85" s="65">
        <f t="shared" si="118"/>
        <v>-1.2687969924812066E-2</v>
      </c>
      <c r="Y85" s="65">
        <f t="shared" si="119"/>
        <v>0.28175370728562232</v>
      </c>
      <c r="Z85" s="65">
        <f t="shared" si="120"/>
        <v>-5.3101782214321644E-2</v>
      </c>
      <c r="AA85" s="96">
        <f t="shared" si="121"/>
        <v>1.6865487453722704E-2</v>
      </c>
      <c r="AB85" s="66">
        <f t="shared" si="122"/>
        <v>5.8989518177720135E-2</v>
      </c>
      <c r="AC85" s="74"/>
      <c r="AD85" s="78">
        <f t="shared" si="129"/>
        <v>0.44389772919151349</v>
      </c>
      <c r="AE85" s="78">
        <f t="shared" si="130"/>
        <v>0.99372711932117164</v>
      </c>
    </row>
    <row r="86" spans="1:31" s="172" customFormat="1" x14ac:dyDescent="0.25"/>
    <row r="87" spans="1:31" s="172" customFormat="1" x14ac:dyDescent="0.25"/>
    <row r="88" spans="1:31" s="172" customFormat="1" x14ac:dyDescent="0.25"/>
    <row r="89" spans="1:31" s="21" customFormat="1" x14ac:dyDescent="0.25">
      <c r="A89" s="21" t="s">
        <v>122</v>
      </c>
      <c r="E89" s="204" t="s">
        <v>123</v>
      </c>
      <c r="F89" s="205"/>
      <c r="G89" s="205"/>
      <c r="H89" s="205"/>
      <c r="I89" s="205"/>
      <c r="J89" s="205"/>
      <c r="K89" s="205"/>
      <c r="L89" s="205"/>
      <c r="M89" s="206"/>
    </row>
    <row r="90" spans="1:31" s="21" customFormat="1" x14ac:dyDescent="0.25">
      <c r="D90" s="98"/>
      <c r="E90" s="207"/>
      <c r="F90" s="208"/>
      <c r="G90" s="208"/>
      <c r="H90" s="208"/>
      <c r="I90" s="208"/>
      <c r="J90" s="208"/>
      <c r="K90" s="208"/>
      <c r="L90" s="208"/>
      <c r="M90" s="209"/>
    </row>
    <row r="91" spans="1:31" s="172" customFormat="1" hidden="1" outlineLevel="1" x14ac:dyDescent="0.25"/>
    <row r="92" spans="1:31" hidden="1" outlineLevel="1" x14ac:dyDescent="0.25">
      <c r="C92" s="29" t="s">
        <v>3</v>
      </c>
      <c r="D92" s="30" t="s">
        <v>4</v>
      </c>
      <c r="E92" s="30">
        <v>2009</v>
      </c>
      <c r="F92" s="30">
        <v>2010</v>
      </c>
      <c r="G92" s="30">
        <v>2011</v>
      </c>
      <c r="H92" s="30">
        <v>2012</v>
      </c>
      <c r="I92" s="30">
        <v>2013</v>
      </c>
      <c r="J92" s="30">
        <v>2014</v>
      </c>
      <c r="K92" s="30">
        <v>2015</v>
      </c>
      <c r="L92" s="30">
        <v>2016</v>
      </c>
      <c r="M92" s="30">
        <v>2017</v>
      </c>
      <c r="N92" s="30">
        <v>2018</v>
      </c>
      <c r="O92" s="30">
        <v>2019</v>
      </c>
      <c r="P92" s="43">
        <v>2020</v>
      </c>
    </row>
    <row r="93" spans="1:31" hidden="1" outlineLevel="1" x14ac:dyDescent="0.25">
      <c r="C93" s="32" t="s">
        <v>20</v>
      </c>
      <c r="D93" s="11" t="s">
        <v>21</v>
      </c>
      <c r="E93" s="87">
        <v>11186</v>
      </c>
      <c r="F93" s="87">
        <v>9691</v>
      </c>
      <c r="G93" s="87">
        <v>9589</v>
      </c>
      <c r="H93" s="87">
        <v>9653</v>
      </c>
      <c r="I93" s="87">
        <v>11912</v>
      </c>
      <c r="J93" s="87">
        <v>9827</v>
      </c>
      <c r="K93" s="87">
        <v>10081</v>
      </c>
      <c r="L93" s="87">
        <v>10241</v>
      </c>
      <c r="M93" s="87">
        <v>10247</v>
      </c>
      <c r="N93" s="87">
        <v>10051</v>
      </c>
      <c r="O93" s="87">
        <v>9847</v>
      </c>
      <c r="P93" s="89">
        <v>9720</v>
      </c>
    </row>
    <row r="94" spans="1:31" hidden="1" outlineLevel="1" x14ac:dyDescent="0.25">
      <c r="C94" s="32" t="s">
        <v>20</v>
      </c>
      <c r="D94" s="11" t="s">
        <v>23</v>
      </c>
      <c r="E94" s="87">
        <v>5316</v>
      </c>
      <c r="F94" s="87">
        <v>5283</v>
      </c>
      <c r="G94" s="87">
        <v>5131</v>
      </c>
      <c r="H94" s="87">
        <v>5161</v>
      </c>
      <c r="I94" s="87">
        <v>6186</v>
      </c>
      <c r="J94" s="87">
        <v>5687</v>
      </c>
      <c r="K94" s="87">
        <v>5633</v>
      </c>
      <c r="L94" s="87">
        <v>5465</v>
      </c>
      <c r="M94" s="87">
        <v>5647</v>
      </c>
      <c r="N94" s="87">
        <v>5772</v>
      </c>
      <c r="O94" s="87">
        <v>5555</v>
      </c>
      <c r="P94" s="89">
        <v>5595</v>
      </c>
    </row>
    <row r="95" spans="1:31" hidden="1" outlineLevel="1" x14ac:dyDescent="0.25">
      <c r="C95" s="32" t="s">
        <v>20</v>
      </c>
      <c r="D95" s="10" t="s">
        <v>24</v>
      </c>
      <c r="E95" s="87">
        <v>1823</v>
      </c>
      <c r="F95" s="87">
        <v>1903</v>
      </c>
      <c r="G95" s="87">
        <v>1877</v>
      </c>
      <c r="H95" s="87">
        <v>1926</v>
      </c>
      <c r="I95" s="87">
        <v>1929</v>
      </c>
      <c r="J95" s="87">
        <v>1923</v>
      </c>
      <c r="K95" s="87">
        <v>1954</v>
      </c>
      <c r="L95" s="87">
        <v>1917</v>
      </c>
      <c r="M95" s="87">
        <v>1930</v>
      </c>
      <c r="N95" s="87">
        <v>1904</v>
      </c>
      <c r="O95" s="87">
        <v>1964</v>
      </c>
      <c r="P95" s="89">
        <v>1903</v>
      </c>
    </row>
    <row r="96" spans="1:31" hidden="1" outlineLevel="1" x14ac:dyDescent="0.25">
      <c r="C96" s="32" t="s">
        <v>20</v>
      </c>
      <c r="D96" s="10" t="s">
        <v>26</v>
      </c>
      <c r="E96" s="87">
        <v>2162</v>
      </c>
      <c r="F96" s="87">
        <v>2138</v>
      </c>
      <c r="G96" s="87">
        <v>2276</v>
      </c>
      <c r="H96" s="87">
        <v>2278</v>
      </c>
      <c r="I96" s="87">
        <v>2263</v>
      </c>
      <c r="J96" s="87">
        <v>2371</v>
      </c>
      <c r="K96" s="87">
        <v>2518</v>
      </c>
      <c r="L96" s="87">
        <v>2495</v>
      </c>
      <c r="M96" s="87">
        <v>2485</v>
      </c>
      <c r="N96" s="87">
        <v>2592</v>
      </c>
      <c r="O96" s="87">
        <v>2821</v>
      </c>
      <c r="P96" s="89">
        <v>2737</v>
      </c>
    </row>
    <row r="97" spans="3:16" hidden="1" outlineLevel="1" x14ac:dyDescent="0.25">
      <c r="C97" s="32" t="s">
        <v>20</v>
      </c>
      <c r="D97" s="10" t="s">
        <v>27</v>
      </c>
      <c r="E97" s="87">
        <v>2050</v>
      </c>
      <c r="F97" s="87">
        <v>1616</v>
      </c>
      <c r="G97" s="87">
        <v>1746</v>
      </c>
      <c r="H97" s="87">
        <v>1758</v>
      </c>
      <c r="I97" s="87">
        <v>1798</v>
      </c>
      <c r="J97" s="87">
        <v>1849</v>
      </c>
      <c r="K97" s="87">
        <v>1819</v>
      </c>
      <c r="L97" s="87">
        <v>1719</v>
      </c>
      <c r="M97" s="87">
        <v>1714</v>
      </c>
      <c r="N97" s="87">
        <v>1594</v>
      </c>
      <c r="O97" s="87">
        <v>1615</v>
      </c>
      <c r="P97" s="89">
        <v>1594</v>
      </c>
    </row>
    <row r="98" spans="3:16" hidden="1" outlineLevel="1" x14ac:dyDescent="0.25">
      <c r="C98" s="32" t="s">
        <v>20</v>
      </c>
      <c r="D98" s="10" t="s">
        <v>29</v>
      </c>
      <c r="E98" s="87">
        <v>2043</v>
      </c>
      <c r="F98" s="87">
        <v>1617</v>
      </c>
      <c r="G98" s="87">
        <v>1740</v>
      </c>
      <c r="H98" s="87">
        <v>1707</v>
      </c>
      <c r="I98" s="87">
        <v>2525</v>
      </c>
      <c r="J98" s="87">
        <v>1834</v>
      </c>
      <c r="K98" s="87">
        <v>1963</v>
      </c>
      <c r="L98" s="87">
        <v>1837</v>
      </c>
      <c r="M98" s="87">
        <v>1776</v>
      </c>
      <c r="N98" s="87">
        <v>1900</v>
      </c>
      <c r="O98" s="87">
        <v>1901</v>
      </c>
      <c r="P98" s="89">
        <v>1822</v>
      </c>
    </row>
    <row r="99" spans="3:16" hidden="1" outlineLevel="1" x14ac:dyDescent="0.25">
      <c r="C99" s="32" t="s">
        <v>20</v>
      </c>
      <c r="D99" s="23" t="s">
        <v>30</v>
      </c>
      <c r="E99" s="87">
        <v>344</v>
      </c>
      <c r="F99" s="87">
        <v>422</v>
      </c>
      <c r="G99" s="87">
        <v>420</v>
      </c>
      <c r="H99" s="87">
        <v>418</v>
      </c>
      <c r="I99" s="87">
        <v>450</v>
      </c>
      <c r="J99" s="87">
        <v>441</v>
      </c>
      <c r="K99" s="87">
        <v>479</v>
      </c>
      <c r="L99" s="87">
        <v>480</v>
      </c>
      <c r="M99" s="87">
        <v>512</v>
      </c>
      <c r="N99" s="87">
        <v>485</v>
      </c>
      <c r="O99" s="87">
        <v>476</v>
      </c>
      <c r="P99" s="89">
        <v>496</v>
      </c>
    </row>
    <row r="100" spans="3:16" hidden="1" outlineLevel="1" x14ac:dyDescent="0.25">
      <c r="C100" s="32" t="s">
        <v>20</v>
      </c>
      <c r="D100" s="23" t="s">
        <v>32</v>
      </c>
      <c r="E100" s="87">
        <v>397</v>
      </c>
      <c r="F100" s="87">
        <v>377</v>
      </c>
      <c r="G100" s="87">
        <v>333</v>
      </c>
      <c r="H100" s="87">
        <v>361</v>
      </c>
      <c r="I100" s="87">
        <v>379</v>
      </c>
      <c r="J100" s="87">
        <v>331</v>
      </c>
      <c r="K100" s="87">
        <v>327</v>
      </c>
      <c r="L100" s="87">
        <v>308</v>
      </c>
      <c r="M100" s="87">
        <v>356</v>
      </c>
      <c r="N100" s="87">
        <v>389</v>
      </c>
      <c r="O100" s="87">
        <v>401</v>
      </c>
      <c r="P100" s="89">
        <v>380</v>
      </c>
    </row>
    <row r="101" spans="3:16" hidden="1" outlineLevel="1" x14ac:dyDescent="0.25">
      <c r="C101" s="32" t="s">
        <v>20</v>
      </c>
      <c r="D101" s="23" t="s">
        <v>33</v>
      </c>
      <c r="E101" s="87">
        <v>288</v>
      </c>
      <c r="F101" s="87">
        <v>285</v>
      </c>
      <c r="G101" s="87">
        <v>284</v>
      </c>
      <c r="H101" s="87">
        <v>291</v>
      </c>
      <c r="I101" s="87">
        <v>306</v>
      </c>
      <c r="J101" s="87">
        <v>334</v>
      </c>
      <c r="K101" s="87">
        <v>336</v>
      </c>
      <c r="L101" s="87">
        <v>328</v>
      </c>
      <c r="M101" s="87">
        <v>344</v>
      </c>
      <c r="N101" s="87">
        <v>360</v>
      </c>
      <c r="O101" s="87">
        <v>349</v>
      </c>
      <c r="P101" s="89">
        <v>368</v>
      </c>
    </row>
    <row r="102" spans="3:16" hidden="1" outlineLevel="1" x14ac:dyDescent="0.25">
      <c r="C102" s="32" t="s">
        <v>20</v>
      </c>
      <c r="D102" s="23" t="s">
        <v>34</v>
      </c>
      <c r="E102" s="87">
        <v>356</v>
      </c>
      <c r="F102" s="87">
        <v>386</v>
      </c>
      <c r="G102" s="87">
        <v>337</v>
      </c>
      <c r="H102" s="87">
        <v>360</v>
      </c>
      <c r="I102" s="87">
        <v>355</v>
      </c>
      <c r="J102" s="87">
        <v>475</v>
      </c>
      <c r="K102" s="87">
        <v>344</v>
      </c>
      <c r="L102" s="87">
        <v>345</v>
      </c>
      <c r="M102" s="87">
        <v>344</v>
      </c>
      <c r="N102" s="87">
        <v>349</v>
      </c>
      <c r="O102" s="87">
        <v>349</v>
      </c>
      <c r="P102" s="89">
        <v>351</v>
      </c>
    </row>
    <row r="103" spans="3:16" hidden="1" outlineLevel="1" x14ac:dyDescent="0.25">
      <c r="C103" s="32" t="s">
        <v>20</v>
      </c>
      <c r="D103" s="23" t="s">
        <v>35</v>
      </c>
      <c r="E103" s="87">
        <v>139</v>
      </c>
      <c r="F103" s="87">
        <v>133</v>
      </c>
      <c r="G103" s="87">
        <v>137</v>
      </c>
      <c r="H103" s="87">
        <v>206</v>
      </c>
      <c r="I103" s="87">
        <v>188</v>
      </c>
      <c r="J103" s="87">
        <v>150</v>
      </c>
      <c r="K103" s="87">
        <v>118</v>
      </c>
      <c r="L103" s="87">
        <v>113</v>
      </c>
      <c r="M103" s="87">
        <v>225</v>
      </c>
      <c r="N103" s="87">
        <v>128</v>
      </c>
      <c r="O103" s="87">
        <v>124</v>
      </c>
      <c r="P103" s="89">
        <v>106</v>
      </c>
    </row>
    <row r="104" spans="3:16" hidden="1" outlineLevel="1" x14ac:dyDescent="0.25">
      <c r="C104" s="32" t="s">
        <v>20</v>
      </c>
      <c r="D104" s="23" t="s">
        <v>36</v>
      </c>
      <c r="E104" s="87">
        <v>163</v>
      </c>
      <c r="F104" s="87">
        <v>174</v>
      </c>
      <c r="G104" s="87">
        <v>167</v>
      </c>
      <c r="H104" s="87">
        <v>160</v>
      </c>
      <c r="I104" s="87">
        <v>252</v>
      </c>
      <c r="J104" s="87">
        <v>129</v>
      </c>
      <c r="K104" s="87">
        <v>132</v>
      </c>
      <c r="L104" s="87">
        <v>113</v>
      </c>
      <c r="M104" s="87">
        <v>122</v>
      </c>
      <c r="N104" s="87">
        <v>120</v>
      </c>
      <c r="O104" s="87">
        <v>133</v>
      </c>
      <c r="P104" s="89">
        <v>124</v>
      </c>
    </row>
    <row r="105" spans="3:16" hidden="1" outlineLevel="1" x14ac:dyDescent="0.25">
      <c r="C105" s="32" t="s">
        <v>20</v>
      </c>
      <c r="D105" s="23" t="s">
        <v>37</v>
      </c>
      <c r="E105" s="87">
        <v>116</v>
      </c>
      <c r="F105" s="87">
        <v>140</v>
      </c>
      <c r="G105" s="87">
        <v>161</v>
      </c>
      <c r="H105" s="87">
        <v>161</v>
      </c>
      <c r="I105" s="87">
        <v>259</v>
      </c>
      <c r="J105" s="87">
        <v>136</v>
      </c>
      <c r="K105" s="87">
        <v>136</v>
      </c>
      <c r="L105" s="87">
        <v>141</v>
      </c>
      <c r="M105" s="87">
        <v>142</v>
      </c>
      <c r="N105" s="87">
        <v>140</v>
      </c>
      <c r="O105" s="87">
        <v>142</v>
      </c>
      <c r="P105" s="89">
        <v>109</v>
      </c>
    </row>
    <row r="106" spans="3:16" hidden="1" outlineLevel="1" x14ac:dyDescent="0.25">
      <c r="C106" s="32" t="s">
        <v>20</v>
      </c>
      <c r="D106" s="23" t="s">
        <v>38</v>
      </c>
      <c r="E106" s="87">
        <v>152</v>
      </c>
      <c r="F106" s="87">
        <v>97</v>
      </c>
      <c r="G106" s="87">
        <v>99</v>
      </c>
      <c r="H106" s="87">
        <v>103</v>
      </c>
      <c r="I106" s="87">
        <v>104</v>
      </c>
      <c r="J106" s="87">
        <v>100</v>
      </c>
      <c r="K106" s="87">
        <v>98</v>
      </c>
      <c r="L106" s="87">
        <v>97</v>
      </c>
      <c r="M106" s="87">
        <v>101</v>
      </c>
      <c r="N106" s="87">
        <v>107</v>
      </c>
      <c r="O106" s="87">
        <v>179</v>
      </c>
      <c r="P106" s="89">
        <v>166</v>
      </c>
    </row>
    <row r="107" spans="3:16" hidden="1" outlineLevel="1" x14ac:dyDescent="0.25">
      <c r="C107" s="32" t="s">
        <v>20</v>
      </c>
      <c r="D107" s="23" t="s">
        <v>39</v>
      </c>
      <c r="E107" s="87">
        <v>175</v>
      </c>
      <c r="F107" s="87">
        <v>183</v>
      </c>
      <c r="G107" s="87">
        <v>185</v>
      </c>
      <c r="H107" s="87">
        <v>194</v>
      </c>
      <c r="I107" s="87">
        <v>196</v>
      </c>
      <c r="J107" s="87">
        <v>222</v>
      </c>
      <c r="K107" s="87">
        <v>205</v>
      </c>
      <c r="L107" s="87">
        <v>204</v>
      </c>
      <c r="M107" s="87">
        <v>229</v>
      </c>
      <c r="N107" s="87">
        <v>239</v>
      </c>
      <c r="O107" s="87">
        <v>221</v>
      </c>
      <c r="P107" s="89">
        <v>199</v>
      </c>
    </row>
    <row r="108" spans="3:16" hidden="1" outlineLevel="1" x14ac:dyDescent="0.25">
      <c r="C108" s="32" t="s">
        <v>20</v>
      </c>
      <c r="D108" s="23" t="s">
        <v>41</v>
      </c>
      <c r="E108" s="87">
        <v>363</v>
      </c>
      <c r="F108" s="87">
        <v>347</v>
      </c>
      <c r="G108" s="87">
        <v>378</v>
      </c>
      <c r="H108" s="87">
        <v>405</v>
      </c>
      <c r="I108" s="87">
        <v>400</v>
      </c>
      <c r="J108" s="87">
        <v>411</v>
      </c>
      <c r="K108" s="87">
        <v>379</v>
      </c>
      <c r="L108" s="87">
        <v>468</v>
      </c>
      <c r="M108" s="87">
        <v>496</v>
      </c>
      <c r="N108" s="87">
        <v>460</v>
      </c>
      <c r="O108" s="87">
        <v>474</v>
      </c>
      <c r="P108" s="89">
        <v>556</v>
      </c>
    </row>
    <row r="109" spans="3:16" hidden="1" outlineLevel="1" x14ac:dyDescent="0.25">
      <c r="C109" s="32" t="s">
        <v>20</v>
      </c>
      <c r="D109" s="23" t="s">
        <v>116</v>
      </c>
      <c r="E109" s="87">
        <v>214</v>
      </c>
      <c r="F109" s="87">
        <v>120</v>
      </c>
      <c r="G109" s="87">
        <v>133</v>
      </c>
      <c r="H109" s="87">
        <v>162</v>
      </c>
      <c r="I109" s="87">
        <v>164</v>
      </c>
      <c r="J109" s="87">
        <v>161</v>
      </c>
      <c r="K109" s="87">
        <v>161</v>
      </c>
      <c r="L109" s="87">
        <v>162</v>
      </c>
      <c r="M109" s="87">
        <v>170</v>
      </c>
      <c r="N109" s="87">
        <v>179</v>
      </c>
      <c r="O109" s="87">
        <v>184</v>
      </c>
      <c r="P109" s="89">
        <v>176</v>
      </c>
    </row>
    <row r="110" spans="3:16" hidden="1" outlineLevel="1" x14ac:dyDescent="0.25">
      <c r="C110" s="32" t="s">
        <v>20</v>
      </c>
      <c r="D110" s="23" t="s">
        <v>43</v>
      </c>
      <c r="E110" s="87">
        <v>90</v>
      </c>
      <c r="F110" s="87">
        <v>109</v>
      </c>
      <c r="G110" s="87">
        <v>117</v>
      </c>
      <c r="H110" s="87">
        <v>120</v>
      </c>
      <c r="I110" s="87">
        <v>142</v>
      </c>
      <c r="J110" s="87">
        <v>144</v>
      </c>
      <c r="K110" s="87">
        <v>131</v>
      </c>
      <c r="L110" s="87">
        <v>82</v>
      </c>
      <c r="M110" s="87">
        <v>92</v>
      </c>
      <c r="N110" s="87">
        <v>92</v>
      </c>
      <c r="O110" s="87">
        <v>97</v>
      </c>
      <c r="P110" s="89">
        <v>110</v>
      </c>
    </row>
    <row r="111" spans="3:16" hidden="1" outlineLevel="1" x14ac:dyDescent="0.25">
      <c r="C111" s="34" t="s">
        <v>20</v>
      </c>
      <c r="D111" s="13" t="s">
        <v>44</v>
      </c>
      <c r="E111" s="92">
        <v>667</v>
      </c>
      <c r="F111" s="92">
        <v>631</v>
      </c>
      <c r="G111" s="92">
        <v>639</v>
      </c>
      <c r="H111" s="92">
        <v>684</v>
      </c>
      <c r="I111" s="92">
        <v>666</v>
      </c>
      <c r="J111" s="92">
        <v>704</v>
      </c>
      <c r="K111" s="92">
        <v>693</v>
      </c>
      <c r="L111" s="92">
        <v>679</v>
      </c>
      <c r="M111" s="92">
        <v>700</v>
      </c>
      <c r="N111" s="92">
        <v>682</v>
      </c>
      <c r="O111" s="92">
        <v>674</v>
      </c>
      <c r="P111" s="93">
        <v>646</v>
      </c>
    </row>
    <row r="112" spans="3:16" hidden="1" outlineLevel="1" x14ac:dyDescent="0.25">
      <c r="C112" s="36" t="s">
        <v>45</v>
      </c>
      <c r="D112" s="11" t="s">
        <v>46</v>
      </c>
      <c r="E112" s="87">
        <v>17575</v>
      </c>
      <c r="F112" s="87">
        <v>15920</v>
      </c>
      <c r="G112" s="87">
        <v>15725</v>
      </c>
      <c r="H112" s="87">
        <v>15990</v>
      </c>
      <c r="I112" s="87">
        <v>18547</v>
      </c>
      <c r="J112" s="87">
        <v>17137</v>
      </c>
      <c r="K112" s="87">
        <v>17258</v>
      </c>
      <c r="L112" s="87">
        <v>17385</v>
      </c>
      <c r="M112" s="87">
        <v>17301</v>
      </c>
      <c r="N112" s="87">
        <v>17169</v>
      </c>
      <c r="O112" s="87">
        <v>17195</v>
      </c>
      <c r="P112" s="89">
        <v>17189</v>
      </c>
    </row>
    <row r="113" spans="3:16" hidden="1" outlineLevel="1" x14ac:dyDescent="0.25">
      <c r="C113" s="36" t="s">
        <v>45</v>
      </c>
      <c r="D113" s="11" t="s">
        <v>47</v>
      </c>
      <c r="E113" s="87">
        <v>6543</v>
      </c>
      <c r="F113" s="87">
        <v>6387</v>
      </c>
      <c r="G113" s="87">
        <v>6314</v>
      </c>
      <c r="H113" s="87">
        <v>6322</v>
      </c>
      <c r="I113" s="87">
        <v>7656</v>
      </c>
      <c r="J113" s="87">
        <v>6473</v>
      </c>
      <c r="K113" s="87">
        <v>6593</v>
      </c>
      <c r="L113" s="87">
        <v>6367</v>
      </c>
      <c r="M113" s="87">
        <v>6182</v>
      </c>
      <c r="N113" s="87">
        <v>6612</v>
      </c>
      <c r="O113" s="87">
        <v>6870</v>
      </c>
      <c r="P113" s="89">
        <v>7027</v>
      </c>
    </row>
    <row r="114" spans="3:16" hidden="1" outlineLevel="1" x14ac:dyDescent="0.25">
      <c r="C114" s="36" t="s">
        <v>45</v>
      </c>
      <c r="D114" s="10" t="s">
        <v>48</v>
      </c>
      <c r="E114" s="87">
        <v>2015</v>
      </c>
      <c r="F114" s="87">
        <v>1768</v>
      </c>
      <c r="G114" s="87">
        <v>1805</v>
      </c>
      <c r="H114" s="87">
        <v>1765</v>
      </c>
      <c r="I114" s="87">
        <v>1697</v>
      </c>
      <c r="J114" s="87">
        <v>1785</v>
      </c>
      <c r="K114" s="87">
        <v>1785</v>
      </c>
      <c r="L114" s="87">
        <v>1828</v>
      </c>
      <c r="M114" s="87">
        <v>1797</v>
      </c>
      <c r="N114" s="87">
        <v>1883</v>
      </c>
      <c r="O114" s="87">
        <v>1792</v>
      </c>
      <c r="P114" s="89">
        <v>1736</v>
      </c>
    </row>
    <row r="115" spans="3:16" hidden="1" outlineLevel="1" x14ac:dyDescent="0.25">
      <c r="C115" s="36" t="s">
        <v>45</v>
      </c>
      <c r="D115" s="10" t="s">
        <v>49</v>
      </c>
      <c r="E115" s="87">
        <v>1514</v>
      </c>
      <c r="F115" s="87">
        <v>1208</v>
      </c>
      <c r="G115" s="87">
        <v>1265</v>
      </c>
      <c r="H115" s="87">
        <v>1284</v>
      </c>
      <c r="I115" s="87">
        <v>1257</v>
      </c>
      <c r="J115" s="87">
        <v>1303</v>
      </c>
      <c r="K115" s="87">
        <v>1247</v>
      </c>
      <c r="L115" s="87">
        <v>1238</v>
      </c>
      <c r="M115" s="87">
        <v>1249</v>
      </c>
      <c r="N115" s="87">
        <v>1230</v>
      </c>
      <c r="O115" s="87">
        <v>1299</v>
      </c>
      <c r="P115" s="89">
        <v>1255</v>
      </c>
    </row>
    <row r="116" spans="3:16" hidden="1" outlineLevel="1" x14ac:dyDescent="0.25">
      <c r="C116" s="36" t="s">
        <v>45</v>
      </c>
      <c r="D116" s="10" t="s">
        <v>50</v>
      </c>
      <c r="E116" s="87">
        <v>851</v>
      </c>
      <c r="F116" s="87">
        <v>783</v>
      </c>
      <c r="G116" s="87">
        <v>834</v>
      </c>
      <c r="H116" s="87">
        <v>804</v>
      </c>
      <c r="I116" s="87">
        <v>796</v>
      </c>
      <c r="J116" s="87">
        <v>801</v>
      </c>
      <c r="K116" s="87">
        <v>798</v>
      </c>
      <c r="L116" s="87">
        <v>805</v>
      </c>
      <c r="M116" s="87">
        <v>802</v>
      </c>
      <c r="N116" s="87">
        <v>830</v>
      </c>
      <c r="O116" s="87">
        <v>868</v>
      </c>
      <c r="P116" s="89">
        <v>840</v>
      </c>
    </row>
    <row r="117" spans="3:16" hidden="1" outlineLevel="1" x14ac:dyDescent="0.25">
      <c r="C117" s="36" t="s">
        <v>45</v>
      </c>
      <c r="D117" s="10" t="s">
        <v>51</v>
      </c>
      <c r="E117" s="87">
        <v>1559</v>
      </c>
      <c r="F117" s="87">
        <v>1317</v>
      </c>
      <c r="G117" s="87">
        <v>1285</v>
      </c>
      <c r="H117" s="87">
        <v>1255</v>
      </c>
      <c r="I117" s="87">
        <v>1301</v>
      </c>
      <c r="J117" s="87">
        <v>1280</v>
      </c>
      <c r="K117" s="87">
        <v>1301</v>
      </c>
      <c r="L117" s="87">
        <v>1282</v>
      </c>
      <c r="M117" s="87">
        <v>1270</v>
      </c>
      <c r="N117" s="87">
        <v>1226</v>
      </c>
      <c r="O117" s="87">
        <v>1332</v>
      </c>
      <c r="P117" s="89">
        <v>1283</v>
      </c>
    </row>
    <row r="118" spans="3:16" hidden="1" outlineLevel="1" x14ac:dyDescent="0.25">
      <c r="C118" s="36" t="s">
        <v>45</v>
      </c>
      <c r="D118" s="10" t="s">
        <v>52</v>
      </c>
      <c r="E118" s="87">
        <v>1321</v>
      </c>
      <c r="F118" s="87">
        <v>1169</v>
      </c>
      <c r="G118" s="87">
        <v>1183</v>
      </c>
      <c r="H118" s="87">
        <v>985</v>
      </c>
      <c r="I118" s="87">
        <v>1019</v>
      </c>
      <c r="J118" s="87">
        <v>1050</v>
      </c>
      <c r="K118" s="87">
        <v>1054</v>
      </c>
      <c r="L118" s="87">
        <v>1034</v>
      </c>
      <c r="M118" s="87">
        <v>1155</v>
      </c>
      <c r="N118" s="87">
        <v>1173</v>
      </c>
      <c r="O118" s="87">
        <v>1109</v>
      </c>
      <c r="P118" s="89">
        <v>1105</v>
      </c>
    </row>
    <row r="119" spans="3:16" hidden="1" outlineLevel="1" x14ac:dyDescent="0.25">
      <c r="C119" s="36" t="s">
        <v>45</v>
      </c>
      <c r="D119" s="23" t="s">
        <v>53</v>
      </c>
      <c r="E119" s="87">
        <v>547</v>
      </c>
      <c r="F119" s="87">
        <v>545</v>
      </c>
      <c r="G119" s="87">
        <v>520</v>
      </c>
      <c r="H119" s="87">
        <v>480</v>
      </c>
      <c r="I119" s="87">
        <v>488</v>
      </c>
      <c r="J119" s="87">
        <v>515</v>
      </c>
      <c r="K119" s="87">
        <v>490</v>
      </c>
      <c r="L119" s="87">
        <v>513</v>
      </c>
      <c r="M119" s="87">
        <v>507</v>
      </c>
      <c r="N119" s="87">
        <v>471</v>
      </c>
      <c r="O119" s="87">
        <v>556</v>
      </c>
      <c r="P119" s="89">
        <v>525</v>
      </c>
    </row>
    <row r="120" spans="3:16" hidden="1" outlineLevel="1" x14ac:dyDescent="0.25">
      <c r="C120" s="36" t="s">
        <v>45</v>
      </c>
      <c r="D120" s="23" t="s">
        <v>54</v>
      </c>
      <c r="E120" s="87">
        <v>347</v>
      </c>
      <c r="F120" s="87">
        <v>325</v>
      </c>
      <c r="G120" s="87">
        <v>345</v>
      </c>
      <c r="H120" s="87">
        <v>299</v>
      </c>
      <c r="I120" s="87">
        <v>301</v>
      </c>
      <c r="J120" s="87">
        <v>295</v>
      </c>
      <c r="K120" s="87">
        <v>287</v>
      </c>
      <c r="L120" s="87">
        <v>317</v>
      </c>
      <c r="M120" s="87">
        <v>335</v>
      </c>
      <c r="N120" s="87">
        <v>319</v>
      </c>
      <c r="O120" s="87">
        <v>338</v>
      </c>
      <c r="P120" s="89">
        <v>338</v>
      </c>
    </row>
    <row r="121" spans="3:16" hidden="1" outlineLevel="1" x14ac:dyDescent="0.25">
      <c r="C121" s="36" t="s">
        <v>45</v>
      </c>
      <c r="D121" s="23" t="s">
        <v>55</v>
      </c>
      <c r="E121" s="87">
        <v>629</v>
      </c>
      <c r="F121" s="87">
        <v>798</v>
      </c>
      <c r="G121" s="87">
        <v>671</v>
      </c>
      <c r="H121" s="87">
        <v>664</v>
      </c>
      <c r="I121" s="87">
        <v>662</v>
      </c>
      <c r="J121" s="87">
        <v>631</v>
      </c>
      <c r="K121" s="87">
        <v>579</v>
      </c>
      <c r="L121" s="87">
        <v>585</v>
      </c>
      <c r="M121" s="87">
        <v>666</v>
      </c>
      <c r="N121" s="87">
        <v>704</v>
      </c>
      <c r="O121" s="87">
        <v>648</v>
      </c>
      <c r="P121" s="89">
        <v>632</v>
      </c>
    </row>
    <row r="122" spans="3:16" hidden="1" outlineLevel="1" x14ac:dyDescent="0.25">
      <c r="C122" s="36" t="s">
        <v>45</v>
      </c>
      <c r="D122" s="23" t="s">
        <v>56</v>
      </c>
      <c r="E122" s="87">
        <v>631</v>
      </c>
      <c r="F122" s="87">
        <v>458</v>
      </c>
      <c r="G122" s="87">
        <v>486</v>
      </c>
      <c r="H122" s="87">
        <v>445</v>
      </c>
      <c r="I122" s="87">
        <v>439</v>
      </c>
      <c r="J122" s="87">
        <v>439</v>
      </c>
      <c r="K122" s="87">
        <v>465</v>
      </c>
      <c r="L122" s="87">
        <v>449</v>
      </c>
      <c r="M122" s="87">
        <v>451</v>
      </c>
      <c r="N122" s="87">
        <v>438</v>
      </c>
      <c r="O122" s="87">
        <v>431</v>
      </c>
      <c r="P122" s="89">
        <v>423</v>
      </c>
    </row>
    <row r="123" spans="3:16" hidden="1" outlineLevel="1" x14ac:dyDescent="0.25">
      <c r="C123" s="36" t="s">
        <v>45</v>
      </c>
      <c r="D123" s="23" t="s">
        <v>57</v>
      </c>
      <c r="E123" s="87">
        <v>612</v>
      </c>
      <c r="F123" s="87">
        <v>558</v>
      </c>
      <c r="G123" s="87">
        <v>537</v>
      </c>
      <c r="H123" s="87">
        <v>561</v>
      </c>
      <c r="I123" s="87">
        <v>548</v>
      </c>
      <c r="J123" s="87">
        <v>510</v>
      </c>
      <c r="K123" s="87">
        <v>522</v>
      </c>
      <c r="L123" s="87">
        <v>544</v>
      </c>
      <c r="M123" s="87">
        <v>567</v>
      </c>
      <c r="N123" s="87">
        <v>582</v>
      </c>
      <c r="O123" s="87">
        <v>584</v>
      </c>
      <c r="P123" s="89">
        <v>575</v>
      </c>
    </row>
    <row r="124" spans="3:16" hidden="1" outlineLevel="1" x14ac:dyDescent="0.25">
      <c r="C124" s="36" t="s">
        <v>45</v>
      </c>
      <c r="D124" s="23" t="s">
        <v>58</v>
      </c>
      <c r="E124" s="87">
        <v>357</v>
      </c>
      <c r="F124" s="87">
        <v>389</v>
      </c>
      <c r="G124" s="87">
        <v>370</v>
      </c>
      <c r="H124" s="87">
        <v>344</v>
      </c>
      <c r="I124" s="87">
        <v>346</v>
      </c>
      <c r="J124" s="87">
        <v>359</v>
      </c>
      <c r="K124" s="87">
        <v>361</v>
      </c>
      <c r="L124" s="87">
        <v>356</v>
      </c>
      <c r="M124" s="87">
        <v>365</v>
      </c>
      <c r="N124" s="87">
        <v>376</v>
      </c>
      <c r="O124" s="87">
        <v>391</v>
      </c>
      <c r="P124" s="89">
        <v>377</v>
      </c>
    </row>
    <row r="125" spans="3:16" hidden="1" outlineLevel="1" x14ac:dyDescent="0.25">
      <c r="C125" s="37" t="s">
        <v>45</v>
      </c>
      <c r="D125" s="24" t="s">
        <v>59</v>
      </c>
      <c r="E125" s="92">
        <v>125</v>
      </c>
      <c r="F125" s="92">
        <v>81</v>
      </c>
      <c r="G125" s="92">
        <v>76</v>
      </c>
      <c r="H125" s="92">
        <v>85</v>
      </c>
      <c r="I125" s="92">
        <v>85</v>
      </c>
      <c r="J125" s="92">
        <v>66</v>
      </c>
      <c r="K125" s="92">
        <v>62</v>
      </c>
      <c r="L125" s="92">
        <v>73</v>
      </c>
      <c r="M125" s="92">
        <v>61</v>
      </c>
      <c r="N125" s="92">
        <v>66</v>
      </c>
      <c r="O125" s="92">
        <v>63</v>
      </c>
      <c r="P125" s="93">
        <v>54</v>
      </c>
    </row>
    <row r="126" spans="3:16" hidden="1" outlineLevel="1" x14ac:dyDescent="0.25">
      <c r="C126" s="32" t="s">
        <v>60</v>
      </c>
      <c r="D126" s="11" t="s">
        <v>60</v>
      </c>
      <c r="E126" s="87">
        <v>124515</v>
      </c>
      <c r="F126" s="87">
        <v>121273</v>
      </c>
      <c r="G126" s="87">
        <v>120518</v>
      </c>
      <c r="H126" s="87">
        <v>118355</v>
      </c>
      <c r="I126" s="87">
        <v>120141</v>
      </c>
      <c r="J126" s="87">
        <v>119374</v>
      </c>
      <c r="K126" s="87">
        <v>118959</v>
      </c>
      <c r="L126" s="87">
        <v>117896</v>
      </c>
      <c r="M126" s="87">
        <v>117293</v>
      </c>
      <c r="N126" s="87">
        <v>113802</v>
      </c>
      <c r="O126" s="87">
        <v>112791</v>
      </c>
      <c r="P126" s="89">
        <v>115529</v>
      </c>
    </row>
    <row r="127" spans="3:16" hidden="1" outlineLevel="1" x14ac:dyDescent="0.25">
      <c r="C127" s="32" t="s">
        <v>60</v>
      </c>
      <c r="D127" s="11" t="s">
        <v>61</v>
      </c>
      <c r="E127" s="87">
        <v>5642</v>
      </c>
      <c r="F127" s="87">
        <v>5282</v>
      </c>
      <c r="G127" s="87">
        <v>5212</v>
      </c>
      <c r="H127" s="87">
        <v>5359</v>
      </c>
      <c r="I127" s="87">
        <v>5172</v>
      </c>
      <c r="J127" s="87">
        <v>5111</v>
      </c>
      <c r="K127" s="87">
        <v>5194</v>
      </c>
      <c r="L127" s="87">
        <v>5186</v>
      </c>
      <c r="M127" s="87">
        <v>5395</v>
      </c>
      <c r="N127" s="87">
        <v>5589</v>
      </c>
      <c r="O127" s="87">
        <v>5613</v>
      </c>
      <c r="P127" s="89">
        <v>5485</v>
      </c>
    </row>
    <row r="128" spans="3:16" hidden="1" outlineLevel="1" x14ac:dyDescent="0.25">
      <c r="C128" s="32" t="s">
        <v>60</v>
      </c>
      <c r="D128" s="10" t="s">
        <v>62</v>
      </c>
      <c r="E128" s="87">
        <v>1200</v>
      </c>
      <c r="F128" s="87">
        <v>1291</v>
      </c>
      <c r="G128" s="87">
        <v>1268</v>
      </c>
      <c r="H128" s="87">
        <v>1344</v>
      </c>
      <c r="I128" s="87">
        <v>1276</v>
      </c>
      <c r="J128" s="87">
        <v>1441</v>
      </c>
      <c r="K128" s="87">
        <v>1416</v>
      </c>
      <c r="L128" s="87">
        <v>1466</v>
      </c>
      <c r="M128" s="87">
        <v>1469</v>
      </c>
      <c r="N128" s="87">
        <v>1638</v>
      </c>
      <c r="O128" s="87">
        <v>1825</v>
      </c>
      <c r="P128" s="89">
        <v>1870</v>
      </c>
    </row>
    <row r="129" spans="3:16" hidden="1" outlineLevel="1" x14ac:dyDescent="0.25">
      <c r="C129" s="32" t="s">
        <v>60</v>
      </c>
      <c r="D129" t="s">
        <v>63</v>
      </c>
      <c r="E129" s="87">
        <v>1694</v>
      </c>
      <c r="F129" s="87">
        <v>1562</v>
      </c>
      <c r="G129" s="87">
        <v>1584</v>
      </c>
      <c r="H129" s="87">
        <v>1651</v>
      </c>
      <c r="I129" s="87">
        <v>1681</v>
      </c>
      <c r="J129" s="87">
        <v>1744</v>
      </c>
      <c r="K129" s="87">
        <v>1754</v>
      </c>
      <c r="L129" s="87">
        <v>1676</v>
      </c>
      <c r="M129" s="87">
        <v>1633</v>
      </c>
      <c r="N129" s="87">
        <v>1707</v>
      </c>
      <c r="O129" s="87">
        <v>1751</v>
      </c>
      <c r="P129" s="89">
        <v>1747</v>
      </c>
    </row>
    <row r="130" spans="3:16" hidden="1" outlineLevel="1" x14ac:dyDescent="0.25">
      <c r="C130" s="32" t="s">
        <v>60</v>
      </c>
      <c r="D130" t="s">
        <v>64</v>
      </c>
      <c r="E130" s="87">
        <v>1266</v>
      </c>
      <c r="F130" s="87">
        <v>1174</v>
      </c>
      <c r="G130" s="87">
        <v>1267</v>
      </c>
      <c r="H130" s="87">
        <v>1267</v>
      </c>
      <c r="I130" s="87">
        <v>1232</v>
      </c>
      <c r="J130" s="87">
        <v>1311</v>
      </c>
      <c r="K130" s="87">
        <v>1334</v>
      </c>
      <c r="L130" s="87">
        <v>1411</v>
      </c>
      <c r="M130" s="87">
        <v>1422</v>
      </c>
      <c r="N130" s="87">
        <v>1485</v>
      </c>
      <c r="O130" s="87">
        <v>1478</v>
      </c>
      <c r="P130" s="89">
        <v>1485</v>
      </c>
    </row>
    <row r="131" spans="3:16" hidden="1" outlineLevel="1" x14ac:dyDescent="0.25">
      <c r="C131" s="32" t="s">
        <v>60</v>
      </c>
      <c r="D131" t="s">
        <v>65</v>
      </c>
      <c r="E131" s="87">
        <v>126</v>
      </c>
      <c r="F131" s="87">
        <v>244</v>
      </c>
      <c r="G131" s="87">
        <v>254</v>
      </c>
      <c r="H131" s="87">
        <v>274</v>
      </c>
      <c r="I131" s="87">
        <v>245</v>
      </c>
      <c r="J131" s="87">
        <v>249</v>
      </c>
      <c r="K131" s="87">
        <v>252</v>
      </c>
      <c r="L131" s="87">
        <v>265</v>
      </c>
      <c r="M131" s="87">
        <v>289</v>
      </c>
      <c r="N131" s="87">
        <v>331</v>
      </c>
      <c r="O131" s="87">
        <v>326</v>
      </c>
      <c r="P131" s="89">
        <v>339</v>
      </c>
    </row>
    <row r="132" spans="3:16" hidden="1" outlineLevel="1" x14ac:dyDescent="0.25">
      <c r="C132" s="32" t="s">
        <v>60</v>
      </c>
      <c r="D132" t="s">
        <v>66</v>
      </c>
      <c r="E132" s="87">
        <v>329</v>
      </c>
      <c r="F132" s="87">
        <v>263</v>
      </c>
      <c r="G132" s="87">
        <v>271</v>
      </c>
      <c r="H132" s="87">
        <v>288</v>
      </c>
      <c r="I132" s="87">
        <v>263</v>
      </c>
      <c r="J132" s="87">
        <v>291</v>
      </c>
      <c r="K132" s="87">
        <v>303</v>
      </c>
      <c r="L132" s="87">
        <v>475</v>
      </c>
      <c r="M132" s="87">
        <v>462</v>
      </c>
      <c r="N132" s="87">
        <v>689</v>
      </c>
      <c r="O132" s="87">
        <v>600</v>
      </c>
      <c r="P132" s="89">
        <v>482</v>
      </c>
    </row>
    <row r="133" spans="3:16" hidden="1" outlineLevel="1" x14ac:dyDescent="0.25">
      <c r="C133" s="34" t="s">
        <v>60</v>
      </c>
      <c r="D133" s="13" t="s">
        <v>67</v>
      </c>
      <c r="E133" s="92">
        <v>308</v>
      </c>
      <c r="F133" s="92">
        <v>237</v>
      </c>
      <c r="G133" s="92">
        <v>237</v>
      </c>
      <c r="H133" s="92">
        <v>224</v>
      </c>
      <c r="I133" s="92">
        <v>232</v>
      </c>
      <c r="J133" s="92">
        <v>238</v>
      </c>
      <c r="K133" s="92">
        <v>245</v>
      </c>
      <c r="L133" s="92">
        <v>237</v>
      </c>
      <c r="M133" s="92">
        <v>243</v>
      </c>
      <c r="N133" s="92">
        <v>249</v>
      </c>
      <c r="O133" s="92">
        <v>241</v>
      </c>
      <c r="P133" s="93">
        <v>234</v>
      </c>
    </row>
    <row r="134" spans="3:16" hidden="1" outlineLevel="1" x14ac:dyDescent="0.25">
      <c r="C134" s="36" t="s">
        <v>68</v>
      </c>
      <c r="D134" s="11" t="s">
        <v>69</v>
      </c>
      <c r="E134" s="87">
        <v>5140</v>
      </c>
      <c r="F134" s="87">
        <v>4995</v>
      </c>
      <c r="G134" s="87">
        <v>5072</v>
      </c>
      <c r="H134" s="87">
        <v>4758</v>
      </c>
      <c r="I134" s="87">
        <v>6918</v>
      </c>
      <c r="J134" s="87">
        <v>5316</v>
      </c>
      <c r="K134" s="87">
        <v>5592</v>
      </c>
      <c r="L134" s="87">
        <v>5618</v>
      </c>
      <c r="M134" s="87">
        <v>5923</v>
      </c>
      <c r="N134" s="87">
        <v>5462</v>
      </c>
      <c r="O134" s="87">
        <v>5944</v>
      </c>
      <c r="P134" s="89">
        <v>5993</v>
      </c>
    </row>
    <row r="135" spans="3:16" hidden="1" outlineLevel="1" x14ac:dyDescent="0.25">
      <c r="C135" s="36" t="s">
        <v>68</v>
      </c>
      <c r="D135" s="11" t="s">
        <v>70</v>
      </c>
      <c r="E135" s="87">
        <v>2774</v>
      </c>
      <c r="F135" s="87">
        <v>2783</v>
      </c>
      <c r="G135" s="87">
        <v>2654</v>
      </c>
      <c r="H135" s="87">
        <v>2636</v>
      </c>
      <c r="I135" s="87">
        <v>2604</v>
      </c>
      <c r="J135" s="87">
        <v>2778</v>
      </c>
      <c r="K135" s="87">
        <v>2864</v>
      </c>
      <c r="L135" s="87">
        <v>2706</v>
      </c>
      <c r="M135" s="87">
        <v>2720</v>
      </c>
      <c r="N135" s="87">
        <v>2763</v>
      </c>
      <c r="O135" s="87">
        <v>2752</v>
      </c>
      <c r="P135" s="89">
        <v>2771</v>
      </c>
    </row>
    <row r="136" spans="3:16" hidden="1" outlineLevel="1" x14ac:dyDescent="0.25">
      <c r="C136" s="36" t="s">
        <v>68</v>
      </c>
      <c r="D136" s="10" t="s">
        <v>71</v>
      </c>
      <c r="E136" s="87">
        <v>3326</v>
      </c>
      <c r="F136" s="87">
        <v>2450</v>
      </c>
      <c r="G136" s="87">
        <v>2473</v>
      </c>
      <c r="H136" s="87">
        <v>2428</v>
      </c>
      <c r="I136" s="87">
        <v>2401</v>
      </c>
      <c r="J136" s="87">
        <v>2400</v>
      </c>
      <c r="K136" s="87">
        <v>2519</v>
      </c>
      <c r="L136" s="87">
        <v>2568</v>
      </c>
      <c r="M136" s="87">
        <v>2547</v>
      </c>
      <c r="N136" s="87">
        <v>2632</v>
      </c>
      <c r="O136" s="87">
        <v>2703</v>
      </c>
      <c r="P136" s="89">
        <v>2483</v>
      </c>
    </row>
    <row r="137" spans="3:16" hidden="1" outlineLevel="1" x14ac:dyDescent="0.25">
      <c r="C137" s="36" t="s">
        <v>68</v>
      </c>
      <c r="D137" s="10" t="s">
        <v>72</v>
      </c>
      <c r="E137" s="87">
        <v>1645</v>
      </c>
      <c r="F137" s="87">
        <v>1215</v>
      </c>
      <c r="G137" s="87">
        <v>1571</v>
      </c>
      <c r="H137" s="87">
        <v>1206</v>
      </c>
      <c r="I137" s="87">
        <v>1195</v>
      </c>
      <c r="J137" s="87">
        <v>1272</v>
      </c>
      <c r="K137" s="87">
        <v>1346</v>
      </c>
      <c r="L137" s="87">
        <v>1151</v>
      </c>
      <c r="M137" s="87">
        <v>1207</v>
      </c>
      <c r="N137" s="87">
        <v>1249</v>
      </c>
      <c r="O137" s="87">
        <v>1639</v>
      </c>
      <c r="P137" s="89">
        <v>1621</v>
      </c>
    </row>
    <row r="138" spans="3:16" hidden="1" outlineLevel="1" x14ac:dyDescent="0.25">
      <c r="C138" s="36" t="s">
        <v>68</v>
      </c>
      <c r="D138" s="10" t="s">
        <v>73</v>
      </c>
      <c r="E138" s="87">
        <v>1680</v>
      </c>
      <c r="F138" s="87">
        <v>2389</v>
      </c>
      <c r="G138" s="87">
        <v>2258</v>
      </c>
      <c r="H138" s="87">
        <v>1423</v>
      </c>
      <c r="I138" s="87">
        <v>1432</v>
      </c>
      <c r="J138" s="87">
        <v>1510</v>
      </c>
      <c r="K138" s="87">
        <v>1483</v>
      </c>
      <c r="L138" s="87">
        <v>1430</v>
      </c>
      <c r="M138" s="87">
        <v>1395</v>
      </c>
      <c r="N138" s="87">
        <v>1472</v>
      </c>
      <c r="O138" s="87">
        <v>1400</v>
      </c>
      <c r="P138" s="89">
        <v>1277</v>
      </c>
    </row>
    <row r="139" spans="3:16" hidden="1" outlineLevel="1" x14ac:dyDescent="0.25">
      <c r="C139" s="36" t="s">
        <v>68</v>
      </c>
      <c r="D139" s="10" t="s">
        <v>74</v>
      </c>
      <c r="E139" s="87">
        <v>1427</v>
      </c>
      <c r="F139" s="87">
        <v>1337</v>
      </c>
      <c r="G139" s="87">
        <v>1088</v>
      </c>
      <c r="H139" s="87">
        <v>1031</v>
      </c>
      <c r="I139" s="87">
        <v>1188</v>
      </c>
      <c r="J139" s="87">
        <v>1268</v>
      </c>
      <c r="K139" s="87">
        <v>1365</v>
      </c>
      <c r="L139" s="87">
        <v>1332</v>
      </c>
      <c r="M139" s="87">
        <v>1358</v>
      </c>
      <c r="N139" s="87">
        <v>1260</v>
      </c>
      <c r="O139" s="87">
        <v>1377</v>
      </c>
      <c r="P139" s="89">
        <v>1320</v>
      </c>
    </row>
    <row r="140" spans="3:16" hidden="1" outlineLevel="1" x14ac:dyDescent="0.25">
      <c r="C140" s="36" t="s">
        <v>68</v>
      </c>
      <c r="D140" s="10" t="s">
        <v>75</v>
      </c>
      <c r="E140" s="87">
        <v>766</v>
      </c>
      <c r="F140" s="87">
        <v>917</v>
      </c>
      <c r="G140" s="87">
        <v>798</v>
      </c>
      <c r="H140" s="87">
        <v>863</v>
      </c>
      <c r="I140" s="87">
        <v>903</v>
      </c>
      <c r="J140" s="87">
        <v>962</v>
      </c>
      <c r="K140" s="87">
        <v>936</v>
      </c>
      <c r="L140" s="87">
        <v>920</v>
      </c>
      <c r="M140" s="87">
        <v>922</v>
      </c>
      <c r="N140" s="87">
        <v>1023</v>
      </c>
      <c r="O140" s="87">
        <v>1041</v>
      </c>
      <c r="P140" s="89">
        <v>976</v>
      </c>
    </row>
    <row r="141" spans="3:16" hidden="1" outlineLevel="1" x14ac:dyDescent="0.25">
      <c r="C141" s="36" t="s">
        <v>68</v>
      </c>
      <c r="D141" s="10" t="s">
        <v>76</v>
      </c>
      <c r="E141" s="87">
        <v>1312</v>
      </c>
      <c r="F141" s="87">
        <v>767</v>
      </c>
      <c r="G141" s="87">
        <v>760</v>
      </c>
      <c r="H141" s="87">
        <v>763</v>
      </c>
      <c r="I141" s="87">
        <v>744</v>
      </c>
      <c r="J141" s="87">
        <v>780</v>
      </c>
      <c r="K141" s="87">
        <v>775</v>
      </c>
      <c r="L141" s="87">
        <v>748</v>
      </c>
      <c r="M141" s="87">
        <v>747</v>
      </c>
      <c r="N141" s="87">
        <v>723</v>
      </c>
      <c r="O141" s="87">
        <v>723</v>
      </c>
      <c r="P141" s="89">
        <v>740</v>
      </c>
    </row>
    <row r="142" spans="3:16" hidden="1" outlineLevel="1" x14ac:dyDescent="0.25">
      <c r="C142" s="36" t="s">
        <v>68</v>
      </c>
      <c r="D142" s="10" t="s">
        <v>77</v>
      </c>
      <c r="E142" s="87">
        <v>1524</v>
      </c>
      <c r="F142" s="87">
        <v>1264</v>
      </c>
      <c r="G142" s="87">
        <v>1263</v>
      </c>
      <c r="H142" s="87">
        <v>1252</v>
      </c>
      <c r="I142" s="87">
        <v>1181</v>
      </c>
      <c r="J142" s="87">
        <v>1361</v>
      </c>
      <c r="K142" s="87">
        <v>1441</v>
      </c>
      <c r="L142" s="87">
        <v>1420</v>
      </c>
      <c r="M142" s="87">
        <v>1267</v>
      </c>
      <c r="N142" s="87">
        <v>1295</v>
      </c>
      <c r="O142" s="87">
        <v>1377</v>
      </c>
      <c r="P142" s="89">
        <v>1380</v>
      </c>
    </row>
    <row r="143" spans="3:16" hidden="1" outlineLevel="1" x14ac:dyDescent="0.25">
      <c r="C143" s="36" t="s">
        <v>68</v>
      </c>
      <c r="D143" s="23" t="s">
        <v>78</v>
      </c>
      <c r="E143" s="87">
        <v>363</v>
      </c>
      <c r="F143" s="87">
        <v>345</v>
      </c>
      <c r="G143" s="87">
        <v>321</v>
      </c>
      <c r="H143" s="87">
        <v>317</v>
      </c>
      <c r="I143" s="87">
        <v>309</v>
      </c>
      <c r="J143" s="87">
        <v>315</v>
      </c>
      <c r="K143" s="87">
        <v>332</v>
      </c>
      <c r="L143" s="87">
        <v>321</v>
      </c>
      <c r="M143" s="87">
        <v>303</v>
      </c>
      <c r="N143" s="87">
        <v>325</v>
      </c>
      <c r="O143" s="87">
        <v>349</v>
      </c>
      <c r="P143" s="89">
        <v>337</v>
      </c>
    </row>
    <row r="144" spans="3:16" hidden="1" outlineLevel="1" x14ac:dyDescent="0.25">
      <c r="C144" s="36" t="s">
        <v>68</v>
      </c>
      <c r="D144" s="23" t="s">
        <v>79</v>
      </c>
      <c r="E144" s="87">
        <v>246</v>
      </c>
      <c r="F144" s="87">
        <v>219</v>
      </c>
      <c r="G144" s="87">
        <v>216</v>
      </c>
      <c r="H144" s="87">
        <v>217</v>
      </c>
      <c r="I144" s="87">
        <v>216</v>
      </c>
      <c r="J144" s="87">
        <v>226</v>
      </c>
      <c r="K144" s="87">
        <v>216</v>
      </c>
      <c r="L144" s="87">
        <v>217</v>
      </c>
      <c r="M144" s="87">
        <v>209</v>
      </c>
      <c r="N144" s="87">
        <v>218</v>
      </c>
      <c r="O144" s="87">
        <v>212</v>
      </c>
      <c r="P144" s="89">
        <v>217</v>
      </c>
    </row>
    <row r="145" spans="3:16" hidden="1" outlineLevel="1" x14ac:dyDescent="0.25">
      <c r="C145" s="36" t="s">
        <v>68</v>
      </c>
      <c r="D145" s="23" t="s">
        <v>80</v>
      </c>
      <c r="E145" s="87">
        <v>351</v>
      </c>
      <c r="F145" s="87">
        <v>358</v>
      </c>
      <c r="G145" s="87">
        <v>344</v>
      </c>
      <c r="H145" s="87">
        <v>352</v>
      </c>
      <c r="I145" s="87">
        <v>356</v>
      </c>
      <c r="J145" s="87">
        <v>374</v>
      </c>
      <c r="K145" s="87">
        <v>361</v>
      </c>
      <c r="L145" s="87">
        <v>353</v>
      </c>
      <c r="M145" s="87">
        <v>339</v>
      </c>
      <c r="N145" s="87">
        <v>313</v>
      </c>
      <c r="O145" s="87">
        <v>324</v>
      </c>
      <c r="P145" s="89">
        <v>311</v>
      </c>
    </row>
    <row r="146" spans="3:16" hidden="1" outlineLevel="1" x14ac:dyDescent="0.25">
      <c r="C146" s="36" t="s">
        <v>68</v>
      </c>
      <c r="D146" s="23" t="s">
        <v>81</v>
      </c>
      <c r="E146" s="87">
        <v>212</v>
      </c>
      <c r="F146" s="87">
        <v>273</v>
      </c>
      <c r="G146" s="87">
        <v>255</v>
      </c>
      <c r="H146" s="87">
        <v>247</v>
      </c>
      <c r="I146" s="87">
        <v>240</v>
      </c>
      <c r="J146" s="87">
        <v>252</v>
      </c>
      <c r="K146" s="87">
        <v>232</v>
      </c>
      <c r="L146" s="87">
        <v>181</v>
      </c>
      <c r="M146" s="87">
        <v>186</v>
      </c>
      <c r="N146" s="87">
        <v>200</v>
      </c>
      <c r="O146" s="87">
        <v>216</v>
      </c>
      <c r="P146" s="89">
        <v>205</v>
      </c>
    </row>
    <row r="147" spans="3:16" hidden="1" outlineLevel="1" x14ac:dyDescent="0.25">
      <c r="C147" s="36" t="s">
        <v>68</v>
      </c>
      <c r="D147" s="23" t="s">
        <v>82</v>
      </c>
      <c r="E147" s="87">
        <v>102</v>
      </c>
      <c r="F147" s="87">
        <v>64</v>
      </c>
      <c r="G147" s="87">
        <v>64</v>
      </c>
      <c r="H147" s="87">
        <v>66</v>
      </c>
      <c r="I147" s="87">
        <v>59</v>
      </c>
      <c r="J147" s="87">
        <v>59</v>
      </c>
      <c r="K147" s="87">
        <v>54</v>
      </c>
      <c r="L147" s="87">
        <v>51</v>
      </c>
      <c r="M147" s="87">
        <v>27</v>
      </c>
      <c r="N147" s="87">
        <v>25</v>
      </c>
      <c r="O147" s="87">
        <v>25</v>
      </c>
      <c r="P147" s="89">
        <v>21</v>
      </c>
    </row>
    <row r="148" spans="3:16" hidden="1" outlineLevel="1" x14ac:dyDescent="0.25">
      <c r="C148" s="36" t="s">
        <v>68</v>
      </c>
      <c r="D148" s="23" t="s">
        <v>83</v>
      </c>
      <c r="E148" s="87">
        <v>157</v>
      </c>
      <c r="F148" s="87">
        <v>154</v>
      </c>
      <c r="G148" s="87">
        <v>184</v>
      </c>
      <c r="H148" s="87">
        <v>171</v>
      </c>
      <c r="I148" s="87">
        <v>174</v>
      </c>
      <c r="J148" s="87">
        <v>162</v>
      </c>
      <c r="K148" s="87">
        <v>149</v>
      </c>
      <c r="L148" s="87">
        <v>138</v>
      </c>
      <c r="M148" s="87">
        <v>135</v>
      </c>
      <c r="N148" s="87">
        <v>134</v>
      </c>
      <c r="O148" s="87">
        <v>129</v>
      </c>
      <c r="P148" s="89">
        <v>101</v>
      </c>
    </row>
    <row r="149" spans="3:16" hidden="1" outlineLevel="1" x14ac:dyDescent="0.25">
      <c r="C149" s="36" t="s">
        <v>68</v>
      </c>
      <c r="D149" s="23" t="s">
        <v>84</v>
      </c>
      <c r="E149" s="87">
        <v>518</v>
      </c>
      <c r="F149" s="87">
        <v>567</v>
      </c>
      <c r="G149" s="87">
        <v>585</v>
      </c>
      <c r="H149" s="87">
        <v>583</v>
      </c>
      <c r="I149" s="87">
        <v>587</v>
      </c>
      <c r="J149" s="87">
        <v>582</v>
      </c>
      <c r="K149" s="87">
        <v>572</v>
      </c>
      <c r="L149" s="87">
        <v>557</v>
      </c>
      <c r="M149" s="87">
        <v>537</v>
      </c>
      <c r="N149" s="87">
        <v>577</v>
      </c>
      <c r="O149" s="87">
        <v>563</v>
      </c>
      <c r="P149" s="89">
        <v>561</v>
      </c>
    </row>
    <row r="150" spans="3:16" hidden="1" outlineLevel="1" x14ac:dyDescent="0.25">
      <c r="C150" s="36" t="s">
        <v>68</v>
      </c>
      <c r="D150" t="s">
        <v>85</v>
      </c>
      <c r="E150" s="87">
        <v>495</v>
      </c>
      <c r="F150" s="87">
        <v>485</v>
      </c>
      <c r="G150" s="87">
        <v>478</v>
      </c>
      <c r="H150" s="87">
        <v>448</v>
      </c>
      <c r="I150" s="87">
        <v>424</v>
      </c>
      <c r="J150" s="87">
        <v>419</v>
      </c>
      <c r="K150" s="87">
        <v>442</v>
      </c>
      <c r="L150" s="87">
        <v>418</v>
      </c>
      <c r="M150" s="87">
        <v>429</v>
      </c>
      <c r="N150" s="87">
        <v>435</v>
      </c>
      <c r="O150" s="87">
        <v>399</v>
      </c>
      <c r="P150" s="89">
        <v>434</v>
      </c>
    </row>
    <row r="151" spans="3:16" hidden="1" outlineLevel="1" x14ac:dyDescent="0.25">
      <c r="C151" s="36" t="s">
        <v>68</v>
      </c>
      <c r="D151" t="s">
        <v>86</v>
      </c>
      <c r="E151" s="87">
        <v>289</v>
      </c>
      <c r="F151" s="87">
        <v>282</v>
      </c>
      <c r="G151" s="87">
        <v>291</v>
      </c>
      <c r="H151" s="87">
        <v>375</v>
      </c>
      <c r="I151" s="87">
        <v>435</v>
      </c>
      <c r="J151" s="87">
        <v>499</v>
      </c>
      <c r="K151" s="87">
        <v>456</v>
      </c>
      <c r="L151" s="87">
        <v>480</v>
      </c>
      <c r="M151" s="87">
        <v>495</v>
      </c>
      <c r="N151" s="87">
        <v>509</v>
      </c>
      <c r="O151" s="87">
        <v>562</v>
      </c>
      <c r="P151" s="89">
        <v>517</v>
      </c>
    </row>
    <row r="152" spans="3:16" hidden="1" outlineLevel="1" x14ac:dyDescent="0.25">
      <c r="C152" s="36" t="s">
        <v>68</v>
      </c>
      <c r="D152" t="s">
        <v>87</v>
      </c>
      <c r="E152" s="87">
        <v>386</v>
      </c>
      <c r="F152" s="87">
        <v>423</v>
      </c>
      <c r="G152" s="87">
        <v>428</v>
      </c>
      <c r="H152" s="87">
        <v>436</v>
      </c>
      <c r="I152" s="87">
        <v>472</v>
      </c>
      <c r="J152" s="87">
        <v>496</v>
      </c>
      <c r="K152" s="87">
        <v>513</v>
      </c>
      <c r="L152" s="87">
        <v>528</v>
      </c>
      <c r="M152" s="87">
        <v>569</v>
      </c>
      <c r="N152" s="87">
        <v>558</v>
      </c>
      <c r="O152" s="87">
        <v>546</v>
      </c>
      <c r="P152" s="89">
        <v>562</v>
      </c>
    </row>
    <row r="153" spans="3:16" hidden="1" outlineLevel="1" x14ac:dyDescent="0.25">
      <c r="C153" s="36" t="s">
        <v>68</v>
      </c>
      <c r="D153" t="s">
        <v>88</v>
      </c>
      <c r="E153" s="87">
        <v>323</v>
      </c>
      <c r="F153" s="87">
        <v>365</v>
      </c>
      <c r="G153" s="87">
        <v>330</v>
      </c>
      <c r="H153" s="87">
        <v>317</v>
      </c>
      <c r="I153" s="87">
        <v>323</v>
      </c>
      <c r="J153" s="87">
        <v>304</v>
      </c>
      <c r="K153" s="87">
        <v>292</v>
      </c>
      <c r="L153" s="87">
        <v>294</v>
      </c>
      <c r="M153" s="87">
        <v>297</v>
      </c>
      <c r="N153" s="87">
        <v>307</v>
      </c>
      <c r="O153" s="87">
        <v>325</v>
      </c>
      <c r="P153" s="89">
        <v>325</v>
      </c>
    </row>
    <row r="154" spans="3:16" hidden="1" outlineLevel="1" x14ac:dyDescent="0.25">
      <c r="C154" s="36" t="s">
        <v>68</v>
      </c>
      <c r="D154" t="s">
        <v>89</v>
      </c>
      <c r="E154" s="87">
        <v>281</v>
      </c>
      <c r="F154" s="87">
        <v>310</v>
      </c>
      <c r="G154" s="87">
        <v>325</v>
      </c>
      <c r="H154" s="87">
        <v>308</v>
      </c>
      <c r="I154" s="87">
        <v>346</v>
      </c>
      <c r="J154" s="87">
        <v>335</v>
      </c>
      <c r="K154" s="87">
        <v>358</v>
      </c>
      <c r="L154" s="87">
        <v>357</v>
      </c>
      <c r="M154" s="87">
        <v>364</v>
      </c>
      <c r="N154" s="87">
        <v>392</v>
      </c>
      <c r="O154" s="87">
        <v>351</v>
      </c>
      <c r="P154" s="89">
        <v>355</v>
      </c>
    </row>
    <row r="155" spans="3:16" hidden="1" outlineLevel="1" x14ac:dyDescent="0.25">
      <c r="C155" s="36" t="s">
        <v>68</v>
      </c>
      <c r="D155" t="s">
        <v>90</v>
      </c>
      <c r="E155" s="87">
        <v>227</v>
      </c>
      <c r="F155" s="87">
        <v>212</v>
      </c>
      <c r="G155" s="87">
        <v>214</v>
      </c>
      <c r="H155" s="87">
        <v>228</v>
      </c>
      <c r="I155" s="87">
        <v>224</v>
      </c>
      <c r="J155" s="87">
        <v>249</v>
      </c>
      <c r="K155" s="87">
        <v>278</v>
      </c>
      <c r="L155" s="87">
        <v>270</v>
      </c>
      <c r="M155" s="87">
        <v>294</v>
      </c>
      <c r="N155" s="87">
        <v>315</v>
      </c>
      <c r="O155" s="87">
        <v>329</v>
      </c>
      <c r="P155" s="89">
        <v>338</v>
      </c>
    </row>
    <row r="156" spans="3:16" hidden="1" outlineLevel="1" x14ac:dyDescent="0.25">
      <c r="C156" s="36" t="s">
        <v>68</v>
      </c>
      <c r="D156" t="s">
        <v>91</v>
      </c>
      <c r="E156" s="87">
        <v>240</v>
      </c>
      <c r="F156" s="87">
        <v>168</v>
      </c>
      <c r="G156" s="87">
        <v>186</v>
      </c>
      <c r="H156" s="87">
        <v>182</v>
      </c>
      <c r="I156" s="87">
        <v>184</v>
      </c>
      <c r="J156" s="87">
        <v>190</v>
      </c>
      <c r="K156" s="87">
        <v>196</v>
      </c>
      <c r="L156" s="87">
        <v>195</v>
      </c>
      <c r="M156" s="87">
        <v>194</v>
      </c>
      <c r="N156" s="87">
        <v>192</v>
      </c>
      <c r="O156" s="87">
        <v>179</v>
      </c>
      <c r="P156" s="89">
        <v>189</v>
      </c>
    </row>
    <row r="157" spans="3:16" hidden="1" outlineLevel="1" x14ac:dyDescent="0.25">
      <c r="C157" s="36" t="s">
        <v>68</v>
      </c>
      <c r="D157" s="23" t="s">
        <v>93</v>
      </c>
      <c r="E157" s="87">
        <v>265</v>
      </c>
      <c r="F157" s="87">
        <v>308</v>
      </c>
      <c r="G157" s="87">
        <v>310</v>
      </c>
      <c r="H157" s="87">
        <v>253</v>
      </c>
      <c r="I157" s="87">
        <v>235</v>
      </c>
      <c r="J157" s="87">
        <v>240</v>
      </c>
      <c r="K157" s="87">
        <v>275</v>
      </c>
      <c r="L157" s="87">
        <v>288</v>
      </c>
      <c r="M157" s="87">
        <v>296</v>
      </c>
      <c r="N157" s="87">
        <v>294</v>
      </c>
      <c r="O157" s="87">
        <v>305</v>
      </c>
      <c r="P157" s="89">
        <v>296</v>
      </c>
    </row>
    <row r="158" spans="3:16" hidden="1" outlineLevel="1" x14ac:dyDescent="0.25">
      <c r="C158" s="36" t="s">
        <v>68</v>
      </c>
      <c r="D158" s="23" t="s">
        <v>92</v>
      </c>
      <c r="E158" s="87">
        <v>116</v>
      </c>
      <c r="F158" s="87">
        <v>120</v>
      </c>
      <c r="G158" s="87">
        <v>102</v>
      </c>
      <c r="H158" s="87">
        <v>106</v>
      </c>
      <c r="I158" s="87">
        <v>108</v>
      </c>
      <c r="J158" s="87">
        <v>110</v>
      </c>
      <c r="K158" s="87">
        <v>99</v>
      </c>
      <c r="L158" s="87">
        <v>93</v>
      </c>
      <c r="M158" s="87">
        <v>86</v>
      </c>
      <c r="N158" s="87">
        <v>80</v>
      </c>
      <c r="O158" s="87">
        <v>80</v>
      </c>
      <c r="P158" s="89">
        <v>76</v>
      </c>
    </row>
    <row r="159" spans="3:16" hidden="1" outlineLevel="1" x14ac:dyDescent="0.25">
      <c r="C159" s="37" t="s">
        <v>68</v>
      </c>
      <c r="D159" s="24" t="s">
        <v>94</v>
      </c>
      <c r="E159" s="92">
        <v>147</v>
      </c>
      <c r="F159" s="92">
        <v>165</v>
      </c>
      <c r="G159" s="92">
        <v>322</v>
      </c>
      <c r="H159" s="92">
        <v>152</v>
      </c>
      <c r="I159" s="92">
        <v>182</v>
      </c>
      <c r="J159" s="92">
        <v>175</v>
      </c>
      <c r="K159" s="92">
        <v>149</v>
      </c>
      <c r="L159" s="92">
        <v>153</v>
      </c>
      <c r="M159" s="92">
        <v>189</v>
      </c>
      <c r="N159" s="92">
        <v>198</v>
      </c>
      <c r="O159" s="92">
        <v>169</v>
      </c>
      <c r="P159" s="93">
        <v>188</v>
      </c>
    </row>
    <row r="160" spans="3:16" hidden="1" outlineLevel="1" x14ac:dyDescent="0.25">
      <c r="C160" s="32" t="s">
        <v>95</v>
      </c>
      <c r="D160" s="11" t="s">
        <v>96</v>
      </c>
      <c r="E160" s="87">
        <v>9206</v>
      </c>
      <c r="F160" s="87">
        <v>9569</v>
      </c>
      <c r="G160" s="87">
        <v>9656</v>
      </c>
      <c r="H160" s="87">
        <v>10094</v>
      </c>
      <c r="I160" s="87">
        <v>11608</v>
      </c>
      <c r="J160" s="87">
        <v>10256</v>
      </c>
      <c r="K160" s="87">
        <v>10397</v>
      </c>
      <c r="L160" s="87">
        <v>10378</v>
      </c>
      <c r="M160" s="87">
        <v>10231</v>
      </c>
      <c r="N160" s="87">
        <v>9681</v>
      </c>
      <c r="O160" s="87">
        <v>9916</v>
      </c>
      <c r="P160" s="89">
        <v>9709</v>
      </c>
    </row>
    <row r="161" spans="2:16" hidden="1" outlineLevel="1" x14ac:dyDescent="0.25">
      <c r="C161" s="32" t="s">
        <v>95</v>
      </c>
      <c r="D161" s="11" t="s">
        <v>97</v>
      </c>
      <c r="E161" s="87">
        <v>3529</v>
      </c>
      <c r="F161" s="87">
        <v>3260</v>
      </c>
      <c r="G161" s="87">
        <v>3270</v>
      </c>
      <c r="H161" s="87">
        <v>3221</v>
      </c>
      <c r="I161" s="87">
        <v>3739</v>
      </c>
      <c r="J161" s="87">
        <v>3216</v>
      </c>
      <c r="K161" s="87">
        <v>3210</v>
      </c>
      <c r="L161" s="87">
        <v>3149</v>
      </c>
      <c r="M161" s="87">
        <v>3169</v>
      </c>
      <c r="N161" s="87">
        <v>3256</v>
      </c>
      <c r="O161" s="87">
        <v>3214</v>
      </c>
      <c r="P161" s="89">
        <v>3210</v>
      </c>
    </row>
    <row r="162" spans="2:16" hidden="1" outlineLevel="1" x14ac:dyDescent="0.25">
      <c r="C162" s="32" t="s">
        <v>95</v>
      </c>
      <c r="D162" s="10" t="s">
        <v>98</v>
      </c>
      <c r="E162" s="87">
        <v>1583</v>
      </c>
      <c r="F162" s="87">
        <v>1462</v>
      </c>
      <c r="G162" s="87">
        <v>1565</v>
      </c>
      <c r="H162" s="87">
        <v>1576</v>
      </c>
      <c r="I162" s="87">
        <v>1466</v>
      </c>
      <c r="J162" s="87">
        <v>1509</v>
      </c>
      <c r="K162" s="87">
        <v>1570</v>
      </c>
      <c r="L162" s="87">
        <v>1533</v>
      </c>
      <c r="M162" s="87">
        <v>1539</v>
      </c>
      <c r="N162" s="87">
        <v>1639</v>
      </c>
      <c r="O162" s="87">
        <v>1713</v>
      </c>
      <c r="P162" s="89">
        <v>1674</v>
      </c>
    </row>
    <row r="163" spans="2:16" hidden="1" outlineLevel="1" x14ac:dyDescent="0.25">
      <c r="C163" s="32" t="s">
        <v>95</v>
      </c>
      <c r="D163" s="10" t="s">
        <v>99</v>
      </c>
      <c r="E163" s="87">
        <v>2734</v>
      </c>
      <c r="F163" s="87">
        <v>1919</v>
      </c>
      <c r="G163" s="87">
        <v>1865</v>
      </c>
      <c r="H163" s="87">
        <v>1822</v>
      </c>
      <c r="I163" s="87">
        <v>1696</v>
      </c>
      <c r="J163" s="87">
        <v>1825</v>
      </c>
      <c r="K163" s="87">
        <v>1864</v>
      </c>
      <c r="L163" s="87">
        <v>1894</v>
      </c>
      <c r="M163" s="87">
        <v>1951</v>
      </c>
      <c r="N163" s="87">
        <v>2056</v>
      </c>
      <c r="O163" s="87">
        <v>2057</v>
      </c>
      <c r="P163" s="89">
        <v>1994</v>
      </c>
    </row>
    <row r="164" spans="2:16" hidden="1" outlineLevel="1" x14ac:dyDescent="0.25">
      <c r="C164" s="32" t="s">
        <v>95</v>
      </c>
      <c r="D164" s="10" t="s">
        <v>100</v>
      </c>
      <c r="E164" s="87">
        <v>1799</v>
      </c>
      <c r="F164" s="87">
        <v>1458</v>
      </c>
      <c r="G164" s="87">
        <v>1347</v>
      </c>
      <c r="H164" s="87">
        <v>1451</v>
      </c>
      <c r="I164" s="87">
        <v>1325</v>
      </c>
      <c r="J164" s="87">
        <v>1366</v>
      </c>
      <c r="K164" s="87">
        <v>1404</v>
      </c>
      <c r="L164" s="87">
        <v>1366</v>
      </c>
      <c r="M164" s="87">
        <v>1317</v>
      </c>
      <c r="N164" s="87">
        <v>1388</v>
      </c>
      <c r="O164" s="87">
        <v>1399</v>
      </c>
      <c r="P164" s="89">
        <v>1378</v>
      </c>
    </row>
    <row r="165" spans="2:16" hidden="1" outlineLevel="1" x14ac:dyDescent="0.25">
      <c r="C165" s="32" t="s">
        <v>95</v>
      </c>
      <c r="D165" t="s">
        <v>117</v>
      </c>
      <c r="E165" s="87">
        <v>483</v>
      </c>
      <c r="F165" s="87">
        <v>520</v>
      </c>
      <c r="G165" s="87">
        <v>670</v>
      </c>
      <c r="H165" s="87">
        <v>560</v>
      </c>
      <c r="I165" s="87">
        <v>590</v>
      </c>
      <c r="J165" s="87">
        <v>654</v>
      </c>
      <c r="K165" s="87">
        <v>677</v>
      </c>
      <c r="L165" s="87">
        <v>705</v>
      </c>
      <c r="M165" s="87">
        <v>696</v>
      </c>
      <c r="N165" s="87">
        <v>674</v>
      </c>
      <c r="O165" s="87">
        <v>807</v>
      </c>
      <c r="P165" s="89">
        <v>808</v>
      </c>
    </row>
    <row r="166" spans="2:16" hidden="1" outlineLevel="1" x14ac:dyDescent="0.25">
      <c r="B166" s="21" t="s">
        <v>124</v>
      </c>
      <c r="C166" s="32" t="s">
        <v>95</v>
      </c>
      <c r="D166" t="s">
        <v>125</v>
      </c>
      <c r="E166">
        <v>848</v>
      </c>
      <c r="F166">
        <v>795</v>
      </c>
      <c r="G166">
        <v>929</v>
      </c>
      <c r="H166">
        <v>849</v>
      </c>
      <c r="I166">
        <v>877</v>
      </c>
      <c r="J166">
        <v>906</v>
      </c>
      <c r="K166">
        <v>938</v>
      </c>
      <c r="L166">
        <v>950</v>
      </c>
      <c r="M166">
        <v>959</v>
      </c>
      <c r="N166">
        <v>978</v>
      </c>
      <c r="O166">
        <v>942</v>
      </c>
      <c r="P166" s="44">
        <v>950</v>
      </c>
    </row>
    <row r="167" spans="2:16" hidden="1" outlineLevel="1" x14ac:dyDescent="0.25">
      <c r="C167" s="32" t="s">
        <v>95</v>
      </c>
      <c r="D167" t="s">
        <v>103</v>
      </c>
      <c r="E167" s="87">
        <v>368</v>
      </c>
      <c r="F167" s="87">
        <v>365</v>
      </c>
      <c r="G167" s="87">
        <v>385</v>
      </c>
      <c r="H167" s="87">
        <v>372</v>
      </c>
      <c r="I167" s="87">
        <v>357</v>
      </c>
      <c r="J167" s="87">
        <v>378</v>
      </c>
      <c r="K167" s="87">
        <v>362</v>
      </c>
      <c r="L167" s="87">
        <v>376</v>
      </c>
      <c r="M167" s="87">
        <v>388</v>
      </c>
      <c r="N167" s="87">
        <v>379</v>
      </c>
      <c r="O167" s="87">
        <v>358</v>
      </c>
      <c r="P167" s="89">
        <v>350</v>
      </c>
    </row>
    <row r="168" spans="2:16" hidden="1" outlineLevel="1" x14ac:dyDescent="0.25">
      <c r="C168" s="32" t="s">
        <v>95</v>
      </c>
      <c r="D168" t="s">
        <v>119</v>
      </c>
      <c r="E168" s="87">
        <v>484</v>
      </c>
      <c r="F168" s="87">
        <v>436</v>
      </c>
      <c r="G168" s="87">
        <v>481</v>
      </c>
      <c r="H168" s="87">
        <v>494</v>
      </c>
      <c r="I168" s="87">
        <v>502</v>
      </c>
      <c r="J168" s="87">
        <v>514</v>
      </c>
      <c r="K168" s="87">
        <v>489</v>
      </c>
      <c r="L168" s="87">
        <v>463</v>
      </c>
      <c r="M168" s="87">
        <v>472</v>
      </c>
      <c r="N168" s="87">
        <v>480</v>
      </c>
      <c r="O168" s="87">
        <v>483</v>
      </c>
      <c r="P168" s="89">
        <v>503</v>
      </c>
    </row>
    <row r="169" spans="2:16" hidden="1" outlineLevel="1" x14ac:dyDescent="0.25">
      <c r="C169" s="32" t="s">
        <v>95</v>
      </c>
      <c r="D169" t="s">
        <v>105</v>
      </c>
      <c r="E169" s="87">
        <v>399</v>
      </c>
      <c r="F169" s="87">
        <v>318</v>
      </c>
      <c r="G169" s="87">
        <v>329</v>
      </c>
      <c r="H169" s="87">
        <v>352</v>
      </c>
      <c r="I169" s="87">
        <v>379</v>
      </c>
      <c r="J169" s="87">
        <v>415</v>
      </c>
      <c r="K169" s="87">
        <v>413</v>
      </c>
      <c r="L169" s="87">
        <v>414</v>
      </c>
      <c r="M169" s="87">
        <v>404</v>
      </c>
      <c r="N169" s="87">
        <v>414</v>
      </c>
      <c r="O169" s="87">
        <v>415</v>
      </c>
      <c r="P169" s="89">
        <v>409</v>
      </c>
    </row>
    <row r="170" spans="2:16" hidden="1" outlineLevel="1" x14ac:dyDescent="0.25">
      <c r="C170" s="32" t="s">
        <v>95</v>
      </c>
      <c r="D170" t="s">
        <v>106</v>
      </c>
      <c r="E170" s="87">
        <v>180</v>
      </c>
      <c r="F170" s="87">
        <v>327</v>
      </c>
      <c r="G170" s="87">
        <v>181</v>
      </c>
      <c r="H170" s="87">
        <v>179</v>
      </c>
      <c r="I170" s="87">
        <v>180</v>
      </c>
      <c r="J170" s="87">
        <v>214</v>
      </c>
      <c r="K170" s="87">
        <v>210</v>
      </c>
      <c r="L170" s="87">
        <v>213</v>
      </c>
      <c r="M170" s="87">
        <v>225</v>
      </c>
      <c r="N170" s="87">
        <v>217</v>
      </c>
      <c r="O170" s="87">
        <v>224</v>
      </c>
      <c r="P170" s="89">
        <v>258</v>
      </c>
    </row>
    <row r="171" spans="2:16" hidden="1" outlineLevel="1" x14ac:dyDescent="0.25">
      <c r="C171" s="32" t="s">
        <v>95</v>
      </c>
      <c r="D171" t="s">
        <v>107</v>
      </c>
      <c r="E171" s="87">
        <v>243</v>
      </c>
      <c r="F171" s="87">
        <v>318</v>
      </c>
      <c r="G171" s="87">
        <v>348</v>
      </c>
      <c r="H171" s="87">
        <v>343</v>
      </c>
      <c r="I171" s="87">
        <v>344</v>
      </c>
      <c r="J171" s="87">
        <v>361</v>
      </c>
      <c r="K171" s="87">
        <v>358</v>
      </c>
      <c r="L171" s="87">
        <v>364</v>
      </c>
      <c r="M171" s="87">
        <v>370</v>
      </c>
      <c r="N171" s="87">
        <v>292</v>
      </c>
      <c r="O171" s="87">
        <v>310</v>
      </c>
      <c r="P171" s="89">
        <v>288</v>
      </c>
    </row>
    <row r="172" spans="2:16" hidden="1" outlineLevel="1" x14ac:dyDescent="0.25">
      <c r="C172" s="38" t="s">
        <v>95</v>
      </c>
      <c r="D172" s="4" t="s">
        <v>108</v>
      </c>
      <c r="E172" s="90">
        <v>172</v>
      </c>
      <c r="F172" s="90">
        <v>210</v>
      </c>
      <c r="G172" s="90">
        <v>183</v>
      </c>
      <c r="H172" s="90">
        <v>175</v>
      </c>
      <c r="I172" s="90">
        <v>184</v>
      </c>
      <c r="J172" s="90">
        <v>204</v>
      </c>
      <c r="K172" s="90">
        <v>187</v>
      </c>
      <c r="L172" s="90">
        <v>191</v>
      </c>
      <c r="M172" s="90">
        <v>224</v>
      </c>
      <c r="N172" s="90">
        <v>188</v>
      </c>
      <c r="O172" s="90">
        <v>206</v>
      </c>
      <c r="P172" s="91">
        <v>198</v>
      </c>
    </row>
    <row r="173" spans="2:16" s="172" customFormat="1" hidden="1" outlineLevel="1" x14ac:dyDescent="0.25"/>
    <row r="174" spans="2:16" s="172" customFormat="1" hidden="1" outlineLevel="1" x14ac:dyDescent="0.25"/>
    <row r="175" spans="2:16" s="172" customFormat="1" collapsed="1" x14ac:dyDescent="0.25"/>
    <row r="176" spans="2:16" s="172" customFormat="1" x14ac:dyDescent="0.25"/>
    <row r="177" spans="3:16" s="21" customFormat="1" x14ac:dyDescent="0.25">
      <c r="E177" s="204" t="s">
        <v>126</v>
      </c>
      <c r="F177" s="205"/>
      <c r="G177" s="205"/>
      <c r="H177" s="205"/>
      <c r="I177" s="205"/>
      <c r="J177" s="205"/>
      <c r="K177" s="205"/>
      <c r="L177" s="205"/>
      <c r="M177" s="206"/>
    </row>
    <row r="178" spans="3:16" s="21" customFormat="1" x14ac:dyDescent="0.25">
      <c r="E178" s="207"/>
      <c r="F178" s="208"/>
      <c r="G178" s="208"/>
      <c r="H178" s="208"/>
      <c r="I178" s="208"/>
      <c r="J178" s="208"/>
      <c r="K178" s="208"/>
      <c r="L178" s="208"/>
      <c r="M178" s="209"/>
    </row>
    <row r="179" spans="3:16" s="172" customFormat="1" hidden="1" outlineLevel="1" x14ac:dyDescent="0.25"/>
    <row r="180" spans="3:16" hidden="1" outlineLevel="1" x14ac:dyDescent="0.25">
      <c r="C180" s="29" t="s">
        <v>3</v>
      </c>
      <c r="D180" s="30" t="s">
        <v>4</v>
      </c>
      <c r="E180" s="30">
        <v>2009</v>
      </c>
      <c r="F180" s="30">
        <v>2010</v>
      </c>
      <c r="G180" s="30">
        <v>2011</v>
      </c>
      <c r="H180" s="30">
        <v>2012</v>
      </c>
      <c r="I180" s="30">
        <v>2013</v>
      </c>
      <c r="J180" s="30">
        <v>2014</v>
      </c>
      <c r="K180" s="30">
        <v>2015</v>
      </c>
      <c r="L180" s="30">
        <v>2016</v>
      </c>
      <c r="M180" s="30">
        <v>2017</v>
      </c>
      <c r="N180" s="30">
        <v>2018</v>
      </c>
      <c r="O180" s="30">
        <v>2019</v>
      </c>
      <c r="P180" s="43">
        <v>2020</v>
      </c>
    </row>
    <row r="181" spans="3:16" hidden="1" outlineLevel="1" x14ac:dyDescent="0.25">
      <c r="C181" s="32" t="s">
        <v>20</v>
      </c>
      <c r="D181" s="11" t="s">
        <v>21</v>
      </c>
      <c r="E181" s="87">
        <v>22362</v>
      </c>
      <c r="F181" s="87">
        <v>20968</v>
      </c>
      <c r="G181" s="87">
        <v>20969</v>
      </c>
      <c r="H181" s="87">
        <v>21542</v>
      </c>
      <c r="I181" s="87">
        <v>21946</v>
      </c>
      <c r="J181" s="87">
        <v>20770</v>
      </c>
      <c r="K181" s="87">
        <v>20915</v>
      </c>
      <c r="L181" s="87">
        <v>20473</v>
      </c>
      <c r="M181" s="87">
        <v>21765</v>
      </c>
      <c r="N181" s="87">
        <v>21488</v>
      </c>
      <c r="O181" s="87">
        <v>21145</v>
      </c>
      <c r="P181" s="89">
        <v>20485</v>
      </c>
    </row>
    <row r="182" spans="3:16" hidden="1" outlineLevel="1" x14ac:dyDescent="0.25">
      <c r="C182" s="32" t="s">
        <v>20</v>
      </c>
      <c r="D182" s="11" t="s">
        <v>23</v>
      </c>
      <c r="E182" s="87">
        <v>11824</v>
      </c>
      <c r="F182" s="87">
        <v>11168</v>
      </c>
      <c r="G182" s="87">
        <v>11004</v>
      </c>
      <c r="H182" s="87">
        <v>11571</v>
      </c>
      <c r="I182" s="87">
        <v>11430</v>
      </c>
      <c r="J182" s="87">
        <v>11487</v>
      </c>
      <c r="K182" s="87">
        <v>10803</v>
      </c>
      <c r="L182" s="87">
        <v>10395</v>
      </c>
      <c r="M182" s="87">
        <v>10541</v>
      </c>
      <c r="N182" s="87">
        <v>10677</v>
      </c>
      <c r="O182" s="87">
        <v>10794</v>
      </c>
      <c r="P182" s="89">
        <v>10235</v>
      </c>
    </row>
    <row r="183" spans="3:16" hidden="1" outlineLevel="1" x14ac:dyDescent="0.25">
      <c r="C183" s="32" t="s">
        <v>20</v>
      </c>
      <c r="D183" s="10" t="s">
        <v>24</v>
      </c>
      <c r="E183" s="87">
        <v>4665</v>
      </c>
      <c r="F183" s="87">
        <v>4134</v>
      </c>
      <c r="G183" s="87">
        <v>4177</v>
      </c>
      <c r="H183" s="87">
        <v>4614</v>
      </c>
      <c r="I183" s="87">
        <v>4684</v>
      </c>
      <c r="J183" s="87">
        <v>4867</v>
      </c>
      <c r="K183" s="87">
        <v>4947</v>
      </c>
      <c r="L183" s="87">
        <v>4578</v>
      </c>
      <c r="M183" s="87">
        <v>4733</v>
      </c>
      <c r="N183" s="87">
        <v>4670</v>
      </c>
      <c r="O183" s="87">
        <v>4736</v>
      </c>
      <c r="P183" s="89">
        <v>4627</v>
      </c>
    </row>
    <row r="184" spans="3:16" hidden="1" outlineLevel="1" x14ac:dyDescent="0.25">
      <c r="C184" s="32" t="s">
        <v>20</v>
      </c>
      <c r="D184" s="10" t="s">
        <v>26</v>
      </c>
      <c r="E184" s="87">
        <v>2910</v>
      </c>
      <c r="F184" s="87">
        <v>3020</v>
      </c>
      <c r="G184" s="87">
        <v>2744</v>
      </c>
      <c r="H184" s="87">
        <v>2940</v>
      </c>
      <c r="I184" s="87">
        <v>2981</v>
      </c>
      <c r="J184" s="87">
        <v>2947</v>
      </c>
      <c r="K184" s="87">
        <v>2997</v>
      </c>
      <c r="L184" s="87">
        <v>2847</v>
      </c>
      <c r="M184" s="87">
        <v>2825</v>
      </c>
      <c r="N184" s="87">
        <v>2819</v>
      </c>
      <c r="O184" s="87">
        <v>3062</v>
      </c>
      <c r="P184" s="89">
        <v>2854</v>
      </c>
    </row>
    <row r="185" spans="3:16" hidden="1" outlineLevel="1" x14ac:dyDescent="0.25">
      <c r="C185" s="32" t="s">
        <v>20</v>
      </c>
      <c r="D185" s="10" t="s">
        <v>27</v>
      </c>
      <c r="E185" s="87">
        <v>3214</v>
      </c>
      <c r="F185" s="87">
        <v>2887</v>
      </c>
      <c r="G185" s="87">
        <v>3014</v>
      </c>
      <c r="H185" s="87">
        <v>3151</v>
      </c>
      <c r="I185" s="87">
        <v>3231</v>
      </c>
      <c r="J185" s="87">
        <v>3422</v>
      </c>
      <c r="K185" s="87">
        <v>3350</v>
      </c>
      <c r="L185" s="87">
        <v>3368</v>
      </c>
      <c r="M185" s="87">
        <v>3307</v>
      </c>
      <c r="N185" s="87">
        <v>3237</v>
      </c>
      <c r="O185" s="87">
        <v>3159</v>
      </c>
      <c r="P185" s="89">
        <v>3120</v>
      </c>
    </row>
    <row r="186" spans="3:16" hidden="1" outlineLevel="1" x14ac:dyDescent="0.25">
      <c r="C186" s="32" t="s">
        <v>20</v>
      </c>
      <c r="D186" s="10" t="s">
        <v>29</v>
      </c>
      <c r="E186" s="87">
        <v>3401</v>
      </c>
      <c r="F186" s="87">
        <v>3133</v>
      </c>
      <c r="G186" s="87">
        <v>2925</v>
      </c>
      <c r="H186" s="87">
        <v>2955</v>
      </c>
      <c r="I186" s="87">
        <v>2887</v>
      </c>
      <c r="J186" s="87">
        <v>3094</v>
      </c>
      <c r="K186" s="87">
        <v>3048</v>
      </c>
      <c r="L186" s="87">
        <v>3038</v>
      </c>
      <c r="M186" s="87">
        <v>3183</v>
      </c>
      <c r="N186" s="87">
        <v>3182</v>
      </c>
      <c r="O186" s="87">
        <v>3219</v>
      </c>
      <c r="P186" s="89">
        <v>3211</v>
      </c>
    </row>
    <row r="187" spans="3:16" hidden="1" outlineLevel="1" x14ac:dyDescent="0.25">
      <c r="C187" s="32" t="s">
        <v>20</v>
      </c>
      <c r="D187" s="23" t="s">
        <v>30</v>
      </c>
      <c r="E187" s="87">
        <v>824</v>
      </c>
      <c r="F187" s="87">
        <v>879</v>
      </c>
      <c r="G187" s="87">
        <v>889</v>
      </c>
      <c r="H187" s="87">
        <v>920</v>
      </c>
      <c r="I187" s="87">
        <v>900</v>
      </c>
      <c r="J187" s="87">
        <v>944</v>
      </c>
      <c r="K187" s="87">
        <v>917</v>
      </c>
      <c r="L187" s="87">
        <v>850</v>
      </c>
      <c r="M187" s="87">
        <v>883</v>
      </c>
      <c r="N187" s="87">
        <v>896</v>
      </c>
      <c r="O187" s="87">
        <v>852</v>
      </c>
      <c r="P187" s="89">
        <v>803</v>
      </c>
    </row>
    <row r="188" spans="3:16" hidden="1" outlineLevel="1" x14ac:dyDescent="0.25">
      <c r="C188" s="32" t="s">
        <v>20</v>
      </c>
      <c r="D188" s="23" t="s">
        <v>32</v>
      </c>
      <c r="E188" s="87">
        <v>792</v>
      </c>
      <c r="F188" s="87">
        <v>653</v>
      </c>
      <c r="G188" s="87">
        <v>652</v>
      </c>
      <c r="H188" s="87">
        <v>646</v>
      </c>
      <c r="I188" s="87">
        <v>665</v>
      </c>
      <c r="J188" s="87">
        <v>698</v>
      </c>
      <c r="K188" s="87">
        <v>672</v>
      </c>
      <c r="L188" s="87">
        <v>711</v>
      </c>
      <c r="M188" s="87">
        <v>643</v>
      </c>
      <c r="N188" s="87">
        <v>640</v>
      </c>
      <c r="O188" s="87">
        <v>730</v>
      </c>
      <c r="P188" s="89">
        <v>754</v>
      </c>
    </row>
    <row r="189" spans="3:16" hidden="1" outlineLevel="1" x14ac:dyDescent="0.25">
      <c r="C189" s="32" t="s">
        <v>20</v>
      </c>
      <c r="D189" s="23" t="s">
        <v>33</v>
      </c>
      <c r="E189" s="87">
        <v>284</v>
      </c>
      <c r="F189" s="87">
        <v>297</v>
      </c>
      <c r="G189" s="87">
        <v>292</v>
      </c>
      <c r="H189" s="87">
        <v>298</v>
      </c>
      <c r="I189" s="87">
        <v>321</v>
      </c>
      <c r="J189" s="87">
        <v>262</v>
      </c>
      <c r="K189" s="87">
        <v>275</v>
      </c>
      <c r="L189" s="87">
        <v>223</v>
      </c>
      <c r="M189" s="87">
        <v>237</v>
      </c>
      <c r="N189" s="87">
        <v>235</v>
      </c>
      <c r="O189" s="87">
        <v>237</v>
      </c>
      <c r="P189" s="89">
        <v>212</v>
      </c>
    </row>
    <row r="190" spans="3:16" hidden="1" outlineLevel="1" x14ac:dyDescent="0.25">
      <c r="C190" s="32" t="s">
        <v>20</v>
      </c>
      <c r="D190" s="23" t="s">
        <v>34</v>
      </c>
      <c r="E190" s="87">
        <v>289</v>
      </c>
      <c r="F190" s="87">
        <v>297</v>
      </c>
      <c r="G190" s="87">
        <v>308</v>
      </c>
      <c r="H190" s="87">
        <v>319</v>
      </c>
      <c r="I190" s="87">
        <v>312</v>
      </c>
      <c r="J190" s="87">
        <v>314</v>
      </c>
      <c r="K190" s="87">
        <v>250</v>
      </c>
      <c r="L190" s="87">
        <v>229</v>
      </c>
      <c r="M190" s="87">
        <v>231</v>
      </c>
      <c r="N190" s="87">
        <v>231</v>
      </c>
      <c r="O190" s="87">
        <v>207</v>
      </c>
      <c r="P190" s="89">
        <v>252</v>
      </c>
    </row>
    <row r="191" spans="3:16" hidden="1" outlineLevel="1" x14ac:dyDescent="0.25">
      <c r="C191" s="32" t="s">
        <v>20</v>
      </c>
      <c r="D191" s="23" t="s">
        <v>35</v>
      </c>
      <c r="E191" s="87">
        <v>297</v>
      </c>
      <c r="F191" s="87">
        <v>257</v>
      </c>
      <c r="G191" s="87">
        <v>298</v>
      </c>
      <c r="H191" s="87">
        <v>322</v>
      </c>
      <c r="I191" s="87">
        <v>301</v>
      </c>
      <c r="J191" s="87">
        <v>329</v>
      </c>
      <c r="K191" s="87">
        <v>288</v>
      </c>
      <c r="L191" s="87">
        <v>276</v>
      </c>
      <c r="M191" s="87">
        <v>288</v>
      </c>
      <c r="N191" s="87">
        <v>296</v>
      </c>
      <c r="O191" s="87">
        <v>282</v>
      </c>
      <c r="P191" s="89">
        <v>268</v>
      </c>
    </row>
    <row r="192" spans="3:16" hidden="1" outlineLevel="1" x14ac:dyDescent="0.25">
      <c r="C192" s="32" t="s">
        <v>20</v>
      </c>
      <c r="D192" s="23" t="s">
        <v>36</v>
      </c>
      <c r="E192" s="87">
        <v>98</v>
      </c>
      <c r="F192" s="87">
        <v>85</v>
      </c>
      <c r="G192" s="87">
        <v>79</v>
      </c>
      <c r="H192" s="87">
        <v>89</v>
      </c>
      <c r="I192" s="87">
        <v>90</v>
      </c>
      <c r="J192" s="87">
        <v>99</v>
      </c>
      <c r="K192" s="87">
        <v>90</v>
      </c>
      <c r="L192" s="87">
        <v>105</v>
      </c>
      <c r="M192" s="87">
        <v>91</v>
      </c>
      <c r="N192" s="87">
        <v>109</v>
      </c>
      <c r="O192" s="87">
        <v>130</v>
      </c>
      <c r="P192" s="89">
        <v>103</v>
      </c>
    </row>
    <row r="193" spans="3:16" hidden="1" outlineLevel="1" x14ac:dyDescent="0.25">
      <c r="C193" s="32" t="s">
        <v>20</v>
      </c>
      <c r="D193" s="23" t="s">
        <v>37</v>
      </c>
      <c r="E193" s="87">
        <v>166</v>
      </c>
      <c r="F193" s="87">
        <v>97</v>
      </c>
      <c r="G193" s="87">
        <v>106</v>
      </c>
      <c r="H193" s="87">
        <v>104</v>
      </c>
      <c r="I193" s="87">
        <v>138</v>
      </c>
      <c r="J193" s="87">
        <v>121</v>
      </c>
      <c r="K193" s="87">
        <v>99</v>
      </c>
      <c r="L193" s="87">
        <v>99</v>
      </c>
      <c r="M193" s="87">
        <v>91</v>
      </c>
      <c r="N193" s="87">
        <v>98</v>
      </c>
      <c r="O193" s="87">
        <v>97</v>
      </c>
      <c r="P193" s="89">
        <v>100</v>
      </c>
    </row>
    <row r="194" spans="3:16" hidden="1" outlineLevel="1" x14ac:dyDescent="0.25">
      <c r="C194" s="32" t="s">
        <v>20</v>
      </c>
      <c r="D194" s="23" t="s">
        <v>38</v>
      </c>
      <c r="E194" s="87">
        <v>92</v>
      </c>
      <c r="F194" s="87">
        <v>75</v>
      </c>
      <c r="G194" s="87">
        <v>65</v>
      </c>
      <c r="H194" s="87">
        <v>62</v>
      </c>
      <c r="I194" s="87">
        <v>57</v>
      </c>
      <c r="J194" s="87">
        <v>43</v>
      </c>
      <c r="K194" s="87">
        <v>39</v>
      </c>
      <c r="L194" s="87">
        <v>20</v>
      </c>
      <c r="M194" s="87">
        <v>26</v>
      </c>
      <c r="N194" s="87">
        <v>24</v>
      </c>
      <c r="O194" s="87">
        <v>20</v>
      </c>
      <c r="P194" s="89">
        <v>23</v>
      </c>
    </row>
    <row r="195" spans="3:16" hidden="1" outlineLevel="1" x14ac:dyDescent="0.25">
      <c r="C195" s="32" t="s">
        <v>20</v>
      </c>
      <c r="D195" s="23" t="s">
        <v>39</v>
      </c>
      <c r="E195" s="87">
        <v>223</v>
      </c>
      <c r="F195" s="87">
        <v>174</v>
      </c>
      <c r="G195" s="87">
        <v>178</v>
      </c>
      <c r="H195" s="87">
        <v>181</v>
      </c>
      <c r="I195" s="87">
        <v>195</v>
      </c>
      <c r="J195" s="87">
        <v>213</v>
      </c>
      <c r="K195" s="87">
        <v>220</v>
      </c>
      <c r="L195" s="87">
        <v>222</v>
      </c>
      <c r="M195" s="87">
        <v>246</v>
      </c>
      <c r="N195" s="87">
        <v>249</v>
      </c>
      <c r="O195" s="87">
        <v>235</v>
      </c>
      <c r="P195" s="89">
        <v>235</v>
      </c>
    </row>
    <row r="196" spans="3:16" hidden="1" outlineLevel="1" x14ac:dyDescent="0.25">
      <c r="C196" s="32" t="s">
        <v>20</v>
      </c>
      <c r="D196" s="23" t="s">
        <v>41</v>
      </c>
      <c r="E196" s="87">
        <v>1103</v>
      </c>
      <c r="F196" s="87">
        <v>1029</v>
      </c>
      <c r="G196" s="87">
        <v>1121</v>
      </c>
      <c r="H196" s="87">
        <v>1157</v>
      </c>
      <c r="I196" s="87">
        <v>1217</v>
      </c>
      <c r="J196" s="87">
        <v>1391</v>
      </c>
      <c r="K196" s="87">
        <v>1376</v>
      </c>
      <c r="L196" s="87">
        <v>1185</v>
      </c>
      <c r="M196" s="87">
        <v>1181</v>
      </c>
      <c r="N196" s="87">
        <v>1196</v>
      </c>
      <c r="O196" s="87">
        <v>1231</v>
      </c>
      <c r="P196" s="89">
        <v>1184</v>
      </c>
    </row>
    <row r="197" spans="3:16" hidden="1" outlineLevel="1" x14ac:dyDescent="0.25">
      <c r="C197" s="32" t="s">
        <v>20</v>
      </c>
      <c r="D197" s="23" t="s">
        <v>116</v>
      </c>
      <c r="E197" s="87">
        <v>396</v>
      </c>
      <c r="F197" s="87">
        <v>422</v>
      </c>
      <c r="G197" s="87">
        <v>467</v>
      </c>
      <c r="H197" s="87">
        <v>440</v>
      </c>
      <c r="I197" s="87">
        <v>450</v>
      </c>
      <c r="J197" s="87">
        <v>498</v>
      </c>
      <c r="K197" s="87">
        <v>521</v>
      </c>
      <c r="L197" s="87">
        <v>515</v>
      </c>
      <c r="M197" s="87">
        <v>504</v>
      </c>
      <c r="N197" s="87">
        <v>521</v>
      </c>
      <c r="O197" s="87">
        <v>521</v>
      </c>
      <c r="P197" s="89">
        <v>509</v>
      </c>
    </row>
    <row r="198" spans="3:16" hidden="1" outlineLevel="1" x14ac:dyDescent="0.25">
      <c r="C198" s="32" t="s">
        <v>20</v>
      </c>
      <c r="D198" s="23" t="s">
        <v>43</v>
      </c>
      <c r="E198" s="87">
        <v>66</v>
      </c>
      <c r="F198" s="87">
        <v>31</v>
      </c>
      <c r="G198" s="87">
        <v>34</v>
      </c>
      <c r="H198" s="87">
        <v>46</v>
      </c>
      <c r="I198" s="87">
        <v>55</v>
      </c>
      <c r="J198" s="87">
        <v>66</v>
      </c>
      <c r="K198" s="87">
        <v>59</v>
      </c>
      <c r="L198" s="87">
        <v>57</v>
      </c>
      <c r="M198" s="87">
        <v>47</v>
      </c>
      <c r="N198" s="87">
        <v>38</v>
      </c>
      <c r="O198" s="87">
        <v>37</v>
      </c>
      <c r="P198" s="89">
        <v>37</v>
      </c>
    </row>
    <row r="199" spans="3:16" hidden="1" outlineLevel="1" x14ac:dyDescent="0.25">
      <c r="C199" s="34" t="s">
        <v>20</v>
      </c>
      <c r="D199" s="13" t="s">
        <v>44</v>
      </c>
      <c r="E199" s="92">
        <v>678</v>
      </c>
      <c r="F199" s="92">
        <v>670</v>
      </c>
      <c r="G199" s="92">
        <v>593</v>
      </c>
      <c r="H199" s="92">
        <v>685</v>
      </c>
      <c r="I199" s="92">
        <v>605</v>
      </c>
      <c r="J199" s="92">
        <v>660</v>
      </c>
      <c r="K199" s="92">
        <v>646</v>
      </c>
      <c r="L199" s="92">
        <v>617</v>
      </c>
      <c r="M199" s="92">
        <v>606</v>
      </c>
      <c r="N199" s="92">
        <v>583</v>
      </c>
      <c r="O199" s="92">
        <v>559</v>
      </c>
      <c r="P199" s="93">
        <v>553</v>
      </c>
    </row>
    <row r="200" spans="3:16" hidden="1" outlineLevel="1" x14ac:dyDescent="0.25">
      <c r="C200" s="36" t="s">
        <v>45</v>
      </c>
      <c r="D200" s="11" t="s">
        <v>46</v>
      </c>
      <c r="E200" s="87">
        <v>21568</v>
      </c>
      <c r="F200" s="87">
        <v>20500</v>
      </c>
      <c r="G200" s="87">
        <v>20677</v>
      </c>
      <c r="H200" s="87">
        <v>20717</v>
      </c>
      <c r="I200" s="87">
        <v>21022</v>
      </c>
      <c r="J200" s="87">
        <v>22267</v>
      </c>
      <c r="K200" s="87">
        <v>20739</v>
      </c>
      <c r="L200" s="87">
        <v>19874</v>
      </c>
      <c r="M200" s="87">
        <v>19941</v>
      </c>
      <c r="N200" s="87">
        <v>19403</v>
      </c>
      <c r="O200" s="87">
        <v>19460</v>
      </c>
      <c r="P200" s="89">
        <v>19249</v>
      </c>
    </row>
    <row r="201" spans="3:16" hidden="1" outlineLevel="1" x14ac:dyDescent="0.25">
      <c r="C201" s="36" t="s">
        <v>45</v>
      </c>
      <c r="D201" s="11" t="s">
        <v>47</v>
      </c>
      <c r="E201" s="87">
        <v>8329</v>
      </c>
      <c r="F201" s="87">
        <v>7788</v>
      </c>
      <c r="G201" s="87">
        <v>7488</v>
      </c>
      <c r="H201" s="87">
        <v>7671</v>
      </c>
      <c r="I201" s="87">
        <v>7736</v>
      </c>
      <c r="J201" s="87">
        <v>8018</v>
      </c>
      <c r="K201" s="87">
        <v>7988</v>
      </c>
      <c r="L201" s="87">
        <v>7673</v>
      </c>
      <c r="M201" s="87">
        <v>7745</v>
      </c>
      <c r="N201" s="87">
        <v>7997</v>
      </c>
      <c r="O201" s="87">
        <v>8049</v>
      </c>
      <c r="P201" s="89">
        <v>8043</v>
      </c>
    </row>
    <row r="202" spans="3:16" hidden="1" outlineLevel="1" x14ac:dyDescent="0.25">
      <c r="C202" s="36" t="s">
        <v>45</v>
      </c>
      <c r="D202" s="10" t="s">
        <v>48</v>
      </c>
      <c r="E202" s="87">
        <v>1494</v>
      </c>
      <c r="F202" s="87">
        <v>1283</v>
      </c>
      <c r="G202" s="87">
        <v>1252</v>
      </c>
      <c r="H202" s="87">
        <v>1339</v>
      </c>
      <c r="I202" s="87">
        <v>1391</v>
      </c>
      <c r="J202" s="87">
        <v>1317</v>
      </c>
      <c r="K202" s="87">
        <v>1260</v>
      </c>
      <c r="L202" s="87">
        <v>1251</v>
      </c>
      <c r="M202" s="87">
        <v>1207</v>
      </c>
      <c r="N202" s="87">
        <v>1140</v>
      </c>
      <c r="O202" s="87">
        <v>1213</v>
      </c>
      <c r="P202" s="89">
        <v>1204</v>
      </c>
    </row>
    <row r="203" spans="3:16" hidden="1" outlineLevel="1" x14ac:dyDescent="0.25">
      <c r="C203" s="36" t="s">
        <v>45</v>
      </c>
      <c r="D203" s="10" t="s">
        <v>49</v>
      </c>
      <c r="E203" s="87">
        <v>1818</v>
      </c>
      <c r="F203" s="87">
        <v>1682</v>
      </c>
      <c r="G203" s="87">
        <v>1666</v>
      </c>
      <c r="H203" s="87">
        <v>1644</v>
      </c>
      <c r="I203" s="87">
        <v>1654</v>
      </c>
      <c r="J203" s="87">
        <v>1638</v>
      </c>
      <c r="K203" s="87">
        <v>1624</v>
      </c>
      <c r="L203" s="87">
        <v>1547</v>
      </c>
      <c r="M203" s="87">
        <v>1539</v>
      </c>
      <c r="N203" s="87">
        <v>1457</v>
      </c>
      <c r="O203" s="87">
        <v>1388</v>
      </c>
      <c r="P203" s="89">
        <v>1322</v>
      </c>
    </row>
    <row r="204" spans="3:16" hidden="1" outlineLevel="1" x14ac:dyDescent="0.25">
      <c r="C204" s="36" t="s">
        <v>45</v>
      </c>
      <c r="D204" s="10" t="s">
        <v>50</v>
      </c>
      <c r="E204" s="87">
        <v>1612</v>
      </c>
      <c r="F204" s="87">
        <v>1528</v>
      </c>
      <c r="G204" s="87">
        <v>1480</v>
      </c>
      <c r="H204" s="87">
        <v>1519</v>
      </c>
      <c r="I204" s="87">
        <v>1549</v>
      </c>
      <c r="J204" s="87">
        <v>1625</v>
      </c>
      <c r="K204" s="87">
        <v>1555</v>
      </c>
      <c r="L204" s="87">
        <v>1666</v>
      </c>
      <c r="M204" s="87">
        <v>1809</v>
      </c>
      <c r="N204" s="87">
        <v>1821</v>
      </c>
      <c r="O204" s="87">
        <v>1773</v>
      </c>
      <c r="P204" s="89">
        <v>1798</v>
      </c>
    </row>
    <row r="205" spans="3:16" hidden="1" outlineLevel="1" x14ac:dyDescent="0.25">
      <c r="C205" s="36" t="s">
        <v>45</v>
      </c>
      <c r="D205" s="10" t="s">
        <v>51</v>
      </c>
      <c r="E205" s="87">
        <v>1858</v>
      </c>
      <c r="F205" s="87">
        <v>1719</v>
      </c>
      <c r="G205" s="87">
        <v>1712</v>
      </c>
      <c r="H205" s="87">
        <v>1800</v>
      </c>
      <c r="I205" s="87">
        <v>1763</v>
      </c>
      <c r="J205" s="87">
        <v>1822</v>
      </c>
      <c r="K205" s="87">
        <v>1713</v>
      </c>
      <c r="L205" s="87">
        <v>1607</v>
      </c>
      <c r="M205" s="87">
        <v>1578</v>
      </c>
      <c r="N205" s="87">
        <v>1507</v>
      </c>
      <c r="O205" s="87">
        <v>1507</v>
      </c>
      <c r="P205" s="89">
        <v>1497</v>
      </c>
    </row>
    <row r="206" spans="3:16" hidden="1" outlineLevel="1" x14ac:dyDescent="0.25">
      <c r="C206" s="36" t="s">
        <v>45</v>
      </c>
      <c r="D206" s="10" t="s">
        <v>52</v>
      </c>
      <c r="E206" s="87">
        <v>1237</v>
      </c>
      <c r="F206" s="87">
        <v>1156</v>
      </c>
      <c r="G206" s="87">
        <v>1074</v>
      </c>
      <c r="H206" s="87">
        <v>1224</v>
      </c>
      <c r="I206" s="87">
        <v>1254</v>
      </c>
      <c r="J206" s="87">
        <v>1285</v>
      </c>
      <c r="K206" s="87">
        <v>1233</v>
      </c>
      <c r="L206" s="87">
        <v>1188</v>
      </c>
      <c r="M206" s="87">
        <v>1240</v>
      </c>
      <c r="N206" s="87">
        <v>1260</v>
      </c>
      <c r="O206" s="87">
        <v>1284</v>
      </c>
      <c r="P206" s="89">
        <v>1266</v>
      </c>
    </row>
    <row r="207" spans="3:16" hidden="1" outlineLevel="1" x14ac:dyDescent="0.25">
      <c r="C207" s="36" t="s">
        <v>45</v>
      </c>
      <c r="D207" s="23" t="s">
        <v>53</v>
      </c>
      <c r="E207" s="87">
        <v>252</v>
      </c>
      <c r="F207" s="87">
        <v>199</v>
      </c>
      <c r="G207" s="87">
        <v>217</v>
      </c>
      <c r="H207" s="87">
        <v>215</v>
      </c>
      <c r="I207" s="87">
        <v>237</v>
      </c>
      <c r="J207" s="87">
        <v>234</v>
      </c>
      <c r="K207" s="87">
        <v>228</v>
      </c>
      <c r="L207" s="87">
        <v>241</v>
      </c>
      <c r="M207" s="87">
        <v>269</v>
      </c>
      <c r="N207" s="87">
        <v>228</v>
      </c>
      <c r="O207" s="87">
        <v>250</v>
      </c>
      <c r="P207" s="89">
        <v>242</v>
      </c>
    </row>
    <row r="208" spans="3:16" hidden="1" outlineLevel="1" x14ac:dyDescent="0.25">
      <c r="C208" s="36" t="s">
        <v>45</v>
      </c>
      <c r="D208" s="23" t="s">
        <v>54</v>
      </c>
      <c r="E208" s="87">
        <v>157</v>
      </c>
      <c r="F208" s="87">
        <v>156</v>
      </c>
      <c r="G208" s="87">
        <v>141</v>
      </c>
      <c r="H208" s="87">
        <v>131</v>
      </c>
      <c r="I208" s="87">
        <v>117</v>
      </c>
      <c r="J208" s="87">
        <v>116</v>
      </c>
      <c r="K208" s="87">
        <v>110</v>
      </c>
      <c r="L208" s="87">
        <v>104</v>
      </c>
      <c r="M208" s="87">
        <v>89</v>
      </c>
      <c r="N208" s="87">
        <v>83</v>
      </c>
      <c r="O208" s="87">
        <v>75</v>
      </c>
      <c r="P208" s="89">
        <v>69</v>
      </c>
    </row>
    <row r="209" spans="3:16" hidden="1" outlineLevel="1" x14ac:dyDescent="0.25">
      <c r="C209" s="36" t="s">
        <v>45</v>
      </c>
      <c r="D209" s="23" t="s">
        <v>55</v>
      </c>
      <c r="E209" s="87">
        <v>232</v>
      </c>
      <c r="F209" s="87">
        <v>207</v>
      </c>
      <c r="G209" s="87">
        <v>168</v>
      </c>
      <c r="H209" s="87">
        <v>179</v>
      </c>
      <c r="I209" s="87">
        <v>185</v>
      </c>
      <c r="J209" s="87">
        <v>176</v>
      </c>
      <c r="K209" s="87">
        <v>166</v>
      </c>
      <c r="L209" s="87">
        <v>172</v>
      </c>
      <c r="M209" s="87">
        <v>178</v>
      </c>
      <c r="N209" s="87">
        <v>162</v>
      </c>
      <c r="O209" s="87">
        <v>191</v>
      </c>
      <c r="P209" s="89">
        <v>177</v>
      </c>
    </row>
    <row r="210" spans="3:16" hidden="1" outlineLevel="1" x14ac:dyDescent="0.25">
      <c r="C210" s="36" t="s">
        <v>45</v>
      </c>
      <c r="D210" s="23" t="s">
        <v>56</v>
      </c>
      <c r="E210" s="87">
        <v>377</v>
      </c>
      <c r="F210" s="87">
        <v>364</v>
      </c>
      <c r="G210" s="87">
        <v>380</v>
      </c>
      <c r="H210" s="87">
        <v>410</v>
      </c>
      <c r="I210" s="87">
        <v>405</v>
      </c>
      <c r="J210" s="87">
        <v>441</v>
      </c>
      <c r="K210" s="87">
        <v>449</v>
      </c>
      <c r="L210" s="87">
        <v>456</v>
      </c>
      <c r="M210" s="87">
        <v>431</v>
      </c>
      <c r="N210" s="87">
        <v>433</v>
      </c>
      <c r="O210" s="87">
        <v>447</v>
      </c>
      <c r="P210" s="89">
        <v>414</v>
      </c>
    </row>
    <row r="211" spans="3:16" hidden="1" outlineLevel="1" x14ac:dyDescent="0.25">
      <c r="C211" s="36" t="s">
        <v>45</v>
      </c>
      <c r="D211" s="23" t="s">
        <v>57</v>
      </c>
      <c r="E211" s="87">
        <v>123</v>
      </c>
      <c r="F211" s="87">
        <v>142</v>
      </c>
      <c r="G211" s="87">
        <v>143</v>
      </c>
      <c r="H211" s="87">
        <v>154</v>
      </c>
      <c r="I211" s="87">
        <v>134</v>
      </c>
      <c r="J211" s="87">
        <v>156</v>
      </c>
      <c r="K211" s="87">
        <v>157</v>
      </c>
      <c r="L211" s="87">
        <v>164</v>
      </c>
      <c r="M211" s="87">
        <v>157</v>
      </c>
      <c r="N211" s="87">
        <v>153</v>
      </c>
      <c r="O211" s="87">
        <v>153</v>
      </c>
      <c r="P211" s="89">
        <v>153</v>
      </c>
    </row>
    <row r="212" spans="3:16" hidden="1" outlineLevel="1" x14ac:dyDescent="0.25">
      <c r="C212" s="36" t="s">
        <v>45</v>
      </c>
      <c r="D212" s="23" t="s">
        <v>58</v>
      </c>
      <c r="E212" s="87">
        <v>196</v>
      </c>
      <c r="F212" s="87">
        <v>193</v>
      </c>
      <c r="G212" s="87">
        <v>170</v>
      </c>
      <c r="H212" s="87">
        <v>183</v>
      </c>
      <c r="I212" s="87">
        <v>180</v>
      </c>
      <c r="J212" s="87">
        <v>218</v>
      </c>
      <c r="K212" s="87">
        <v>182</v>
      </c>
      <c r="L212" s="87">
        <v>178</v>
      </c>
      <c r="M212" s="87">
        <v>162</v>
      </c>
      <c r="N212" s="87">
        <v>151</v>
      </c>
      <c r="O212" s="87">
        <v>169</v>
      </c>
      <c r="P212" s="89">
        <v>174</v>
      </c>
    </row>
    <row r="213" spans="3:16" hidden="1" outlineLevel="1" x14ac:dyDescent="0.25">
      <c r="C213" s="37" t="s">
        <v>45</v>
      </c>
      <c r="D213" s="24" t="s">
        <v>59</v>
      </c>
      <c r="E213" s="92">
        <v>42</v>
      </c>
      <c r="F213" s="92">
        <v>45</v>
      </c>
      <c r="G213" s="92">
        <v>43</v>
      </c>
      <c r="H213" s="92">
        <v>49</v>
      </c>
      <c r="I213" s="92">
        <v>65</v>
      </c>
      <c r="J213" s="92">
        <v>45</v>
      </c>
      <c r="K213" s="92">
        <v>26</v>
      </c>
      <c r="L213" s="92">
        <v>32</v>
      </c>
      <c r="M213" s="92">
        <v>38</v>
      </c>
      <c r="N213" s="92">
        <v>32</v>
      </c>
      <c r="O213" s="92">
        <v>40</v>
      </c>
      <c r="P213" s="93">
        <v>33</v>
      </c>
    </row>
    <row r="214" spans="3:16" hidden="1" outlineLevel="1" x14ac:dyDescent="0.25">
      <c r="C214" s="32" t="s">
        <v>60</v>
      </c>
      <c r="D214" s="11" t="s">
        <v>60</v>
      </c>
      <c r="E214" s="87">
        <v>288180</v>
      </c>
      <c r="F214" s="87">
        <v>267680</v>
      </c>
      <c r="G214" s="87">
        <v>265665</v>
      </c>
      <c r="H214" s="87">
        <v>283830</v>
      </c>
      <c r="I214" s="87">
        <v>300048</v>
      </c>
      <c r="J214" s="87">
        <v>321871</v>
      </c>
      <c r="K214" s="87">
        <v>319503</v>
      </c>
      <c r="L214" s="87">
        <v>318583</v>
      </c>
      <c r="M214" s="87">
        <v>324952</v>
      </c>
      <c r="N214" s="87">
        <v>329877</v>
      </c>
      <c r="O214" s="87">
        <v>325269</v>
      </c>
      <c r="P214" s="89">
        <v>310075</v>
      </c>
    </row>
    <row r="215" spans="3:16" hidden="1" outlineLevel="1" x14ac:dyDescent="0.25">
      <c r="C215" s="32" t="s">
        <v>60</v>
      </c>
      <c r="D215" s="11" t="s">
        <v>61</v>
      </c>
      <c r="E215" s="87">
        <v>8040</v>
      </c>
      <c r="F215" s="87">
        <v>7611</v>
      </c>
      <c r="G215" s="87">
        <v>7826</v>
      </c>
      <c r="H215" s="87">
        <v>8366</v>
      </c>
      <c r="I215" s="87">
        <v>9168</v>
      </c>
      <c r="J215" s="87">
        <v>10375</v>
      </c>
      <c r="K215" s="87">
        <v>10012</v>
      </c>
      <c r="L215" s="87">
        <v>10022</v>
      </c>
      <c r="M215" s="87">
        <v>10185</v>
      </c>
      <c r="N215" s="87">
        <v>10152</v>
      </c>
      <c r="O215" s="87">
        <v>10171</v>
      </c>
      <c r="P215" s="89">
        <v>9584</v>
      </c>
    </row>
    <row r="216" spans="3:16" hidden="1" outlineLevel="1" x14ac:dyDescent="0.25">
      <c r="C216" s="32" t="s">
        <v>60</v>
      </c>
      <c r="D216" s="10" t="s">
        <v>62</v>
      </c>
      <c r="E216" s="87">
        <v>2926</v>
      </c>
      <c r="F216" s="87">
        <v>2676</v>
      </c>
      <c r="G216" s="87">
        <v>2714</v>
      </c>
      <c r="H216" s="87">
        <v>2912</v>
      </c>
      <c r="I216" s="87">
        <v>3012</v>
      </c>
      <c r="J216" s="87">
        <v>3106</v>
      </c>
      <c r="K216" s="87">
        <v>3146</v>
      </c>
      <c r="L216" s="87">
        <v>3163</v>
      </c>
      <c r="M216" s="87">
        <v>4211</v>
      </c>
      <c r="N216" s="87">
        <v>4099</v>
      </c>
      <c r="O216" s="87">
        <v>3710</v>
      </c>
      <c r="P216" s="89">
        <v>3615</v>
      </c>
    </row>
    <row r="217" spans="3:16" hidden="1" outlineLevel="1" x14ac:dyDescent="0.25">
      <c r="C217" s="32" t="s">
        <v>60</v>
      </c>
      <c r="D217" t="s">
        <v>63</v>
      </c>
      <c r="E217" s="87">
        <v>2300</v>
      </c>
      <c r="F217" s="87">
        <v>2111</v>
      </c>
      <c r="G217" s="87">
        <v>2089</v>
      </c>
      <c r="H217" s="87">
        <v>2241</v>
      </c>
      <c r="I217" s="87">
        <v>2502</v>
      </c>
      <c r="J217" s="87">
        <v>2722</v>
      </c>
      <c r="K217" s="87">
        <v>2693</v>
      </c>
      <c r="L217" s="87">
        <v>2860</v>
      </c>
      <c r="M217" s="87">
        <v>2908</v>
      </c>
      <c r="N217" s="87">
        <v>2928</v>
      </c>
      <c r="O217" s="87">
        <v>2936</v>
      </c>
      <c r="P217" s="89">
        <v>2827</v>
      </c>
    </row>
    <row r="218" spans="3:16" hidden="1" outlineLevel="1" x14ac:dyDescent="0.25">
      <c r="C218" s="32" t="s">
        <v>60</v>
      </c>
      <c r="D218" t="s">
        <v>64</v>
      </c>
      <c r="E218" s="87">
        <v>2673</v>
      </c>
      <c r="F218" s="87">
        <v>2509</v>
      </c>
      <c r="G218" s="87">
        <v>2468</v>
      </c>
      <c r="H218" s="87">
        <v>2788</v>
      </c>
      <c r="I218" s="87">
        <v>2896</v>
      </c>
      <c r="J218" s="87">
        <v>3139</v>
      </c>
      <c r="K218" s="87">
        <v>3243</v>
      </c>
      <c r="L218" s="87">
        <v>3317</v>
      </c>
      <c r="M218" s="87">
        <v>3402</v>
      </c>
      <c r="N218" s="87">
        <v>3459</v>
      </c>
      <c r="O218" s="87">
        <v>3415</v>
      </c>
      <c r="P218" s="89">
        <v>3336</v>
      </c>
    </row>
    <row r="219" spans="3:16" hidden="1" outlineLevel="1" x14ac:dyDescent="0.25">
      <c r="C219" s="32" t="s">
        <v>60</v>
      </c>
      <c r="D219" t="s">
        <v>65</v>
      </c>
      <c r="E219" s="87">
        <v>620</v>
      </c>
      <c r="F219" s="87">
        <v>611</v>
      </c>
      <c r="G219" s="87">
        <v>618</v>
      </c>
      <c r="H219" s="87">
        <v>778</v>
      </c>
      <c r="I219" s="87">
        <v>999</v>
      </c>
      <c r="J219" s="87">
        <v>1223</v>
      </c>
      <c r="K219" s="87">
        <v>1195</v>
      </c>
      <c r="L219" s="87">
        <v>1205</v>
      </c>
      <c r="M219" s="87">
        <v>1151</v>
      </c>
      <c r="N219" s="87">
        <v>1299</v>
      </c>
      <c r="O219" s="87">
        <v>1099</v>
      </c>
      <c r="P219" s="89">
        <v>1064</v>
      </c>
    </row>
    <row r="220" spans="3:16" hidden="1" outlineLevel="1" x14ac:dyDescent="0.25">
      <c r="C220" s="32" t="s">
        <v>60</v>
      </c>
      <c r="D220" t="s">
        <v>66</v>
      </c>
      <c r="E220" s="87">
        <v>452</v>
      </c>
      <c r="F220" s="87">
        <v>321</v>
      </c>
      <c r="G220" s="87">
        <v>339</v>
      </c>
      <c r="H220" s="87">
        <v>321</v>
      </c>
      <c r="I220" s="87">
        <v>338</v>
      </c>
      <c r="J220" s="87">
        <v>351</v>
      </c>
      <c r="K220" s="87">
        <v>401</v>
      </c>
      <c r="L220" s="87">
        <v>459</v>
      </c>
      <c r="M220" s="87">
        <v>557</v>
      </c>
      <c r="N220" s="87">
        <v>524</v>
      </c>
      <c r="O220" s="87">
        <v>628</v>
      </c>
      <c r="P220" s="89">
        <v>604</v>
      </c>
    </row>
    <row r="221" spans="3:16" hidden="1" outlineLevel="1" x14ac:dyDescent="0.25">
      <c r="C221" s="34" t="s">
        <v>60</v>
      </c>
      <c r="D221" s="13" t="s">
        <v>67</v>
      </c>
      <c r="E221" s="92">
        <v>876</v>
      </c>
      <c r="F221" s="92">
        <v>870</v>
      </c>
      <c r="G221" s="92">
        <v>900</v>
      </c>
      <c r="H221" s="92">
        <v>950</v>
      </c>
      <c r="I221" s="92">
        <v>910</v>
      </c>
      <c r="J221" s="92">
        <v>932</v>
      </c>
      <c r="K221" s="92">
        <v>885</v>
      </c>
      <c r="L221" s="92">
        <v>801</v>
      </c>
      <c r="M221" s="92">
        <v>820</v>
      </c>
      <c r="N221" s="92">
        <v>796</v>
      </c>
      <c r="O221" s="92">
        <v>774</v>
      </c>
      <c r="P221" s="93">
        <v>790</v>
      </c>
    </row>
    <row r="222" spans="3:16" hidden="1" outlineLevel="1" x14ac:dyDescent="0.25">
      <c r="C222" s="36" t="s">
        <v>68</v>
      </c>
      <c r="D222" s="11" t="s">
        <v>69</v>
      </c>
      <c r="E222" s="87">
        <v>8025</v>
      </c>
      <c r="F222" s="87">
        <v>7415</v>
      </c>
      <c r="G222" s="87">
        <v>7303</v>
      </c>
      <c r="H222" s="87">
        <v>7471</v>
      </c>
      <c r="I222" s="87">
        <v>7909</v>
      </c>
      <c r="J222" s="87">
        <v>8240</v>
      </c>
      <c r="K222" s="87">
        <v>8268</v>
      </c>
      <c r="L222" s="87">
        <v>8177</v>
      </c>
      <c r="M222" s="87">
        <v>8431</v>
      </c>
      <c r="N222" s="87">
        <v>8571</v>
      </c>
      <c r="O222" s="87">
        <v>8599</v>
      </c>
      <c r="P222" s="89">
        <v>8386</v>
      </c>
    </row>
    <row r="223" spans="3:16" hidden="1" outlineLevel="1" x14ac:dyDescent="0.25">
      <c r="C223" s="36" t="s">
        <v>68</v>
      </c>
      <c r="D223" s="11" t="s">
        <v>70</v>
      </c>
      <c r="E223" s="87">
        <v>5414</v>
      </c>
      <c r="F223" s="87">
        <v>5035</v>
      </c>
      <c r="G223" s="87">
        <v>4948</v>
      </c>
      <c r="H223" s="87">
        <v>5125</v>
      </c>
      <c r="I223" s="87">
        <v>5525</v>
      </c>
      <c r="J223" s="87">
        <v>5730</v>
      </c>
      <c r="K223" s="87">
        <v>5728</v>
      </c>
      <c r="L223" s="87">
        <v>5623</v>
      </c>
      <c r="M223" s="87">
        <v>5699</v>
      </c>
      <c r="N223" s="87">
        <v>5305</v>
      </c>
      <c r="O223" s="87">
        <v>5099</v>
      </c>
      <c r="P223" s="89">
        <v>4767</v>
      </c>
    </row>
    <row r="224" spans="3:16" hidden="1" outlineLevel="1" x14ac:dyDescent="0.25">
      <c r="C224" s="36" t="s">
        <v>68</v>
      </c>
      <c r="D224" s="10" t="s">
        <v>71</v>
      </c>
      <c r="E224" s="87">
        <v>5254</v>
      </c>
      <c r="F224" s="87">
        <v>4821</v>
      </c>
      <c r="G224" s="87">
        <v>4567</v>
      </c>
      <c r="H224" s="87">
        <v>4676</v>
      </c>
      <c r="I224" s="87">
        <v>4766</v>
      </c>
      <c r="J224" s="87">
        <v>5087</v>
      </c>
      <c r="K224" s="87">
        <v>5200</v>
      </c>
      <c r="L224" s="87">
        <v>5183</v>
      </c>
      <c r="M224" s="87">
        <v>4965</v>
      </c>
      <c r="N224" s="87">
        <v>4880</v>
      </c>
      <c r="O224" s="87">
        <v>4888</v>
      </c>
      <c r="P224" s="89">
        <v>4689</v>
      </c>
    </row>
    <row r="225" spans="3:16" hidden="1" outlineLevel="1" x14ac:dyDescent="0.25">
      <c r="C225" s="36" t="s">
        <v>68</v>
      </c>
      <c r="D225" s="10" t="s">
        <v>72</v>
      </c>
      <c r="E225" s="87">
        <v>2163</v>
      </c>
      <c r="F225" s="87">
        <v>2160</v>
      </c>
      <c r="G225" s="87">
        <v>2110</v>
      </c>
      <c r="H225" s="87">
        <v>2424</v>
      </c>
      <c r="I225" s="87">
        <v>2344</v>
      </c>
      <c r="J225" s="87">
        <v>2231</v>
      </c>
      <c r="K225" s="87">
        <v>2115</v>
      </c>
      <c r="L225" s="87">
        <v>2040</v>
      </c>
      <c r="M225" s="87">
        <v>1883</v>
      </c>
      <c r="N225" s="87">
        <v>1824</v>
      </c>
      <c r="O225" s="87">
        <v>1876</v>
      </c>
      <c r="P225" s="89">
        <v>1834</v>
      </c>
    </row>
    <row r="226" spans="3:16" hidden="1" outlineLevel="1" x14ac:dyDescent="0.25">
      <c r="C226" s="36" t="s">
        <v>68</v>
      </c>
      <c r="D226" s="10" t="s">
        <v>73</v>
      </c>
      <c r="E226" s="87">
        <v>2606</v>
      </c>
      <c r="F226" s="87">
        <v>2399</v>
      </c>
      <c r="G226" s="87">
        <v>2252</v>
      </c>
      <c r="H226" s="87">
        <v>2345</v>
      </c>
      <c r="I226" s="87">
        <v>2407</v>
      </c>
      <c r="J226" s="87">
        <v>2371</v>
      </c>
      <c r="K226" s="87">
        <v>2333</v>
      </c>
      <c r="L226" s="87">
        <v>2232</v>
      </c>
      <c r="M226" s="87">
        <v>2239</v>
      </c>
      <c r="N226" s="87">
        <v>2258</v>
      </c>
      <c r="O226" s="87">
        <v>2253</v>
      </c>
      <c r="P226" s="89">
        <v>2285</v>
      </c>
    </row>
    <row r="227" spans="3:16" hidden="1" outlineLevel="1" x14ac:dyDescent="0.25">
      <c r="C227" s="36" t="s">
        <v>68</v>
      </c>
      <c r="D227" s="10" t="s">
        <v>74</v>
      </c>
      <c r="E227" s="87">
        <v>1807</v>
      </c>
      <c r="F227" s="87">
        <v>1630</v>
      </c>
      <c r="G227" s="87">
        <v>1563</v>
      </c>
      <c r="H227" s="87">
        <v>1617</v>
      </c>
      <c r="I227" s="87">
        <v>1589</v>
      </c>
      <c r="J227" s="87">
        <v>1641</v>
      </c>
      <c r="K227" s="87">
        <v>1573</v>
      </c>
      <c r="L227" s="87">
        <v>1537</v>
      </c>
      <c r="M227" s="87">
        <v>1532</v>
      </c>
      <c r="N227" s="87">
        <v>1464</v>
      </c>
      <c r="O227" s="87">
        <v>1583</v>
      </c>
      <c r="P227" s="89">
        <v>1518</v>
      </c>
    </row>
    <row r="228" spans="3:16" hidden="1" outlineLevel="1" x14ac:dyDescent="0.25">
      <c r="C228" s="36" t="s">
        <v>68</v>
      </c>
      <c r="D228" s="10" t="s">
        <v>75</v>
      </c>
      <c r="E228" s="87">
        <v>1776</v>
      </c>
      <c r="F228" s="87">
        <v>1672</v>
      </c>
      <c r="G228" s="87">
        <v>1716</v>
      </c>
      <c r="H228" s="87">
        <v>1832</v>
      </c>
      <c r="I228" s="87">
        <v>1865</v>
      </c>
      <c r="J228" s="87">
        <v>2074</v>
      </c>
      <c r="K228" s="87">
        <v>1948</v>
      </c>
      <c r="L228" s="87">
        <v>2052</v>
      </c>
      <c r="M228" s="87">
        <v>1971</v>
      </c>
      <c r="N228" s="87">
        <v>3079</v>
      </c>
      <c r="O228" s="87">
        <v>1989</v>
      </c>
      <c r="P228" s="89">
        <v>1968</v>
      </c>
    </row>
    <row r="229" spans="3:16" hidden="1" outlineLevel="1" x14ac:dyDescent="0.25">
      <c r="C229" s="36" t="s">
        <v>68</v>
      </c>
      <c r="D229" s="10" t="s">
        <v>76</v>
      </c>
      <c r="E229" s="87">
        <v>1093</v>
      </c>
      <c r="F229" s="87">
        <v>950</v>
      </c>
      <c r="G229" s="87">
        <v>962</v>
      </c>
      <c r="H229" s="87">
        <v>919</v>
      </c>
      <c r="I229" s="87">
        <v>890</v>
      </c>
      <c r="J229" s="87">
        <v>909</v>
      </c>
      <c r="K229" s="87">
        <v>885</v>
      </c>
      <c r="L229" s="87">
        <v>933</v>
      </c>
      <c r="M229" s="87">
        <v>1031</v>
      </c>
      <c r="N229" s="87">
        <v>1046</v>
      </c>
      <c r="O229" s="87">
        <v>1143</v>
      </c>
      <c r="P229" s="89">
        <v>1066</v>
      </c>
    </row>
    <row r="230" spans="3:16" hidden="1" outlineLevel="1" x14ac:dyDescent="0.25">
      <c r="C230" s="36" t="s">
        <v>68</v>
      </c>
      <c r="D230" s="10" t="s">
        <v>77</v>
      </c>
      <c r="E230" s="87">
        <v>2136</v>
      </c>
      <c r="F230" s="87">
        <v>2034</v>
      </c>
      <c r="G230" s="87">
        <v>1951</v>
      </c>
      <c r="H230" s="87">
        <v>1993</v>
      </c>
      <c r="I230" s="87">
        <v>1865</v>
      </c>
      <c r="J230" s="87">
        <v>2002</v>
      </c>
      <c r="K230" s="87">
        <v>2032</v>
      </c>
      <c r="L230" s="87">
        <v>1983</v>
      </c>
      <c r="M230" s="87">
        <v>1940</v>
      </c>
      <c r="N230" s="87">
        <v>1940</v>
      </c>
      <c r="O230" s="87">
        <v>2133</v>
      </c>
      <c r="P230" s="89">
        <v>2098</v>
      </c>
    </row>
    <row r="231" spans="3:16" hidden="1" outlineLevel="1" x14ac:dyDescent="0.25">
      <c r="C231" s="36" t="s">
        <v>68</v>
      </c>
      <c r="D231" s="23" t="s">
        <v>78</v>
      </c>
      <c r="E231" s="87">
        <v>439</v>
      </c>
      <c r="F231" s="87">
        <v>476</v>
      </c>
      <c r="G231" s="87">
        <v>486</v>
      </c>
      <c r="H231" s="87">
        <v>510</v>
      </c>
      <c r="I231" s="87">
        <v>513</v>
      </c>
      <c r="J231" s="87">
        <v>517</v>
      </c>
      <c r="K231" s="87">
        <v>486</v>
      </c>
      <c r="L231" s="87">
        <v>457</v>
      </c>
      <c r="M231" s="87">
        <v>451</v>
      </c>
      <c r="N231" s="87">
        <v>395</v>
      </c>
      <c r="O231" s="87">
        <v>437</v>
      </c>
      <c r="P231" s="89">
        <v>467</v>
      </c>
    </row>
    <row r="232" spans="3:16" hidden="1" outlineLevel="1" x14ac:dyDescent="0.25">
      <c r="C232" s="36" t="s">
        <v>68</v>
      </c>
      <c r="D232" s="23" t="s">
        <v>79</v>
      </c>
      <c r="E232" s="87">
        <v>262</v>
      </c>
      <c r="F232" s="87">
        <v>244</v>
      </c>
      <c r="G232" s="87">
        <v>260</v>
      </c>
      <c r="H232" s="87">
        <v>263</v>
      </c>
      <c r="I232" s="87">
        <v>271</v>
      </c>
      <c r="J232" s="87">
        <v>286</v>
      </c>
      <c r="K232" s="87">
        <v>292</v>
      </c>
      <c r="L232" s="87">
        <v>283</v>
      </c>
      <c r="M232" s="87">
        <v>292</v>
      </c>
      <c r="N232" s="87">
        <v>283</v>
      </c>
      <c r="O232" s="87">
        <v>263</v>
      </c>
      <c r="P232" s="89">
        <v>258</v>
      </c>
    </row>
    <row r="233" spans="3:16" hidden="1" outlineLevel="1" x14ac:dyDescent="0.25">
      <c r="C233" s="36" t="s">
        <v>68</v>
      </c>
      <c r="D233" s="23" t="s">
        <v>80</v>
      </c>
      <c r="E233" s="87">
        <v>247</v>
      </c>
      <c r="F233" s="87">
        <v>234</v>
      </c>
      <c r="G233" s="87">
        <v>254</v>
      </c>
      <c r="H233" s="87">
        <v>231</v>
      </c>
      <c r="I233" s="87">
        <v>197</v>
      </c>
      <c r="J233" s="87">
        <v>221</v>
      </c>
      <c r="K233" s="87">
        <v>219</v>
      </c>
      <c r="L233" s="87">
        <v>219</v>
      </c>
      <c r="M233" s="87">
        <v>220</v>
      </c>
      <c r="N233" s="87">
        <v>222</v>
      </c>
      <c r="O233" s="87">
        <v>237</v>
      </c>
      <c r="P233" s="89">
        <v>221</v>
      </c>
    </row>
    <row r="234" spans="3:16" hidden="1" outlineLevel="1" x14ac:dyDescent="0.25">
      <c r="C234" s="36" t="s">
        <v>68</v>
      </c>
      <c r="D234" s="23" t="s">
        <v>81</v>
      </c>
      <c r="E234" s="87">
        <v>181</v>
      </c>
      <c r="F234" s="87">
        <v>136</v>
      </c>
      <c r="G234" s="87">
        <v>133</v>
      </c>
      <c r="H234" s="87">
        <v>140</v>
      </c>
      <c r="I234" s="87">
        <v>151</v>
      </c>
      <c r="J234" s="87">
        <v>153</v>
      </c>
      <c r="K234" s="87">
        <v>151</v>
      </c>
      <c r="L234" s="87">
        <v>163</v>
      </c>
      <c r="M234" s="87">
        <v>159</v>
      </c>
      <c r="N234" s="87">
        <v>169</v>
      </c>
      <c r="O234" s="87">
        <v>149</v>
      </c>
      <c r="P234" s="89">
        <v>137</v>
      </c>
    </row>
    <row r="235" spans="3:16" hidden="1" outlineLevel="1" x14ac:dyDescent="0.25">
      <c r="C235" s="36" t="s">
        <v>68</v>
      </c>
      <c r="D235" s="23" t="s">
        <v>82</v>
      </c>
      <c r="E235" s="87">
        <v>157</v>
      </c>
      <c r="F235" s="87">
        <v>82</v>
      </c>
      <c r="G235" s="87">
        <v>72</v>
      </c>
      <c r="H235" s="87">
        <v>61</v>
      </c>
      <c r="I235" s="87">
        <v>68</v>
      </c>
      <c r="J235" s="87">
        <v>68</v>
      </c>
      <c r="K235" s="87">
        <v>64</v>
      </c>
      <c r="L235" s="87">
        <v>86</v>
      </c>
      <c r="M235" s="87">
        <v>118</v>
      </c>
      <c r="N235" s="87">
        <v>28</v>
      </c>
      <c r="O235" s="87">
        <v>29</v>
      </c>
      <c r="P235" s="89">
        <v>31</v>
      </c>
    </row>
    <row r="236" spans="3:16" hidden="1" outlineLevel="1" x14ac:dyDescent="0.25">
      <c r="C236" s="36" t="s">
        <v>68</v>
      </c>
      <c r="D236" s="23" t="s">
        <v>83</v>
      </c>
      <c r="E236" s="87">
        <v>182</v>
      </c>
      <c r="F236" s="87">
        <v>173</v>
      </c>
      <c r="G236" s="87">
        <v>193</v>
      </c>
      <c r="H236" s="87">
        <v>178</v>
      </c>
      <c r="I236" s="87">
        <v>183</v>
      </c>
      <c r="J236" s="87">
        <v>109</v>
      </c>
      <c r="K236" s="87">
        <v>68</v>
      </c>
      <c r="L236" s="87">
        <v>66</v>
      </c>
      <c r="M236" s="87">
        <v>65</v>
      </c>
      <c r="N236" s="87">
        <v>67</v>
      </c>
      <c r="O236" s="87">
        <v>79</v>
      </c>
      <c r="P236" s="89">
        <v>88</v>
      </c>
    </row>
    <row r="237" spans="3:16" hidden="1" outlineLevel="1" x14ac:dyDescent="0.25">
      <c r="C237" s="36" t="s">
        <v>68</v>
      </c>
      <c r="D237" s="23" t="s">
        <v>84</v>
      </c>
      <c r="E237" s="87">
        <v>118</v>
      </c>
      <c r="F237" s="87">
        <v>93</v>
      </c>
      <c r="G237" s="87">
        <v>88</v>
      </c>
      <c r="H237" s="87">
        <v>92</v>
      </c>
      <c r="I237" s="87">
        <v>96</v>
      </c>
      <c r="J237" s="87">
        <v>117</v>
      </c>
      <c r="K237" s="87">
        <v>104</v>
      </c>
      <c r="L237" s="87">
        <v>103</v>
      </c>
      <c r="M237" s="87">
        <v>98</v>
      </c>
      <c r="N237" s="87">
        <v>96</v>
      </c>
      <c r="O237" s="87">
        <v>111</v>
      </c>
      <c r="P237" s="89">
        <v>114</v>
      </c>
    </row>
    <row r="238" spans="3:16" hidden="1" outlineLevel="1" x14ac:dyDescent="0.25">
      <c r="C238" s="36" t="s">
        <v>68</v>
      </c>
      <c r="D238" t="s">
        <v>85</v>
      </c>
      <c r="E238" s="87">
        <v>1007</v>
      </c>
      <c r="F238" s="87">
        <v>860</v>
      </c>
      <c r="G238" s="87">
        <v>897</v>
      </c>
      <c r="H238" s="87">
        <v>860</v>
      </c>
      <c r="I238" s="87">
        <v>720</v>
      </c>
      <c r="J238" s="87">
        <v>764</v>
      </c>
      <c r="K238" s="87">
        <v>725</v>
      </c>
      <c r="L238" s="87">
        <v>711</v>
      </c>
      <c r="M238" s="87">
        <v>714</v>
      </c>
      <c r="N238" s="87">
        <v>977</v>
      </c>
      <c r="O238" s="87">
        <v>607</v>
      </c>
      <c r="P238" s="89">
        <v>599</v>
      </c>
    </row>
    <row r="239" spans="3:16" hidden="1" outlineLevel="1" x14ac:dyDescent="0.25">
      <c r="C239" s="36" t="s">
        <v>68</v>
      </c>
      <c r="D239" t="s">
        <v>86</v>
      </c>
      <c r="E239" s="87">
        <v>446</v>
      </c>
      <c r="F239" s="87">
        <v>423</v>
      </c>
      <c r="G239" s="87">
        <v>438</v>
      </c>
      <c r="H239" s="87">
        <v>648</v>
      </c>
      <c r="I239" s="87">
        <v>744</v>
      </c>
      <c r="J239" s="87">
        <v>877</v>
      </c>
      <c r="K239" s="87">
        <v>932</v>
      </c>
      <c r="L239" s="87">
        <v>1075</v>
      </c>
      <c r="M239" s="87">
        <v>1121</v>
      </c>
      <c r="N239" s="87">
        <v>1123</v>
      </c>
      <c r="O239" s="87">
        <v>1087</v>
      </c>
      <c r="P239" s="89">
        <v>1100</v>
      </c>
    </row>
    <row r="240" spans="3:16" hidden="1" outlineLevel="1" x14ac:dyDescent="0.25">
      <c r="C240" s="36" t="s">
        <v>68</v>
      </c>
      <c r="D240" t="s">
        <v>87</v>
      </c>
      <c r="E240" s="87">
        <v>1063</v>
      </c>
      <c r="F240" s="87">
        <v>958</v>
      </c>
      <c r="G240" s="87">
        <v>946</v>
      </c>
      <c r="H240" s="87">
        <v>976</v>
      </c>
      <c r="I240" s="87">
        <v>1088</v>
      </c>
      <c r="J240" s="87">
        <v>1215</v>
      </c>
      <c r="K240" s="87">
        <v>1138</v>
      </c>
      <c r="L240" s="87">
        <v>1138</v>
      </c>
      <c r="M240" s="87">
        <v>1117</v>
      </c>
      <c r="N240" s="87">
        <v>1153</v>
      </c>
      <c r="O240" s="87">
        <v>1132</v>
      </c>
      <c r="P240" s="89">
        <v>1205</v>
      </c>
    </row>
    <row r="241" spans="3:16" hidden="1" outlineLevel="1" x14ac:dyDescent="0.25">
      <c r="C241" s="36" t="s">
        <v>68</v>
      </c>
      <c r="D241" t="s">
        <v>88</v>
      </c>
      <c r="E241" s="87">
        <v>927</v>
      </c>
      <c r="F241" s="87">
        <v>1040</v>
      </c>
      <c r="G241" s="87">
        <v>1062</v>
      </c>
      <c r="H241" s="87">
        <v>1111</v>
      </c>
      <c r="I241" s="87">
        <v>1161</v>
      </c>
      <c r="J241" s="87">
        <v>1158</v>
      </c>
      <c r="K241" s="87">
        <v>930</v>
      </c>
      <c r="L241" s="87">
        <v>828</v>
      </c>
      <c r="M241" s="87">
        <v>825</v>
      </c>
      <c r="N241" s="87">
        <v>788</v>
      </c>
      <c r="O241" s="87">
        <v>844</v>
      </c>
      <c r="P241" s="89">
        <v>896</v>
      </c>
    </row>
    <row r="242" spans="3:16" hidden="1" outlineLevel="1" x14ac:dyDescent="0.25">
      <c r="C242" s="36" t="s">
        <v>68</v>
      </c>
      <c r="D242" t="s">
        <v>89</v>
      </c>
      <c r="E242" s="87">
        <v>260</v>
      </c>
      <c r="F242" s="87">
        <v>354</v>
      </c>
      <c r="G242" s="87">
        <v>292</v>
      </c>
      <c r="H242" s="87">
        <v>302</v>
      </c>
      <c r="I242" s="87">
        <v>299</v>
      </c>
      <c r="J242" s="87">
        <v>239</v>
      </c>
      <c r="K242" s="87">
        <v>278</v>
      </c>
      <c r="L242" s="87">
        <v>280</v>
      </c>
      <c r="M242" s="87">
        <v>252</v>
      </c>
      <c r="N242" s="87">
        <v>290</v>
      </c>
      <c r="O242" s="87">
        <v>314</v>
      </c>
      <c r="P242" s="89">
        <v>280</v>
      </c>
    </row>
    <row r="243" spans="3:16" hidden="1" outlineLevel="1" x14ac:dyDescent="0.25">
      <c r="C243" s="36" t="s">
        <v>68</v>
      </c>
      <c r="D243" t="s">
        <v>90</v>
      </c>
      <c r="E243" s="87">
        <v>174</v>
      </c>
      <c r="F243" s="87">
        <v>153</v>
      </c>
      <c r="G243" s="87">
        <v>155</v>
      </c>
      <c r="H243" s="87">
        <v>163</v>
      </c>
      <c r="I243" s="87">
        <v>138</v>
      </c>
      <c r="J243" s="87">
        <v>126</v>
      </c>
      <c r="K243" s="87">
        <v>125</v>
      </c>
      <c r="L243" s="87">
        <v>128</v>
      </c>
      <c r="M243" s="87">
        <v>136</v>
      </c>
      <c r="N243" s="87">
        <v>130</v>
      </c>
      <c r="O243" s="87">
        <v>138</v>
      </c>
      <c r="P243" s="89">
        <v>150</v>
      </c>
    </row>
    <row r="244" spans="3:16" hidden="1" outlineLevel="1" x14ac:dyDescent="0.25">
      <c r="C244" s="36" t="s">
        <v>68</v>
      </c>
      <c r="D244" t="s">
        <v>91</v>
      </c>
      <c r="E244" s="87">
        <v>103</v>
      </c>
      <c r="F244" s="87">
        <v>64</v>
      </c>
      <c r="G244" s="87">
        <v>50</v>
      </c>
      <c r="H244" s="87">
        <v>59</v>
      </c>
      <c r="I244" s="87">
        <v>96</v>
      </c>
      <c r="J244" s="87">
        <v>116</v>
      </c>
      <c r="K244" s="87">
        <v>107</v>
      </c>
      <c r="L244" s="87">
        <v>104</v>
      </c>
      <c r="M244" s="87">
        <v>132</v>
      </c>
      <c r="N244" s="87">
        <v>134</v>
      </c>
      <c r="O244" s="87">
        <v>149</v>
      </c>
      <c r="P244" s="89">
        <v>140</v>
      </c>
    </row>
    <row r="245" spans="3:16" hidden="1" outlineLevel="1" x14ac:dyDescent="0.25">
      <c r="C245" s="36" t="s">
        <v>68</v>
      </c>
      <c r="D245" s="23" t="s">
        <v>93</v>
      </c>
      <c r="E245" s="87">
        <v>362</v>
      </c>
      <c r="F245" s="87">
        <v>388</v>
      </c>
      <c r="G245" s="87">
        <v>341</v>
      </c>
      <c r="H245" s="87">
        <v>345</v>
      </c>
      <c r="I245" s="87">
        <v>323</v>
      </c>
      <c r="J245" s="87">
        <v>342</v>
      </c>
      <c r="K245" s="87">
        <v>349</v>
      </c>
      <c r="L245" s="87">
        <v>344</v>
      </c>
      <c r="M245" s="87">
        <v>330</v>
      </c>
      <c r="N245" s="87">
        <v>332</v>
      </c>
      <c r="O245" s="87">
        <v>382</v>
      </c>
      <c r="P245" s="89">
        <v>352</v>
      </c>
    </row>
    <row r="246" spans="3:16" hidden="1" outlineLevel="1" x14ac:dyDescent="0.25">
      <c r="C246" s="36" t="s">
        <v>68</v>
      </c>
      <c r="D246" s="23" t="s">
        <v>92</v>
      </c>
      <c r="E246" s="87">
        <v>77</v>
      </c>
      <c r="F246" s="87">
        <v>66</v>
      </c>
      <c r="G246" s="87">
        <v>82</v>
      </c>
      <c r="H246" s="87">
        <v>57</v>
      </c>
      <c r="I246" s="87">
        <v>60</v>
      </c>
      <c r="J246" s="87">
        <v>78</v>
      </c>
      <c r="K246" s="87">
        <v>78</v>
      </c>
      <c r="L246" s="87">
        <v>75</v>
      </c>
      <c r="M246" s="87">
        <v>76</v>
      </c>
      <c r="N246" s="87">
        <v>85</v>
      </c>
      <c r="O246" s="87">
        <v>94</v>
      </c>
      <c r="P246" s="89">
        <v>64</v>
      </c>
    </row>
    <row r="247" spans="3:16" hidden="1" outlineLevel="1" x14ac:dyDescent="0.25">
      <c r="C247" s="37" t="s">
        <v>68</v>
      </c>
      <c r="D247" s="24" t="s">
        <v>94</v>
      </c>
      <c r="E247" s="92">
        <v>78</v>
      </c>
      <c r="F247" s="92">
        <v>93</v>
      </c>
      <c r="G247" s="92">
        <v>93</v>
      </c>
      <c r="H247" s="92">
        <v>84</v>
      </c>
      <c r="I247" s="92">
        <v>94</v>
      </c>
      <c r="J247" s="92">
        <v>102</v>
      </c>
      <c r="K247" s="92">
        <v>81</v>
      </c>
      <c r="L247" s="92">
        <v>73</v>
      </c>
      <c r="M247" s="92">
        <v>60</v>
      </c>
      <c r="N247" s="92">
        <v>53</v>
      </c>
      <c r="O247" s="92">
        <v>61</v>
      </c>
      <c r="P247" s="93">
        <v>53</v>
      </c>
    </row>
    <row r="248" spans="3:16" hidden="1" outlineLevel="1" x14ac:dyDescent="0.25">
      <c r="C248" s="32" t="s">
        <v>95</v>
      </c>
      <c r="D248" s="11" t="s">
        <v>96</v>
      </c>
      <c r="E248" s="87">
        <v>13141</v>
      </c>
      <c r="F248" s="87">
        <v>11873</v>
      </c>
      <c r="G248" s="87">
        <v>11794</v>
      </c>
      <c r="H248" s="87">
        <v>12558</v>
      </c>
      <c r="I248" s="87">
        <v>13287</v>
      </c>
      <c r="J248" s="87">
        <v>14053</v>
      </c>
      <c r="K248" s="87">
        <v>13936</v>
      </c>
      <c r="L248" s="87">
        <v>14010</v>
      </c>
      <c r="M248" s="87">
        <v>14121</v>
      </c>
      <c r="N248" s="87">
        <v>14426</v>
      </c>
      <c r="O248" s="87">
        <v>14772</v>
      </c>
      <c r="P248" s="89">
        <v>14461</v>
      </c>
    </row>
    <row r="249" spans="3:16" hidden="1" outlineLevel="1" x14ac:dyDescent="0.25">
      <c r="C249" s="32" t="s">
        <v>95</v>
      </c>
      <c r="D249" s="11" t="s">
        <v>97</v>
      </c>
      <c r="E249" s="87">
        <v>6198</v>
      </c>
      <c r="F249" s="87">
        <v>6043</v>
      </c>
      <c r="G249" s="87">
        <v>6112</v>
      </c>
      <c r="H249" s="87">
        <v>6119</v>
      </c>
      <c r="I249" s="87">
        <v>6163</v>
      </c>
      <c r="J249" s="87">
        <v>6338</v>
      </c>
      <c r="K249" s="87">
        <v>6173</v>
      </c>
      <c r="L249" s="87">
        <v>5983</v>
      </c>
      <c r="M249" s="87">
        <v>6073</v>
      </c>
      <c r="N249" s="87">
        <v>6250</v>
      </c>
      <c r="O249" s="87">
        <v>6222</v>
      </c>
      <c r="P249" s="89">
        <v>6101</v>
      </c>
    </row>
    <row r="250" spans="3:16" hidden="1" outlineLevel="1" x14ac:dyDescent="0.25">
      <c r="C250" s="32" t="s">
        <v>95</v>
      </c>
      <c r="D250" s="10" t="s">
        <v>98</v>
      </c>
      <c r="E250" s="87">
        <v>2002</v>
      </c>
      <c r="F250" s="87">
        <v>1887</v>
      </c>
      <c r="G250" s="87">
        <v>1772</v>
      </c>
      <c r="H250" s="87">
        <v>1808</v>
      </c>
      <c r="I250" s="87">
        <v>1748</v>
      </c>
      <c r="J250" s="87">
        <v>1838</v>
      </c>
      <c r="K250" s="87">
        <v>1969</v>
      </c>
      <c r="L250" s="87">
        <v>1978</v>
      </c>
      <c r="M250" s="87">
        <v>1951</v>
      </c>
      <c r="N250" s="87">
        <v>1852</v>
      </c>
      <c r="O250" s="87">
        <v>2368</v>
      </c>
      <c r="P250" s="89">
        <v>2284</v>
      </c>
    </row>
    <row r="251" spans="3:16" hidden="1" outlineLevel="1" x14ac:dyDescent="0.25">
      <c r="C251" s="32" t="s">
        <v>95</v>
      </c>
      <c r="D251" s="10" t="s">
        <v>99</v>
      </c>
      <c r="E251" s="87">
        <v>2524</v>
      </c>
      <c r="F251" s="87">
        <v>2554</v>
      </c>
      <c r="G251" s="87">
        <v>2626</v>
      </c>
      <c r="H251" s="87">
        <v>2721</v>
      </c>
      <c r="I251" s="87">
        <v>2807</v>
      </c>
      <c r="J251" s="87">
        <v>2938</v>
      </c>
      <c r="K251" s="87">
        <v>2930</v>
      </c>
      <c r="L251" s="87">
        <v>3059</v>
      </c>
      <c r="M251" s="87">
        <v>3507</v>
      </c>
      <c r="N251" s="87">
        <v>3147</v>
      </c>
      <c r="O251" s="87">
        <v>3107</v>
      </c>
      <c r="P251" s="89">
        <v>3036</v>
      </c>
    </row>
    <row r="252" spans="3:16" hidden="1" outlineLevel="1" x14ac:dyDescent="0.25">
      <c r="C252" s="32" t="s">
        <v>95</v>
      </c>
      <c r="D252" s="10" t="s">
        <v>100</v>
      </c>
      <c r="E252" s="87">
        <v>2077</v>
      </c>
      <c r="F252" s="87">
        <v>1954</v>
      </c>
      <c r="G252" s="87">
        <v>1912</v>
      </c>
      <c r="H252" s="87">
        <v>1867</v>
      </c>
      <c r="I252" s="87">
        <v>1844</v>
      </c>
      <c r="J252" s="87">
        <v>1901</v>
      </c>
      <c r="K252" s="87">
        <v>2001</v>
      </c>
      <c r="L252" s="87">
        <v>1936</v>
      </c>
      <c r="M252" s="87">
        <v>2107</v>
      </c>
      <c r="N252" s="87">
        <v>2057</v>
      </c>
      <c r="O252" s="87">
        <v>2005</v>
      </c>
      <c r="P252" s="89">
        <v>1966</v>
      </c>
    </row>
    <row r="253" spans="3:16" hidden="1" outlineLevel="1" x14ac:dyDescent="0.25">
      <c r="C253" s="32" t="s">
        <v>95</v>
      </c>
      <c r="D253" t="s">
        <v>117</v>
      </c>
      <c r="E253" s="87">
        <v>744</v>
      </c>
      <c r="F253" s="87">
        <v>677</v>
      </c>
      <c r="G253" s="87">
        <v>736</v>
      </c>
      <c r="H253" s="87">
        <v>800</v>
      </c>
      <c r="I253" s="87">
        <v>819</v>
      </c>
      <c r="J253" s="87">
        <v>931</v>
      </c>
      <c r="K253" s="87">
        <v>906</v>
      </c>
      <c r="L253" s="87">
        <v>1130</v>
      </c>
      <c r="M253" s="87">
        <v>1188</v>
      </c>
      <c r="N253" s="87">
        <v>1183</v>
      </c>
      <c r="O253" s="87">
        <v>1265</v>
      </c>
      <c r="P253" s="89">
        <v>1125</v>
      </c>
    </row>
    <row r="254" spans="3:16" hidden="1" outlineLevel="1" x14ac:dyDescent="0.25">
      <c r="C254" s="32" t="s">
        <v>95</v>
      </c>
      <c r="D254" t="s">
        <v>118</v>
      </c>
      <c r="E254" s="169">
        <v>1254</v>
      </c>
      <c r="F254" s="169">
        <v>1269</v>
      </c>
      <c r="G254" s="169">
        <v>1277</v>
      </c>
      <c r="H254" s="169">
        <v>1276</v>
      </c>
      <c r="I254" s="169">
        <v>1392</v>
      </c>
      <c r="J254" s="169">
        <v>1557</v>
      </c>
      <c r="K254" s="169">
        <v>1546</v>
      </c>
      <c r="L254" s="169">
        <v>1618</v>
      </c>
      <c r="M254" s="169">
        <v>1551</v>
      </c>
      <c r="N254" s="169">
        <v>1737</v>
      </c>
      <c r="O254" s="169">
        <v>1553</v>
      </c>
      <c r="P254" s="169">
        <v>1554</v>
      </c>
    </row>
    <row r="255" spans="3:16" hidden="1" outlineLevel="1" x14ac:dyDescent="0.25">
      <c r="C255" s="32" t="s">
        <v>95</v>
      </c>
      <c r="D255" t="s">
        <v>103</v>
      </c>
      <c r="E255" s="87">
        <v>491</v>
      </c>
      <c r="F255" s="87">
        <v>526</v>
      </c>
      <c r="G255" s="87">
        <v>548</v>
      </c>
      <c r="H255" s="87">
        <v>507</v>
      </c>
      <c r="I255" s="87">
        <v>472</v>
      </c>
      <c r="J255" s="87">
        <v>438</v>
      </c>
      <c r="K255" s="87">
        <v>428</v>
      </c>
      <c r="L255" s="87">
        <v>405</v>
      </c>
      <c r="M255" s="87">
        <v>409</v>
      </c>
      <c r="N255" s="87">
        <v>379</v>
      </c>
      <c r="O255" s="87">
        <v>381</v>
      </c>
      <c r="P255" s="89">
        <v>334</v>
      </c>
    </row>
    <row r="256" spans="3:16" hidden="1" outlineLevel="1" x14ac:dyDescent="0.25">
      <c r="C256" s="32" t="s">
        <v>95</v>
      </c>
      <c r="D256" t="s">
        <v>119</v>
      </c>
      <c r="E256" s="87">
        <v>588</v>
      </c>
      <c r="F256" s="87">
        <v>624</v>
      </c>
      <c r="G256" s="87">
        <v>650</v>
      </c>
      <c r="H256" s="87">
        <v>741</v>
      </c>
      <c r="I256" s="87">
        <v>772</v>
      </c>
      <c r="J256" s="87">
        <v>821</v>
      </c>
      <c r="K256" s="87">
        <v>823</v>
      </c>
      <c r="L256" s="87">
        <v>804</v>
      </c>
      <c r="M256" s="87">
        <v>844</v>
      </c>
      <c r="N256" s="87">
        <v>905</v>
      </c>
      <c r="O256" s="87">
        <v>934</v>
      </c>
      <c r="P256" s="89">
        <v>926</v>
      </c>
    </row>
    <row r="257" spans="3:17" hidden="1" outlineLevel="1" x14ac:dyDescent="0.25">
      <c r="C257" s="32" t="s">
        <v>95</v>
      </c>
      <c r="D257" t="s">
        <v>105</v>
      </c>
      <c r="E257" s="87">
        <v>502</v>
      </c>
      <c r="F257" s="87">
        <v>467</v>
      </c>
      <c r="G257" s="87">
        <v>472</v>
      </c>
      <c r="H257" s="87">
        <v>471</v>
      </c>
      <c r="I257" s="87">
        <v>469</v>
      </c>
      <c r="J257" s="87">
        <v>459</v>
      </c>
      <c r="K257" s="87">
        <v>511</v>
      </c>
      <c r="L257" s="87">
        <v>480</v>
      </c>
      <c r="M257" s="87">
        <v>493</v>
      </c>
      <c r="N257" s="87">
        <v>477</v>
      </c>
      <c r="O257" s="87">
        <v>445</v>
      </c>
      <c r="P257" s="89">
        <v>421</v>
      </c>
    </row>
    <row r="258" spans="3:17" hidden="1" outlineLevel="1" x14ac:dyDescent="0.25">
      <c r="C258" s="32" t="s">
        <v>95</v>
      </c>
      <c r="D258" t="s">
        <v>106</v>
      </c>
      <c r="E258" s="87">
        <v>432</v>
      </c>
      <c r="F258" s="87">
        <v>446</v>
      </c>
      <c r="G258" s="87">
        <v>497</v>
      </c>
      <c r="H258" s="87">
        <v>522</v>
      </c>
      <c r="I258" s="87">
        <v>495</v>
      </c>
      <c r="J258" s="87">
        <v>483</v>
      </c>
      <c r="K258" s="87">
        <v>464</v>
      </c>
      <c r="L258" s="87">
        <v>420</v>
      </c>
      <c r="M258" s="87">
        <v>403</v>
      </c>
      <c r="N258" s="87">
        <v>392</v>
      </c>
      <c r="O258" s="87">
        <v>393</v>
      </c>
      <c r="P258" s="89">
        <v>397</v>
      </c>
    </row>
    <row r="259" spans="3:17" hidden="1" outlineLevel="1" x14ac:dyDescent="0.25">
      <c r="C259" s="32" t="s">
        <v>95</v>
      </c>
      <c r="D259" t="s">
        <v>107</v>
      </c>
      <c r="E259" s="87">
        <v>158</v>
      </c>
      <c r="F259" s="87">
        <v>147</v>
      </c>
      <c r="G259" s="87">
        <v>145</v>
      </c>
      <c r="H259" s="87">
        <v>140</v>
      </c>
      <c r="I259" s="87">
        <v>170</v>
      </c>
      <c r="J259" s="87">
        <v>191</v>
      </c>
      <c r="K259" s="87">
        <v>180</v>
      </c>
      <c r="L259" s="87">
        <v>168</v>
      </c>
      <c r="M259" s="87">
        <v>153</v>
      </c>
      <c r="N259" s="87">
        <v>110</v>
      </c>
      <c r="O259" s="87">
        <v>119</v>
      </c>
      <c r="P259" s="89">
        <v>119</v>
      </c>
    </row>
    <row r="260" spans="3:17" hidden="1" outlineLevel="1" x14ac:dyDescent="0.25">
      <c r="C260" s="38" t="s">
        <v>95</v>
      </c>
      <c r="D260" s="4" t="s">
        <v>108</v>
      </c>
      <c r="E260" s="90">
        <v>113</v>
      </c>
      <c r="F260" s="90">
        <v>119</v>
      </c>
      <c r="G260" s="90">
        <v>118</v>
      </c>
      <c r="H260" s="90">
        <v>144</v>
      </c>
      <c r="I260" s="90">
        <v>167</v>
      </c>
      <c r="J260" s="90">
        <v>178</v>
      </c>
      <c r="K260" s="90">
        <v>152</v>
      </c>
      <c r="L260" s="90">
        <v>171</v>
      </c>
      <c r="M260" s="90">
        <v>198</v>
      </c>
      <c r="N260" s="90">
        <v>213</v>
      </c>
      <c r="O260" s="90">
        <v>221</v>
      </c>
      <c r="P260" s="91">
        <v>216</v>
      </c>
    </row>
    <row r="261" spans="3:17" hidden="1" outlineLevel="1" x14ac:dyDescent="0.25"/>
    <row r="262" spans="3:17" hidden="1" outlineLevel="1" x14ac:dyDescent="0.25">
      <c r="D262" s="88"/>
      <c r="E262" s="88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</row>
    <row r="263" spans="3:17" hidden="1" outlineLevel="1" x14ac:dyDescent="0.25">
      <c r="E263" s="88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</row>
    <row r="264" spans="3:17" hidden="1" outlineLevel="1" x14ac:dyDescent="0.25"/>
    <row r="265" spans="3:17" hidden="1" outlineLevel="1" x14ac:dyDescent="0.25"/>
    <row r="266" spans="3:17" collapsed="1" x14ac:dyDescent="0.25"/>
  </sheetData>
  <mergeCells count="3">
    <mergeCell ref="E177:M178"/>
    <mergeCell ref="E2:P3"/>
    <mergeCell ref="E89:M90"/>
  </mergeCells>
  <phoneticPr fontId="13" type="noConversion"/>
  <conditionalFormatting sqref="E93:P172">
    <cfRule type="containsBlanks" dxfId="53" priority="32">
      <formula>LEN(TRIM(E93))=0</formula>
    </cfRule>
  </conditionalFormatting>
  <conditionalFormatting sqref="E181:P260">
    <cfRule type="containsBlanks" dxfId="52" priority="31">
      <formula>LEN(TRIM(E181))=0</formula>
    </cfRule>
  </conditionalFormatting>
  <conditionalFormatting sqref="Q6 E6:P85">
    <cfRule type="containsBlanks" dxfId="51" priority="30">
      <formula>LEN(TRIM(E6))=0</formula>
    </cfRule>
  </conditionalFormatting>
  <conditionalFormatting sqref="E6:P2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P3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:P4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:P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:P8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6:AE24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{D2C06C67-27CB-41B0-8881-C7CC48B70CFE}</x14:id>
        </ext>
      </extLst>
    </cfRule>
  </conditionalFormatting>
  <conditionalFormatting sqref="AE25:AE38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{F6FC3AC0-1214-4D94-A48F-EB83B48A6787}</x14:id>
        </ext>
      </extLst>
    </cfRule>
  </conditionalFormatting>
  <conditionalFormatting sqref="AE39:AE4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{676153A9-DE0E-456C-816A-911CDAD75554}</x14:id>
        </ext>
      </extLst>
    </cfRule>
  </conditionalFormatting>
  <conditionalFormatting sqref="AE47:AE72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{F6A265FC-9143-4441-870F-2EEF6DF8D4F2}</x14:id>
        </ext>
      </extLst>
    </cfRule>
  </conditionalFormatting>
  <conditionalFormatting sqref="AE73:AE85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{800EAA41-52E4-4A05-87DB-654426AC8C91}</x14:id>
        </ext>
      </extLst>
    </cfRule>
  </conditionalFormatting>
  <conditionalFormatting sqref="AD6:AD24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{A5F868C6-88E4-4654-866D-2535C9EE25CD}</x14:id>
        </ext>
      </extLst>
    </cfRule>
  </conditionalFormatting>
  <conditionalFormatting sqref="AD25:AD38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{5EFC9B63-30E7-42C5-B6C4-B15EF51DBC03}</x14:id>
        </ext>
      </extLst>
    </cfRule>
  </conditionalFormatting>
  <conditionalFormatting sqref="AD39:AD46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{506C3F3E-C7C2-485F-AB6D-A0F311BF1DFE}</x14:id>
        </ext>
      </extLst>
    </cfRule>
  </conditionalFormatting>
  <conditionalFormatting sqref="AD47:AD72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{C7AEE155-358A-401E-B271-D72A24D4D1EA}</x14:id>
        </ext>
      </extLst>
    </cfRule>
  </conditionalFormatting>
  <conditionalFormatting sqref="AD73:AD85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{56EDBACA-B6DC-4A88-8F58-46A65000B4D9}</x14:id>
        </ext>
      </extLst>
    </cfRule>
  </conditionalFormatting>
  <conditionalFormatting sqref="AF48:AF7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{05AC6B37-4881-4E11-9B11-A134FCC4E3CD}</x14:id>
        </ext>
      </extLst>
    </cfRule>
  </conditionalFormatting>
  <conditionalFormatting sqref="AG48:AG7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{7A32F0CA-6973-49D1-A8C6-1592E45F5EF8}</x14:id>
        </ext>
      </extLst>
    </cfRule>
  </conditionalFormatting>
  <hyperlinks>
    <hyperlink ref="C3" r:id="rId1" xr:uid="{E0186E7B-4080-4100-8C38-7CF9B127A342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C06C67-27CB-41B0-8881-C7CC48B70C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AE6:AE24</xm:sqref>
        </x14:conditionalFormatting>
        <x14:conditionalFormatting xmlns:xm="http://schemas.microsoft.com/office/excel/2006/main">
          <x14:cfRule type="dataBar" id="{F6FC3AC0-1214-4D94-A48F-EB83B48A6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AE25:AE38</xm:sqref>
        </x14:conditionalFormatting>
        <x14:conditionalFormatting xmlns:xm="http://schemas.microsoft.com/office/excel/2006/main">
          <x14:cfRule type="dataBar" id="{676153A9-DE0E-456C-816A-911CDAD755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AE39:AE46</xm:sqref>
        </x14:conditionalFormatting>
        <x14:conditionalFormatting xmlns:xm="http://schemas.microsoft.com/office/excel/2006/main">
          <x14:cfRule type="dataBar" id="{F6A265FC-9143-4441-870F-2EEF6DF8D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AE47:AE72</xm:sqref>
        </x14:conditionalFormatting>
        <x14:conditionalFormatting xmlns:xm="http://schemas.microsoft.com/office/excel/2006/main">
          <x14:cfRule type="dataBar" id="{800EAA41-52E4-4A05-87DB-654426AC8C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AE73:AE85</xm:sqref>
        </x14:conditionalFormatting>
        <x14:conditionalFormatting xmlns:xm="http://schemas.microsoft.com/office/excel/2006/main">
          <x14:cfRule type="dataBar" id="{A5F868C6-88E4-4654-866D-2535C9EE25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AD6:AD24</xm:sqref>
        </x14:conditionalFormatting>
        <x14:conditionalFormatting xmlns:xm="http://schemas.microsoft.com/office/excel/2006/main">
          <x14:cfRule type="dataBar" id="{5EFC9B63-30E7-42C5-B6C4-B15EF51DBC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AD25:AD38</xm:sqref>
        </x14:conditionalFormatting>
        <x14:conditionalFormatting xmlns:xm="http://schemas.microsoft.com/office/excel/2006/main">
          <x14:cfRule type="dataBar" id="{506C3F3E-C7C2-485F-AB6D-A0F311BF1D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AD39:AD46</xm:sqref>
        </x14:conditionalFormatting>
        <x14:conditionalFormatting xmlns:xm="http://schemas.microsoft.com/office/excel/2006/main">
          <x14:cfRule type="dataBar" id="{C7AEE155-358A-401E-B271-D72A24D4D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AD47:AD72</xm:sqref>
        </x14:conditionalFormatting>
        <x14:conditionalFormatting xmlns:xm="http://schemas.microsoft.com/office/excel/2006/main">
          <x14:cfRule type="dataBar" id="{56EDBACA-B6DC-4A88-8F58-46A65000B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AD73:AD85</xm:sqref>
        </x14:conditionalFormatting>
        <x14:conditionalFormatting xmlns:xm="http://schemas.microsoft.com/office/excel/2006/main">
          <x14:cfRule type="dataBar" id="{05AC6B37-4881-4E11-9B11-A134FCC4E3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AF48:AF72</xm:sqref>
        </x14:conditionalFormatting>
        <x14:conditionalFormatting xmlns:xm="http://schemas.microsoft.com/office/excel/2006/main">
          <x14:cfRule type="dataBar" id="{7A32F0CA-6973-49D1-A8C6-1592E45F5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AG48:AG72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07A2-66D4-4FFA-A31C-B616D3B7C6B2}">
  <dimension ref="A1:S86"/>
  <sheetViews>
    <sheetView workbookViewId="0">
      <pane xSplit="4" ySplit="6" topLeftCell="E59" activePane="bottomRight" state="frozen"/>
      <selection pane="topRight" activeCell="E1" sqref="E1"/>
      <selection pane="bottomLeft" activeCell="A7" sqref="A7"/>
      <selection pane="bottomRight" activeCell="Q61" sqref="Q61"/>
    </sheetView>
  </sheetViews>
  <sheetFormatPr defaultRowHeight="15" x14ac:dyDescent="0.25"/>
  <cols>
    <col min="1" max="1" width="3.5703125" style="21" customWidth="1"/>
    <col min="2" max="2" width="0" hidden="1" customWidth="1"/>
    <col min="3" max="3" width="8.85546875" bestFit="1" customWidth="1"/>
    <col min="4" max="4" width="19.7109375" bestFit="1" customWidth="1"/>
    <col min="16" max="16" width="10.7109375" bestFit="1" customWidth="1"/>
    <col min="17" max="17" width="16" bestFit="1" customWidth="1"/>
    <col min="18" max="18" width="15.5703125" bestFit="1" customWidth="1"/>
    <col min="19" max="19" width="17" bestFit="1" customWidth="1"/>
    <col min="20" max="20" width="22" bestFit="1" customWidth="1"/>
    <col min="21" max="21" width="23.42578125" bestFit="1" customWidth="1"/>
  </cols>
  <sheetData>
    <row r="1" spans="3:19" s="21" customFormat="1" hidden="1" x14ac:dyDescent="0.25"/>
    <row r="2" spans="3:19" s="21" customFormat="1" hidden="1" x14ac:dyDescent="0.25"/>
    <row r="3" spans="3:19" s="21" customFormat="1" x14ac:dyDescent="0.25">
      <c r="C3" s="1" t="s">
        <v>0</v>
      </c>
      <c r="E3" s="198" t="s">
        <v>127</v>
      </c>
      <c r="F3" s="199"/>
      <c r="G3" s="199"/>
      <c r="H3" s="199"/>
      <c r="I3" s="199"/>
      <c r="J3" s="199"/>
      <c r="K3" s="200"/>
    </row>
    <row r="4" spans="3:19" s="21" customFormat="1" x14ac:dyDescent="0.25">
      <c r="C4" s="2" t="s">
        <v>2</v>
      </c>
      <c r="E4" s="201"/>
      <c r="F4" s="202"/>
      <c r="G4" s="202"/>
      <c r="H4" s="202"/>
      <c r="I4" s="202"/>
      <c r="J4" s="202"/>
      <c r="K4" s="203"/>
    </row>
    <row r="5" spans="3:19" s="21" customFormat="1" x14ac:dyDescent="0.25"/>
    <row r="6" spans="3:19" x14ac:dyDescent="0.25">
      <c r="C6" s="29" t="s">
        <v>3</v>
      </c>
      <c r="D6" s="30" t="s">
        <v>4</v>
      </c>
      <c r="E6" s="30">
        <v>2015</v>
      </c>
      <c r="F6" s="30">
        <v>2016</v>
      </c>
      <c r="G6" s="30">
        <v>2017</v>
      </c>
      <c r="H6" s="30">
        <v>2018</v>
      </c>
      <c r="I6" s="30">
        <v>2019</v>
      </c>
      <c r="J6" s="30">
        <v>2020</v>
      </c>
      <c r="K6" s="29" t="s">
        <v>11</v>
      </c>
      <c r="L6" s="30" t="s">
        <v>12</v>
      </c>
      <c r="M6" s="30" t="s">
        <v>13</v>
      </c>
      <c r="N6" s="30" t="s">
        <v>14</v>
      </c>
      <c r="O6" s="30" t="s">
        <v>15</v>
      </c>
      <c r="P6" s="29" t="s">
        <v>111</v>
      </c>
      <c r="Q6" s="57"/>
      <c r="R6" s="57" t="s">
        <v>19</v>
      </c>
      <c r="S6" s="57" t="s">
        <v>18</v>
      </c>
    </row>
    <row r="7" spans="3:19" x14ac:dyDescent="0.25">
      <c r="C7" s="32" t="s">
        <v>20</v>
      </c>
      <c r="D7" s="11" t="s">
        <v>21</v>
      </c>
      <c r="E7" s="121">
        <v>488</v>
      </c>
      <c r="F7" s="121">
        <v>516</v>
      </c>
      <c r="G7" s="121">
        <v>550</v>
      </c>
      <c r="H7" s="121">
        <v>607</v>
      </c>
      <c r="I7" s="121">
        <v>647</v>
      </c>
      <c r="J7" s="121">
        <v>681</v>
      </c>
      <c r="K7" s="94">
        <f>(F7-E7)/E7</f>
        <v>5.737704918032787E-2</v>
      </c>
      <c r="L7" s="51">
        <f t="shared" ref="L7:O7" si="0">(G7-F7)/F7</f>
        <v>6.589147286821706E-2</v>
      </c>
      <c r="M7" s="51">
        <f t="shared" si="0"/>
        <v>0.10363636363636364</v>
      </c>
      <c r="N7" s="51">
        <f t="shared" si="0"/>
        <v>6.589785831960461E-2</v>
      </c>
      <c r="O7" s="55">
        <f t="shared" si="0"/>
        <v>5.2550231839258117E-2</v>
      </c>
      <c r="P7" s="51">
        <f>AVERAGE(K7:N7)</f>
        <v>7.3200686001128293E-2</v>
      </c>
      <c r="Q7" s="67" t="s">
        <v>22</v>
      </c>
      <c r="R7" s="82">
        <f t="shared" ref="R7:R8" si="1">(I7-$Q$12)/($Q$14-$Q$12)</f>
        <v>0.48666666666666669</v>
      </c>
      <c r="S7" s="82">
        <f t="shared" ref="S7:S8" si="2">(P7-$Q$8)/($Q$10-$Q$8)</f>
        <v>0.31909582481209864</v>
      </c>
    </row>
    <row r="8" spans="3:19" x14ac:dyDescent="0.25">
      <c r="C8" s="32" t="s">
        <v>20</v>
      </c>
      <c r="D8" s="11" t="s">
        <v>23</v>
      </c>
      <c r="E8" s="121">
        <v>579</v>
      </c>
      <c r="F8" s="121">
        <v>586</v>
      </c>
      <c r="G8" s="121">
        <v>618</v>
      </c>
      <c r="H8" s="121">
        <v>685</v>
      </c>
      <c r="I8" s="121">
        <v>724</v>
      </c>
      <c r="J8" s="121">
        <v>738</v>
      </c>
      <c r="K8" s="94">
        <f t="shared" ref="K8:K72" si="3">(F8-E8)/E8</f>
        <v>1.2089810017271158E-2</v>
      </c>
      <c r="L8" s="51">
        <f t="shared" ref="L8:L72" si="4">(G8-F8)/F8</f>
        <v>5.4607508532423209E-2</v>
      </c>
      <c r="M8" s="51">
        <f t="shared" ref="M8:M72" si="5">(H8-G8)/G8</f>
        <v>0.10841423948220065</v>
      </c>
      <c r="N8" s="51">
        <f t="shared" ref="N8:N72" si="6">(I8-H8)/H8</f>
        <v>5.6934306569343063E-2</v>
      </c>
      <c r="O8" s="55">
        <f t="shared" ref="O8:O72" si="7">(J8-I8)/I8</f>
        <v>1.9337016574585635E-2</v>
      </c>
      <c r="P8" s="51">
        <f t="shared" ref="P8:P72" si="8">AVERAGE(K8:N8)</f>
        <v>5.8011466150309519E-2</v>
      </c>
      <c r="Q8" s="58">
        <f>MIN(P7:P25)</f>
        <v>5.8011466150309519E-2</v>
      </c>
      <c r="R8" s="82">
        <f t="shared" si="1"/>
        <v>1</v>
      </c>
      <c r="S8" s="82">
        <f t="shared" si="2"/>
        <v>0</v>
      </c>
    </row>
    <row r="9" spans="3:19" x14ac:dyDescent="0.25">
      <c r="C9" s="32" t="s">
        <v>20</v>
      </c>
      <c r="D9" s="10" t="s">
        <v>24</v>
      </c>
      <c r="E9" s="121">
        <v>506</v>
      </c>
      <c r="F9" s="121">
        <v>533</v>
      </c>
      <c r="G9" s="121">
        <v>566</v>
      </c>
      <c r="H9" s="121">
        <v>631</v>
      </c>
      <c r="I9" s="121">
        <v>679</v>
      </c>
      <c r="J9" s="121">
        <v>706</v>
      </c>
      <c r="K9" s="94">
        <f t="shared" si="3"/>
        <v>5.33596837944664E-2</v>
      </c>
      <c r="L9" s="51">
        <f t="shared" si="4"/>
        <v>6.1913696060037521E-2</v>
      </c>
      <c r="M9" s="51">
        <f t="shared" si="5"/>
        <v>0.11484098939929328</v>
      </c>
      <c r="N9" s="51">
        <f t="shared" si="6"/>
        <v>7.6069730586370843E-2</v>
      </c>
      <c r="O9" s="55">
        <f t="shared" si="7"/>
        <v>3.9764359351988215E-2</v>
      </c>
      <c r="P9" s="51">
        <f t="shared" si="8"/>
        <v>7.6546024960042008E-2</v>
      </c>
      <c r="Q9" s="67" t="s">
        <v>25</v>
      </c>
      <c r="R9" s="82">
        <f>(I9-$Q$12)/($Q$14-$Q$12)</f>
        <v>0.7</v>
      </c>
      <c r="S9" s="82">
        <f>(P9-$Q$8)/($Q$10-$Q$8)</f>
        <v>0.38937485855148302</v>
      </c>
    </row>
    <row r="10" spans="3:19" x14ac:dyDescent="0.25">
      <c r="C10" s="32" t="s">
        <v>20</v>
      </c>
      <c r="D10" s="10" t="s">
        <v>26</v>
      </c>
      <c r="E10" s="121">
        <v>441</v>
      </c>
      <c r="F10" s="121">
        <v>473</v>
      </c>
      <c r="G10" s="121">
        <v>504</v>
      </c>
      <c r="H10" s="121">
        <v>568</v>
      </c>
      <c r="I10" s="121">
        <v>600</v>
      </c>
      <c r="J10" s="121">
        <v>647</v>
      </c>
      <c r="K10" s="94">
        <f t="shared" si="3"/>
        <v>7.2562358276643993E-2</v>
      </c>
      <c r="L10" s="51">
        <f t="shared" si="4"/>
        <v>6.5539112050739964E-2</v>
      </c>
      <c r="M10" s="51">
        <f t="shared" si="5"/>
        <v>0.12698412698412698</v>
      </c>
      <c r="N10" s="51">
        <f t="shared" si="6"/>
        <v>5.6338028169014086E-2</v>
      </c>
      <c r="O10" s="55">
        <f t="shared" si="7"/>
        <v>7.8333333333333338E-2</v>
      </c>
      <c r="P10" s="51">
        <f t="shared" si="8"/>
        <v>8.035590637013125E-2</v>
      </c>
      <c r="Q10" s="58">
        <f>MAX(P7:P25)</f>
        <v>0.10561227653309353</v>
      </c>
      <c r="R10" s="82">
        <f t="shared" ref="R10:R25" si="9">(I10-$Q$12)/($Q$14-$Q$12)</f>
        <v>0.17333333333333334</v>
      </c>
      <c r="S10" s="82">
        <f t="shared" ref="S10:S25" si="10">(P10-$Q$8)/($Q$10-$Q$8)</f>
        <v>0.46941302133593799</v>
      </c>
    </row>
    <row r="11" spans="3:19" x14ac:dyDescent="0.25">
      <c r="C11" s="32" t="s">
        <v>20</v>
      </c>
      <c r="D11" s="10" t="s">
        <v>27</v>
      </c>
      <c r="E11" s="121">
        <v>498</v>
      </c>
      <c r="F11" s="121">
        <v>520</v>
      </c>
      <c r="G11" s="121">
        <v>559</v>
      </c>
      <c r="H11" s="121">
        <v>629</v>
      </c>
      <c r="I11" s="121">
        <v>665</v>
      </c>
      <c r="J11" s="121">
        <v>702</v>
      </c>
      <c r="K11" s="94">
        <f t="shared" si="3"/>
        <v>4.4176706827309238E-2</v>
      </c>
      <c r="L11" s="51">
        <f t="shared" si="4"/>
        <v>7.4999999999999997E-2</v>
      </c>
      <c r="M11" s="51">
        <f t="shared" si="5"/>
        <v>0.12522361359570661</v>
      </c>
      <c r="N11" s="51">
        <f t="shared" si="6"/>
        <v>5.7233704292527825E-2</v>
      </c>
      <c r="O11" s="55">
        <f t="shared" si="7"/>
        <v>5.5639097744360905E-2</v>
      </c>
      <c r="P11" s="51">
        <f t="shared" si="8"/>
        <v>7.540850617888592E-2</v>
      </c>
      <c r="Q11" s="67" t="s">
        <v>28</v>
      </c>
      <c r="R11" s="82">
        <f t="shared" si="9"/>
        <v>0.60666666666666669</v>
      </c>
      <c r="S11" s="82">
        <f t="shared" si="10"/>
        <v>0.36547781200944557</v>
      </c>
    </row>
    <row r="12" spans="3:19" x14ac:dyDescent="0.25">
      <c r="C12" s="32" t="s">
        <v>20</v>
      </c>
      <c r="D12" s="10" t="s">
        <v>29</v>
      </c>
      <c r="E12" s="121">
        <v>489</v>
      </c>
      <c r="F12" s="121">
        <v>515</v>
      </c>
      <c r="G12" s="121">
        <v>546</v>
      </c>
      <c r="H12" s="121">
        <v>619</v>
      </c>
      <c r="I12" s="121">
        <v>653</v>
      </c>
      <c r="J12" s="121">
        <v>684</v>
      </c>
      <c r="K12" s="94">
        <f t="shared" si="3"/>
        <v>5.3169734151329244E-2</v>
      </c>
      <c r="L12" s="51">
        <f t="shared" si="4"/>
        <v>6.0194174757281553E-2</v>
      </c>
      <c r="M12" s="51">
        <f t="shared" si="5"/>
        <v>0.1336996336996337</v>
      </c>
      <c r="N12" s="51">
        <f t="shared" si="6"/>
        <v>5.492730210016155E-2</v>
      </c>
      <c r="O12" s="55">
        <f t="shared" si="7"/>
        <v>4.7473200612557429E-2</v>
      </c>
      <c r="P12" s="51">
        <f t="shared" si="8"/>
        <v>7.5497711177101509E-2</v>
      </c>
      <c r="Q12" s="82">
        <f>MIN(I7:I25)</f>
        <v>574</v>
      </c>
      <c r="R12" s="82">
        <f t="shared" si="9"/>
        <v>0.52666666666666662</v>
      </c>
      <c r="S12" s="82">
        <f t="shared" si="10"/>
        <v>0.36735183468885468</v>
      </c>
    </row>
    <row r="13" spans="3:19" x14ac:dyDescent="0.25">
      <c r="C13" s="32" t="s">
        <v>20</v>
      </c>
      <c r="D13" s="23" t="s">
        <v>30</v>
      </c>
      <c r="E13" s="121">
        <v>458</v>
      </c>
      <c r="F13" s="121">
        <v>484</v>
      </c>
      <c r="G13" s="121">
        <v>514</v>
      </c>
      <c r="H13" s="121">
        <v>590</v>
      </c>
      <c r="I13" s="121">
        <v>620</v>
      </c>
      <c r="J13" s="121">
        <v>648</v>
      </c>
      <c r="K13" s="94">
        <f t="shared" si="3"/>
        <v>5.6768558951965066E-2</v>
      </c>
      <c r="L13" s="51">
        <f t="shared" si="4"/>
        <v>6.1983471074380167E-2</v>
      </c>
      <c r="M13" s="51">
        <f t="shared" si="5"/>
        <v>0.14785992217898833</v>
      </c>
      <c r="N13" s="51">
        <f t="shared" si="6"/>
        <v>5.0847457627118647E-2</v>
      </c>
      <c r="O13" s="55">
        <f t="shared" si="7"/>
        <v>4.5161290322580643E-2</v>
      </c>
      <c r="P13" s="51">
        <f t="shared" si="8"/>
        <v>7.9364852458113061E-2</v>
      </c>
      <c r="Q13" s="67" t="s">
        <v>31</v>
      </c>
      <c r="R13" s="82">
        <f t="shared" si="9"/>
        <v>0.30666666666666664</v>
      </c>
      <c r="S13" s="82">
        <f t="shared" si="10"/>
        <v>0.44859291545856772</v>
      </c>
    </row>
    <row r="14" spans="3:19" x14ac:dyDescent="0.25">
      <c r="C14" s="32" t="s">
        <v>20</v>
      </c>
      <c r="D14" s="23" t="s">
        <v>32</v>
      </c>
      <c r="E14" s="121">
        <v>511</v>
      </c>
      <c r="F14" s="121">
        <v>544</v>
      </c>
      <c r="G14" s="121">
        <v>569</v>
      </c>
      <c r="H14" s="121">
        <v>620</v>
      </c>
      <c r="I14" s="121">
        <v>666</v>
      </c>
      <c r="J14" s="121">
        <v>701</v>
      </c>
      <c r="K14" s="94">
        <f t="shared" si="3"/>
        <v>6.4579256360078274E-2</v>
      </c>
      <c r="L14" s="51">
        <f t="shared" si="4"/>
        <v>4.595588235294118E-2</v>
      </c>
      <c r="M14" s="51">
        <f t="shared" si="5"/>
        <v>8.9630931458699478E-2</v>
      </c>
      <c r="N14" s="51">
        <f t="shared" si="6"/>
        <v>7.4193548387096769E-2</v>
      </c>
      <c r="O14" s="55">
        <f t="shared" si="7"/>
        <v>5.2552552552552555E-2</v>
      </c>
      <c r="P14" s="51">
        <f t="shared" si="8"/>
        <v>6.8589904639703936E-2</v>
      </c>
      <c r="Q14" s="82">
        <f>MAX(I7:I25)</f>
        <v>724</v>
      </c>
      <c r="R14" s="82">
        <f t="shared" si="9"/>
        <v>0.61333333333333329</v>
      </c>
      <c r="S14" s="82">
        <f t="shared" si="10"/>
        <v>0.22223231924682452</v>
      </c>
    </row>
    <row r="15" spans="3:19" x14ac:dyDescent="0.25">
      <c r="C15" s="32" t="s">
        <v>20</v>
      </c>
      <c r="D15" s="23" t="s">
        <v>33</v>
      </c>
      <c r="E15" s="121">
        <v>463</v>
      </c>
      <c r="F15" s="121">
        <v>482</v>
      </c>
      <c r="G15" s="121">
        <v>508</v>
      </c>
      <c r="H15" s="121">
        <v>570</v>
      </c>
      <c r="I15" s="121">
        <v>600</v>
      </c>
      <c r="J15" s="121">
        <v>616</v>
      </c>
      <c r="K15" s="94">
        <f t="shared" si="3"/>
        <v>4.1036717062634988E-2</v>
      </c>
      <c r="L15" s="51">
        <f t="shared" si="4"/>
        <v>5.3941908713692949E-2</v>
      </c>
      <c r="M15" s="51">
        <f t="shared" si="5"/>
        <v>0.12204724409448819</v>
      </c>
      <c r="N15" s="51">
        <f t="shared" si="6"/>
        <v>5.2631578947368418E-2</v>
      </c>
      <c r="O15" s="55">
        <f t="shared" si="7"/>
        <v>2.6666666666666668E-2</v>
      </c>
      <c r="P15" s="51">
        <f t="shared" si="8"/>
        <v>6.7414362204546135E-2</v>
      </c>
      <c r="Q15" s="72"/>
      <c r="R15" s="82">
        <f t="shared" si="9"/>
        <v>0.17333333333333334</v>
      </c>
      <c r="S15" s="82">
        <f t="shared" si="10"/>
        <v>0.19753647004374114</v>
      </c>
    </row>
    <row r="16" spans="3:19" x14ac:dyDescent="0.25">
      <c r="C16" s="32" t="s">
        <v>20</v>
      </c>
      <c r="D16" s="23" t="s">
        <v>34</v>
      </c>
      <c r="E16" s="121">
        <v>412</v>
      </c>
      <c r="F16" s="121">
        <v>438</v>
      </c>
      <c r="G16" s="121">
        <v>472</v>
      </c>
      <c r="H16" s="121">
        <v>546</v>
      </c>
      <c r="I16" s="121">
        <v>579</v>
      </c>
      <c r="J16" s="121">
        <v>607</v>
      </c>
      <c r="K16" s="94">
        <f t="shared" si="3"/>
        <v>6.3106796116504854E-2</v>
      </c>
      <c r="L16" s="51">
        <f t="shared" si="4"/>
        <v>7.7625570776255703E-2</v>
      </c>
      <c r="M16" s="51">
        <f t="shared" si="5"/>
        <v>0.15677966101694915</v>
      </c>
      <c r="N16" s="51">
        <f t="shared" si="6"/>
        <v>6.043956043956044E-2</v>
      </c>
      <c r="O16" s="55">
        <f t="shared" si="7"/>
        <v>4.8359240069084632E-2</v>
      </c>
      <c r="P16" s="51">
        <f t="shared" si="8"/>
        <v>8.9487897087317539E-2</v>
      </c>
      <c r="Q16" s="72"/>
      <c r="R16" s="82">
        <f t="shared" si="9"/>
        <v>3.3333333333333333E-2</v>
      </c>
      <c r="S16" s="82">
        <f t="shared" si="10"/>
        <v>0.66125829967786076</v>
      </c>
    </row>
    <row r="17" spans="3:19" x14ac:dyDescent="0.25">
      <c r="C17" s="32" t="s">
        <v>20</v>
      </c>
      <c r="D17" s="23" t="s">
        <v>35</v>
      </c>
      <c r="E17" s="121">
        <v>453</v>
      </c>
      <c r="F17" s="121">
        <v>469</v>
      </c>
      <c r="G17" s="121">
        <v>509</v>
      </c>
      <c r="H17" s="121">
        <v>560</v>
      </c>
      <c r="I17" s="121">
        <v>599</v>
      </c>
      <c r="J17" s="121">
        <v>638</v>
      </c>
      <c r="K17" s="94">
        <f t="shared" si="3"/>
        <v>3.5320088300220751E-2</v>
      </c>
      <c r="L17" s="51">
        <f t="shared" si="4"/>
        <v>8.5287846481876331E-2</v>
      </c>
      <c r="M17" s="51">
        <f t="shared" si="5"/>
        <v>0.10019646365422397</v>
      </c>
      <c r="N17" s="51">
        <f t="shared" si="6"/>
        <v>6.9642857142857145E-2</v>
      </c>
      <c r="O17" s="55">
        <f t="shared" si="7"/>
        <v>6.5108514190317199E-2</v>
      </c>
      <c r="P17" s="51">
        <f t="shared" si="8"/>
        <v>7.2611813894794541E-2</v>
      </c>
      <c r="Q17" s="72"/>
      <c r="R17" s="82">
        <f t="shared" si="9"/>
        <v>0.16666666666666666</v>
      </c>
      <c r="S17" s="82">
        <f t="shared" si="10"/>
        <v>0.30672477268928161</v>
      </c>
    </row>
    <row r="18" spans="3:19" x14ac:dyDescent="0.25">
      <c r="C18" s="32" t="s">
        <v>20</v>
      </c>
      <c r="D18" s="23" t="s">
        <v>36</v>
      </c>
      <c r="E18" s="121">
        <v>432</v>
      </c>
      <c r="F18" s="121">
        <v>466</v>
      </c>
      <c r="G18" s="121">
        <v>500</v>
      </c>
      <c r="H18" s="121">
        <v>551</v>
      </c>
      <c r="I18" s="121">
        <v>644</v>
      </c>
      <c r="J18" s="121">
        <v>677</v>
      </c>
      <c r="K18" s="94">
        <f t="shared" si="3"/>
        <v>7.8703703703703706E-2</v>
      </c>
      <c r="L18" s="51">
        <f t="shared" si="4"/>
        <v>7.2961373390557943E-2</v>
      </c>
      <c r="M18" s="51">
        <f t="shared" si="5"/>
        <v>0.10199999999999999</v>
      </c>
      <c r="N18" s="51">
        <f t="shared" si="6"/>
        <v>0.16878402903811252</v>
      </c>
      <c r="O18" s="55">
        <f t="shared" si="7"/>
        <v>5.124223602484472E-2</v>
      </c>
      <c r="P18" s="51">
        <f t="shared" si="8"/>
        <v>0.10561227653309353</v>
      </c>
      <c r="Q18" s="72"/>
      <c r="R18" s="82">
        <f t="shared" si="9"/>
        <v>0.46666666666666667</v>
      </c>
      <c r="S18" s="82">
        <f t="shared" si="10"/>
        <v>1</v>
      </c>
    </row>
    <row r="19" spans="3:19" x14ac:dyDescent="0.25">
      <c r="C19" s="32" t="s">
        <v>20</v>
      </c>
      <c r="D19" s="23" t="s">
        <v>37</v>
      </c>
      <c r="E19" s="121">
        <v>417</v>
      </c>
      <c r="F19" s="121">
        <v>447</v>
      </c>
      <c r="G19" s="121">
        <v>483</v>
      </c>
      <c r="H19" s="121">
        <v>600</v>
      </c>
      <c r="I19" s="121">
        <v>574</v>
      </c>
      <c r="J19" s="121">
        <v>587</v>
      </c>
      <c r="K19" s="94">
        <f t="shared" si="3"/>
        <v>7.1942446043165464E-2</v>
      </c>
      <c r="L19" s="51">
        <f t="shared" si="4"/>
        <v>8.0536912751677847E-2</v>
      </c>
      <c r="M19" s="51">
        <f t="shared" si="5"/>
        <v>0.24223602484472051</v>
      </c>
      <c r="N19" s="51">
        <f t="shared" si="6"/>
        <v>-4.3333333333333335E-2</v>
      </c>
      <c r="O19" s="55">
        <f t="shared" si="7"/>
        <v>2.2648083623693381E-2</v>
      </c>
      <c r="P19" s="51">
        <f t="shared" si="8"/>
        <v>8.7845512576557622E-2</v>
      </c>
      <c r="Q19" s="72"/>
      <c r="R19" s="82">
        <f t="shared" si="9"/>
        <v>0</v>
      </c>
      <c r="S19" s="82">
        <f t="shared" si="10"/>
        <v>0.62675501081465423</v>
      </c>
    </row>
    <row r="20" spans="3:19" x14ac:dyDescent="0.25">
      <c r="C20" s="32" t="s">
        <v>20</v>
      </c>
      <c r="D20" s="23" t="s">
        <v>38</v>
      </c>
      <c r="E20" s="121">
        <v>475</v>
      </c>
      <c r="F20" s="121">
        <v>505</v>
      </c>
      <c r="G20" s="121">
        <v>528</v>
      </c>
      <c r="H20" s="121">
        <v>597</v>
      </c>
      <c r="I20" s="121">
        <v>625</v>
      </c>
      <c r="J20" s="121">
        <v>637</v>
      </c>
      <c r="K20" s="94">
        <f t="shared" si="3"/>
        <v>6.3157894736842107E-2</v>
      </c>
      <c r="L20" s="51">
        <f t="shared" si="4"/>
        <v>4.5544554455445543E-2</v>
      </c>
      <c r="M20" s="51">
        <f t="shared" si="5"/>
        <v>0.13068181818181818</v>
      </c>
      <c r="N20" s="51">
        <f t="shared" si="6"/>
        <v>4.690117252931323E-2</v>
      </c>
      <c r="O20" s="55">
        <f t="shared" si="7"/>
        <v>1.9199999999999998E-2</v>
      </c>
      <c r="P20" s="51">
        <f t="shared" si="8"/>
        <v>7.1571359975854773E-2</v>
      </c>
      <c r="Q20" s="72"/>
      <c r="R20" s="82">
        <f t="shared" si="9"/>
        <v>0.34</v>
      </c>
      <c r="S20" s="82">
        <f t="shared" si="10"/>
        <v>0.28486686920879645</v>
      </c>
    </row>
    <row r="21" spans="3:19" x14ac:dyDescent="0.25">
      <c r="C21" s="32" t="s">
        <v>20</v>
      </c>
      <c r="D21" s="23" t="s">
        <v>39</v>
      </c>
      <c r="E21" s="121">
        <v>418</v>
      </c>
      <c r="F21" s="121">
        <v>445</v>
      </c>
      <c r="G21" s="121">
        <v>503</v>
      </c>
      <c r="H21" s="121">
        <v>613</v>
      </c>
      <c r="I21" s="121">
        <v>602</v>
      </c>
      <c r="J21" s="121">
        <v>611</v>
      </c>
      <c r="K21" s="94">
        <f t="shared" si="3"/>
        <v>6.4593301435406703E-2</v>
      </c>
      <c r="L21" s="51">
        <f t="shared" si="4"/>
        <v>0.1303370786516854</v>
      </c>
      <c r="M21" s="51">
        <f t="shared" si="5"/>
        <v>0.21868787276341947</v>
      </c>
      <c r="N21" s="51">
        <f t="shared" si="6"/>
        <v>-1.794453507340946E-2</v>
      </c>
      <c r="O21" s="55">
        <f t="shared" si="7"/>
        <v>1.4950166112956811E-2</v>
      </c>
      <c r="P21" s="51">
        <f t="shared" si="8"/>
        <v>9.8918429444275521E-2</v>
      </c>
      <c r="Q21" s="72"/>
      <c r="R21" s="82">
        <f t="shared" si="9"/>
        <v>0.18666666666666668</v>
      </c>
      <c r="S21" s="82">
        <f t="shared" si="10"/>
        <v>0.85937535443222191</v>
      </c>
    </row>
    <row r="22" spans="3:19" x14ac:dyDescent="0.25">
      <c r="C22" s="32" t="s">
        <v>20</v>
      </c>
      <c r="D22" s="23" t="s">
        <v>41</v>
      </c>
      <c r="E22" s="121">
        <v>528</v>
      </c>
      <c r="F22" s="121">
        <v>569</v>
      </c>
      <c r="G22" s="121">
        <v>600</v>
      </c>
      <c r="H22" s="121">
        <v>661</v>
      </c>
      <c r="I22" s="121">
        <v>724</v>
      </c>
      <c r="J22" s="121">
        <v>761</v>
      </c>
      <c r="K22" s="94">
        <f t="shared" si="3"/>
        <v>7.7651515151515152E-2</v>
      </c>
      <c r="L22" s="51">
        <f t="shared" si="4"/>
        <v>5.4481546572934976E-2</v>
      </c>
      <c r="M22" s="51">
        <f t="shared" si="5"/>
        <v>0.10166666666666667</v>
      </c>
      <c r="N22" s="51">
        <f t="shared" si="6"/>
        <v>9.5310136157337369E-2</v>
      </c>
      <c r="O22" s="55">
        <f t="shared" si="7"/>
        <v>5.1104972375690609E-2</v>
      </c>
      <c r="P22" s="51">
        <f t="shared" si="8"/>
        <v>8.2277466137113536E-2</v>
      </c>
      <c r="Q22" s="72"/>
      <c r="R22" s="82">
        <f t="shared" si="9"/>
        <v>1</v>
      </c>
      <c r="S22" s="82">
        <f t="shared" si="10"/>
        <v>0.50978123674088549</v>
      </c>
    </row>
    <row r="23" spans="3:19" x14ac:dyDescent="0.25">
      <c r="C23" s="32" t="s">
        <v>20</v>
      </c>
      <c r="D23" s="23" t="s">
        <v>42</v>
      </c>
      <c r="E23" s="121">
        <v>439</v>
      </c>
      <c r="F23" s="121">
        <v>475</v>
      </c>
      <c r="G23" s="121">
        <v>514</v>
      </c>
      <c r="H23" s="121">
        <v>597</v>
      </c>
      <c r="I23" s="121">
        <v>637</v>
      </c>
      <c r="J23" s="121">
        <v>682</v>
      </c>
      <c r="K23" s="94">
        <f t="shared" si="3"/>
        <v>8.2004555808656038E-2</v>
      </c>
      <c r="L23" s="51">
        <f t="shared" si="4"/>
        <v>8.2105263157894737E-2</v>
      </c>
      <c r="M23" s="51">
        <f t="shared" si="5"/>
        <v>0.16147859922178989</v>
      </c>
      <c r="N23" s="51">
        <f t="shared" si="6"/>
        <v>6.7001675041876041E-2</v>
      </c>
      <c r="O23" s="55">
        <f t="shared" si="7"/>
        <v>7.0643642072213506E-2</v>
      </c>
      <c r="P23" s="51">
        <f t="shared" si="8"/>
        <v>9.8147523307554177E-2</v>
      </c>
      <c r="Q23" s="72"/>
      <c r="R23" s="82">
        <f t="shared" si="9"/>
        <v>0.42</v>
      </c>
      <c r="S23" s="82">
        <f t="shared" si="10"/>
        <v>0.84318012307960277</v>
      </c>
    </row>
    <row r="24" spans="3:19" x14ac:dyDescent="0.25">
      <c r="C24" s="32" t="s">
        <v>20</v>
      </c>
      <c r="D24" s="23" t="s">
        <v>43</v>
      </c>
      <c r="E24" s="121">
        <v>449</v>
      </c>
      <c r="F24" s="121">
        <v>484</v>
      </c>
      <c r="G24" s="121">
        <v>509</v>
      </c>
      <c r="H24" s="121">
        <v>550</v>
      </c>
      <c r="I24" s="121">
        <v>587</v>
      </c>
      <c r="J24" s="121">
        <v>646</v>
      </c>
      <c r="K24" s="94">
        <f t="shared" si="3"/>
        <v>7.7951002227171495E-2</v>
      </c>
      <c r="L24" s="51">
        <f t="shared" si="4"/>
        <v>5.1652892561983473E-2</v>
      </c>
      <c r="M24" s="51">
        <f t="shared" si="5"/>
        <v>8.0550098231827114E-2</v>
      </c>
      <c r="N24" s="51">
        <f t="shared" si="6"/>
        <v>6.7272727272727276E-2</v>
      </c>
      <c r="O24" s="55">
        <f t="shared" si="7"/>
        <v>0.10051107325383304</v>
      </c>
      <c r="P24" s="51">
        <f t="shared" si="8"/>
        <v>6.9356680073427338E-2</v>
      </c>
      <c r="Q24" s="72"/>
      <c r="R24" s="82">
        <f t="shared" si="9"/>
        <v>8.666666666666667E-2</v>
      </c>
      <c r="S24" s="82">
        <f t="shared" si="10"/>
        <v>0.23834077260207925</v>
      </c>
    </row>
    <row r="25" spans="3:19" ht="15.75" thickBot="1" x14ac:dyDescent="0.3">
      <c r="C25" s="34" t="s">
        <v>20</v>
      </c>
      <c r="D25" s="13" t="s">
        <v>44</v>
      </c>
      <c r="E25" s="124">
        <v>473</v>
      </c>
      <c r="F25" s="124">
        <v>493</v>
      </c>
      <c r="G25" s="124">
        <v>520</v>
      </c>
      <c r="H25" s="124">
        <v>583</v>
      </c>
      <c r="I25" s="124">
        <v>609</v>
      </c>
      <c r="J25" s="124">
        <v>630</v>
      </c>
      <c r="K25" s="86">
        <f t="shared" si="3"/>
        <v>4.2283298097251586E-2</v>
      </c>
      <c r="L25" s="54">
        <f t="shared" si="4"/>
        <v>5.4766734279918863E-2</v>
      </c>
      <c r="M25" s="54">
        <f t="shared" si="5"/>
        <v>0.12115384615384615</v>
      </c>
      <c r="N25" s="54">
        <f t="shared" si="6"/>
        <v>4.4596912521440824E-2</v>
      </c>
      <c r="O25" s="56">
        <f t="shared" si="7"/>
        <v>3.4482758620689655E-2</v>
      </c>
      <c r="P25" s="54">
        <f t="shared" si="8"/>
        <v>6.5700197763114351E-2</v>
      </c>
      <c r="Q25" s="73"/>
      <c r="R25" s="46">
        <f t="shared" si="9"/>
        <v>0.23333333333333334</v>
      </c>
      <c r="S25" s="46">
        <f t="shared" si="10"/>
        <v>0.16152522511645406</v>
      </c>
    </row>
    <row r="26" spans="3:19" x14ac:dyDescent="0.25">
      <c r="C26" s="36" t="s">
        <v>45</v>
      </c>
      <c r="D26" s="11" t="s">
        <v>46</v>
      </c>
      <c r="E26" s="121">
        <v>442</v>
      </c>
      <c r="F26" s="121">
        <v>460</v>
      </c>
      <c r="G26" s="121">
        <v>481</v>
      </c>
      <c r="H26" s="121">
        <v>542</v>
      </c>
      <c r="I26" s="121">
        <v>578</v>
      </c>
      <c r="J26" s="121">
        <v>600</v>
      </c>
      <c r="K26" s="94">
        <f t="shared" si="3"/>
        <v>4.072398190045249E-2</v>
      </c>
      <c r="L26" s="51">
        <f t="shared" si="4"/>
        <v>4.5652173913043478E-2</v>
      </c>
      <c r="M26" s="51">
        <f t="shared" si="5"/>
        <v>0.12681912681912683</v>
      </c>
      <c r="N26" s="51">
        <f t="shared" si="6"/>
        <v>6.6420664206642069E-2</v>
      </c>
      <c r="O26" s="55">
        <f t="shared" si="7"/>
        <v>3.8062283737024222E-2</v>
      </c>
      <c r="P26" s="51">
        <f t="shared" si="8"/>
        <v>6.9903986709816221E-2</v>
      </c>
      <c r="Q26" s="67" t="s">
        <v>22</v>
      </c>
      <c r="R26" s="82">
        <f t="shared" ref="R26:R27" si="11">(I26-$Q$31)/($Q$33-$Q$31)</f>
        <v>0.78767123287671237</v>
      </c>
      <c r="S26" s="82">
        <f t="shared" ref="S26:S27" si="12">(P26-$Q$27)/($Q$29-$Q$27)</f>
        <v>6.9397058490654043E-2</v>
      </c>
    </row>
    <row r="27" spans="3:19" x14ac:dyDescent="0.25">
      <c r="C27" s="36" t="s">
        <v>45</v>
      </c>
      <c r="D27" s="11" t="s">
        <v>47</v>
      </c>
      <c r="E27" s="121">
        <v>459</v>
      </c>
      <c r="F27" s="121">
        <v>478</v>
      </c>
      <c r="G27" s="121">
        <v>507</v>
      </c>
      <c r="H27" s="121">
        <v>564</v>
      </c>
      <c r="I27" s="121">
        <v>599</v>
      </c>
      <c r="J27" s="121">
        <v>626</v>
      </c>
      <c r="K27" s="94">
        <f t="shared" si="3"/>
        <v>4.1394335511982572E-2</v>
      </c>
      <c r="L27" s="51">
        <f t="shared" si="4"/>
        <v>6.0669456066945605E-2</v>
      </c>
      <c r="M27" s="51">
        <f t="shared" si="5"/>
        <v>0.11242603550295859</v>
      </c>
      <c r="N27" s="51">
        <f t="shared" si="6"/>
        <v>6.2056737588652482E-2</v>
      </c>
      <c r="O27" s="55">
        <f t="shared" si="7"/>
        <v>4.5075125208681135E-2</v>
      </c>
      <c r="P27" s="51">
        <f t="shared" si="8"/>
        <v>6.9136641167634807E-2</v>
      </c>
      <c r="Q27" s="58">
        <f>MIN(P26:P39)</f>
        <v>6.8081452212667537E-2</v>
      </c>
      <c r="R27" s="82">
        <f t="shared" si="11"/>
        <v>0.93150684931506844</v>
      </c>
      <c r="S27" s="82">
        <f t="shared" si="12"/>
        <v>4.0178668629382797E-2</v>
      </c>
    </row>
    <row r="28" spans="3:19" x14ac:dyDescent="0.25">
      <c r="C28" s="36" t="s">
        <v>45</v>
      </c>
      <c r="D28" s="10" t="s">
        <v>48</v>
      </c>
      <c r="E28" s="121">
        <v>427</v>
      </c>
      <c r="F28" s="121">
        <v>452</v>
      </c>
      <c r="G28" s="121">
        <v>491</v>
      </c>
      <c r="H28" s="121">
        <v>551</v>
      </c>
      <c r="I28" s="121">
        <v>582</v>
      </c>
      <c r="J28" s="121">
        <v>615</v>
      </c>
      <c r="K28" s="94">
        <f t="shared" si="3"/>
        <v>5.8548009367681501E-2</v>
      </c>
      <c r="L28" s="51">
        <f t="shared" si="4"/>
        <v>8.628318584070796E-2</v>
      </c>
      <c r="M28" s="51">
        <f t="shared" si="5"/>
        <v>0.12219959266802444</v>
      </c>
      <c r="N28" s="51">
        <f t="shared" si="6"/>
        <v>5.6261343012704176E-2</v>
      </c>
      <c r="O28" s="55">
        <f t="shared" si="7"/>
        <v>5.6701030927835051E-2</v>
      </c>
      <c r="P28" s="51">
        <f t="shared" si="8"/>
        <v>8.0823032722279517E-2</v>
      </c>
      <c r="Q28" s="67" t="s">
        <v>25</v>
      </c>
      <c r="R28" s="82">
        <f>(I28-$Q$31)/($Q$33-$Q$31)</f>
        <v>0.81506849315068497</v>
      </c>
      <c r="S28" s="82">
        <f>(P28-$Q$27)/($Q$29-$Q$27)</f>
        <v>0.4851640445063049</v>
      </c>
    </row>
    <row r="29" spans="3:19" x14ac:dyDescent="0.25">
      <c r="C29" s="36" t="s">
        <v>45</v>
      </c>
      <c r="D29" s="10" t="s">
        <v>49</v>
      </c>
      <c r="E29" s="121">
        <v>417</v>
      </c>
      <c r="F29" s="121">
        <v>439</v>
      </c>
      <c r="G29" s="121">
        <v>458</v>
      </c>
      <c r="H29" s="121">
        <v>515</v>
      </c>
      <c r="I29" s="121">
        <v>546</v>
      </c>
      <c r="J29" s="121">
        <v>574</v>
      </c>
      <c r="K29" s="94">
        <f t="shared" si="3"/>
        <v>5.2757793764988008E-2</v>
      </c>
      <c r="L29" s="51">
        <f t="shared" si="4"/>
        <v>4.328018223234624E-2</v>
      </c>
      <c r="M29" s="51">
        <f t="shared" si="5"/>
        <v>0.12445414847161572</v>
      </c>
      <c r="N29" s="51">
        <f t="shared" si="6"/>
        <v>6.0194174757281553E-2</v>
      </c>
      <c r="O29" s="55">
        <f t="shared" si="7"/>
        <v>5.128205128205128E-2</v>
      </c>
      <c r="P29" s="51">
        <f t="shared" si="8"/>
        <v>7.0171574806557876E-2</v>
      </c>
      <c r="Q29" s="58">
        <f>MAX(P26:P39)</f>
        <v>9.4343869335060865E-2</v>
      </c>
      <c r="R29" s="82">
        <f t="shared" ref="R29:R39" si="13">(I29-$Q$31)/($Q$33-$Q$31)</f>
        <v>0.56849315068493156</v>
      </c>
      <c r="S29" s="82">
        <f t="shared" ref="S29:S39" si="14">(P29-$Q$27)/($Q$29-$Q$27)</f>
        <v>7.9586071005937328E-2</v>
      </c>
    </row>
    <row r="30" spans="3:19" x14ac:dyDescent="0.25">
      <c r="C30" s="36" t="s">
        <v>45</v>
      </c>
      <c r="D30" s="10" t="s">
        <v>50</v>
      </c>
      <c r="E30" s="121">
        <v>426</v>
      </c>
      <c r="F30" s="121">
        <v>452</v>
      </c>
      <c r="G30" s="121">
        <v>481</v>
      </c>
      <c r="H30" s="121">
        <v>563</v>
      </c>
      <c r="I30" s="121">
        <v>609</v>
      </c>
      <c r="J30" s="121">
        <v>655</v>
      </c>
      <c r="K30" s="94">
        <f t="shared" si="3"/>
        <v>6.1032863849765258E-2</v>
      </c>
      <c r="L30" s="51">
        <f t="shared" si="4"/>
        <v>6.4159292035398233E-2</v>
      </c>
      <c r="M30" s="51">
        <f t="shared" si="5"/>
        <v>0.17047817047817049</v>
      </c>
      <c r="N30" s="51">
        <f t="shared" si="6"/>
        <v>8.1705150976909419E-2</v>
      </c>
      <c r="O30" s="55">
        <f t="shared" si="7"/>
        <v>7.5533661740558297E-2</v>
      </c>
      <c r="P30" s="51">
        <f t="shared" si="8"/>
        <v>9.4343869335060865E-2</v>
      </c>
      <c r="Q30" s="67" t="s">
        <v>28</v>
      </c>
      <c r="R30" s="82">
        <f t="shared" si="13"/>
        <v>1</v>
      </c>
      <c r="S30" s="82">
        <f t="shared" si="14"/>
        <v>1</v>
      </c>
    </row>
    <row r="31" spans="3:19" x14ac:dyDescent="0.25">
      <c r="C31" s="36" t="s">
        <v>45</v>
      </c>
      <c r="D31" s="10" t="s">
        <v>51</v>
      </c>
      <c r="E31" s="121">
        <v>466</v>
      </c>
      <c r="F31" s="121">
        <v>497</v>
      </c>
      <c r="G31" s="121">
        <v>510</v>
      </c>
      <c r="H31" s="121">
        <v>575</v>
      </c>
      <c r="I31" s="121">
        <v>606</v>
      </c>
      <c r="J31" s="121">
        <v>629</v>
      </c>
      <c r="K31" s="94">
        <f t="shared" si="3"/>
        <v>6.652360515021459E-2</v>
      </c>
      <c r="L31" s="51">
        <f t="shared" si="4"/>
        <v>2.6156941649899398E-2</v>
      </c>
      <c r="M31" s="51">
        <f t="shared" si="5"/>
        <v>0.12745098039215685</v>
      </c>
      <c r="N31" s="51">
        <f t="shared" si="6"/>
        <v>5.3913043478260869E-2</v>
      </c>
      <c r="O31" s="55">
        <f t="shared" si="7"/>
        <v>3.7953795379537955E-2</v>
      </c>
      <c r="P31" s="51">
        <f t="shared" si="8"/>
        <v>6.8511142667632932E-2</v>
      </c>
      <c r="Q31" s="82">
        <f>MIN(I26:I39)</f>
        <v>463</v>
      </c>
      <c r="R31" s="82">
        <f t="shared" si="13"/>
        <v>0.97945205479452058</v>
      </c>
      <c r="S31" s="82">
        <f t="shared" si="14"/>
        <v>1.6361420693413953E-2</v>
      </c>
    </row>
    <row r="32" spans="3:19" x14ac:dyDescent="0.25">
      <c r="C32" s="36" t="s">
        <v>45</v>
      </c>
      <c r="D32" s="10" t="s">
        <v>52</v>
      </c>
      <c r="E32" s="121">
        <v>434</v>
      </c>
      <c r="F32" s="121">
        <v>451</v>
      </c>
      <c r="G32" s="121">
        <v>494</v>
      </c>
      <c r="H32" s="121">
        <v>558</v>
      </c>
      <c r="I32" s="121">
        <v>586</v>
      </c>
      <c r="J32" s="121">
        <v>615</v>
      </c>
      <c r="K32" s="94">
        <f t="shared" si="3"/>
        <v>3.9170506912442393E-2</v>
      </c>
      <c r="L32" s="51">
        <f t="shared" si="4"/>
        <v>9.5343680709534362E-2</v>
      </c>
      <c r="M32" s="51">
        <f t="shared" si="5"/>
        <v>0.12955465587044535</v>
      </c>
      <c r="N32" s="51">
        <f t="shared" si="6"/>
        <v>5.0179211469534052E-2</v>
      </c>
      <c r="O32" s="55">
        <f t="shared" si="7"/>
        <v>4.9488054607508533E-2</v>
      </c>
      <c r="P32" s="51">
        <f t="shared" si="8"/>
        <v>7.8562013740489045E-2</v>
      </c>
      <c r="Q32" s="67" t="s">
        <v>31</v>
      </c>
      <c r="R32" s="82">
        <f t="shared" si="13"/>
        <v>0.84246575342465757</v>
      </c>
      <c r="S32" s="82">
        <f t="shared" si="14"/>
        <v>0.39907071306414471</v>
      </c>
    </row>
    <row r="33" spans="3:19" x14ac:dyDescent="0.25">
      <c r="C33" s="36" t="s">
        <v>45</v>
      </c>
      <c r="D33" s="23" t="s">
        <v>53</v>
      </c>
      <c r="E33" s="121">
        <v>453</v>
      </c>
      <c r="F33" s="121">
        <v>480</v>
      </c>
      <c r="G33" s="121">
        <v>503</v>
      </c>
      <c r="H33" s="121">
        <v>557</v>
      </c>
      <c r="I33" s="121">
        <v>589</v>
      </c>
      <c r="J33" s="121">
        <v>602</v>
      </c>
      <c r="K33" s="94">
        <f t="shared" si="3"/>
        <v>5.9602649006622516E-2</v>
      </c>
      <c r="L33" s="51">
        <f t="shared" si="4"/>
        <v>4.791666666666667E-2</v>
      </c>
      <c r="M33" s="51">
        <f t="shared" si="5"/>
        <v>0.1073558648111332</v>
      </c>
      <c r="N33" s="51">
        <f t="shared" si="6"/>
        <v>5.7450628366247758E-2</v>
      </c>
      <c r="O33" s="55">
        <f t="shared" si="7"/>
        <v>2.2071307300509338E-2</v>
      </c>
      <c r="P33" s="51">
        <f t="shared" si="8"/>
        <v>6.8081452212667537E-2</v>
      </c>
      <c r="Q33" s="82">
        <f>MAX(I26:I39)</f>
        <v>609</v>
      </c>
      <c r="R33" s="82">
        <f t="shared" si="13"/>
        <v>0.86301369863013699</v>
      </c>
      <c r="S33" s="82">
        <f t="shared" si="14"/>
        <v>0</v>
      </c>
    </row>
    <row r="34" spans="3:19" x14ac:dyDescent="0.25">
      <c r="C34" s="36" t="s">
        <v>45</v>
      </c>
      <c r="D34" s="23" t="s">
        <v>54</v>
      </c>
      <c r="E34" s="121">
        <v>373</v>
      </c>
      <c r="F34" s="121">
        <v>408</v>
      </c>
      <c r="G34" s="121">
        <v>421</v>
      </c>
      <c r="H34" s="121">
        <v>482</v>
      </c>
      <c r="I34" s="121">
        <v>511</v>
      </c>
      <c r="J34" s="121">
        <v>533</v>
      </c>
      <c r="K34" s="94">
        <f t="shared" si="3"/>
        <v>9.3833780160857902E-2</v>
      </c>
      <c r="L34" s="51">
        <f t="shared" si="4"/>
        <v>3.1862745098039214E-2</v>
      </c>
      <c r="M34" s="51">
        <f t="shared" si="5"/>
        <v>0.14489311163895488</v>
      </c>
      <c r="N34" s="51">
        <f t="shared" si="6"/>
        <v>6.0165975103734441E-2</v>
      </c>
      <c r="O34" s="55">
        <f t="shared" si="7"/>
        <v>4.3052837573385516E-2</v>
      </c>
      <c r="P34" s="51">
        <f t="shared" si="8"/>
        <v>8.2688903000396607E-2</v>
      </c>
      <c r="Q34" s="72"/>
      <c r="R34" s="82">
        <f t="shared" si="13"/>
        <v>0.32876712328767121</v>
      </c>
      <c r="S34" s="82">
        <f t="shared" si="14"/>
        <v>0.55621120933585544</v>
      </c>
    </row>
    <row r="35" spans="3:19" x14ac:dyDescent="0.25">
      <c r="C35" s="36" t="s">
        <v>45</v>
      </c>
      <c r="D35" s="23" t="s">
        <v>55</v>
      </c>
      <c r="E35" s="121">
        <v>443</v>
      </c>
      <c r="F35" s="121">
        <v>457</v>
      </c>
      <c r="G35" s="121">
        <v>495</v>
      </c>
      <c r="H35" s="121">
        <v>553</v>
      </c>
      <c r="I35" s="121">
        <v>593</v>
      </c>
      <c r="J35" s="121">
        <v>623</v>
      </c>
      <c r="K35" s="94">
        <f t="shared" si="3"/>
        <v>3.160270880361174E-2</v>
      </c>
      <c r="L35" s="51">
        <f t="shared" si="4"/>
        <v>8.3150984682713341E-2</v>
      </c>
      <c r="M35" s="51">
        <f t="shared" si="5"/>
        <v>0.11717171717171718</v>
      </c>
      <c r="N35" s="51">
        <f t="shared" si="6"/>
        <v>7.2332730560578665E-2</v>
      </c>
      <c r="O35" s="55">
        <f t="shared" si="7"/>
        <v>5.0590219224283306E-2</v>
      </c>
      <c r="P35" s="51">
        <f t="shared" si="8"/>
        <v>7.6064535304655234E-2</v>
      </c>
      <c r="Q35" s="72"/>
      <c r="R35" s="82">
        <f t="shared" si="13"/>
        <v>0.8904109589041096</v>
      </c>
      <c r="S35" s="82">
        <f t="shared" si="14"/>
        <v>0.30397366147919092</v>
      </c>
    </row>
    <row r="36" spans="3:19" x14ac:dyDescent="0.25">
      <c r="C36" s="36" t="s">
        <v>45</v>
      </c>
      <c r="D36" s="23" t="s">
        <v>56</v>
      </c>
      <c r="E36" s="121">
        <v>375</v>
      </c>
      <c r="F36" s="121">
        <v>397</v>
      </c>
      <c r="G36" s="121">
        <v>423</v>
      </c>
      <c r="H36" s="121">
        <v>495</v>
      </c>
      <c r="I36" s="121">
        <v>500</v>
      </c>
      <c r="J36" s="121">
        <v>522</v>
      </c>
      <c r="K36" s="94">
        <f t="shared" si="3"/>
        <v>5.8666666666666666E-2</v>
      </c>
      <c r="L36" s="51">
        <f t="shared" si="4"/>
        <v>6.5491183879093195E-2</v>
      </c>
      <c r="M36" s="51">
        <f t="shared" si="5"/>
        <v>0.1702127659574468</v>
      </c>
      <c r="N36" s="51">
        <f t="shared" si="6"/>
        <v>1.0101010101010102E-2</v>
      </c>
      <c r="O36" s="55">
        <f t="shared" si="7"/>
        <v>4.3999999999999997E-2</v>
      </c>
      <c r="P36" s="51">
        <f t="shared" si="8"/>
        <v>7.6117906651054196E-2</v>
      </c>
      <c r="Q36" s="72"/>
      <c r="R36" s="82">
        <f t="shared" si="13"/>
        <v>0.25342465753424659</v>
      </c>
      <c r="S36" s="82">
        <f t="shared" si="14"/>
        <v>0.30600589431405262</v>
      </c>
    </row>
    <row r="37" spans="3:19" x14ac:dyDescent="0.25">
      <c r="C37" s="36" t="s">
        <v>45</v>
      </c>
      <c r="D37" s="23" t="s">
        <v>57</v>
      </c>
      <c r="E37" s="121">
        <v>416</v>
      </c>
      <c r="F37" s="121">
        <v>427</v>
      </c>
      <c r="G37" s="121">
        <v>468</v>
      </c>
      <c r="H37" s="121">
        <v>529</v>
      </c>
      <c r="I37" s="121">
        <v>548</v>
      </c>
      <c r="J37" s="121">
        <v>588</v>
      </c>
      <c r="K37" s="94">
        <f t="shared" si="3"/>
        <v>2.6442307692307692E-2</v>
      </c>
      <c r="L37" s="51">
        <f t="shared" si="4"/>
        <v>9.6018735362997654E-2</v>
      </c>
      <c r="M37" s="51">
        <f t="shared" si="5"/>
        <v>0.13034188034188035</v>
      </c>
      <c r="N37" s="51">
        <f t="shared" si="6"/>
        <v>3.5916824196597356E-2</v>
      </c>
      <c r="O37" s="55">
        <f t="shared" si="7"/>
        <v>7.2992700729927001E-2</v>
      </c>
      <c r="P37" s="51">
        <f t="shared" si="8"/>
        <v>7.2179936898445762E-2</v>
      </c>
      <c r="Q37" s="72"/>
      <c r="R37" s="82">
        <f t="shared" si="13"/>
        <v>0.5821917808219178</v>
      </c>
      <c r="S37" s="82">
        <f t="shared" si="14"/>
        <v>0.15605892887458353</v>
      </c>
    </row>
    <row r="38" spans="3:19" x14ac:dyDescent="0.25">
      <c r="C38" s="36" t="s">
        <v>45</v>
      </c>
      <c r="D38" s="23" t="s">
        <v>58</v>
      </c>
      <c r="E38" s="121">
        <v>400</v>
      </c>
      <c r="F38" s="121">
        <v>439</v>
      </c>
      <c r="G38" s="121">
        <v>467</v>
      </c>
      <c r="H38" s="121">
        <v>517</v>
      </c>
      <c r="I38" s="121">
        <v>546</v>
      </c>
      <c r="J38" s="121">
        <v>582</v>
      </c>
      <c r="K38" s="94">
        <f t="shared" si="3"/>
        <v>9.7500000000000003E-2</v>
      </c>
      <c r="L38" s="51">
        <f t="shared" si="4"/>
        <v>6.3781321184510256E-2</v>
      </c>
      <c r="M38" s="51">
        <f t="shared" si="5"/>
        <v>0.10706638115631692</v>
      </c>
      <c r="N38" s="51">
        <f t="shared" si="6"/>
        <v>5.6092843326885883E-2</v>
      </c>
      <c r="O38" s="55">
        <f t="shared" si="7"/>
        <v>6.5934065934065936E-2</v>
      </c>
      <c r="P38" s="51">
        <f t="shared" si="8"/>
        <v>8.1110136416928269E-2</v>
      </c>
      <c r="Q38" s="72"/>
      <c r="R38" s="82">
        <f t="shared" ref="R38" si="15">(I38-$Q$31)/($Q$33-$Q$31)</f>
        <v>0.56849315068493156</v>
      </c>
      <c r="S38" s="82">
        <f t="shared" ref="S38" si="16">(P38-$Q$27)/($Q$29-$Q$27)</f>
        <v>0.49609615685951042</v>
      </c>
    </row>
    <row r="39" spans="3:19" ht="15.75" thickBot="1" x14ac:dyDescent="0.3">
      <c r="C39" s="37" t="s">
        <v>45</v>
      </c>
      <c r="D39" s="24" t="s">
        <v>59</v>
      </c>
      <c r="E39" s="124">
        <v>332</v>
      </c>
      <c r="F39" s="124">
        <v>353</v>
      </c>
      <c r="G39" s="124">
        <v>366</v>
      </c>
      <c r="H39" s="124">
        <v>437</v>
      </c>
      <c r="I39" s="124">
        <v>463</v>
      </c>
      <c r="J39" s="124">
        <v>531</v>
      </c>
      <c r="K39" s="86">
        <f t="shared" si="3"/>
        <v>6.3253012048192767E-2</v>
      </c>
      <c r="L39" s="54">
        <f t="shared" si="4"/>
        <v>3.6827195467422094E-2</v>
      </c>
      <c r="M39" s="54">
        <f t="shared" si="5"/>
        <v>0.19398907103825136</v>
      </c>
      <c r="N39" s="54">
        <f t="shared" si="6"/>
        <v>5.9496567505720827E-2</v>
      </c>
      <c r="O39" s="56">
        <f t="shared" si="7"/>
        <v>0.14686825053995681</v>
      </c>
      <c r="P39" s="54">
        <f t="shared" si="8"/>
        <v>8.8391461514896769E-2</v>
      </c>
      <c r="Q39" s="73"/>
      <c r="R39" s="46">
        <f t="shared" si="13"/>
        <v>0</v>
      </c>
      <c r="S39" s="46">
        <f t="shared" si="14"/>
        <v>0.77334882039137887</v>
      </c>
    </row>
    <row r="40" spans="3:19" x14ac:dyDescent="0.25">
      <c r="C40" s="32" t="s">
        <v>60</v>
      </c>
      <c r="D40" s="11" t="s">
        <v>60</v>
      </c>
      <c r="E40" s="121">
        <v>624</v>
      </c>
      <c r="F40" s="121">
        <v>656</v>
      </c>
      <c r="G40" s="121">
        <v>698</v>
      </c>
      <c r="H40" s="121">
        <v>766</v>
      </c>
      <c r="I40" s="121">
        <v>813</v>
      </c>
      <c r="J40" s="121">
        <v>847</v>
      </c>
      <c r="K40" s="94">
        <f t="shared" si="3"/>
        <v>5.128205128205128E-2</v>
      </c>
      <c r="L40" s="51">
        <f t="shared" si="4"/>
        <v>6.402439024390244E-2</v>
      </c>
      <c r="M40" s="51">
        <f t="shared" si="5"/>
        <v>9.7421203438395415E-2</v>
      </c>
      <c r="N40" s="51">
        <f t="shared" si="6"/>
        <v>6.1357702349869453E-2</v>
      </c>
      <c r="O40" s="55">
        <f t="shared" si="7"/>
        <v>4.1820418204182044E-2</v>
      </c>
      <c r="P40" s="51">
        <f t="shared" si="8"/>
        <v>6.8521336828554658E-2</v>
      </c>
      <c r="Q40" s="67" t="s">
        <v>22</v>
      </c>
      <c r="R40" s="82">
        <f t="shared" ref="R40:R41" si="17">(I40-$Q$45)/($Q$47-$Q$45)</f>
        <v>0.45907473309608543</v>
      </c>
      <c r="S40" s="82">
        <f t="shared" ref="S40:S41" si="18">(P40-$Q$41)/($Q$43-$Q$41)</f>
        <v>0.41344829656064719</v>
      </c>
    </row>
    <row r="41" spans="3:19" x14ac:dyDescent="0.25">
      <c r="C41" s="32" t="s">
        <v>60</v>
      </c>
      <c r="D41" s="11" t="s">
        <v>61</v>
      </c>
      <c r="E41" s="121">
        <v>624</v>
      </c>
      <c r="F41" s="121">
        <v>651</v>
      </c>
      <c r="G41" s="121">
        <v>692</v>
      </c>
      <c r="H41" s="121">
        <v>752</v>
      </c>
      <c r="I41" s="121">
        <v>795</v>
      </c>
      <c r="J41" s="121">
        <v>826</v>
      </c>
      <c r="K41" s="94">
        <f t="shared" si="3"/>
        <v>4.3269230769230768E-2</v>
      </c>
      <c r="L41" s="51">
        <f t="shared" si="4"/>
        <v>6.2980030721966201E-2</v>
      </c>
      <c r="M41" s="51">
        <f t="shared" si="5"/>
        <v>8.6705202312138727E-2</v>
      </c>
      <c r="N41" s="51">
        <f t="shared" si="6"/>
        <v>5.7180851063829786E-2</v>
      </c>
      <c r="O41" s="55">
        <f t="shared" si="7"/>
        <v>3.8993710691823898E-2</v>
      </c>
      <c r="P41" s="51">
        <f t="shared" si="8"/>
        <v>6.2533828716791376E-2</v>
      </c>
      <c r="Q41" s="58">
        <f>MIN(P40:P47)</f>
        <v>6.2533828716791376E-2</v>
      </c>
      <c r="R41" s="82">
        <f t="shared" si="17"/>
        <v>0.39501779359430605</v>
      </c>
      <c r="S41" s="82">
        <f t="shared" si="18"/>
        <v>0</v>
      </c>
    </row>
    <row r="42" spans="3:19" x14ac:dyDescent="0.25">
      <c r="C42" s="32" t="s">
        <v>60</v>
      </c>
      <c r="D42" s="10" t="s">
        <v>62</v>
      </c>
      <c r="E42" s="121">
        <v>606</v>
      </c>
      <c r="F42" s="121">
        <v>644</v>
      </c>
      <c r="G42" s="121">
        <v>685</v>
      </c>
      <c r="H42" s="121">
        <v>756</v>
      </c>
      <c r="I42" s="121">
        <v>815</v>
      </c>
      <c r="J42" s="121">
        <v>866</v>
      </c>
      <c r="K42" s="94">
        <f t="shared" si="3"/>
        <v>6.2706270627062702E-2</v>
      </c>
      <c r="L42" s="51">
        <f t="shared" si="4"/>
        <v>6.3664596273291921E-2</v>
      </c>
      <c r="M42" s="51">
        <f t="shared" si="5"/>
        <v>0.10364963503649635</v>
      </c>
      <c r="N42" s="51">
        <f t="shared" si="6"/>
        <v>7.8042328042328038E-2</v>
      </c>
      <c r="O42" s="55">
        <f t="shared" si="7"/>
        <v>6.2576687116564417E-2</v>
      </c>
      <c r="P42" s="51">
        <f t="shared" si="8"/>
        <v>7.701570749479475E-2</v>
      </c>
      <c r="Q42" s="67" t="s">
        <v>25</v>
      </c>
      <c r="R42" s="82">
        <f>(I42-$Q$45)/($Q$47-$Q$45)</f>
        <v>0.46619217081850534</v>
      </c>
      <c r="S42" s="82">
        <f>(P42-$Q$41)/($Q$43-$Q$41)</f>
        <v>1</v>
      </c>
    </row>
    <row r="43" spans="3:19" x14ac:dyDescent="0.25">
      <c r="C43" s="32" t="s">
        <v>60</v>
      </c>
      <c r="D43" t="s">
        <v>63</v>
      </c>
      <c r="E43" s="121">
        <v>608</v>
      </c>
      <c r="F43" s="121">
        <v>634</v>
      </c>
      <c r="G43" s="121">
        <v>684</v>
      </c>
      <c r="H43" s="121">
        <v>753</v>
      </c>
      <c r="I43" s="121">
        <v>792</v>
      </c>
      <c r="J43" s="121">
        <v>834</v>
      </c>
      <c r="K43" s="94">
        <f t="shared" si="3"/>
        <v>4.2763157894736843E-2</v>
      </c>
      <c r="L43" s="51">
        <f t="shared" si="4"/>
        <v>7.8864353312302835E-2</v>
      </c>
      <c r="M43" s="51">
        <f t="shared" si="5"/>
        <v>0.10087719298245613</v>
      </c>
      <c r="N43" s="51">
        <f t="shared" si="6"/>
        <v>5.1792828685258967E-2</v>
      </c>
      <c r="O43" s="55">
        <f t="shared" si="7"/>
        <v>5.3030303030303032E-2</v>
      </c>
      <c r="P43" s="51">
        <f t="shared" si="8"/>
        <v>6.8574383218688695E-2</v>
      </c>
      <c r="Q43" s="58">
        <f>MAX(P40:P47)</f>
        <v>7.701570749479475E-2</v>
      </c>
      <c r="R43" s="82">
        <f t="shared" ref="R43:R47" si="19">(I43-$Q$45)/($Q$47-$Q$45)</f>
        <v>0.38434163701067614</v>
      </c>
      <c r="S43" s="82">
        <f t="shared" ref="S43:S46" si="20">(P43-$Q$41)/($Q$43-$Q$41)</f>
        <v>0.4171112460264727</v>
      </c>
    </row>
    <row r="44" spans="3:19" x14ac:dyDescent="0.25">
      <c r="C44" s="32" t="s">
        <v>60</v>
      </c>
      <c r="D44" t="s">
        <v>64</v>
      </c>
      <c r="E44" s="121">
        <v>550</v>
      </c>
      <c r="F44" s="121">
        <v>576</v>
      </c>
      <c r="G44" s="121">
        <v>618</v>
      </c>
      <c r="H44" s="121">
        <v>679</v>
      </c>
      <c r="I44" s="121">
        <v>734</v>
      </c>
      <c r="J44" s="121">
        <v>768</v>
      </c>
      <c r="K44" s="94">
        <f t="shared" si="3"/>
        <v>4.7272727272727272E-2</v>
      </c>
      <c r="L44" s="51">
        <f t="shared" si="4"/>
        <v>7.2916666666666671E-2</v>
      </c>
      <c r="M44" s="51">
        <f t="shared" si="5"/>
        <v>9.8705501618122971E-2</v>
      </c>
      <c r="N44" s="51">
        <f t="shared" si="6"/>
        <v>8.1001472754050077E-2</v>
      </c>
      <c r="O44" s="55">
        <f t="shared" si="7"/>
        <v>4.632152588555858E-2</v>
      </c>
      <c r="P44" s="51">
        <f t="shared" si="8"/>
        <v>7.4974092077891741E-2</v>
      </c>
      <c r="Q44" s="67" t="s">
        <v>28</v>
      </c>
      <c r="R44" s="82">
        <f t="shared" si="19"/>
        <v>0.17793594306049823</v>
      </c>
      <c r="S44" s="82">
        <f t="shared" si="20"/>
        <v>0.85902275193712896</v>
      </c>
    </row>
    <row r="45" spans="3:19" x14ac:dyDescent="0.25">
      <c r="C45" s="32" t="s">
        <v>60</v>
      </c>
      <c r="D45" t="s">
        <v>65</v>
      </c>
      <c r="E45" s="121">
        <v>751</v>
      </c>
      <c r="F45" s="121">
        <v>783</v>
      </c>
      <c r="G45" s="121">
        <v>831</v>
      </c>
      <c r="H45" s="121">
        <v>903</v>
      </c>
      <c r="I45" s="121">
        <v>965</v>
      </c>
      <c r="J45" s="121">
        <v>1027</v>
      </c>
      <c r="K45" s="94">
        <f t="shared" si="3"/>
        <v>4.2609853528628498E-2</v>
      </c>
      <c r="L45" s="51">
        <f t="shared" si="4"/>
        <v>6.1302681992337162E-2</v>
      </c>
      <c r="M45" s="51">
        <f t="shared" si="5"/>
        <v>8.6642599277978335E-2</v>
      </c>
      <c r="N45" s="51">
        <f t="shared" si="6"/>
        <v>6.8660022148394242E-2</v>
      </c>
      <c r="O45" s="55">
        <f t="shared" si="7"/>
        <v>6.4248704663212433E-2</v>
      </c>
      <c r="P45" s="51">
        <f t="shared" si="8"/>
        <v>6.4803789236834553E-2</v>
      </c>
      <c r="Q45" s="82">
        <f>MIN(I40:I47)</f>
        <v>684</v>
      </c>
      <c r="R45" s="82">
        <f t="shared" si="19"/>
        <v>1</v>
      </c>
      <c r="S45" s="82">
        <f t="shared" si="20"/>
        <v>0.15674489165667063</v>
      </c>
    </row>
    <row r="46" spans="3:19" x14ac:dyDescent="0.25">
      <c r="C46" s="32" t="s">
        <v>60</v>
      </c>
      <c r="D46" t="s">
        <v>66</v>
      </c>
      <c r="E46" s="121">
        <v>608</v>
      </c>
      <c r="F46" s="121">
        <v>631</v>
      </c>
      <c r="G46" s="121">
        <v>680</v>
      </c>
      <c r="H46" s="121">
        <v>762</v>
      </c>
      <c r="I46" s="121">
        <v>795</v>
      </c>
      <c r="J46" s="121">
        <v>814</v>
      </c>
      <c r="K46" s="94">
        <f t="shared" si="3"/>
        <v>3.7828947368421052E-2</v>
      </c>
      <c r="L46" s="51">
        <f t="shared" si="4"/>
        <v>7.7654516640253565E-2</v>
      </c>
      <c r="M46" s="51">
        <f t="shared" si="5"/>
        <v>0.12058823529411765</v>
      </c>
      <c r="N46" s="51">
        <f t="shared" si="6"/>
        <v>4.3307086614173228E-2</v>
      </c>
      <c r="O46" s="55">
        <f t="shared" si="7"/>
        <v>2.3899371069182392E-2</v>
      </c>
      <c r="P46" s="51">
        <f t="shared" si="8"/>
        <v>6.9844696479241367E-2</v>
      </c>
      <c r="Q46" s="67" t="s">
        <v>31</v>
      </c>
      <c r="R46" s="82">
        <f t="shared" si="19"/>
        <v>0.39501779359430605</v>
      </c>
      <c r="S46" s="82">
        <f t="shared" si="20"/>
        <v>0.5048286810378857</v>
      </c>
    </row>
    <row r="47" spans="3:19" ht="15.75" thickBot="1" x14ac:dyDescent="0.3">
      <c r="C47" s="34" t="s">
        <v>60</v>
      </c>
      <c r="D47" s="13" t="s">
        <v>67</v>
      </c>
      <c r="E47" s="124">
        <v>519</v>
      </c>
      <c r="F47" s="124">
        <v>563</v>
      </c>
      <c r="G47" s="124">
        <v>591</v>
      </c>
      <c r="H47" s="124">
        <v>652</v>
      </c>
      <c r="I47" s="124">
        <v>684</v>
      </c>
      <c r="J47" s="124">
        <v>722</v>
      </c>
      <c r="K47" s="86">
        <f t="shared" si="3"/>
        <v>8.477842003853564E-2</v>
      </c>
      <c r="L47" s="54">
        <f t="shared" si="4"/>
        <v>4.9733570159857902E-2</v>
      </c>
      <c r="M47" s="54">
        <f t="shared" si="5"/>
        <v>0.10321489001692047</v>
      </c>
      <c r="N47" s="54">
        <f t="shared" si="6"/>
        <v>4.9079754601226995E-2</v>
      </c>
      <c r="O47" s="56">
        <f t="shared" si="7"/>
        <v>5.5555555555555552E-2</v>
      </c>
      <c r="P47" s="54">
        <f t="shared" si="8"/>
        <v>7.1701658704135252E-2</v>
      </c>
      <c r="Q47" s="46">
        <f>MAX(I40:I47)</f>
        <v>965</v>
      </c>
      <c r="R47" s="46">
        <f t="shared" si="19"/>
        <v>0</v>
      </c>
      <c r="S47" s="46">
        <f>(P47-$Q$41)/($Q$43-$Q$41)</f>
        <v>0.63305529122843895</v>
      </c>
    </row>
    <row r="48" spans="3:19" x14ac:dyDescent="0.25">
      <c r="C48" s="36" t="s">
        <v>68</v>
      </c>
      <c r="D48" s="11" t="s">
        <v>69</v>
      </c>
      <c r="E48" s="121">
        <v>541</v>
      </c>
      <c r="F48" s="121">
        <v>567</v>
      </c>
      <c r="G48" s="121">
        <v>597</v>
      </c>
      <c r="H48" s="121">
        <v>671</v>
      </c>
      <c r="I48" s="121">
        <v>720</v>
      </c>
      <c r="J48" s="121">
        <v>756</v>
      </c>
      <c r="K48" s="94">
        <f t="shared" si="3"/>
        <v>4.8059149722735672E-2</v>
      </c>
      <c r="L48" s="51">
        <f t="shared" si="4"/>
        <v>5.2910052910052907E-2</v>
      </c>
      <c r="M48" s="51">
        <f t="shared" si="5"/>
        <v>0.12395309882747069</v>
      </c>
      <c r="N48" s="51">
        <f t="shared" si="6"/>
        <v>7.3025335320417287E-2</v>
      </c>
      <c r="O48" s="55">
        <f t="shared" si="7"/>
        <v>0.05</v>
      </c>
      <c r="P48" s="51">
        <f t="shared" si="8"/>
        <v>7.4486909195169135E-2</v>
      </c>
      <c r="Q48" s="67" t="s">
        <v>22</v>
      </c>
      <c r="R48" s="82">
        <f t="shared" ref="R48:R49" si="21">(I48-$Q$53)/($Q$55-$Q$53)</f>
        <v>0.3910386965376782</v>
      </c>
      <c r="S48" s="82">
        <f t="shared" ref="S48:S49" si="22">(P48-$Q$49)/($Q$51-$Q$49)</f>
        <v>0.38220347259747395</v>
      </c>
    </row>
    <row r="49" spans="3:19" x14ac:dyDescent="0.25">
      <c r="C49" s="36" t="s">
        <v>68</v>
      </c>
      <c r="D49" s="11" t="s">
        <v>70</v>
      </c>
      <c r="E49" s="121">
        <v>584</v>
      </c>
      <c r="F49" s="121">
        <v>616</v>
      </c>
      <c r="G49" s="121">
        <v>653</v>
      </c>
      <c r="H49" s="121">
        <v>715</v>
      </c>
      <c r="I49" s="121">
        <v>765</v>
      </c>
      <c r="J49" s="121">
        <v>801</v>
      </c>
      <c r="K49" s="94">
        <f t="shared" si="3"/>
        <v>5.4794520547945202E-2</v>
      </c>
      <c r="L49" s="51">
        <f t="shared" si="4"/>
        <v>6.0064935064935064E-2</v>
      </c>
      <c r="M49" s="51">
        <f t="shared" si="5"/>
        <v>9.4946401225114857E-2</v>
      </c>
      <c r="N49" s="51">
        <f t="shared" si="6"/>
        <v>6.9930069930069935E-2</v>
      </c>
      <c r="O49" s="55">
        <f t="shared" si="7"/>
        <v>4.7058823529411764E-2</v>
      </c>
      <c r="P49" s="51">
        <f t="shared" si="8"/>
        <v>6.993398169201627E-2</v>
      </c>
      <c r="Q49" s="58">
        <f>MIN(P48:P73)</f>
        <v>5.5633540931496792E-2</v>
      </c>
      <c r="R49" s="82">
        <f t="shared" si="21"/>
        <v>0.48268839103869654</v>
      </c>
      <c r="S49" s="82">
        <f t="shared" si="22"/>
        <v>0.2899045964575232</v>
      </c>
    </row>
    <row r="50" spans="3:19" x14ac:dyDescent="0.25">
      <c r="C50" s="36" t="s">
        <v>68</v>
      </c>
      <c r="D50" s="10" t="s">
        <v>71</v>
      </c>
      <c r="E50" s="121">
        <v>501</v>
      </c>
      <c r="F50" s="121">
        <v>525</v>
      </c>
      <c r="G50" s="121">
        <v>568</v>
      </c>
      <c r="H50" s="121">
        <v>629</v>
      </c>
      <c r="I50" s="121">
        <v>683</v>
      </c>
      <c r="J50" s="121">
        <v>710</v>
      </c>
      <c r="K50" s="94">
        <f t="shared" si="3"/>
        <v>4.790419161676647E-2</v>
      </c>
      <c r="L50" s="51">
        <f t="shared" si="4"/>
        <v>8.1904761904761911E-2</v>
      </c>
      <c r="M50" s="51">
        <f t="shared" si="5"/>
        <v>0.10739436619718309</v>
      </c>
      <c r="N50" s="51">
        <f t="shared" si="6"/>
        <v>8.5850556438791734E-2</v>
      </c>
      <c r="O50" s="55">
        <f t="shared" si="7"/>
        <v>3.9531478770131773E-2</v>
      </c>
      <c r="P50" s="51">
        <f t="shared" si="8"/>
        <v>8.0763469039375799E-2</v>
      </c>
      <c r="Q50" s="67" t="s">
        <v>25</v>
      </c>
      <c r="R50" s="82">
        <f>(I50-$Q$53)/($Q$55-$Q$53)</f>
        <v>0.31568228105906315</v>
      </c>
      <c r="S50" s="82">
        <f>(P50-$Q$49)/($Q$51-$Q$49)</f>
        <v>0.50944455413111256</v>
      </c>
    </row>
    <row r="51" spans="3:19" x14ac:dyDescent="0.25">
      <c r="C51" s="36" t="s">
        <v>68</v>
      </c>
      <c r="D51" s="10" t="s">
        <v>72</v>
      </c>
      <c r="E51" s="121">
        <v>469</v>
      </c>
      <c r="F51" s="121">
        <v>489</v>
      </c>
      <c r="G51" s="121">
        <v>526</v>
      </c>
      <c r="H51" s="121">
        <v>591</v>
      </c>
      <c r="I51" s="121">
        <v>621</v>
      </c>
      <c r="J51" s="121">
        <v>648</v>
      </c>
      <c r="K51" s="94">
        <f t="shared" si="3"/>
        <v>4.2643923240938165E-2</v>
      </c>
      <c r="L51" s="51">
        <f t="shared" si="4"/>
        <v>7.5664621676891614E-2</v>
      </c>
      <c r="M51" s="51">
        <f t="shared" si="5"/>
        <v>0.12357414448669202</v>
      </c>
      <c r="N51" s="51">
        <f t="shared" si="6"/>
        <v>5.0761421319796954E-2</v>
      </c>
      <c r="O51" s="55">
        <f t="shared" si="7"/>
        <v>4.3478260869565216E-2</v>
      </c>
      <c r="P51" s="51">
        <f t="shared" si="8"/>
        <v>7.3161027681079682E-2</v>
      </c>
      <c r="Q51" s="58">
        <f>MAX(P48:P73)</f>
        <v>0.10496163346698295</v>
      </c>
      <c r="R51" s="82">
        <f t="shared" ref="R51:R73" si="23">(I51-$Q$53)/($Q$55-$Q$53)</f>
        <v>0.18940936863543789</v>
      </c>
      <c r="S51" s="82">
        <f t="shared" ref="S51:S73" si="24">(P51-$Q$49)/($Q$51-$Q$49)</f>
        <v>0.35532464055799001</v>
      </c>
    </row>
    <row r="52" spans="3:19" x14ac:dyDescent="0.25">
      <c r="C52" s="36" t="s">
        <v>68</v>
      </c>
      <c r="D52" s="10" t="s">
        <v>73</v>
      </c>
      <c r="E52" s="121">
        <v>478</v>
      </c>
      <c r="F52" s="121">
        <v>507</v>
      </c>
      <c r="G52" s="121">
        <v>549</v>
      </c>
      <c r="H52" s="121">
        <v>630</v>
      </c>
      <c r="I52" s="121">
        <v>652</v>
      </c>
      <c r="J52" s="121">
        <v>675</v>
      </c>
      <c r="K52" s="94">
        <f t="shared" si="3"/>
        <v>6.0669456066945605E-2</v>
      </c>
      <c r="L52" s="51">
        <f t="shared" si="4"/>
        <v>8.2840236686390539E-2</v>
      </c>
      <c r="M52" s="51">
        <f t="shared" si="5"/>
        <v>0.14754098360655737</v>
      </c>
      <c r="N52" s="51">
        <f t="shared" si="6"/>
        <v>3.4920634920634921E-2</v>
      </c>
      <c r="O52" s="55">
        <f t="shared" si="7"/>
        <v>3.5276073619631899E-2</v>
      </c>
      <c r="P52" s="51">
        <f t="shared" si="8"/>
        <v>8.1492827820132105E-2</v>
      </c>
      <c r="Q52" s="67" t="s">
        <v>28</v>
      </c>
      <c r="R52" s="82">
        <f t="shared" si="23"/>
        <v>0.25254582484725052</v>
      </c>
      <c r="S52" s="82">
        <f t="shared" si="24"/>
        <v>0.52423042447936519</v>
      </c>
    </row>
    <row r="53" spans="3:19" x14ac:dyDescent="0.25">
      <c r="C53" s="36" t="s">
        <v>68</v>
      </c>
      <c r="D53" s="10" t="s">
        <v>74</v>
      </c>
      <c r="E53" s="121">
        <v>468</v>
      </c>
      <c r="F53" s="121">
        <v>501</v>
      </c>
      <c r="G53" s="121">
        <v>532</v>
      </c>
      <c r="H53" s="121">
        <v>604</v>
      </c>
      <c r="I53" s="121">
        <v>634</v>
      </c>
      <c r="J53" s="121">
        <v>654</v>
      </c>
      <c r="K53" s="94">
        <f t="shared" si="3"/>
        <v>7.0512820512820512E-2</v>
      </c>
      <c r="L53" s="51">
        <f t="shared" si="4"/>
        <v>6.1876247504990017E-2</v>
      </c>
      <c r="M53" s="51">
        <f t="shared" si="5"/>
        <v>0.13533834586466165</v>
      </c>
      <c r="N53" s="51">
        <f t="shared" si="6"/>
        <v>4.9668874172185427E-2</v>
      </c>
      <c r="O53" s="55">
        <f t="shared" si="7"/>
        <v>3.1545741324921134E-2</v>
      </c>
      <c r="P53" s="51">
        <f t="shared" si="8"/>
        <v>7.9349072013664396E-2</v>
      </c>
      <c r="Q53" s="82">
        <f>MIN(I48:I73)</f>
        <v>528</v>
      </c>
      <c r="R53" s="82">
        <f t="shared" si="23"/>
        <v>0.21588594704684319</v>
      </c>
      <c r="S53" s="82">
        <f t="shared" si="24"/>
        <v>0.48077129812199565</v>
      </c>
    </row>
    <row r="54" spans="3:19" x14ac:dyDescent="0.25">
      <c r="C54" s="36" t="s">
        <v>68</v>
      </c>
      <c r="D54" s="10" t="s">
        <v>75</v>
      </c>
      <c r="E54" s="121">
        <v>517</v>
      </c>
      <c r="F54" s="121">
        <v>550</v>
      </c>
      <c r="G54" s="121">
        <v>594</v>
      </c>
      <c r="H54" s="121">
        <v>667</v>
      </c>
      <c r="I54" s="121">
        <v>687</v>
      </c>
      <c r="J54" s="121">
        <v>722</v>
      </c>
      <c r="K54" s="94">
        <f t="shared" si="3"/>
        <v>6.3829787234042548E-2</v>
      </c>
      <c r="L54" s="51">
        <f t="shared" si="4"/>
        <v>0.08</v>
      </c>
      <c r="M54" s="51">
        <f t="shared" si="5"/>
        <v>0.12289562289562289</v>
      </c>
      <c r="N54" s="51">
        <f t="shared" si="6"/>
        <v>2.9985007496251874E-2</v>
      </c>
      <c r="O54" s="55">
        <f t="shared" si="7"/>
        <v>5.0946142649199416E-2</v>
      </c>
      <c r="P54" s="51">
        <f t="shared" si="8"/>
        <v>7.4177604406479331E-2</v>
      </c>
      <c r="Q54" s="67" t="s">
        <v>31</v>
      </c>
      <c r="R54" s="82">
        <f t="shared" si="23"/>
        <v>0.32382892057026474</v>
      </c>
      <c r="S54" s="82">
        <f t="shared" si="24"/>
        <v>0.37593311481975744</v>
      </c>
    </row>
    <row r="55" spans="3:19" x14ac:dyDescent="0.25">
      <c r="C55" s="36" t="s">
        <v>68</v>
      </c>
      <c r="D55" s="10" t="s">
        <v>76</v>
      </c>
      <c r="E55" s="121">
        <v>476</v>
      </c>
      <c r="F55" s="121">
        <v>496</v>
      </c>
      <c r="G55" s="121">
        <v>538</v>
      </c>
      <c r="H55" s="121">
        <v>600</v>
      </c>
      <c r="I55" s="121">
        <v>638</v>
      </c>
      <c r="J55" s="121">
        <v>666</v>
      </c>
      <c r="K55" s="94">
        <f t="shared" si="3"/>
        <v>4.2016806722689079E-2</v>
      </c>
      <c r="L55" s="51">
        <f t="shared" si="4"/>
        <v>8.4677419354838704E-2</v>
      </c>
      <c r="M55" s="51">
        <f t="shared" si="5"/>
        <v>0.11524163568773234</v>
      </c>
      <c r="N55" s="51">
        <f t="shared" si="6"/>
        <v>6.3333333333333339E-2</v>
      </c>
      <c r="O55" s="55">
        <f t="shared" si="7"/>
        <v>4.3887147335423198E-2</v>
      </c>
      <c r="P55" s="51">
        <f t="shared" si="8"/>
        <v>7.6317298774648365E-2</v>
      </c>
      <c r="Q55" s="176">
        <f>MAX(I48:I73)</f>
        <v>1019</v>
      </c>
      <c r="R55" s="33">
        <f t="shared" si="23"/>
        <v>0.22403258655804481</v>
      </c>
      <c r="S55" s="82">
        <f t="shared" si="24"/>
        <v>0.41930990597846196</v>
      </c>
    </row>
    <row r="56" spans="3:19" x14ac:dyDescent="0.25">
      <c r="C56" s="36" t="s">
        <v>68</v>
      </c>
      <c r="D56" s="10" t="s">
        <v>77</v>
      </c>
      <c r="E56" s="121">
        <v>476</v>
      </c>
      <c r="F56" s="121">
        <v>493</v>
      </c>
      <c r="G56" s="121">
        <v>533</v>
      </c>
      <c r="H56" s="121">
        <v>599</v>
      </c>
      <c r="I56" s="121">
        <v>638</v>
      </c>
      <c r="J56" s="121">
        <v>671</v>
      </c>
      <c r="K56" s="94">
        <f t="shared" si="3"/>
        <v>3.5714285714285712E-2</v>
      </c>
      <c r="L56" s="51">
        <f t="shared" si="4"/>
        <v>8.1135902636916835E-2</v>
      </c>
      <c r="M56" s="51">
        <f t="shared" si="5"/>
        <v>0.12382739212007504</v>
      </c>
      <c r="N56" s="51">
        <f t="shared" si="6"/>
        <v>6.5108514190317199E-2</v>
      </c>
      <c r="O56" s="55">
        <f t="shared" si="7"/>
        <v>5.1724137931034482E-2</v>
      </c>
      <c r="P56" s="51">
        <f t="shared" si="8"/>
        <v>7.6446523665398697E-2</v>
      </c>
      <c r="Q56" s="72"/>
      <c r="R56" s="82">
        <f t="shared" si="23"/>
        <v>0.22403258655804481</v>
      </c>
      <c r="S56" s="82">
        <f t="shared" si="24"/>
        <v>0.42192960773679306</v>
      </c>
    </row>
    <row r="57" spans="3:19" x14ac:dyDescent="0.25">
      <c r="C57" s="36" t="s">
        <v>68</v>
      </c>
      <c r="D57" s="23" t="s">
        <v>78</v>
      </c>
      <c r="E57" s="121">
        <v>456</v>
      </c>
      <c r="F57" s="121">
        <v>475</v>
      </c>
      <c r="G57" s="121">
        <v>515</v>
      </c>
      <c r="H57" s="121">
        <v>622</v>
      </c>
      <c r="I57" s="121">
        <v>642</v>
      </c>
      <c r="J57" s="121">
        <v>646</v>
      </c>
      <c r="K57" s="94">
        <f t="shared" si="3"/>
        <v>4.1666666666666664E-2</v>
      </c>
      <c r="L57" s="51">
        <f t="shared" si="4"/>
        <v>8.4210526315789472E-2</v>
      </c>
      <c r="M57" s="51">
        <f t="shared" si="5"/>
        <v>0.20776699029126214</v>
      </c>
      <c r="N57" s="51">
        <f t="shared" si="6"/>
        <v>3.215434083601286E-2</v>
      </c>
      <c r="O57" s="55">
        <f t="shared" si="7"/>
        <v>6.2305295950155761E-3</v>
      </c>
      <c r="P57" s="51">
        <f t="shared" si="8"/>
        <v>9.1449631027432782E-2</v>
      </c>
      <c r="Q57" s="72"/>
      <c r="R57" s="82">
        <f t="shared" si="23"/>
        <v>0.23217922606924643</v>
      </c>
      <c r="S57" s="82">
        <f t="shared" si="24"/>
        <v>0.72607895937127986</v>
      </c>
    </row>
    <row r="58" spans="3:19" x14ac:dyDescent="0.25">
      <c r="C58" s="36" t="s">
        <v>68</v>
      </c>
      <c r="D58" s="23" t="s">
        <v>79</v>
      </c>
      <c r="E58" s="121">
        <v>467</v>
      </c>
      <c r="F58" s="121">
        <v>483</v>
      </c>
      <c r="G58" s="121">
        <v>513</v>
      </c>
      <c r="H58" s="121">
        <v>586</v>
      </c>
      <c r="I58" s="121">
        <v>619</v>
      </c>
      <c r="J58" s="121">
        <v>627</v>
      </c>
      <c r="K58" s="94">
        <f t="shared" si="3"/>
        <v>3.4261241970021415E-2</v>
      </c>
      <c r="L58" s="51">
        <f t="shared" si="4"/>
        <v>6.2111801242236024E-2</v>
      </c>
      <c r="M58" s="51">
        <f t="shared" si="5"/>
        <v>0.14230019493177387</v>
      </c>
      <c r="N58" s="51">
        <f t="shared" si="6"/>
        <v>5.6313993174061432E-2</v>
      </c>
      <c r="O58" s="55">
        <f t="shared" si="7"/>
        <v>1.2924071082390954E-2</v>
      </c>
      <c r="P58" s="51">
        <f t="shared" si="8"/>
        <v>7.3746807829523184E-2</v>
      </c>
      <c r="Q58" s="72"/>
      <c r="R58" s="82">
        <f t="shared" si="23"/>
        <v>0.18533604887983707</v>
      </c>
      <c r="S58" s="82">
        <f t="shared" si="24"/>
        <v>0.36719982401500484</v>
      </c>
    </row>
    <row r="59" spans="3:19" x14ac:dyDescent="0.25">
      <c r="C59" s="36" t="s">
        <v>68</v>
      </c>
      <c r="D59" s="23" t="s">
        <v>80</v>
      </c>
      <c r="E59" s="121">
        <v>428</v>
      </c>
      <c r="F59" s="121">
        <v>449</v>
      </c>
      <c r="G59" s="121">
        <v>480</v>
      </c>
      <c r="H59" s="121">
        <v>540</v>
      </c>
      <c r="I59" s="121">
        <v>569</v>
      </c>
      <c r="J59" s="121">
        <v>617</v>
      </c>
      <c r="K59" s="94">
        <f t="shared" si="3"/>
        <v>4.9065420560747662E-2</v>
      </c>
      <c r="L59" s="51">
        <f t="shared" si="4"/>
        <v>6.9042316258351888E-2</v>
      </c>
      <c r="M59" s="51">
        <f t="shared" si="5"/>
        <v>0.125</v>
      </c>
      <c r="N59" s="51">
        <f t="shared" si="6"/>
        <v>5.3703703703703705E-2</v>
      </c>
      <c r="O59" s="55">
        <f t="shared" si="7"/>
        <v>8.43585237258348E-2</v>
      </c>
      <c r="P59" s="51">
        <f t="shared" si="8"/>
        <v>7.4202860130700821E-2</v>
      </c>
      <c r="Q59" s="67"/>
      <c r="R59" s="82">
        <f t="shared" si="23"/>
        <v>8.3503054989816694E-2</v>
      </c>
      <c r="S59" s="82">
        <f t="shared" si="24"/>
        <v>0.37644510956602339</v>
      </c>
    </row>
    <row r="60" spans="3:19" x14ac:dyDescent="0.25">
      <c r="C60" s="36" t="s">
        <v>68</v>
      </c>
      <c r="D60" s="23" t="s">
        <v>81</v>
      </c>
      <c r="E60" s="121">
        <v>433</v>
      </c>
      <c r="F60" s="121">
        <v>463</v>
      </c>
      <c r="G60" s="121">
        <v>493</v>
      </c>
      <c r="H60" s="121">
        <v>535</v>
      </c>
      <c r="I60" s="121">
        <v>572</v>
      </c>
      <c r="J60" s="121">
        <v>590</v>
      </c>
      <c r="K60" s="94">
        <f t="shared" si="3"/>
        <v>6.9284064665127015E-2</v>
      </c>
      <c r="L60" s="51">
        <f t="shared" si="4"/>
        <v>6.4794816414686832E-2</v>
      </c>
      <c r="M60" s="51">
        <f t="shared" si="5"/>
        <v>8.5192697768762676E-2</v>
      </c>
      <c r="N60" s="51">
        <f t="shared" si="6"/>
        <v>6.9158878504672894E-2</v>
      </c>
      <c r="O60" s="55">
        <f t="shared" si="7"/>
        <v>3.1468531468531472E-2</v>
      </c>
      <c r="P60" s="51">
        <f t="shared" si="8"/>
        <v>7.2107614338312365E-2</v>
      </c>
      <c r="Q60" s="58"/>
      <c r="R60" s="82">
        <f t="shared" si="23"/>
        <v>8.9613034623217916E-2</v>
      </c>
      <c r="S60" s="82">
        <f t="shared" si="24"/>
        <v>0.3339693987754398</v>
      </c>
    </row>
    <row r="61" spans="3:19" x14ac:dyDescent="0.25">
      <c r="C61" s="36" t="s">
        <v>68</v>
      </c>
      <c r="D61" s="23" t="s">
        <v>82</v>
      </c>
      <c r="E61" s="121">
        <v>392</v>
      </c>
      <c r="F61" s="121">
        <v>402</v>
      </c>
      <c r="G61" s="121">
        <v>435</v>
      </c>
      <c r="H61" s="121">
        <v>486</v>
      </c>
      <c r="I61" s="121">
        <v>528</v>
      </c>
      <c r="J61" s="121">
        <v>601</v>
      </c>
      <c r="K61" s="94">
        <f t="shared" si="3"/>
        <v>2.5510204081632654E-2</v>
      </c>
      <c r="L61" s="51">
        <f t="shared" si="4"/>
        <v>8.2089552238805971E-2</v>
      </c>
      <c r="M61" s="51">
        <f t="shared" si="5"/>
        <v>0.11724137931034483</v>
      </c>
      <c r="N61" s="51">
        <f t="shared" si="6"/>
        <v>8.6419753086419748E-2</v>
      </c>
      <c r="O61" s="55">
        <f t="shared" si="7"/>
        <v>0.13825757575757575</v>
      </c>
      <c r="P61" s="51">
        <f t="shared" si="8"/>
        <v>7.78152221793008E-2</v>
      </c>
      <c r="Q61" s="67"/>
      <c r="R61" s="82">
        <f t="shared" si="23"/>
        <v>0</v>
      </c>
      <c r="S61" s="82">
        <f t="shared" si="24"/>
        <v>0.44967644414481905</v>
      </c>
    </row>
    <row r="62" spans="3:19" x14ac:dyDescent="0.25">
      <c r="C62" s="36" t="s">
        <v>68</v>
      </c>
      <c r="D62" s="23" t="s">
        <v>83</v>
      </c>
      <c r="E62" s="121">
        <v>477</v>
      </c>
      <c r="F62" s="121">
        <v>500</v>
      </c>
      <c r="G62" s="121">
        <v>572</v>
      </c>
      <c r="H62" s="121">
        <v>612</v>
      </c>
      <c r="I62" s="121">
        <v>676</v>
      </c>
      <c r="J62" s="121">
        <v>678</v>
      </c>
      <c r="K62" s="94">
        <f t="shared" si="3"/>
        <v>4.8218029350104823E-2</v>
      </c>
      <c r="L62" s="51">
        <f t="shared" si="4"/>
        <v>0.14399999999999999</v>
      </c>
      <c r="M62" s="51">
        <f t="shared" si="5"/>
        <v>6.9930069930069935E-2</v>
      </c>
      <c r="N62" s="51">
        <f t="shared" si="6"/>
        <v>0.10457516339869281</v>
      </c>
      <c r="O62" s="55">
        <f t="shared" si="7"/>
        <v>2.9585798816568047E-3</v>
      </c>
      <c r="P62" s="51">
        <f t="shared" si="8"/>
        <v>9.1680815669716892E-2</v>
      </c>
      <c r="Q62" s="58"/>
      <c r="R62" s="82">
        <f t="shared" si="23"/>
        <v>0.3014256619144603</v>
      </c>
      <c r="S62" s="82">
        <f t="shared" si="24"/>
        <v>0.73076563242918902</v>
      </c>
    </row>
    <row r="63" spans="3:19" x14ac:dyDescent="0.25">
      <c r="C63" s="36" t="s">
        <v>68</v>
      </c>
      <c r="D63" s="23" t="s">
        <v>84</v>
      </c>
      <c r="E63" s="121">
        <v>475</v>
      </c>
      <c r="F63" s="121">
        <v>503</v>
      </c>
      <c r="G63" s="121">
        <v>546</v>
      </c>
      <c r="H63" s="121">
        <v>672</v>
      </c>
      <c r="I63" s="121">
        <v>702</v>
      </c>
      <c r="J63" s="121">
        <v>743</v>
      </c>
      <c r="K63" s="94">
        <f t="shared" si="3"/>
        <v>5.894736842105263E-2</v>
      </c>
      <c r="L63" s="51">
        <f t="shared" si="4"/>
        <v>8.5487077534791248E-2</v>
      </c>
      <c r="M63" s="51">
        <f t="shared" si="5"/>
        <v>0.23076923076923078</v>
      </c>
      <c r="N63" s="51">
        <f t="shared" si="6"/>
        <v>4.4642857142857144E-2</v>
      </c>
      <c r="O63" s="55">
        <f t="shared" si="7"/>
        <v>5.8404558404558403E-2</v>
      </c>
      <c r="P63" s="51">
        <f t="shared" si="8"/>
        <v>0.10496163346698295</v>
      </c>
      <c r="Q63" s="67"/>
      <c r="R63" s="82">
        <f t="shared" si="23"/>
        <v>0.3543788187372709</v>
      </c>
      <c r="S63" s="82">
        <f t="shared" si="24"/>
        <v>1</v>
      </c>
    </row>
    <row r="64" spans="3:19" x14ac:dyDescent="0.25">
      <c r="C64" s="36" t="s">
        <v>68</v>
      </c>
      <c r="D64" t="s">
        <v>85</v>
      </c>
      <c r="E64" s="121">
        <v>622</v>
      </c>
      <c r="F64" s="121">
        <v>639</v>
      </c>
      <c r="G64" s="121">
        <v>696</v>
      </c>
      <c r="H64" s="121">
        <v>832</v>
      </c>
      <c r="I64" s="121">
        <v>849</v>
      </c>
      <c r="J64" s="121">
        <v>910</v>
      </c>
      <c r="K64" s="94">
        <f t="shared" si="3"/>
        <v>2.7331189710610933E-2</v>
      </c>
      <c r="L64" s="51">
        <f t="shared" si="4"/>
        <v>8.9201877934272297E-2</v>
      </c>
      <c r="M64" s="51">
        <f t="shared" si="5"/>
        <v>0.19540229885057472</v>
      </c>
      <c r="N64" s="51">
        <f t="shared" si="6"/>
        <v>2.0432692307692308E-2</v>
      </c>
      <c r="O64" s="55">
        <f t="shared" si="7"/>
        <v>7.1849234393404002E-2</v>
      </c>
      <c r="P64" s="51">
        <f t="shared" si="8"/>
        <v>8.3092014700787559E-2</v>
      </c>
      <c r="Q64" s="123"/>
      <c r="R64" s="82">
        <f t="shared" si="23"/>
        <v>0.65376782077393081</v>
      </c>
      <c r="S64" s="82">
        <f t="shared" si="24"/>
        <v>0.55664981875261854</v>
      </c>
    </row>
    <row r="65" spans="3:19" x14ac:dyDescent="0.25">
      <c r="C65" s="36" t="s">
        <v>68</v>
      </c>
      <c r="D65" t="s">
        <v>86</v>
      </c>
      <c r="E65" s="121">
        <v>821</v>
      </c>
      <c r="F65" s="121">
        <v>844</v>
      </c>
      <c r="G65" s="121">
        <v>893</v>
      </c>
      <c r="H65" s="121">
        <v>958</v>
      </c>
      <c r="I65" s="121">
        <v>1019</v>
      </c>
      <c r="J65" s="121">
        <v>1063</v>
      </c>
      <c r="K65" s="94">
        <f t="shared" si="3"/>
        <v>2.8014616321559074E-2</v>
      </c>
      <c r="L65" s="51">
        <f t="shared" si="4"/>
        <v>5.8056872037914695E-2</v>
      </c>
      <c r="M65" s="51">
        <f t="shared" si="5"/>
        <v>7.2788353863381852E-2</v>
      </c>
      <c r="N65" s="51">
        <f t="shared" si="6"/>
        <v>6.3674321503131528E-2</v>
      </c>
      <c r="O65" s="55">
        <f t="shared" si="7"/>
        <v>4.3179587831207067E-2</v>
      </c>
      <c r="P65" s="51">
        <f t="shared" si="8"/>
        <v>5.5633540931496792E-2</v>
      </c>
      <c r="Q65" s="67"/>
      <c r="R65" s="82">
        <f t="shared" si="23"/>
        <v>1</v>
      </c>
      <c r="S65" s="82">
        <f t="shared" si="24"/>
        <v>0</v>
      </c>
    </row>
    <row r="66" spans="3:19" x14ac:dyDescent="0.25">
      <c r="C66" s="36" t="s">
        <v>68</v>
      </c>
      <c r="D66" t="s">
        <v>87</v>
      </c>
      <c r="E66" s="121">
        <v>555</v>
      </c>
      <c r="F66" s="121">
        <v>589</v>
      </c>
      <c r="G66" s="121">
        <v>624</v>
      </c>
      <c r="H66" s="121">
        <v>691</v>
      </c>
      <c r="I66" s="121">
        <v>743</v>
      </c>
      <c r="J66" s="121">
        <v>789</v>
      </c>
      <c r="K66" s="94">
        <f t="shared" si="3"/>
        <v>6.126126126126126E-2</v>
      </c>
      <c r="L66" s="51">
        <f t="shared" si="4"/>
        <v>5.9422750424448216E-2</v>
      </c>
      <c r="M66" s="51">
        <f t="shared" si="5"/>
        <v>0.10737179487179487</v>
      </c>
      <c r="N66" s="51">
        <f t="shared" si="6"/>
        <v>7.5253256150506515E-2</v>
      </c>
      <c r="O66" s="55">
        <f t="shared" si="7"/>
        <v>6.1911170928667561E-2</v>
      </c>
      <c r="P66" s="51">
        <f t="shared" si="8"/>
        <v>7.5827265677002709E-2</v>
      </c>
      <c r="Q66" s="123"/>
      <c r="R66" s="82">
        <f t="shared" si="23"/>
        <v>0.43788187372708759</v>
      </c>
      <c r="S66" s="82">
        <f t="shared" si="24"/>
        <v>0.40937574731840165</v>
      </c>
    </row>
    <row r="67" spans="3:19" x14ac:dyDescent="0.25">
      <c r="C67" s="36" t="s">
        <v>68</v>
      </c>
      <c r="D67" t="s">
        <v>88</v>
      </c>
      <c r="E67" s="121">
        <v>510</v>
      </c>
      <c r="F67" s="121">
        <v>527</v>
      </c>
      <c r="G67" s="121">
        <v>574</v>
      </c>
      <c r="H67" s="121">
        <v>633</v>
      </c>
      <c r="I67" s="121">
        <v>669</v>
      </c>
      <c r="J67" s="121">
        <v>718</v>
      </c>
      <c r="K67" s="94">
        <f t="shared" si="3"/>
        <v>3.3333333333333333E-2</v>
      </c>
      <c r="L67" s="51">
        <f t="shared" si="4"/>
        <v>8.9184060721062622E-2</v>
      </c>
      <c r="M67" s="51">
        <f t="shared" si="5"/>
        <v>0.10278745644599303</v>
      </c>
      <c r="N67" s="51">
        <f t="shared" si="6"/>
        <v>5.6872037914691941E-2</v>
      </c>
      <c r="O67" s="55">
        <f t="shared" si="7"/>
        <v>7.3243647234678619E-2</v>
      </c>
      <c r="P67" s="51">
        <f t="shared" si="8"/>
        <v>7.0544222103770232E-2</v>
      </c>
      <c r="Q67" s="72"/>
      <c r="R67" s="82">
        <f t="shared" si="23"/>
        <v>0.28716904276985744</v>
      </c>
      <c r="S67" s="82">
        <f t="shared" si="24"/>
        <v>0.30227564874005292</v>
      </c>
    </row>
    <row r="68" spans="3:19" x14ac:dyDescent="0.25">
      <c r="C68" s="36" t="s">
        <v>68</v>
      </c>
      <c r="D68" t="s">
        <v>89</v>
      </c>
      <c r="E68" s="121">
        <v>585</v>
      </c>
      <c r="F68" s="121">
        <v>606</v>
      </c>
      <c r="G68" s="121">
        <v>662</v>
      </c>
      <c r="H68" s="121">
        <v>733</v>
      </c>
      <c r="I68" s="121">
        <v>772</v>
      </c>
      <c r="J68" s="121">
        <v>786</v>
      </c>
      <c r="K68" s="94">
        <f t="shared" si="3"/>
        <v>3.5897435897435895E-2</v>
      </c>
      <c r="L68" s="51">
        <f t="shared" si="4"/>
        <v>9.2409240924092403E-2</v>
      </c>
      <c r="M68" s="51">
        <f t="shared" si="5"/>
        <v>0.10725075528700906</v>
      </c>
      <c r="N68" s="51">
        <f t="shared" si="6"/>
        <v>5.3206002728512961E-2</v>
      </c>
      <c r="O68" s="55">
        <f t="shared" si="7"/>
        <v>1.8134715025906734E-2</v>
      </c>
      <c r="P68" s="51">
        <f t="shared" si="8"/>
        <v>7.2190858709262576E-2</v>
      </c>
      <c r="Q68" s="72"/>
      <c r="R68" s="82">
        <f t="shared" si="23"/>
        <v>0.4969450101832994</v>
      </c>
      <c r="S68" s="82">
        <f t="shared" si="24"/>
        <v>0.33565696394715866</v>
      </c>
    </row>
    <row r="69" spans="3:19" x14ac:dyDescent="0.25">
      <c r="C69" s="36" t="s">
        <v>68</v>
      </c>
      <c r="D69" t="s">
        <v>90</v>
      </c>
      <c r="E69" s="121">
        <v>458</v>
      </c>
      <c r="F69" s="121">
        <v>465</v>
      </c>
      <c r="G69" s="121">
        <v>515</v>
      </c>
      <c r="H69" s="121">
        <v>589</v>
      </c>
      <c r="I69" s="121">
        <v>628</v>
      </c>
      <c r="J69" s="121">
        <v>679</v>
      </c>
      <c r="K69" s="94">
        <f t="shared" si="3"/>
        <v>1.5283842794759825E-2</v>
      </c>
      <c r="L69" s="51">
        <f t="shared" si="4"/>
        <v>0.10752688172043011</v>
      </c>
      <c r="M69" s="51">
        <f t="shared" si="5"/>
        <v>0.1436893203883495</v>
      </c>
      <c r="N69" s="51">
        <f t="shared" si="6"/>
        <v>6.6213921901528014E-2</v>
      </c>
      <c r="O69" s="55">
        <f t="shared" si="7"/>
        <v>8.1210191082802544E-2</v>
      </c>
      <c r="P69" s="51">
        <f t="shared" si="8"/>
        <v>8.3178491701266857E-2</v>
      </c>
      <c r="Q69" s="72"/>
      <c r="R69" s="82">
        <f t="shared" si="23"/>
        <v>0.20366598778004075</v>
      </c>
      <c r="S69" s="82">
        <f t="shared" si="24"/>
        <v>0.55840291716032786</v>
      </c>
    </row>
    <row r="70" spans="3:19" x14ac:dyDescent="0.25">
      <c r="C70" s="36" t="s">
        <v>68</v>
      </c>
      <c r="D70" t="s">
        <v>91</v>
      </c>
      <c r="E70" s="121">
        <v>511</v>
      </c>
      <c r="F70" s="121">
        <v>541</v>
      </c>
      <c r="G70" s="121">
        <v>543</v>
      </c>
      <c r="H70" s="121">
        <v>582</v>
      </c>
      <c r="I70" s="121">
        <v>642</v>
      </c>
      <c r="J70" s="121">
        <v>658</v>
      </c>
      <c r="K70" s="94">
        <f t="shared" si="3"/>
        <v>5.8708414872798431E-2</v>
      </c>
      <c r="L70" s="51">
        <f t="shared" si="4"/>
        <v>3.6968576709796672E-3</v>
      </c>
      <c r="M70" s="51">
        <f t="shared" si="5"/>
        <v>7.18232044198895E-2</v>
      </c>
      <c r="N70" s="51">
        <f t="shared" si="6"/>
        <v>0.10309278350515463</v>
      </c>
      <c r="O70" s="55">
        <f t="shared" si="7"/>
        <v>2.4922118380062305E-2</v>
      </c>
      <c r="P70" s="51">
        <f t="shared" si="8"/>
        <v>5.9330315117205559E-2</v>
      </c>
      <c r="Q70" s="72"/>
      <c r="R70" s="82">
        <f t="shared" si="23"/>
        <v>0.23217922606924643</v>
      </c>
      <c r="S70" s="82">
        <f t="shared" si="24"/>
        <v>7.4942573201048537E-2</v>
      </c>
    </row>
    <row r="71" spans="3:19" x14ac:dyDescent="0.25">
      <c r="C71" s="36" t="s">
        <v>68</v>
      </c>
      <c r="D71" s="23" t="s">
        <v>92</v>
      </c>
      <c r="E71" s="121">
        <v>422</v>
      </c>
      <c r="F71" s="121">
        <v>460</v>
      </c>
      <c r="G71" s="121">
        <v>492</v>
      </c>
      <c r="H71" s="121">
        <v>517</v>
      </c>
      <c r="I71" s="121">
        <v>569</v>
      </c>
      <c r="J71" s="121">
        <v>602</v>
      </c>
      <c r="K71" s="94">
        <f t="shared" si="3"/>
        <v>9.004739336492891E-2</v>
      </c>
      <c r="L71" s="51">
        <f t="shared" si="4"/>
        <v>6.9565217391304349E-2</v>
      </c>
      <c r="M71" s="51">
        <f t="shared" si="5"/>
        <v>5.08130081300813E-2</v>
      </c>
      <c r="N71" s="51">
        <f t="shared" si="6"/>
        <v>0.10058027079303675</v>
      </c>
      <c r="O71" s="55">
        <f t="shared" si="7"/>
        <v>5.7996485061511421E-2</v>
      </c>
      <c r="P71" s="51">
        <f t="shared" si="8"/>
        <v>7.7751472419837819E-2</v>
      </c>
      <c r="Q71" s="72"/>
      <c r="R71" s="82">
        <f t="shared" si="23"/>
        <v>8.3503054989816694E-2</v>
      </c>
      <c r="S71" s="82">
        <f t="shared" si="24"/>
        <v>0.44838408200012192</v>
      </c>
    </row>
    <row r="72" spans="3:19" x14ac:dyDescent="0.25">
      <c r="C72" s="36" t="s">
        <v>68</v>
      </c>
      <c r="D72" s="23" t="s">
        <v>93</v>
      </c>
      <c r="E72" s="121">
        <v>439</v>
      </c>
      <c r="F72" s="121">
        <v>451</v>
      </c>
      <c r="G72" s="121">
        <v>492</v>
      </c>
      <c r="H72" s="121">
        <v>541</v>
      </c>
      <c r="I72" s="121">
        <v>570</v>
      </c>
      <c r="J72" s="121">
        <v>588</v>
      </c>
      <c r="K72" s="94">
        <f t="shared" si="3"/>
        <v>2.7334851936218679E-2</v>
      </c>
      <c r="L72" s="51">
        <f t="shared" si="4"/>
        <v>9.0909090909090912E-2</v>
      </c>
      <c r="M72" s="51">
        <f t="shared" si="5"/>
        <v>9.959349593495935E-2</v>
      </c>
      <c r="N72" s="51">
        <f t="shared" si="6"/>
        <v>5.3604436229205174E-2</v>
      </c>
      <c r="O72" s="55">
        <f t="shared" si="7"/>
        <v>3.1578947368421054E-2</v>
      </c>
      <c r="P72" s="51">
        <f t="shared" si="8"/>
        <v>6.7860468752368536E-2</v>
      </c>
      <c r="Q72" s="72"/>
      <c r="R72" s="82">
        <f t="shared" si="23"/>
        <v>8.5539714867617106E-2</v>
      </c>
      <c r="S72" s="82">
        <f t="shared" si="24"/>
        <v>0.24786946326934919</v>
      </c>
    </row>
    <row r="73" spans="3:19" ht="15.75" thickBot="1" x14ac:dyDescent="0.3">
      <c r="C73" s="37" t="s">
        <v>68</v>
      </c>
      <c r="D73" s="24" t="s">
        <v>94</v>
      </c>
      <c r="E73" s="124">
        <v>419</v>
      </c>
      <c r="F73" s="124">
        <v>453</v>
      </c>
      <c r="G73" s="124">
        <v>477</v>
      </c>
      <c r="H73" s="124">
        <v>525</v>
      </c>
      <c r="I73" s="124">
        <v>565</v>
      </c>
      <c r="J73" s="124">
        <v>582</v>
      </c>
      <c r="K73" s="86">
        <f t="shared" ref="K73:K86" si="25">(F73-E73)/E73</f>
        <v>8.1145584725536998E-2</v>
      </c>
      <c r="L73" s="54">
        <f t="shared" ref="L73:L86" si="26">(G73-F73)/F73</f>
        <v>5.2980132450331126E-2</v>
      </c>
      <c r="M73" s="54">
        <f t="shared" ref="M73:M86" si="27">(H73-G73)/G73</f>
        <v>0.10062893081761007</v>
      </c>
      <c r="N73" s="54">
        <f t="shared" ref="N73:N86" si="28">(I73-H73)/H73</f>
        <v>7.6190476190476197E-2</v>
      </c>
      <c r="O73" s="56">
        <f t="shared" ref="O73:O86" si="29">(J73-I73)/I73</f>
        <v>3.0088495575221239E-2</v>
      </c>
      <c r="P73" s="54">
        <f t="shared" ref="P73:P86" si="30">AVERAGE(K73:N73)</f>
        <v>7.7736281045988592E-2</v>
      </c>
      <c r="Q73" s="73"/>
      <c r="R73" s="46">
        <f t="shared" si="23"/>
        <v>7.5356415478615074E-2</v>
      </c>
      <c r="S73" s="46">
        <f t="shared" si="24"/>
        <v>0.44807611603046071</v>
      </c>
    </row>
    <row r="74" spans="3:19" x14ac:dyDescent="0.25">
      <c r="C74" s="32" t="s">
        <v>95</v>
      </c>
      <c r="D74" s="11" t="s">
        <v>96</v>
      </c>
      <c r="E74" s="121">
        <v>547</v>
      </c>
      <c r="F74" s="121">
        <v>578</v>
      </c>
      <c r="G74" s="121">
        <v>615</v>
      </c>
      <c r="H74" s="121">
        <v>686</v>
      </c>
      <c r="I74" s="121">
        <v>723</v>
      </c>
      <c r="J74" s="121">
        <v>755</v>
      </c>
      <c r="K74" s="94">
        <f t="shared" si="25"/>
        <v>5.6672760511882997E-2</v>
      </c>
      <c r="L74" s="51">
        <f t="shared" si="26"/>
        <v>6.4013840830449822E-2</v>
      </c>
      <c r="M74" s="51">
        <f t="shared" si="27"/>
        <v>0.11544715447154472</v>
      </c>
      <c r="N74" s="51">
        <f t="shared" si="28"/>
        <v>5.393586005830904E-2</v>
      </c>
      <c r="O74" s="55">
        <f t="shared" si="29"/>
        <v>4.4260027662517291E-2</v>
      </c>
      <c r="P74" s="51">
        <f t="shared" si="30"/>
        <v>7.2517403968046637E-2</v>
      </c>
      <c r="Q74" s="67" t="s">
        <v>22</v>
      </c>
      <c r="R74" s="82">
        <f>(I74-$Q$79)/($Q$81-$Q$79)</f>
        <v>0.36990595611285265</v>
      </c>
      <c r="S74" s="82">
        <f>(P74-$Q$75)/($Q$77-$Q$75)</f>
        <v>0.43251825879543104</v>
      </c>
    </row>
    <row r="75" spans="3:19" x14ac:dyDescent="0.25">
      <c r="C75" s="32" t="s">
        <v>95</v>
      </c>
      <c r="D75" s="11" t="s">
        <v>97</v>
      </c>
      <c r="E75" s="121">
        <v>462</v>
      </c>
      <c r="F75" s="121">
        <v>489</v>
      </c>
      <c r="G75" s="121">
        <v>517</v>
      </c>
      <c r="H75" s="121">
        <v>587</v>
      </c>
      <c r="I75" s="121">
        <v>622</v>
      </c>
      <c r="J75" s="121">
        <v>652</v>
      </c>
      <c r="K75" s="94">
        <f t="shared" si="25"/>
        <v>5.844155844155844E-2</v>
      </c>
      <c r="L75" s="51">
        <f t="shared" si="26"/>
        <v>5.7259713701431493E-2</v>
      </c>
      <c r="M75" s="51">
        <f t="shared" si="27"/>
        <v>0.13539651837524178</v>
      </c>
      <c r="N75" s="51">
        <f t="shared" si="28"/>
        <v>5.9625212947189095E-2</v>
      </c>
      <c r="O75" s="55">
        <f t="shared" si="29"/>
        <v>4.8231511254019289E-2</v>
      </c>
      <c r="P75" s="51">
        <f t="shared" si="30"/>
        <v>7.7680750866355203E-2</v>
      </c>
      <c r="Q75" s="58">
        <f>MIN(P74:P86)</f>
        <v>5.8150068141347259E-2</v>
      </c>
      <c r="R75" s="82">
        <f>(I75-$Q$79)/($Q$81-$Q$79)</f>
        <v>5.329153605015674E-2</v>
      </c>
      <c r="S75" s="82">
        <f>(P75-$Q$75)/($Q$77-$Q$75)</f>
        <v>0.58795708454230966</v>
      </c>
    </row>
    <row r="76" spans="3:19" x14ac:dyDescent="0.25">
      <c r="C76" s="32" t="s">
        <v>95</v>
      </c>
      <c r="D76" s="10" t="s">
        <v>98</v>
      </c>
      <c r="E76" s="121">
        <v>508</v>
      </c>
      <c r="F76" s="121">
        <v>524</v>
      </c>
      <c r="G76" s="121">
        <v>560</v>
      </c>
      <c r="H76" s="121">
        <v>634</v>
      </c>
      <c r="I76" s="121">
        <v>656</v>
      </c>
      <c r="J76" s="121">
        <v>689</v>
      </c>
      <c r="K76" s="94">
        <f t="shared" si="25"/>
        <v>3.1496062992125984E-2</v>
      </c>
      <c r="L76" s="51">
        <f t="shared" si="26"/>
        <v>6.8702290076335881E-2</v>
      </c>
      <c r="M76" s="51">
        <f t="shared" si="27"/>
        <v>0.13214285714285715</v>
      </c>
      <c r="N76" s="51">
        <f t="shared" si="28"/>
        <v>3.4700315457413249E-2</v>
      </c>
      <c r="O76" s="55">
        <f t="shared" si="29"/>
        <v>5.0304878048780491E-2</v>
      </c>
      <c r="P76" s="51">
        <f t="shared" si="30"/>
        <v>6.676038141718306E-2</v>
      </c>
      <c r="Q76" s="67" t="s">
        <v>25</v>
      </c>
      <c r="R76" s="82">
        <f>(I76-$Q$79)/($Q$81-$Q$79)</f>
        <v>0.15987460815047022</v>
      </c>
      <c r="S76" s="82">
        <f>(P76-$Q$75)/($Q$77-$Q$75)</f>
        <v>0.25920725670148337</v>
      </c>
    </row>
    <row r="77" spans="3:19" x14ac:dyDescent="0.25">
      <c r="C77" s="32" t="s">
        <v>95</v>
      </c>
      <c r="D77" s="10" t="s">
        <v>99</v>
      </c>
      <c r="E77" s="121">
        <v>537</v>
      </c>
      <c r="F77" s="121">
        <v>562</v>
      </c>
      <c r="G77" s="121">
        <v>602</v>
      </c>
      <c r="H77" s="121">
        <v>682</v>
      </c>
      <c r="I77" s="121">
        <v>704</v>
      </c>
      <c r="J77" s="121">
        <v>756</v>
      </c>
      <c r="K77" s="94">
        <f t="shared" si="25"/>
        <v>4.6554934823091247E-2</v>
      </c>
      <c r="L77" s="51">
        <f t="shared" si="26"/>
        <v>7.1174377224199295E-2</v>
      </c>
      <c r="M77" s="51">
        <f t="shared" si="27"/>
        <v>0.13289036544850499</v>
      </c>
      <c r="N77" s="51">
        <f t="shared" si="28"/>
        <v>3.2258064516129031E-2</v>
      </c>
      <c r="O77" s="55">
        <f t="shared" si="29"/>
        <v>7.3863636363636367E-2</v>
      </c>
      <c r="P77" s="51">
        <f t="shared" si="30"/>
        <v>7.0719435502981126E-2</v>
      </c>
      <c r="Q77" s="58">
        <f>MAX(P74:P86)</f>
        <v>9.1367939374604773E-2</v>
      </c>
      <c r="R77" s="82">
        <f t="shared" ref="R77:R86" si="31">(I77-$Q$79)/($Q$81-$Q$79)</f>
        <v>0.31034482758620691</v>
      </c>
      <c r="S77" s="82">
        <f t="shared" ref="S77:S86" si="32">(P77-$Q$75)/($Q$77-$Q$75)</f>
        <v>0.37839171792109</v>
      </c>
    </row>
    <row r="78" spans="3:19" x14ac:dyDescent="0.25">
      <c r="C78" s="32" t="s">
        <v>95</v>
      </c>
      <c r="D78" s="10" t="s">
        <v>100</v>
      </c>
      <c r="E78" s="121">
        <v>521</v>
      </c>
      <c r="F78" s="121">
        <v>550</v>
      </c>
      <c r="G78" s="121">
        <v>589</v>
      </c>
      <c r="H78" s="121">
        <v>645</v>
      </c>
      <c r="I78" s="121">
        <v>676</v>
      </c>
      <c r="J78" s="121">
        <v>710</v>
      </c>
      <c r="K78" s="94">
        <f t="shared" si="25"/>
        <v>5.5662188099808059E-2</v>
      </c>
      <c r="L78" s="51">
        <f t="shared" si="26"/>
        <v>7.0909090909090908E-2</v>
      </c>
      <c r="M78" s="51">
        <f t="shared" si="27"/>
        <v>9.5076400679117143E-2</v>
      </c>
      <c r="N78" s="51">
        <f t="shared" si="28"/>
        <v>4.8062015503875968E-2</v>
      </c>
      <c r="O78" s="55">
        <f t="shared" si="29"/>
        <v>5.0295857988165681E-2</v>
      </c>
      <c r="P78" s="51">
        <f t="shared" si="30"/>
        <v>6.7427423797973021E-2</v>
      </c>
      <c r="Q78" s="67" t="s">
        <v>28</v>
      </c>
      <c r="R78" s="82">
        <f t="shared" si="31"/>
        <v>0.2225705329153605</v>
      </c>
      <c r="S78" s="82">
        <f t="shared" si="32"/>
        <v>0.27928808536464356</v>
      </c>
    </row>
    <row r="79" spans="3:19" x14ac:dyDescent="0.25">
      <c r="C79" s="32" t="s">
        <v>95</v>
      </c>
      <c r="D79" t="s">
        <v>101</v>
      </c>
      <c r="E79" s="121">
        <v>698</v>
      </c>
      <c r="F79" s="121">
        <v>726</v>
      </c>
      <c r="G79" s="121">
        <v>784</v>
      </c>
      <c r="H79" s="121">
        <v>849</v>
      </c>
      <c r="I79" s="121">
        <v>924</v>
      </c>
      <c r="J79" s="121">
        <v>942</v>
      </c>
      <c r="K79" s="94">
        <f t="shared" si="25"/>
        <v>4.0114613180515762E-2</v>
      </c>
      <c r="L79" s="51">
        <f t="shared" si="26"/>
        <v>7.9889807162534437E-2</v>
      </c>
      <c r="M79" s="51">
        <f t="shared" si="27"/>
        <v>8.2908163265306117E-2</v>
      </c>
      <c r="N79" s="51">
        <f t="shared" si="28"/>
        <v>8.8339222614840993E-2</v>
      </c>
      <c r="O79" s="55">
        <f t="shared" si="29"/>
        <v>1.948051948051948E-2</v>
      </c>
      <c r="P79" s="51">
        <f t="shared" si="30"/>
        <v>7.2812951555799324E-2</v>
      </c>
      <c r="Q79" s="82">
        <f>MIN(I74:I86)</f>
        <v>605</v>
      </c>
      <c r="R79" s="82">
        <f t="shared" si="31"/>
        <v>1</v>
      </c>
      <c r="S79" s="82">
        <f t="shared" si="32"/>
        <v>0.44141550527090018</v>
      </c>
    </row>
    <row r="80" spans="3:19" x14ac:dyDescent="0.25">
      <c r="C80" s="32" t="s">
        <v>95</v>
      </c>
      <c r="D80" t="s">
        <v>102</v>
      </c>
      <c r="E80" s="121">
        <v>549</v>
      </c>
      <c r="F80" s="121">
        <v>581</v>
      </c>
      <c r="G80" s="121">
        <v>608</v>
      </c>
      <c r="H80" s="121">
        <v>669</v>
      </c>
      <c r="I80" s="121">
        <v>712</v>
      </c>
      <c r="J80" s="121">
        <v>736</v>
      </c>
      <c r="K80" s="94">
        <f t="shared" si="25"/>
        <v>5.8287795992714025E-2</v>
      </c>
      <c r="L80" s="51">
        <f t="shared" si="26"/>
        <v>4.6471600688468159E-2</v>
      </c>
      <c r="M80" s="51">
        <f t="shared" si="27"/>
        <v>0.10032894736842106</v>
      </c>
      <c r="N80" s="51">
        <f t="shared" si="28"/>
        <v>6.4275037369207769E-2</v>
      </c>
      <c r="O80" s="55">
        <f t="shared" si="29"/>
        <v>3.3707865168539325E-2</v>
      </c>
      <c r="P80" s="51">
        <f t="shared" si="30"/>
        <v>6.734084535470275E-2</v>
      </c>
      <c r="Q80" s="67" t="s">
        <v>31</v>
      </c>
      <c r="R80" s="82">
        <f t="shared" si="31"/>
        <v>0.33542319749216298</v>
      </c>
      <c r="S80" s="82">
        <f t="shared" si="32"/>
        <v>0.27668170391827351</v>
      </c>
    </row>
    <row r="81" spans="3:19" x14ac:dyDescent="0.25">
      <c r="C81" s="32" t="s">
        <v>95</v>
      </c>
      <c r="D81" t="s">
        <v>103</v>
      </c>
      <c r="E81" s="121">
        <v>490</v>
      </c>
      <c r="F81" s="121">
        <v>519</v>
      </c>
      <c r="G81" s="121">
        <v>562</v>
      </c>
      <c r="H81" s="121">
        <v>616</v>
      </c>
      <c r="I81" s="121">
        <v>650</v>
      </c>
      <c r="J81" s="121">
        <v>686</v>
      </c>
      <c r="K81" s="94">
        <f t="shared" si="25"/>
        <v>5.9183673469387757E-2</v>
      </c>
      <c r="L81" s="51">
        <f t="shared" si="26"/>
        <v>8.2851637764932567E-2</v>
      </c>
      <c r="M81" s="51">
        <f t="shared" si="27"/>
        <v>9.6085409252669035E-2</v>
      </c>
      <c r="N81" s="51">
        <f t="shared" si="28"/>
        <v>5.5194805194805192E-2</v>
      </c>
      <c r="O81" s="55">
        <f t="shared" si="29"/>
        <v>5.5384615384615386E-2</v>
      </c>
      <c r="P81" s="51">
        <f t="shared" si="30"/>
        <v>7.3328881420448647E-2</v>
      </c>
      <c r="Q81" s="123">
        <f>MAX(I74:I86)</f>
        <v>924</v>
      </c>
      <c r="R81" s="82">
        <f t="shared" si="31"/>
        <v>0.14106583072100312</v>
      </c>
      <c r="S81" s="82">
        <f t="shared" si="32"/>
        <v>0.45694720087614943</v>
      </c>
    </row>
    <row r="82" spans="3:19" x14ac:dyDescent="0.25">
      <c r="C82" s="32" t="s">
        <v>95</v>
      </c>
      <c r="D82" t="s">
        <v>104</v>
      </c>
      <c r="E82" s="121">
        <v>510</v>
      </c>
      <c r="F82" s="121">
        <v>525</v>
      </c>
      <c r="G82" s="121">
        <v>557</v>
      </c>
      <c r="H82" s="121">
        <v>619</v>
      </c>
      <c r="I82" s="121">
        <v>650</v>
      </c>
      <c r="J82" s="121">
        <v>690</v>
      </c>
      <c r="K82" s="94">
        <f t="shared" si="25"/>
        <v>2.9411764705882353E-2</v>
      </c>
      <c r="L82" s="51">
        <f t="shared" si="26"/>
        <v>6.0952380952380952E-2</v>
      </c>
      <c r="M82" s="51">
        <f t="shared" si="27"/>
        <v>0.11131059245960502</v>
      </c>
      <c r="N82" s="51">
        <f t="shared" si="28"/>
        <v>5.0080775444264945E-2</v>
      </c>
      <c r="O82" s="55">
        <f t="shared" si="29"/>
        <v>6.1538461538461542E-2</v>
      </c>
      <c r="P82" s="51">
        <f t="shared" si="30"/>
        <v>6.2938878390533318E-2</v>
      </c>
      <c r="Q82" s="72"/>
      <c r="R82" s="82">
        <f t="shared" si="31"/>
        <v>0.14106583072100312</v>
      </c>
      <c r="S82" s="82">
        <f t="shared" si="32"/>
        <v>0.1441636706807248</v>
      </c>
    </row>
    <row r="83" spans="3:19" x14ac:dyDescent="0.25">
      <c r="C83" s="32" t="s">
        <v>95</v>
      </c>
      <c r="D83" t="s">
        <v>105</v>
      </c>
      <c r="E83" s="121">
        <v>472</v>
      </c>
      <c r="F83" s="121">
        <v>497</v>
      </c>
      <c r="G83" s="121">
        <v>519</v>
      </c>
      <c r="H83" s="121">
        <v>654</v>
      </c>
      <c r="I83" s="121">
        <v>624</v>
      </c>
      <c r="J83" s="121">
        <v>639</v>
      </c>
      <c r="K83" s="94">
        <f t="shared" si="25"/>
        <v>5.2966101694915252E-2</v>
      </c>
      <c r="L83" s="51">
        <f t="shared" si="26"/>
        <v>4.4265593561368208E-2</v>
      </c>
      <c r="M83" s="51">
        <f t="shared" si="27"/>
        <v>0.26011560693641617</v>
      </c>
      <c r="N83" s="51">
        <f t="shared" si="28"/>
        <v>-4.5871559633027525E-2</v>
      </c>
      <c r="O83" s="55">
        <f t="shared" si="29"/>
        <v>2.403846153846154E-2</v>
      </c>
      <c r="P83" s="51">
        <f t="shared" si="30"/>
        <v>7.7868935639918022E-2</v>
      </c>
      <c r="Q83" s="72"/>
      <c r="R83" s="82">
        <f t="shared" si="31"/>
        <v>5.9561128526645767E-2</v>
      </c>
      <c r="S83" s="82">
        <f t="shared" si="32"/>
        <v>0.59362225111006994</v>
      </c>
    </row>
    <row r="84" spans="3:19" x14ac:dyDescent="0.25">
      <c r="C84" s="32" t="s">
        <v>95</v>
      </c>
      <c r="D84" t="s">
        <v>106</v>
      </c>
      <c r="E84" s="121">
        <v>492</v>
      </c>
      <c r="F84" s="121">
        <v>522</v>
      </c>
      <c r="G84" s="121">
        <v>547</v>
      </c>
      <c r="H84" s="121">
        <v>612</v>
      </c>
      <c r="I84" s="121">
        <v>615</v>
      </c>
      <c r="J84" s="121">
        <v>662</v>
      </c>
      <c r="K84" s="94">
        <f t="shared" si="25"/>
        <v>6.097560975609756E-2</v>
      </c>
      <c r="L84" s="51">
        <f t="shared" si="26"/>
        <v>4.7892720306513412E-2</v>
      </c>
      <c r="M84" s="51">
        <f t="shared" si="27"/>
        <v>0.11882998171846434</v>
      </c>
      <c r="N84" s="51">
        <f t="shared" si="28"/>
        <v>4.9019607843137254E-3</v>
      </c>
      <c r="O84" s="55">
        <f t="shared" si="29"/>
        <v>7.642276422764227E-2</v>
      </c>
      <c r="P84" s="51">
        <f t="shared" si="30"/>
        <v>5.8150068141347259E-2</v>
      </c>
      <c r="Q84" s="72"/>
      <c r="R84" s="82">
        <f t="shared" si="31"/>
        <v>3.1347962382445138E-2</v>
      </c>
      <c r="S84" s="82">
        <f t="shared" si="32"/>
        <v>0</v>
      </c>
    </row>
    <row r="85" spans="3:19" x14ac:dyDescent="0.25">
      <c r="C85" s="32" t="s">
        <v>95</v>
      </c>
      <c r="D85" t="s">
        <v>107</v>
      </c>
      <c r="E85" s="121">
        <v>433</v>
      </c>
      <c r="F85" s="121">
        <v>458</v>
      </c>
      <c r="G85" s="121">
        <v>502</v>
      </c>
      <c r="H85" s="121">
        <v>583</v>
      </c>
      <c r="I85" s="121">
        <v>605</v>
      </c>
      <c r="J85" s="121">
        <v>624</v>
      </c>
      <c r="K85" s="94">
        <f t="shared" si="25"/>
        <v>5.7736720554272515E-2</v>
      </c>
      <c r="L85" s="51">
        <f t="shared" si="26"/>
        <v>9.606986899563319E-2</v>
      </c>
      <c r="M85" s="51">
        <f t="shared" si="27"/>
        <v>0.16135458167330677</v>
      </c>
      <c r="N85" s="51">
        <f t="shared" si="28"/>
        <v>3.7735849056603772E-2</v>
      </c>
      <c r="O85" s="55">
        <f t="shared" si="29"/>
        <v>3.1404958677685953E-2</v>
      </c>
      <c r="P85" s="51">
        <f t="shared" si="30"/>
        <v>8.8224255069954058E-2</v>
      </c>
      <c r="Q85" s="72"/>
      <c r="R85" s="82">
        <f t="shared" si="31"/>
        <v>0</v>
      </c>
      <c r="S85" s="82">
        <f t="shared" si="32"/>
        <v>0.90536165660419321</v>
      </c>
    </row>
    <row r="86" spans="3:19" x14ac:dyDescent="0.25">
      <c r="C86" s="38" t="s">
        <v>95</v>
      </c>
      <c r="D86" s="4" t="s">
        <v>108</v>
      </c>
      <c r="E86" s="122">
        <v>470</v>
      </c>
      <c r="F86" s="122">
        <v>508</v>
      </c>
      <c r="G86" s="122">
        <v>539</v>
      </c>
      <c r="H86" s="122">
        <v>611</v>
      </c>
      <c r="I86" s="122">
        <v>666</v>
      </c>
      <c r="J86" s="122">
        <v>723</v>
      </c>
      <c r="K86" s="95">
        <f t="shared" si="25"/>
        <v>8.085106382978724E-2</v>
      </c>
      <c r="L86" s="65">
        <f t="shared" si="26"/>
        <v>6.1023622047244097E-2</v>
      </c>
      <c r="M86" s="65">
        <f t="shared" si="27"/>
        <v>0.13358070500927643</v>
      </c>
      <c r="N86" s="65">
        <f t="shared" si="28"/>
        <v>9.0016366612111293E-2</v>
      </c>
      <c r="O86" s="96">
        <f t="shared" si="29"/>
        <v>8.5585585585585586E-2</v>
      </c>
      <c r="P86" s="65">
        <f t="shared" si="30"/>
        <v>9.1367939374604773E-2</v>
      </c>
      <c r="Q86" s="74"/>
      <c r="R86" s="78">
        <f t="shared" si="31"/>
        <v>0.19122257053291536</v>
      </c>
      <c r="S86" s="78">
        <f t="shared" si="32"/>
        <v>1</v>
      </c>
    </row>
  </sheetData>
  <mergeCells count="1">
    <mergeCell ref="E3:K4"/>
  </mergeCells>
  <phoneticPr fontId="13" type="noConversion"/>
  <conditionalFormatting sqref="R7:R25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{CB78C526-8845-4680-80EB-4455DE6BA8A8}</x14:id>
        </ext>
      </extLst>
    </cfRule>
  </conditionalFormatting>
  <conditionalFormatting sqref="S7:S25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{14B6EB69-1689-4C90-8EA7-A74566E707EB}</x14:id>
        </ext>
      </extLst>
    </cfRule>
  </conditionalFormatting>
  <conditionalFormatting sqref="R26:R39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{314CD942-FF00-4BA6-9938-2F31F1B3CA6B}</x14:id>
        </ext>
      </extLst>
    </cfRule>
  </conditionalFormatting>
  <conditionalFormatting sqref="S26:S39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{984E3117-07A4-4F84-ACE6-5C162053BBB3}</x14:id>
        </ext>
      </extLst>
    </cfRule>
  </conditionalFormatting>
  <conditionalFormatting sqref="R40:R4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{A0054EC2-88DA-4632-BC25-A3A46BB1C890}</x14:id>
        </ext>
      </extLst>
    </cfRule>
  </conditionalFormatting>
  <conditionalFormatting sqref="S40:S47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{F3455722-B42F-4E70-9605-8E26C04837FB}</x14:id>
        </ext>
      </extLst>
    </cfRule>
  </conditionalFormatting>
  <conditionalFormatting sqref="R48:R73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{A0B68D7E-1249-46FA-A341-5D71B5136A6A}</x14:id>
        </ext>
      </extLst>
    </cfRule>
  </conditionalFormatting>
  <conditionalFormatting sqref="S48:S73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{5A0309C8-0D01-4D04-87A2-3F3AA874750C}</x14:id>
        </ext>
      </extLst>
    </cfRule>
  </conditionalFormatting>
  <conditionalFormatting sqref="R74:R86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{395809DC-F6B0-44C5-989D-3A64F3515D52}</x14:id>
        </ext>
      </extLst>
    </cfRule>
  </conditionalFormatting>
  <conditionalFormatting sqref="S74:S8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{64ED0689-4E3C-41D0-A4F2-5A84522BDDAF}</x14:id>
        </ext>
      </extLst>
    </cfRule>
  </conditionalFormatting>
  <conditionalFormatting sqref="E7:J2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J3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0:J4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J7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J8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9:T7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{667BE6BD-E1F5-494A-9301-5720D108221D}</x14:id>
        </ext>
      </extLst>
    </cfRule>
  </conditionalFormatting>
  <conditionalFormatting sqref="U49:U7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{B6277168-DAA5-49FF-ABD1-D20F1773A756}</x14:id>
        </ext>
      </extLst>
    </cfRule>
  </conditionalFormatting>
  <hyperlinks>
    <hyperlink ref="C4" r:id="rId1" xr:uid="{F79A8D4F-C8DD-4D2B-B41C-0F9EA7E0CB9D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78C526-8845-4680-80EB-4455DE6BA8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R7:R25</xm:sqref>
        </x14:conditionalFormatting>
        <x14:conditionalFormatting xmlns:xm="http://schemas.microsoft.com/office/excel/2006/main">
          <x14:cfRule type="dataBar" id="{14B6EB69-1689-4C90-8EA7-A74566E70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S7:S25</xm:sqref>
        </x14:conditionalFormatting>
        <x14:conditionalFormatting xmlns:xm="http://schemas.microsoft.com/office/excel/2006/main">
          <x14:cfRule type="dataBar" id="{314CD942-FF00-4BA6-9938-2F31F1B3CA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R26:R39</xm:sqref>
        </x14:conditionalFormatting>
        <x14:conditionalFormatting xmlns:xm="http://schemas.microsoft.com/office/excel/2006/main">
          <x14:cfRule type="dataBar" id="{984E3117-07A4-4F84-ACE6-5C162053B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S26:S39</xm:sqref>
        </x14:conditionalFormatting>
        <x14:conditionalFormatting xmlns:xm="http://schemas.microsoft.com/office/excel/2006/main">
          <x14:cfRule type="dataBar" id="{A0054EC2-88DA-4632-BC25-A3A46BB1C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R40:R47</xm:sqref>
        </x14:conditionalFormatting>
        <x14:conditionalFormatting xmlns:xm="http://schemas.microsoft.com/office/excel/2006/main">
          <x14:cfRule type="dataBar" id="{F3455722-B42F-4E70-9605-8E26C04837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S40:S47</xm:sqref>
        </x14:conditionalFormatting>
        <x14:conditionalFormatting xmlns:xm="http://schemas.microsoft.com/office/excel/2006/main">
          <x14:cfRule type="dataBar" id="{A0B68D7E-1249-46FA-A341-5D71B5136A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R48:R73</xm:sqref>
        </x14:conditionalFormatting>
        <x14:conditionalFormatting xmlns:xm="http://schemas.microsoft.com/office/excel/2006/main">
          <x14:cfRule type="dataBar" id="{5A0309C8-0D01-4D04-87A2-3F3AA87475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S48:S73</xm:sqref>
        </x14:conditionalFormatting>
        <x14:conditionalFormatting xmlns:xm="http://schemas.microsoft.com/office/excel/2006/main">
          <x14:cfRule type="dataBar" id="{395809DC-F6B0-44C5-989D-3A64F3515D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R74:R86</xm:sqref>
        </x14:conditionalFormatting>
        <x14:conditionalFormatting xmlns:xm="http://schemas.microsoft.com/office/excel/2006/main">
          <x14:cfRule type="dataBar" id="{64ED0689-4E3C-41D0-A4F2-5A84522BDD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S74:S86</xm:sqref>
        </x14:conditionalFormatting>
        <x14:conditionalFormatting xmlns:xm="http://schemas.microsoft.com/office/excel/2006/main">
          <x14:cfRule type="dataBar" id="{667BE6BD-E1F5-494A-9301-5720D10822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T49:T73</xm:sqref>
        </x14:conditionalFormatting>
        <x14:conditionalFormatting xmlns:xm="http://schemas.microsoft.com/office/excel/2006/main">
          <x14:cfRule type="dataBar" id="{B6277168-DAA5-49FF-ABD1-D20F1773A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U49:U73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6FE5-42A0-46B1-BE07-F29AE71A1F9A}">
  <dimension ref="A1:I85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83" sqref="Q83"/>
    </sheetView>
  </sheetViews>
  <sheetFormatPr defaultRowHeight="15" x14ac:dyDescent="0.25"/>
  <cols>
    <col min="1" max="1" width="2.85546875" style="21" customWidth="1"/>
    <col min="2" max="2" width="0" hidden="1" customWidth="1"/>
    <col min="3" max="3" width="8.85546875" bestFit="1" customWidth="1"/>
    <col min="4" max="4" width="17.28515625" bestFit="1" customWidth="1"/>
  </cols>
  <sheetData>
    <row r="1" spans="3:9" s="21" customFormat="1" x14ac:dyDescent="0.25"/>
    <row r="2" spans="3:9" s="21" customFormat="1" x14ac:dyDescent="0.25">
      <c r="C2" s="126" t="s">
        <v>0</v>
      </c>
      <c r="E2" s="210" t="s">
        <v>128</v>
      </c>
      <c r="F2" s="211"/>
      <c r="G2" s="211"/>
      <c r="H2" s="211"/>
      <c r="I2" s="212"/>
    </row>
    <row r="3" spans="3:9" s="21" customFormat="1" x14ac:dyDescent="0.25">
      <c r="C3" s="97" t="s">
        <v>2</v>
      </c>
      <c r="E3" s="213"/>
      <c r="F3" s="214"/>
      <c r="G3" s="214"/>
      <c r="H3" s="214"/>
      <c r="I3" s="215"/>
    </row>
    <row r="4" spans="3:9" s="21" customFormat="1" x14ac:dyDescent="0.25"/>
    <row r="5" spans="3:9" s="21" customFormat="1" x14ac:dyDescent="0.25">
      <c r="C5" s="166" t="s">
        <v>3</v>
      </c>
      <c r="D5" s="166" t="s">
        <v>4</v>
      </c>
      <c r="E5" s="167">
        <v>2016</v>
      </c>
      <c r="F5" s="167">
        <v>2017</v>
      </c>
      <c r="G5" s="167">
        <v>2018</v>
      </c>
      <c r="H5" s="167">
        <v>2019</v>
      </c>
      <c r="I5" s="168">
        <v>2020</v>
      </c>
    </row>
    <row r="6" spans="3:9" x14ac:dyDescent="0.25">
      <c r="C6" s="32" t="s">
        <v>20</v>
      </c>
      <c r="D6" s="11" t="s">
        <v>21</v>
      </c>
      <c r="E6" s="87">
        <v>30714</v>
      </c>
      <c r="F6" s="87">
        <v>32012</v>
      </c>
      <c r="G6" s="87">
        <v>31539</v>
      </c>
      <c r="H6" s="87">
        <v>30992</v>
      </c>
      <c r="I6" s="89">
        <v>30205</v>
      </c>
    </row>
    <row r="7" spans="3:9" x14ac:dyDescent="0.25">
      <c r="C7" s="32" t="s">
        <v>20</v>
      </c>
      <c r="D7" s="11" t="s">
        <v>23</v>
      </c>
      <c r="E7" s="87">
        <v>15860</v>
      </c>
      <c r="F7" s="87">
        <v>16188</v>
      </c>
      <c r="G7" s="87">
        <v>16449</v>
      </c>
      <c r="H7" s="87">
        <v>16349</v>
      </c>
      <c r="I7" s="89">
        <v>15830</v>
      </c>
    </row>
    <row r="8" spans="3:9" x14ac:dyDescent="0.25">
      <c r="C8" s="32" t="s">
        <v>20</v>
      </c>
      <c r="D8" s="10" t="s">
        <v>24</v>
      </c>
      <c r="E8" s="87">
        <v>6495</v>
      </c>
      <c r="F8" s="87">
        <v>6663</v>
      </c>
      <c r="G8" s="87">
        <v>6574</v>
      </c>
      <c r="H8" s="87">
        <v>6700</v>
      </c>
      <c r="I8" s="89">
        <v>6530</v>
      </c>
    </row>
    <row r="9" spans="3:9" x14ac:dyDescent="0.25">
      <c r="C9" s="32" t="s">
        <v>20</v>
      </c>
      <c r="D9" s="10" t="s">
        <v>26</v>
      </c>
      <c r="E9" s="87">
        <v>5342</v>
      </c>
      <c r="F9" s="87">
        <v>5310</v>
      </c>
      <c r="G9" s="87">
        <v>5411</v>
      </c>
      <c r="H9" s="87">
        <v>5883</v>
      </c>
      <c r="I9" s="89">
        <v>5591</v>
      </c>
    </row>
    <row r="10" spans="3:9" x14ac:dyDescent="0.25">
      <c r="C10" s="32" t="s">
        <v>20</v>
      </c>
      <c r="D10" s="10" t="s">
        <v>27</v>
      </c>
      <c r="E10" s="87">
        <v>5087</v>
      </c>
      <c r="F10" s="87">
        <v>5021</v>
      </c>
      <c r="G10" s="87">
        <v>4831</v>
      </c>
      <c r="H10" s="87">
        <v>4774</v>
      </c>
      <c r="I10" s="89">
        <v>4714</v>
      </c>
    </row>
    <row r="11" spans="3:9" x14ac:dyDescent="0.25">
      <c r="C11" s="32" t="s">
        <v>20</v>
      </c>
      <c r="D11" s="10" t="s">
        <v>29</v>
      </c>
      <c r="E11" s="87">
        <v>4875</v>
      </c>
      <c r="F11" s="87">
        <v>4959</v>
      </c>
      <c r="G11" s="87">
        <v>5082</v>
      </c>
      <c r="H11" s="87">
        <v>5120</v>
      </c>
      <c r="I11" s="89">
        <v>5033</v>
      </c>
    </row>
    <row r="12" spans="3:9" x14ac:dyDescent="0.25">
      <c r="C12" s="32" t="s">
        <v>20</v>
      </c>
      <c r="D12" s="23" t="s">
        <v>30</v>
      </c>
      <c r="E12" s="87">
        <v>1330</v>
      </c>
      <c r="F12" s="87">
        <v>1395</v>
      </c>
      <c r="G12" s="87">
        <v>1381</v>
      </c>
      <c r="H12" s="87">
        <v>1328</v>
      </c>
      <c r="I12" s="89">
        <v>1299</v>
      </c>
    </row>
    <row r="13" spans="3:9" x14ac:dyDescent="0.25">
      <c r="C13" s="32" t="s">
        <v>20</v>
      </c>
      <c r="D13" s="23" t="s">
        <v>32</v>
      </c>
      <c r="E13" s="87">
        <v>1019</v>
      </c>
      <c r="F13" s="87">
        <v>999</v>
      </c>
      <c r="G13" s="87">
        <v>1029</v>
      </c>
      <c r="H13" s="87">
        <v>1131</v>
      </c>
      <c r="I13" s="89">
        <v>1134</v>
      </c>
    </row>
    <row r="14" spans="3:9" x14ac:dyDescent="0.25">
      <c r="C14" s="32" t="s">
        <v>20</v>
      </c>
      <c r="D14" s="23" t="s">
        <v>33</v>
      </c>
      <c r="E14" s="87">
        <v>551</v>
      </c>
      <c r="F14" s="87">
        <v>581</v>
      </c>
      <c r="G14" s="87">
        <v>595</v>
      </c>
      <c r="H14" s="87">
        <v>586</v>
      </c>
      <c r="I14" s="89">
        <v>580</v>
      </c>
    </row>
    <row r="15" spans="3:9" x14ac:dyDescent="0.25">
      <c r="C15" s="32" t="s">
        <v>20</v>
      </c>
      <c r="D15" s="23" t="s">
        <v>34</v>
      </c>
      <c r="E15" s="87">
        <v>574</v>
      </c>
      <c r="F15" s="87">
        <v>575</v>
      </c>
      <c r="G15" s="87">
        <v>580</v>
      </c>
      <c r="H15" s="87">
        <v>556</v>
      </c>
      <c r="I15" s="89">
        <v>603</v>
      </c>
    </row>
    <row r="16" spans="3:9" x14ac:dyDescent="0.25">
      <c r="C16" s="32" t="s">
        <v>20</v>
      </c>
      <c r="D16" s="23" t="s">
        <v>35</v>
      </c>
      <c r="E16" s="87">
        <v>389</v>
      </c>
      <c r="F16" s="87">
        <v>513</v>
      </c>
      <c r="G16" s="87">
        <v>424</v>
      </c>
      <c r="H16" s="87">
        <v>406</v>
      </c>
      <c r="I16" s="89">
        <v>374</v>
      </c>
    </row>
    <row r="17" spans="3:9" x14ac:dyDescent="0.25">
      <c r="C17" s="32" t="s">
        <v>20</v>
      </c>
      <c r="D17" s="23" t="s">
        <v>36</v>
      </c>
      <c r="E17" s="87">
        <v>218</v>
      </c>
      <c r="F17" s="87">
        <v>213</v>
      </c>
      <c r="G17" s="87">
        <v>229</v>
      </c>
      <c r="H17" s="87">
        <v>263</v>
      </c>
      <c r="I17" s="89">
        <v>227</v>
      </c>
    </row>
    <row r="18" spans="3:9" x14ac:dyDescent="0.25">
      <c r="C18" s="32" t="s">
        <v>20</v>
      </c>
      <c r="D18" s="23" t="s">
        <v>37</v>
      </c>
      <c r="E18" s="87">
        <v>240</v>
      </c>
      <c r="F18" s="87">
        <v>233</v>
      </c>
      <c r="G18" s="87">
        <v>238</v>
      </c>
      <c r="H18" s="87">
        <v>239</v>
      </c>
      <c r="I18" s="89">
        <v>209</v>
      </c>
    </row>
    <row r="19" spans="3:9" x14ac:dyDescent="0.25">
      <c r="C19" s="32" t="s">
        <v>20</v>
      </c>
      <c r="D19" s="23" t="s">
        <v>38</v>
      </c>
      <c r="E19" s="87">
        <v>117</v>
      </c>
      <c r="F19" s="87">
        <v>127</v>
      </c>
      <c r="G19" s="87">
        <v>131</v>
      </c>
      <c r="H19" s="87">
        <v>199</v>
      </c>
      <c r="I19" s="89">
        <v>189</v>
      </c>
    </row>
    <row r="20" spans="3:9" x14ac:dyDescent="0.25">
      <c r="C20" s="32" t="s">
        <v>20</v>
      </c>
      <c r="D20" s="23" t="s">
        <v>39</v>
      </c>
      <c r="E20" s="87">
        <v>426</v>
      </c>
      <c r="F20" s="87">
        <v>475</v>
      </c>
      <c r="G20" s="87">
        <v>488</v>
      </c>
      <c r="H20" s="87">
        <v>456</v>
      </c>
      <c r="I20" s="89">
        <v>434</v>
      </c>
    </row>
    <row r="21" spans="3:9" x14ac:dyDescent="0.25">
      <c r="C21" s="32" t="s">
        <v>20</v>
      </c>
      <c r="D21" s="23" t="s">
        <v>41</v>
      </c>
      <c r="E21" s="87">
        <v>1653</v>
      </c>
      <c r="F21" s="87">
        <v>1677</v>
      </c>
      <c r="G21" s="87">
        <v>1656</v>
      </c>
      <c r="H21" s="87">
        <v>1705</v>
      </c>
      <c r="I21" s="89">
        <v>1740</v>
      </c>
    </row>
    <row r="22" spans="3:9" x14ac:dyDescent="0.25">
      <c r="C22" s="32" t="s">
        <v>20</v>
      </c>
      <c r="D22" s="23" t="s">
        <v>42</v>
      </c>
      <c r="E22" s="87">
        <v>677</v>
      </c>
      <c r="F22" s="87">
        <v>674</v>
      </c>
      <c r="G22" s="87">
        <v>700</v>
      </c>
      <c r="H22" s="87">
        <v>705</v>
      </c>
      <c r="I22" s="89">
        <v>685</v>
      </c>
    </row>
    <row r="23" spans="3:9" x14ac:dyDescent="0.25">
      <c r="C23" s="32" t="s">
        <v>20</v>
      </c>
      <c r="D23" s="23" t="s">
        <v>43</v>
      </c>
      <c r="E23" s="87">
        <v>139</v>
      </c>
      <c r="F23" s="87">
        <v>139</v>
      </c>
      <c r="G23" s="87">
        <v>130</v>
      </c>
      <c r="H23" s="87">
        <v>134</v>
      </c>
      <c r="I23" s="89">
        <v>147</v>
      </c>
    </row>
    <row r="24" spans="3:9" ht="15.75" thickBot="1" x14ac:dyDescent="0.3">
      <c r="C24" s="34" t="s">
        <v>20</v>
      </c>
      <c r="D24" s="13" t="s">
        <v>44</v>
      </c>
      <c r="E24" s="92">
        <v>1296</v>
      </c>
      <c r="F24" s="92">
        <v>1306</v>
      </c>
      <c r="G24" s="92">
        <v>1265</v>
      </c>
      <c r="H24" s="92">
        <v>1233</v>
      </c>
      <c r="I24" s="93">
        <v>1199</v>
      </c>
    </row>
    <row r="25" spans="3:9" x14ac:dyDescent="0.25">
      <c r="C25" s="36" t="s">
        <v>45</v>
      </c>
      <c r="D25" s="11" t="s">
        <v>46</v>
      </c>
      <c r="E25" s="87">
        <v>37259</v>
      </c>
      <c r="F25" s="87">
        <v>37242</v>
      </c>
      <c r="G25" s="87">
        <v>36572</v>
      </c>
      <c r="H25" s="87">
        <v>36655</v>
      </c>
      <c r="I25" s="89">
        <v>36438</v>
      </c>
    </row>
    <row r="26" spans="3:9" x14ac:dyDescent="0.25">
      <c r="C26" s="36" t="s">
        <v>45</v>
      </c>
      <c r="D26" s="11" t="s">
        <v>47</v>
      </c>
      <c r="E26" s="87">
        <v>14040</v>
      </c>
      <c r="F26" s="87">
        <v>13927</v>
      </c>
      <c r="G26" s="87">
        <v>14609</v>
      </c>
      <c r="H26" s="87">
        <v>14919</v>
      </c>
      <c r="I26" s="89">
        <v>15070</v>
      </c>
    </row>
    <row r="27" spans="3:9" x14ac:dyDescent="0.25">
      <c r="C27" s="36" t="s">
        <v>45</v>
      </c>
      <c r="D27" s="10" t="s">
        <v>48</v>
      </c>
      <c r="E27" s="87">
        <v>3079</v>
      </c>
      <c r="F27" s="87">
        <v>3004</v>
      </c>
      <c r="G27" s="87">
        <v>3023</v>
      </c>
      <c r="H27" s="87">
        <v>3005</v>
      </c>
      <c r="I27" s="89">
        <v>2940</v>
      </c>
    </row>
    <row r="28" spans="3:9" x14ac:dyDescent="0.25">
      <c r="C28" s="36" t="s">
        <v>45</v>
      </c>
      <c r="D28" s="10" t="s">
        <v>49</v>
      </c>
      <c r="E28" s="87">
        <v>2785</v>
      </c>
      <c r="F28" s="87">
        <v>2788</v>
      </c>
      <c r="G28" s="87">
        <v>2687</v>
      </c>
      <c r="H28" s="87">
        <v>2687</v>
      </c>
      <c r="I28" s="89">
        <v>2577</v>
      </c>
    </row>
    <row r="29" spans="3:9" x14ac:dyDescent="0.25">
      <c r="C29" s="36" t="s">
        <v>45</v>
      </c>
      <c r="D29" s="10" t="s">
        <v>50</v>
      </c>
      <c r="E29" s="87">
        <v>2471</v>
      </c>
      <c r="F29" s="87">
        <v>2611</v>
      </c>
      <c r="G29" s="87">
        <v>2651</v>
      </c>
      <c r="H29" s="87">
        <v>2641</v>
      </c>
      <c r="I29" s="89">
        <v>2638</v>
      </c>
    </row>
    <row r="30" spans="3:9" x14ac:dyDescent="0.25">
      <c r="C30" s="36" t="s">
        <v>45</v>
      </c>
      <c r="D30" s="10" t="s">
        <v>51</v>
      </c>
      <c r="E30" s="87">
        <v>2889</v>
      </c>
      <c r="F30" s="87">
        <v>2848</v>
      </c>
      <c r="G30" s="87">
        <v>2733</v>
      </c>
      <c r="H30" s="87">
        <v>2839</v>
      </c>
      <c r="I30" s="89">
        <v>2780</v>
      </c>
    </row>
    <row r="31" spans="3:9" x14ac:dyDescent="0.25">
      <c r="C31" s="36" t="s">
        <v>45</v>
      </c>
      <c r="D31" s="10" t="s">
        <v>52</v>
      </c>
      <c r="E31" s="87">
        <v>2222</v>
      </c>
      <c r="F31" s="87">
        <v>2395</v>
      </c>
      <c r="G31" s="87">
        <v>2433</v>
      </c>
      <c r="H31" s="87">
        <v>2393</v>
      </c>
      <c r="I31" s="89">
        <v>2371</v>
      </c>
    </row>
    <row r="32" spans="3:9" x14ac:dyDescent="0.25">
      <c r="C32" s="36" t="s">
        <v>45</v>
      </c>
      <c r="D32" s="23" t="s">
        <v>53</v>
      </c>
      <c r="E32" s="87">
        <v>754</v>
      </c>
      <c r="F32" s="87">
        <v>776</v>
      </c>
      <c r="G32" s="87">
        <v>699</v>
      </c>
      <c r="H32" s="87">
        <v>806</v>
      </c>
      <c r="I32" s="89">
        <v>767</v>
      </c>
    </row>
    <row r="33" spans="3:9" x14ac:dyDescent="0.25">
      <c r="C33" s="36" t="s">
        <v>45</v>
      </c>
      <c r="D33" s="23" t="s">
        <v>54</v>
      </c>
      <c r="E33" s="87">
        <v>421</v>
      </c>
      <c r="F33" s="87">
        <v>424</v>
      </c>
      <c r="G33" s="87">
        <v>402</v>
      </c>
      <c r="H33" s="87">
        <v>413</v>
      </c>
      <c r="I33" s="89">
        <v>407</v>
      </c>
    </row>
    <row r="34" spans="3:9" x14ac:dyDescent="0.25">
      <c r="C34" s="36" t="s">
        <v>45</v>
      </c>
      <c r="D34" s="23" t="s">
        <v>55</v>
      </c>
      <c r="E34" s="87">
        <v>757</v>
      </c>
      <c r="F34" s="87">
        <v>844</v>
      </c>
      <c r="G34" s="87">
        <v>866</v>
      </c>
      <c r="H34" s="87">
        <v>839</v>
      </c>
      <c r="I34" s="89">
        <v>809</v>
      </c>
    </row>
    <row r="35" spans="3:9" x14ac:dyDescent="0.25">
      <c r="C35" s="36" t="s">
        <v>45</v>
      </c>
      <c r="D35" s="23" t="s">
        <v>56</v>
      </c>
      <c r="E35" s="87">
        <v>905</v>
      </c>
      <c r="F35" s="87">
        <v>882</v>
      </c>
      <c r="G35" s="87">
        <v>871</v>
      </c>
      <c r="H35" s="87">
        <v>878</v>
      </c>
      <c r="I35" s="89">
        <v>837</v>
      </c>
    </row>
    <row r="36" spans="3:9" x14ac:dyDescent="0.25">
      <c r="C36" s="36" t="s">
        <v>45</v>
      </c>
      <c r="D36" s="23" t="s">
        <v>57</v>
      </c>
      <c r="E36" s="87">
        <v>708</v>
      </c>
      <c r="F36" s="87">
        <v>724</v>
      </c>
      <c r="G36" s="87">
        <v>735</v>
      </c>
      <c r="H36" s="87">
        <v>737</v>
      </c>
      <c r="I36" s="89">
        <v>728</v>
      </c>
    </row>
    <row r="37" spans="3:9" x14ac:dyDescent="0.25">
      <c r="C37" s="36" t="s">
        <v>45</v>
      </c>
      <c r="D37" s="23" t="s">
        <v>58</v>
      </c>
      <c r="E37" s="87">
        <v>534</v>
      </c>
      <c r="F37" s="87">
        <v>527</v>
      </c>
      <c r="G37" s="87">
        <v>527</v>
      </c>
      <c r="H37" s="87">
        <v>560</v>
      </c>
      <c r="I37" s="89">
        <v>551</v>
      </c>
    </row>
    <row r="38" spans="3:9" ht="15.75" thickBot="1" x14ac:dyDescent="0.3">
      <c r="C38" s="37" t="s">
        <v>45</v>
      </c>
      <c r="D38" s="24" t="s">
        <v>59</v>
      </c>
      <c r="E38" s="92">
        <v>105</v>
      </c>
      <c r="F38" s="92">
        <v>99</v>
      </c>
      <c r="G38" s="92">
        <v>98</v>
      </c>
      <c r="H38" s="92">
        <v>103</v>
      </c>
      <c r="I38" s="93">
        <v>87</v>
      </c>
    </row>
    <row r="39" spans="3:9" x14ac:dyDescent="0.25">
      <c r="C39" s="32" t="s">
        <v>60</v>
      </c>
      <c r="D39" s="11" t="s">
        <v>60</v>
      </c>
      <c r="E39" s="87">
        <v>436479</v>
      </c>
      <c r="F39" s="87">
        <v>442245</v>
      </c>
      <c r="G39" s="87">
        <v>443679</v>
      </c>
      <c r="H39" s="87">
        <v>438060</v>
      </c>
      <c r="I39" s="89">
        <v>425604</v>
      </c>
    </row>
    <row r="40" spans="3:9" x14ac:dyDescent="0.25">
      <c r="C40" s="32" t="s">
        <v>60</v>
      </c>
      <c r="D40" s="11" t="s">
        <v>61</v>
      </c>
      <c r="E40" s="87">
        <v>15208</v>
      </c>
      <c r="F40" s="87">
        <v>15580</v>
      </c>
      <c r="G40" s="87">
        <v>15741</v>
      </c>
      <c r="H40" s="87">
        <v>15784</v>
      </c>
      <c r="I40" s="89">
        <v>15069</v>
      </c>
    </row>
    <row r="41" spans="3:9" x14ac:dyDescent="0.25">
      <c r="C41" s="32" t="s">
        <v>60</v>
      </c>
      <c r="D41" s="10" t="s">
        <v>62</v>
      </c>
      <c r="E41" s="87">
        <v>4629</v>
      </c>
      <c r="F41" s="87">
        <v>5680</v>
      </c>
      <c r="G41" s="87">
        <v>5737</v>
      </c>
      <c r="H41" s="87">
        <v>5535</v>
      </c>
      <c r="I41" s="89">
        <v>5485</v>
      </c>
    </row>
    <row r="42" spans="3:9" x14ac:dyDescent="0.25">
      <c r="C42" s="32" t="s">
        <v>60</v>
      </c>
      <c r="D42" t="s">
        <v>63</v>
      </c>
      <c r="E42" s="87">
        <v>4536</v>
      </c>
      <c r="F42" s="87">
        <v>4541</v>
      </c>
      <c r="G42" s="87">
        <v>4635</v>
      </c>
      <c r="H42" s="87">
        <v>4687</v>
      </c>
      <c r="I42" s="89">
        <v>4574</v>
      </c>
    </row>
    <row r="43" spans="3:9" x14ac:dyDescent="0.25">
      <c r="C43" s="32" t="s">
        <v>60</v>
      </c>
      <c r="D43" t="s">
        <v>64</v>
      </c>
      <c r="E43" s="87">
        <v>4728</v>
      </c>
      <c r="F43" s="87">
        <v>4824</v>
      </c>
      <c r="G43" s="87">
        <v>4944</v>
      </c>
      <c r="H43" s="87">
        <v>4893</v>
      </c>
      <c r="I43" s="89">
        <v>4821</v>
      </c>
    </row>
    <row r="44" spans="3:9" x14ac:dyDescent="0.25">
      <c r="C44" s="32" t="s">
        <v>60</v>
      </c>
      <c r="D44" t="s">
        <v>65</v>
      </c>
      <c r="E44" s="87">
        <v>1470</v>
      </c>
      <c r="F44" s="87">
        <v>1440</v>
      </c>
      <c r="G44" s="87">
        <v>1630</v>
      </c>
      <c r="H44" s="87">
        <v>1425</v>
      </c>
      <c r="I44" s="89">
        <v>1403</v>
      </c>
    </row>
    <row r="45" spans="3:9" x14ac:dyDescent="0.25">
      <c r="C45" s="32" t="s">
        <v>60</v>
      </c>
      <c r="D45" t="s">
        <v>66</v>
      </c>
      <c r="E45" s="87">
        <v>934</v>
      </c>
      <c r="F45" s="87">
        <v>1019</v>
      </c>
      <c r="G45" s="87">
        <v>1213</v>
      </c>
      <c r="H45" s="87">
        <v>1228</v>
      </c>
      <c r="I45" s="89">
        <v>1086</v>
      </c>
    </row>
    <row r="46" spans="3:9" ht="15.75" thickBot="1" x14ac:dyDescent="0.3">
      <c r="C46" s="34" t="s">
        <v>60</v>
      </c>
      <c r="D46" s="13" t="s">
        <v>67</v>
      </c>
      <c r="E46" s="92">
        <v>1038</v>
      </c>
      <c r="F46" s="92">
        <v>1063</v>
      </c>
      <c r="G46" s="92">
        <v>1045</v>
      </c>
      <c r="H46" s="92">
        <v>1015</v>
      </c>
      <c r="I46" s="93">
        <v>1024</v>
      </c>
    </row>
    <row r="47" spans="3:9" x14ac:dyDescent="0.25">
      <c r="C47" s="36" t="s">
        <v>68</v>
      </c>
      <c r="D47" s="11" t="s">
        <v>69</v>
      </c>
      <c r="E47" s="87">
        <v>13795</v>
      </c>
      <c r="F47" s="87">
        <v>14354</v>
      </c>
      <c r="G47" s="87">
        <v>14033</v>
      </c>
      <c r="H47" s="87">
        <v>14543</v>
      </c>
      <c r="I47" s="89">
        <v>14379</v>
      </c>
    </row>
    <row r="48" spans="3:9" x14ac:dyDescent="0.25">
      <c r="C48" s="36" t="s">
        <v>68</v>
      </c>
      <c r="D48" s="11" t="s">
        <v>70</v>
      </c>
      <c r="E48" s="87">
        <v>8329</v>
      </c>
      <c r="F48" s="87">
        <v>8419</v>
      </c>
      <c r="G48" s="87">
        <v>8068</v>
      </c>
      <c r="H48" s="87">
        <v>7851</v>
      </c>
      <c r="I48" s="89">
        <v>7538</v>
      </c>
    </row>
    <row r="49" spans="3:9" x14ac:dyDescent="0.25">
      <c r="C49" s="36" t="s">
        <v>68</v>
      </c>
      <c r="D49" s="10" t="s">
        <v>71</v>
      </c>
      <c r="E49" s="87">
        <v>7751</v>
      </c>
      <c r="F49" s="87">
        <v>7512</v>
      </c>
      <c r="G49" s="87">
        <v>7512</v>
      </c>
      <c r="H49" s="87">
        <v>7591</v>
      </c>
      <c r="I49" s="89">
        <v>7172</v>
      </c>
    </row>
    <row r="50" spans="3:9" x14ac:dyDescent="0.25">
      <c r="C50" s="36" t="s">
        <v>68</v>
      </c>
      <c r="D50" s="10" t="s">
        <v>72</v>
      </c>
      <c r="E50" s="87">
        <v>3191</v>
      </c>
      <c r="F50" s="87">
        <v>3090</v>
      </c>
      <c r="G50" s="87">
        <v>3073</v>
      </c>
      <c r="H50" s="87">
        <v>3515</v>
      </c>
      <c r="I50" s="89">
        <v>3455</v>
      </c>
    </row>
    <row r="51" spans="3:9" x14ac:dyDescent="0.25">
      <c r="C51" s="36" t="s">
        <v>68</v>
      </c>
      <c r="D51" s="10" t="s">
        <v>73</v>
      </c>
      <c r="E51" s="87">
        <v>3662</v>
      </c>
      <c r="F51" s="87">
        <v>3634</v>
      </c>
      <c r="G51" s="87">
        <v>3730</v>
      </c>
      <c r="H51" s="87">
        <v>3653</v>
      </c>
      <c r="I51" s="89">
        <v>3562</v>
      </c>
    </row>
    <row r="52" spans="3:9" x14ac:dyDescent="0.25">
      <c r="C52" s="36" t="s">
        <v>68</v>
      </c>
      <c r="D52" s="10" t="s">
        <v>74</v>
      </c>
      <c r="E52" s="87">
        <v>2869</v>
      </c>
      <c r="F52" s="87">
        <v>2890</v>
      </c>
      <c r="G52" s="87">
        <v>2724</v>
      </c>
      <c r="H52" s="87">
        <v>2960</v>
      </c>
      <c r="I52" s="89">
        <v>2838</v>
      </c>
    </row>
    <row r="53" spans="3:9" x14ac:dyDescent="0.25">
      <c r="C53" s="36" t="s">
        <v>68</v>
      </c>
      <c r="D53" s="10" t="s">
        <v>75</v>
      </c>
      <c r="E53" s="87">
        <v>2972</v>
      </c>
      <c r="F53" s="87">
        <v>2893</v>
      </c>
      <c r="G53" s="87">
        <v>4102</v>
      </c>
      <c r="H53" s="87">
        <v>3030</v>
      </c>
      <c r="I53" s="89">
        <v>2944</v>
      </c>
    </row>
    <row r="54" spans="3:9" x14ac:dyDescent="0.25">
      <c r="C54" s="36" t="s">
        <v>68</v>
      </c>
      <c r="D54" s="10" t="s">
        <v>76</v>
      </c>
      <c r="E54" s="87">
        <v>1681</v>
      </c>
      <c r="F54" s="87">
        <v>1778</v>
      </c>
      <c r="G54" s="87">
        <v>1769</v>
      </c>
      <c r="H54" s="87">
        <v>1866</v>
      </c>
      <c r="I54" s="89">
        <v>1806</v>
      </c>
    </row>
    <row r="55" spans="3:9" x14ac:dyDescent="0.25">
      <c r="C55" s="36" t="s">
        <v>68</v>
      </c>
      <c r="D55" s="10" t="s">
        <v>77</v>
      </c>
      <c r="E55" s="87">
        <v>3403</v>
      </c>
      <c r="F55" s="87">
        <v>3207</v>
      </c>
      <c r="G55" s="87">
        <v>3235</v>
      </c>
      <c r="H55" s="87">
        <v>3510</v>
      </c>
      <c r="I55" s="89">
        <v>3478</v>
      </c>
    </row>
    <row r="56" spans="3:9" x14ac:dyDescent="0.25">
      <c r="C56" s="36" t="s">
        <v>68</v>
      </c>
      <c r="D56" s="23" t="s">
        <v>78</v>
      </c>
      <c r="E56" s="87">
        <v>778</v>
      </c>
      <c r="F56" s="87">
        <v>754</v>
      </c>
      <c r="G56" s="87">
        <v>720</v>
      </c>
      <c r="H56" s="87">
        <v>786</v>
      </c>
      <c r="I56" s="89">
        <v>804</v>
      </c>
    </row>
    <row r="57" spans="3:9" x14ac:dyDescent="0.25">
      <c r="C57" s="36" t="s">
        <v>68</v>
      </c>
      <c r="D57" s="23" t="s">
        <v>79</v>
      </c>
      <c r="E57" s="87">
        <v>500</v>
      </c>
      <c r="F57" s="87">
        <v>501</v>
      </c>
      <c r="G57" s="87">
        <v>501</v>
      </c>
      <c r="H57" s="87">
        <v>475</v>
      </c>
      <c r="I57" s="89">
        <v>475</v>
      </c>
    </row>
    <row r="58" spans="3:9" x14ac:dyDescent="0.25">
      <c r="C58" s="36" t="s">
        <v>68</v>
      </c>
      <c r="D58" s="23" t="s">
        <v>80</v>
      </c>
      <c r="E58" s="87">
        <v>572</v>
      </c>
      <c r="F58" s="87">
        <v>559</v>
      </c>
      <c r="G58" s="87">
        <v>535</v>
      </c>
      <c r="H58" s="87">
        <v>561</v>
      </c>
      <c r="I58" s="89">
        <v>532</v>
      </c>
    </row>
    <row r="59" spans="3:9" x14ac:dyDescent="0.25">
      <c r="C59" s="36" t="s">
        <v>68</v>
      </c>
      <c r="D59" s="23" t="s">
        <v>81</v>
      </c>
      <c r="E59" s="87">
        <v>344</v>
      </c>
      <c r="F59" s="87">
        <v>345</v>
      </c>
      <c r="G59" s="87">
        <v>369</v>
      </c>
      <c r="H59" s="87">
        <v>365</v>
      </c>
      <c r="I59" s="89">
        <v>342</v>
      </c>
    </row>
    <row r="60" spans="3:9" x14ac:dyDescent="0.25">
      <c r="C60" s="36" t="s">
        <v>68</v>
      </c>
      <c r="D60" s="23" t="s">
        <v>82</v>
      </c>
      <c r="E60" s="87">
        <v>137</v>
      </c>
      <c r="F60" s="87">
        <v>145</v>
      </c>
      <c r="G60" s="87">
        <v>53</v>
      </c>
      <c r="H60" s="87">
        <v>54</v>
      </c>
      <c r="I60" s="89">
        <v>52</v>
      </c>
    </row>
    <row r="61" spans="3:9" x14ac:dyDescent="0.25">
      <c r="C61" s="36" t="s">
        <v>68</v>
      </c>
      <c r="D61" s="23" t="s">
        <v>83</v>
      </c>
      <c r="E61" s="87">
        <v>204</v>
      </c>
      <c r="F61" s="87">
        <v>200</v>
      </c>
      <c r="G61" s="87">
        <v>201</v>
      </c>
      <c r="H61" s="87">
        <v>208</v>
      </c>
      <c r="I61" s="89">
        <v>189</v>
      </c>
    </row>
    <row r="62" spans="3:9" x14ac:dyDescent="0.25">
      <c r="C62" s="36" t="s">
        <v>68</v>
      </c>
      <c r="D62" s="23" t="s">
        <v>84</v>
      </c>
      <c r="E62" s="87">
        <v>660</v>
      </c>
      <c r="F62" s="87">
        <v>635</v>
      </c>
      <c r="G62" s="87">
        <v>673</v>
      </c>
      <c r="H62" s="87">
        <v>674</v>
      </c>
      <c r="I62" s="89">
        <v>675</v>
      </c>
    </row>
    <row r="63" spans="3:9" x14ac:dyDescent="0.25">
      <c r="C63" s="36" t="s">
        <v>68</v>
      </c>
      <c r="D63" t="s">
        <v>85</v>
      </c>
      <c r="E63" s="87">
        <v>1129</v>
      </c>
      <c r="F63" s="87">
        <v>1143</v>
      </c>
      <c r="G63" s="87">
        <v>1412</v>
      </c>
      <c r="H63" s="87">
        <v>1006</v>
      </c>
      <c r="I63" s="89">
        <v>1033</v>
      </c>
    </row>
    <row r="64" spans="3:9" x14ac:dyDescent="0.25">
      <c r="C64" s="36" t="s">
        <v>68</v>
      </c>
      <c r="D64" t="s">
        <v>86</v>
      </c>
      <c r="E64" s="87">
        <v>1555</v>
      </c>
      <c r="F64" s="87">
        <v>1616</v>
      </c>
      <c r="G64" s="87">
        <v>1632</v>
      </c>
      <c r="H64" s="87">
        <v>1649</v>
      </c>
      <c r="I64" s="89">
        <v>1617</v>
      </c>
    </row>
    <row r="65" spans="3:9" x14ac:dyDescent="0.25">
      <c r="C65" s="36" t="s">
        <v>68</v>
      </c>
      <c r="D65" t="s">
        <v>87</v>
      </c>
      <c r="E65" s="87">
        <v>1666</v>
      </c>
      <c r="F65" s="87">
        <v>1686</v>
      </c>
      <c r="G65" s="87">
        <v>1711</v>
      </c>
      <c r="H65" s="87">
        <v>1678</v>
      </c>
      <c r="I65" s="89">
        <v>1767</v>
      </c>
    </row>
    <row r="66" spans="3:9" x14ac:dyDescent="0.25">
      <c r="C66" s="36" t="s">
        <v>68</v>
      </c>
      <c r="D66" t="s">
        <v>88</v>
      </c>
      <c r="E66" s="87">
        <v>1122</v>
      </c>
      <c r="F66" s="87">
        <v>1122</v>
      </c>
      <c r="G66" s="87">
        <v>1095</v>
      </c>
      <c r="H66" s="87">
        <v>1169</v>
      </c>
      <c r="I66" s="89">
        <v>1221</v>
      </c>
    </row>
    <row r="67" spans="3:9" x14ac:dyDescent="0.25">
      <c r="C67" s="36" t="s">
        <v>68</v>
      </c>
      <c r="D67" t="s">
        <v>89</v>
      </c>
      <c r="E67" s="87">
        <v>637</v>
      </c>
      <c r="F67" s="87">
        <v>616</v>
      </c>
      <c r="G67" s="87">
        <v>682</v>
      </c>
      <c r="H67" s="87">
        <v>665</v>
      </c>
      <c r="I67" s="89">
        <v>635</v>
      </c>
    </row>
    <row r="68" spans="3:9" x14ac:dyDescent="0.25">
      <c r="C68" s="36" t="s">
        <v>68</v>
      </c>
      <c r="D68" t="s">
        <v>90</v>
      </c>
      <c r="E68" s="87">
        <v>398</v>
      </c>
      <c r="F68" s="87">
        <v>430</v>
      </c>
      <c r="G68" s="87">
        <v>445</v>
      </c>
      <c r="H68" s="87">
        <v>467</v>
      </c>
      <c r="I68" s="89">
        <v>488</v>
      </c>
    </row>
    <row r="69" spans="3:9" x14ac:dyDescent="0.25">
      <c r="C69" s="36" t="s">
        <v>68</v>
      </c>
      <c r="D69" t="s">
        <v>91</v>
      </c>
      <c r="E69" s="87">
        <v>299</v>
      </c>
      <c r="F69" s="87">
        <v>326</v>
      </c>
      <c r="G69" s="87">
        <v>326</v>
      </c>
      <c r="H69" s="87">
        <v>328</v>
      </c>
      <c r="I69" s="89">
        <v>329</v>
      </c>
    </row>
    <row r="70" spans="3:9" x14ac:dyDescent="0.25">
      <c r="C70" s="36" t="s">
        <v>68</v>
      </c>
      <c r="D70" s="23" t="s">
        <v>92</v>
      </c>
      <c r="E70" s="87">
        <v>168</v>
      </c>
      <c r="F70" s="87">
        <v>162</v>
      </c>
      <c r="G70" s="87">
        <v>165</v>
      </c>
      <c r="H70" s="87">
        <v>174</v>
      </c>
      <c r="I70" s="89">
        <v>140</v>
      </c>
    </row>
    <row r="71" spans="3:9" x14ac:dyDescent="0.25">
      <c r="C71" s="36" t="s">
        <v>68</v>
      </c>
      <c r="D71" s="23" t="s">
        <v>93</v>
      </c>
      <c r="E71" s="87">
        <v>632</v>
      </c>
      <c r="F71" s="87">
        <v>626</v>
      </c>
      <c r="G71" s="87">
        <v>626</v>
      </c>
      <c r="H71" s="87">
        <v>687</v>
      </c>
      <c r="I71" s="89">
        <v>648</v>
      </c>
    </row>
    <row r="72" spans="3:9" ht="15.75" thickBot="1" x14ac:dyDescent="0.3">
      <c r="C72" s="37" t="s">
        <v>68</v>
      </c>
      <c r="D72" s="24" t="s">
        <v>94</v>
      </c>
      <c r="E72" s="92">
        <v>226</v>
      </c>
      <c r="F72" s="92">
        <v>249</v>
      </c>
      <c r="G72" s="92">
        <v>251</v>
      </c>
      <c r="H72" s="92">
        <v>230</v>
      </c>
      <c r="I72" s="93">
        <v>241</v>
      </c>
    </row>
    <row r="73" spans="3:9" x14ac:dyDescent="0.25">
      <c r="C73" s="32" t="s">
        <v>95</v>
      </c>
      <c r="D73" s="11" t="s">
        <v>96</v>
      </c>
      <c r="E73" s="87">
        <v>24388</v>
      </c>
      <c r="F73" s="87">
        <v>24352</v>
      </c>
      <c r="G73" s="87">
        <v>24107</v>
      </c>
      <c r="H73" s="87">
        <v>24688</v>
      </c>
      <c r="I73" s="89">
        <v>24170</v>
      </c>
    </row>
    <row r="74" spans="3:9" x14ac:dyDescent="0.25">
      <c r="C74" s="32" t="s">
        <v>95</v>
      </c>
      <c r="D74" s="11" t="s">
        <v>97</v>
      </c>
      <c r="E74" s="87">
        <v>9132</v>
      </c>
      <c r="F74" s="87">
        <v>9242</v>
      </c>
      <c r="G74" s="87">
        <v>9506</v>
      </c>
      <c r="H74" s="87">
        <v>9436</v>
      </c>
      <c r="I74" s="89">
        <v>9311</v>
      </c>
    </row>
    <row r="75" spans="3:9" x14ac:dyDescent="0.25">
      <c r="C75" s="32" t="s">
        <v>95</v>
      </c>
      <c r="D75" s="10" t="s">
        <v>98</v>
      </c>
      <c r="E75" s="87">
        <v>3511</v>
      </c>
      <c r="F75" s="87">
        <v>3490</v>
      </c>
      <c r="G75" s="87">
        <v>3491</v>
      </c>
      <c r="H75" s="87">
        <v>4081</v>
      </c>
      <c r="I75" s="89">
        <v>3958</v>
      </c>
    </row>
    <row r="76" spans="3:9" x14ac:dyDescent="0.25">
      <c r="C76" s="32" t="s">
        <v>95</v>
      </c>
      <c r="D76" s="10" t="s">
        <v>99</v>
      </c>
      <c r="E76" s="87">
        <v>4953</v>
      </c>
      <c r="F76" s="87">
        <v>5458</v>
      </c>
      <c r="G76" s="87">
        <v>5203</v>
      </c>
      <c r="H76" s="87">
        <v>5164</v>
      </c>
      <c r="I76" s="89">
        <v>5030</v>
      </c>
    </row>
    <row r="77" spans="3:9" x14ac:dyDescent="0.25">
      <c r="C77" s="32" t="s">
        <v>95</v>
      </c>
      <c r="D77" s="10" t="s">
        <v>100</v>
      </c>
      <c r="E77" s="87">
        <v>3302</v>
      </c>
      <c r="F77" s="87">
        <v>3424</v>
      </c>
      <c r="G77" s="87">
        <v>3445</v>
      </c>
      <c r="H77" s="87">
        <v>3404</v>
      </c>
      <c r="I77" s="89">
        <v>3344</v>
      </c>
    </row>
    <row r="78" spans="3:9" x14ac:dyDescent="0.25">
      <c r="C78" s="32" t="s">
        <v>95</v>
      </c>
      <c r="D78" t="s">
        <v>101</v>
      </c>
      <c r="E78" s="87">
        <v>1835</v>
      </c>
      <c r="F78" s="87">
        <v>1884</v>
      </c>
      <c r="G78" s="87">
        <v>1857</v>
      </c>
      <c r="H78" s="87">
        <v>2072</v>
      </c>
      <c r="I78" s="89">
        <v>1933</v>
      </c>
    </row>
    <row r="79" spans="3:9" x14ac:dyDescent="0.25">
      <c r="C79" s="32" t="s">
        <v>95</v>
      </c>
      <c r="D79" t="s">
        <v>102</v>
      </c>
      <c r="E79" s="87">
        <v>2568</v>
      </c>
      <c r="F79" s="87">
        <v>2510</v>
      </c>
      <c r="G79" s="87">
        <v>2715</v>
      </c>
      <c r="H79" s="87">
        <v>2495</v>
      </c>
      <c r="I79" s="89">
        <v>2504</v>
      </c>
    </row>
    <row r="80" spans="3:9" x14ac:dyDescent="0.25">
      <c r="C80" s="32" t="s">
        <v>95</v>
      </c>
      <c r="D80" t="s">
        <v>103</v>
      </c>
      <c r="E80" s="87">
        <v>781</v>
      </c>
      <c r="F80" s="87">
        <v>797</v>
      </c>
      <c r="G80" s="87">
        <v>758</v>
      </c>
      <c r="H80" s="87">
        <v>739</v>
      </c>
      <c r="I80" s="89">
        <v>684</v>
      </c>
    </row>
    <row r="81" spans="3:9" x14ac:dyDescent="0.25">
      <c r="C81" s="32" t="s">
        <v>95</v>
      </c>
      <c r="D81" t="s">
        <v>104</v>
      </c>
      <c r="E81" s="87">
        <v>1267</v>
      </c>
      <c r="F81" s="87">
        <v>1316</v>
      </c>
      <c r="G81" s="87">
        <v>1385</v>
      </c>
      <c r="H81" s="87">
        <v>1417</v>
      </c>
      <c r="I81" s="89">
        <v>1429</v>
      </c>
    </row>
    <row r="82" spans="3:9" x14ac:dyDescent="0.25">
      <c r="C82" s="32" t="s">
        <v>95</v>
      </c>
      <c r="D82" t="s">
        <v>105</v>
      </c>
      <c r="E82" s="87">
        <v>894</v>
      </c>
      <c r="F82" s="87">
        <v>897</v>
      </c>
      <c r="G82" s="87">
        <v>891</v>
      </c>
      <c r="H82" s="87">
        <v>860</v>
      </c>
      <c r="I82" s="89">
        <v>830</v>
      </c>
    </row>
    <row r="83" spans="3:9" x14ac:dyDescent="0.25">
      <c r="C83" s="32" t="s">
        <v>95</v>
      </c>
      <c r="D83" t="s">
        <v>106</v>
      </c>
      <c r="E83" s="87">
        <v>633</v>
      </c>
      <c r="F83" s="87">
        <v>628</v>
      </c>
      <c r="G83" s="87">
        <v>609</v>
      </c>
      <c r="H83" s="87">
        <v>617</v>
      </c>
      <c r="I83" s="89">
        <v>655</v>
      </c>
    </row>
    <row r="84" spans="3:9" x14ac:dyDescent="0.25">
      <c r="C84" s="32" t="s">
        <v>95</v>
      </c>
      <c r="D84" t="s">
        <v>107</v>
      </c>
      <c r="E84" s="87">
        <v>532</v>
      </c>
      <c r="F84" s="87">
        <v>523</v>
      </c>
      <c r="G84" s="87">
        <v>402</v>
      </c>
      <c r="H84" s="87">
        <v>429</v>
      </c>
      <c r="I84" s="89">
        <v>407</v>
      </c>
    </row>
    <row r="85" spans="3:9" x14ac:dyDescent="0.25">
      <c r="C85" s="38" t="s">
        <v>95</v>
      </c>
      <c r="D85" s="4" t="s">
        <v>108</v>
      </c>
      <c r="E85" s="90">
        <v>362</v>
      </c>
      <c r="F85" s="90">
        <v>422</v>
      </c>
      <c r="G85" s="90">
        <v>401</v>
      </c>
      <c r="H85" s="90">
        <v>427</v>
      </c>
      <c r="I85" s="91">
        <v>414</v>
      </c>
    </row>
  </sheetData>
  <mergeCells count="1">
    <mergeCell ref="E2:I3"/>
  </mergeCells>
  <hyperlinks>
    <hyperlink ref="C3" r:id="rId1" xr:uid="{FDFAA5F5-B321-45E8-9407-E4AA65FD290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79E5-BC5F-4512-A693-2668CFE21A58}">
  <dimension ref="A1:Q85"/>
  <sheetViews>
    <sheetView zoomScale="85" zoomScaleNormal="85" workbookViewId="0">
      <pane xSplit="4" ySplit="5" topLeftCell="E76" activePane="bottomRight" state="frozen"/>
      <selection pane="topRight" activeCell="E1" sqref="E1"/>
      <selection pane="bottomLeft" activeCell="A6" sqref="A6"/>
      <selection pane="bottomRight" activeCell="Q100" sqref="Q100"/>
    </sheetView>
  </sheetViews>
  <sheetFormatPr defaultRowHeight="15" x14ac:dyDescent="0.25"/>
  <cols>
    <col min="1" max="1" width="2.85546875" style="21" customWidth="1"/>
    <col min="2" max="2" width="0" hidden="1" customWidth="1"/>
    <col min="3" max="3" width="9" customWidth="1"/>
    <col min="4" max="4" width="17.28515625" bestFit="1" customWidth="1"/>
    <col min="10" max="10" width="7.140625" bestFit="1" customWidth="1"/>
    <col min="14" max="14" width="10.85546875" bestFit="1" customWidth="1"/>
    <col min="15" max="15" width="10.7109375" bestFit="1" customWidth="1"/>
    <col min="16" max="16" width="20.42578125" bestFit="1" customWidth="1"/>
    <col min="17" max="17" width="17" bestFit="1" customWidth="1"/>
    <col min="18" max="18" width="22" bestFit="1" customWidth="1"/>
    <col min="19" max="19" width="23.42578125" bestFit="1" customWidth="1"/>
  </cols>
  <sheetData>
    <row r="1" spans="3:17" hidden="1" x14ac:dyDescent="0.25"/>
    <row r="2" spans="3:17" s="21" customFormat="1" x14ac:dyDescent="0.25">
      <c r="C2" s="1" t="s">
        <v>0</v>
      </c>
      <c r="E2" s="198" t="s">
        <v>129</v>
      </c>
      <c r="F2" s="199"/>
      <c r="G2" s="199"/>
      <c r="H2" s="199"/>
      <c r="I2" s="199"/>
      <c r="J2" s="199"/>
      <c r="K2" s="199"/>
      <c r="L2" s="199"/>
      <c r="M2" s="200"/>
    </row>
    <row r="3" spans="3:17" s="21" customFormat="1" ht="30" x14ac:dyDescent="0.25">
      <c r="C3" s="129" t="s">
        <v>130</v>
      </c>
      <c r="E3" s="201"/>
      <c r="F3" s="202"/>
      <c r="G3" s="202"/>
      <c r="H3" s="202"/>
      <c r="I3" s="202"/>
      <c r="J3" s="202"/>
      <c r="K3" s="202"/>
      <c r="L3" s="202"/>
      <c r="M3" s="203"/>
    </row>
    <row r="4" spans="3:17" s="21" customFormat="1" x14ac:dyDescent="0.25"/>
    <row r="5" spans="3:17" x14ac:dyDescent="0.25">
      <c r="C5" s="29" t="s">
        <v>3</v>
      </c>
      <c r="D5" s="29" t="s">
        <v>4</v>
      </c>
      <c r="E5" s="30">
        <v>2016</v>
      </c>
      <c r="F5" s="30">
        <v>2017</v>
      </c>
      <c r="G5" s="30">
        <v>2018</v>
      </c>
      <c r="H5" s="30">
        <v>2019</v>
      </c>
      <c r="I5" s="30">
        <v>2020</v>
      </c>
      <c r="J5" s="29" t="s">
        <v>12</v>
      </c>
      <c r="K5" s="30" t="s">
        <v>13</v>
      </c>
      <c r="L5" s="30" t="s">
        <v>14</v>
      </c>
      <c r="M5" s="30" t="s">
        <v>15</v>
      </c>
      <c r="N5" s="57" t="s">
        <v>111</v>
      </c>
      <c r="O5" s="81"/>
      <c r="P5" s="30" t="s">
        <v>19</v>
      </c>
      <c r="Q5" s="57" t="s">
        <v>18</v>
      </c>
    </row>
    <row r="6" spans="3:17" x14ac:dyDescent="0.25">
      <c r="C6" s="32" t="s">
        <v>20</v>
      </c>
      <c r="D6" s="11" t="s">
        <v>21</v>
      </c>
      <c r="E6" s="51">
        <f>'2.4 - Vidējais Darbinieku Sk...'!E6/'1.2 - Iedzīvotāji 15-64'!E7</f>
        <v>0.69360010839618802</v>
      </c>
      <c r="F6" s="51">
        <f>'2.4 - Vidējais Darbinieku Sk...'!F6/'1.2 - Iedzīvotāji 15-64'!F7</f>
        <v>0.74361773792654884</v>
      </c>
      <c r="G6" s="51">
        <f>'2.4 - Vidējais Darbinieku Sk...'!G6/'1.2 - Iedzīvotāji 15-64'!G7</f>
        <v>0.73816879651734302</v>
      </c>
      <c r="H6" s="51">
        <f>'2.4 - Vidējais Darbinieku Sk...'!H6/'1.2 - Iedzīvotāji 15-64'!H7</f>
        <v>0.72970427575814656</v>
      </c>
      <c r="I6" s="51">
        <f>'2.4 - Vidējais Darbinieku Sk...'!I6/'1.2 - Iedzīvotāji 15-64'!I7</f>
        <v>0.7229535662996649</v>
      </c>
      <c r="J6" s="94">
        <f>(F6-E6)/E6</f>
        <v>7.21130647542957E-2</v>
      </c>
      <c r="K6" s="51">
        <f t="shared" ref="K6:M6" si="0">(G6-F6)/F6</f>
        <v>-7.3276108560821375E-3</v>
      </c>
      <c r="L6" s="51">
        <f t="shared" si="0"/>
        <v>-1.1466917592740034E-2</v>
      </c>
      <c r="M6" s="51">
        <f t="shared" si="0"/>
        <v>-9.2512949187091246E-3</v>
      </c>
      <c r="N6" s="58">
        <f>AVERAGE(J6:L6)</f>
        <v>1.7772845435157846E-2</v>
      </c>
      <c r="O6" s="67" t="s">
        <v>131</v>
      </c>
      <c r="P6" s="3">
        <f t="shared" ref="P6:P7" si="1">(H6-$O$11)/($O$13-$O$11)</f>
        <v>0.71035464188865527</v>
      </c>
      <c r="Q6" s="82">
        <f t="shared" ref="Q6:Q7" si="2">(N6-$O$7)/($O$9-$O$7)</f>
        <v>8.3209244877666858E-2</v>
      </c>
    </row>
    <row r="7" spans="3:17" x14ac:dyDescent="0.25">
      <c r="C7" s="32" t="s">
        <v>20</v>
      </c>
      <c r="D7" s="11" t="s">
        <v>23</v>
      </c>
      <c r="E7" s="51">
        <f>'2.4 - Vidējais Darbinieku Sk...'!E7/'1.2 - Iedzīvotāji 15-64'!E8</f>
        <v>0.69019539579616174</v>
      </c>
      <c r="F7" s="51">
        <f>'2.4 - Vidējais Darbinieku Sk...'!F7/'1.2 - Iedzīvotāji 15-64'!F8</f>
        <v>0.72468439430566745</v>
      </c>
      <c r="G7" s="51">
        <f>'2.4 - Vidējais Darbinieku Sk...'!G7/'1.2 - Iedzīvotāji 15-64'!G8</f>
        <v>0.75233260153677273</v>
      </c>
      <c r="H7" s="51">
        <f>'2.4 - Vidējais Darbinieku Sk...'!H7/'1.2 - Iedzīvotāji 15-64'!H8</f>
        <v>0.76073705271974312</v>
      </c>
      <c r="I7" s="51">
        <f>'2.4 - Vidējais Darbinieku Sk...'!I7/'1.2 - Iedzīvotāji 15-64'!I8</f>
        <v>0.75528412615105678</v>
      </c>
      <c r="J7" s="94">
        <f t="shared" ref="J7:J71" si="3">(F7-E7)/E7</f>
        <v>4.9969905217524063E-2</v>
      </c>
      <c r="K7" s="51">
        <f t="shared" ref="K7:K71" si="4">(G7-F7)/F7</f>
        <v>3.8152066538697169E-2</v>
      </c>
      <c r="L7" s="51">
        <f t="shared" ref="L7:L71" si="5">(H7-G7)/G7</f>
        <v>1.1171190994252827E-2</v>
      </c>
      <c r="M7" s="51">
        <f t="shared" ref="M7:M71" si="6">(I7-H7)/H7</f>
        <v>-7.1679518556265363E-3</v>
      </c>
      <c r="N7" s="58">
        <f t="shared" ref="N7:N71" si="7">AVERAGE(J7:L7)</f>
        <v>3.309772091682469E-2</v>
      </c>
      <c r="O7" s="58">
        <f>MIN(N6:N24)</f>
        <v>-5.503209508364461E-3</v>
      </c>
      <c r="P7" s="3">
        <f t="shared" si="1"/>
        <v>0.76333856263476507</v>
      </c>
      <c r="Q7" s="82">
        <f t="shared" si="2"/>
        <v>0.13799392895612783</v>
      </c>
    </row>
    <row r="8" spans="3:17" x14ac:dyDescent="0.25">
      <c r="C8" s="32" t="s">
        <v>20</v>
      </c>
      <c r="D8" s="10" t="s">
        <v>24</v>
      </c>
      <c r="E8" s="51">
        <f>'2.4 - Vidējais Darbinieku Sk...'!E8/'1.2 - Iedzīvotāji 15-64'!E9</f>
        <v>0.58439805650530863</v>
      </c>
      <c r="F8" s="51">
        <f>'2.4 - Vidējais Darbinieku Sk...'!F8/'1.2 - Iedzīvotāji 15-64'!F9</f>
        <v>0.6202755539005772</v>
      </c>
      <c r="G8" s="51">
        <f>'2.4 - Vidējais Darbinieku Sk...'!G8/'1.2 - Iedzīvotāji 15-64'!G9</f>
        <v>0.61995473406261792</v>
      </c>
      <c r="H8" s="51">
        <f>'2.4 - Vidējais Darbinieku Sk...'!H8/'1.2 - Iedzīvotāji 15-64'!H9</f>
        <v>0.63088512241054617</v>
      </c>
      <c r="I8" s="51">
        <f>'2.4 - Vidējais Darbinieku Sk...'!I8/'1.2 - Iedzīvotāji 15-64'!I9</f>
        <v>0.62398471094123265</v>
      </c>
      <c r="J8" s="94">
        <f t="shared" si="3"/>
        <v>6.1392225719940713E-2</v>
      </c>
      <c r="K8" s="51">
        <f t="shared" si="4"/>
        <v>-5.1722147671599014E-4</v>
      </c>
      <c r="L8" s="51">
        <f t="shared" si="5"/>
        <v>1.7630945853579435E-2</v>
      </c>
      <c r="M8" s="51">
        <f t="shared" si="6"/>
        <v>-1.093766713494174E-2</v>
      </c>
      <c r="N8" s="58">
        <f t="shared" si="7"/>
        <v>2.6168650032268051E-2</v>
      </c>
      <c r="O8" s="67" t="s">
        <v>132</v>
      </c>
      <c r="P8" s="3">
        <f>(H8-$O$11)/($O$13-$O$11)</f>
        <v>0.54163541332440779</v>
      </c>
      <c r="Q8" s="82">
        <f>(N8-$O$7)/($O$9-$O$7)</f>
        <v>0.11322328988491179</v>
      </c>
    </row>
    <row r="9" spans="3:17" x14ac:dyDescent="0.25">
      <c r="C9" s="32" t="s">
        <v>20</v>
      </c>
      <c r="D9" s="10" t="s">
        <v>26</v>
      </c>
      <c r="E9" s="51">
        <f>'2.4 - Vidējais Darbinieku Sk...'!E9/'1.2 - Iedzīvotāji 15-64'!E10</f>
        <v>0.75569387466402604</v>
      </c>
      <c r="F9" s="51">
        <f>'2.4 - Vidējais Darbinieku Sk...'!F9/'1.2 - Iedzīvotāji 15-64'!F10</f>
        <v>0.7743911331486073</v>
      </c>
      <c r="G9" s="51">
        <f>'2.4 - Vidējais Darbinieku Sk...'!G9/'1.2 - Iedzīvotāji 15-64'!G10</f>
        <v>0.8052083333333333</v>
      </c>
      <c r="H9" s="51">
        <f>'2.4 - Vidējais Darbinieku Sk...'!H9/'1.2 - Iedzīvotāji 15-64'!H10</f>
        <v>0.88426273861415905</v>
      </c>
      <c r="I9" s="51">
        <f>'2.4 - Vidējais Darbinieku Sk...'!I9/'1.2 - Iedzīvotāji 15-64'!I10</f>
        <v>0.87087227414330215</v>
      </c>
      <c r="J9" s="94">
        <f t="shared" si="3"/>
        <v>2.4741842049327015E-2</v>
      </c>
      <c r="K9" s="51">
        <f t="shared" si="4"/>
        <v>3.9795393910859921E-2</v>
      </c>
      <c r="L9" s="51">
        <f t="shared" si="5"/>
        <v>9.8178821564802995E-2</v>
      </c>
      <c r="M9" s="51">
        <f t="shared" si="6"/>
        <v>-1.5143083482000842E-2</v>
      </c>
      <c r="N9" s="58">
        <f t="shared" si="7"/>
        <v>5.4238685841663303E-2</v>
      </c>
      <c r="O9" s="58">
        <f>MAX(N6:N24)</f>
        <v>0.27422598377709867</v>
      </c>
      <c r="P9" s="3">
        <f t="shared" ref="P9:P24" si="8">(H9-$O$11)/($O$13-$O$11)</f>
        <v>0.97424057632300021</v>
      </c>
      <c r="Q9" s="82">
        <f t="shared" ref="Q9:Q24" si="9">(N9-$O$7)/($O$9-$O$7)</f>
        <v>0.21357047024069908</v>
      </c>
    </row>
    <row r="10" spans="3:17" x14ac:dyDescent="0.25">
      <c r="C10" s="32" t="s">
        <v>20</v>
      </c>
      <c r="D10" s="10" t="s">
        <v>27</v>
      </c>
      <c r="E10" s="51">
        <f>'2.4 - Vidējais Darbinieku Sk...'!E10/'1.2 - Iedzīvotāji 15-64'!E11</f>
        <v>0.73278594065110914</v>
      </c>
      <c r="F10" s="51">
        <f>'2.4 - Vidējais Darbinieku Sk...'!F10/'1.2 - Iedzīvotāji 15-64'!F11</f>
        <v>0.75435697115384615</v>
      </c>
      <c r="G10" s="51">
        <f>'2.4 - Vidējais Darbinieku Sk...'!G10/'1.2 - Iedzīvotāji 15-64'!G11</f>
        <v>0.75202366127023657</v>
      </c>
      <c r="H10" s="51">
        <f>'2.4 - Vidējais Darbinieku Sk...'!H10/'1.2 - Iedzīvotāji 15-64'!H11</f>
        <v>0.75825921219822112</v>
      </c>
      <c r="I10" s="51">
        <f>'2.4 - Vidējais Darbinieku Sk...'!I10/'1.2 - Iedzīvotāji 15-64'!I11</f>
        <v>0.77443732544767541</v>
      </c>
      <c r="J10" s="94">
        <f t="shared" si="3"/>
        <v>2.9437014694318916E-2</v>
      </c>
      <c r="K10" s="51">
        <f t="shared" si="4"/>
        <v>-3.09311105064835E-3</v>
      </c>
      <c r="L10" s="51">
        <f t="shared" si="5"/>
        <v>8.291695127587E-3</v>
      </c>
      <c r="M10" s="51">
        <f t="shared" si="6"/>
        <v>2.133586112663682E-2</v>
      </c>
      <c r="N10" s="58">
        <f t="shared" si="7"/>
        <v>1.154519959041919E-2</v>
      </c>
      <c r="O10" s="67" t="s">
        <v>28</v>
      </c>
      <c r="P10" s="3">
        <f t="shared" si="8"/>
        <v>0.75910801291708141</v>
      </c>
      <c r="Q10" s="82">
        <f t="shared" si="9"/>
        <v>6.0946120419350658E-2</v>
      </c>
    </row>
    <row r="11" spans="3:17" x14ac:dyDescent="0.25">
      <c r="C11" s="32" t="s">
        <v>20</v>
      </c>
      <c r="D11" s="10" t="s">
        <v>29</v>
      </c>
      <c r="E11" s="51">
        <f>'2.4 - Vidējais Darbinieku Sk...'!E11/'1.2 - Iedzīvotāji 15-64'!E12</f>
        <v>0.78692493946731235</v>
      </c>
      <c r="F11" s="51">
        <f>'2.4 - Vidējais Darbinieku Sk...'!F11/'1.2 - Iedzīvotāji 15-64'!F12</f>
        <v>0.83781044095286361</v>
      </c>
      <c r="G11" s="51">
        <f>'2.4 - Vidējais Darbinieku Sk...'!G11/'1.2 - Iedzīvotāji 15-64'!G12</f>
        <v>0.86797608881298038</v>
      </c>
      <c r="H11" s="51">
        <f>'2.4 - Vidējais Darbinieku Sk...'!H11/'1.2 - Iedzīvotāji 15-64'!H12</f>
        <v>0.89935007904444053</v>
      </c>
      <c r="I11" s="51">
        <f>'2.4 - Vidējais Darbinieku Sk...'!I11/'1.2 - Iedzīvotāji 15-64'!I12</f>
        <v>0.91376180101670301</v>
      </c>
      <c r="J11" s="94">
        <f t="shared" si="3"/>
        <v>6.4663729580100526E-2</v>
      </c>
      <c r="K11" s="51">
        <f t="shared" si="4"/>
        <v>3.6005337705995399E-2</v>
      </c>
      <c r="L11" s="51">
        <f t="shared" si="5"/>
        <v>3.6146145770405189E-2</v>
      </c>
      <c r="M11" s="51">
        <f t="shared" si="6"/>
        <v>1.6024596325798886E-2</v>
      </c>
      <c r="N11" s="58">
        <f t="shared" si="7"/>
        <v>4.5605071018833709E-2</v>
      </c>
      <c r="O11" s="58">
        <f>MIN(H6:H24)</f>
        <v>0.31364829396325461</v>
      </c>
      <c r="P11" s="3">
        <f t="shared" si="8"/>
        <v>1</v>
      </c>
      <c r="Q11" s="82">
        <f t="shared" si="9"/>
        <v>0.1827062807672071</v>
      </c>
    </row>
    <row r="12" spans="3:17" x14ac:dyDescent="0.25">
      <c r="C12" s="32" t="s">
        <v>20</v>
      </c>
      <c r="D12" s="23" t="s">
        <v>30</v>
      </c>
      <c r="E12" s="51">
        <f>'2.4 - Vidējais Darbinieku Sk...'!E12/'1.2 - Iedzīvotāji 15-64'!E13</f>
        <v>0.49981210071401727</v>
      </c>
      <c r="F12" s="51">
        <f>'2.4 - Vidējais Darbinieku Sk...'!F12/'1.2 - Iedzīvotāji 15-64'!F13</f>
        <v>0.539651837524178</v>
      </c>
      <c r="G12" s="51">
        <f>'2.4 - Vidējais Darbinieku Sk...'!G12/'1.2 - Iedzīvotāji 15-64'!G13</f>
        <v>0.55041849342367477</v>
      </c>
      <c r="H12" s="51">
        <f>'2.4 - Vidējais Darbinieku Sk...'!H12/'1.2 - Iedzīvotāji 15-64'!H13</f>
        <v>0.54204081632653056</v>
      </c>
      <c r="I12" s="51">
        <f>'2.4 - Vidējais Darbinieku Sk...'!I12/'1.2 - Iedzīvotāji 15-64'!I13</f>
        <v>0.53900414937759333</v>
      </c>
      <c r="J12" s="94">
        <f t="shared" si="3"/>
        <v>7.9709428309652414E-2</v>
      </c>
      <c r="K12" s="51">
        <f t="shared" si="4"/>
        <v>1.9951115053906197E-2</v>
      </c>
      <c r="L12" s="51">
        <f t="shared" si="5"/>
        <v>-1.5220558896983941E-2</v>
      </c>
      <c r="M12" s="51">
        <f t="shared" si="6"/>
        <v>-5.6022846573013617E-3</v>
      </c>
      <c r="N12" s="58">
        <f t="shared" si="7"/>
        <v>2.8146661488858225E-2</v>
      </c>
      <c r="O12" s="67" t="s">
        <v>31</v>
      </c>
      <c r="P12" s="3">
        <f t="shared" si="8"/>
        <v>0.38994677527168164</v>
      </c>
      <c r="Q12" s="82">
        <f t="shared" si="9"/>
        <v>0.12029445551248936</v>
      </c>
    </row>
    <row r="13" spans="3:17" x14ac:dyDescent="0.25">
      <c r="C13" s="32" t="s">
        <v>20</v>
      </c>
      <c r="D13" s="23" t="s">
        <v>32</v>
      </c>
      <c r="E13" s="51">
        <f>'2.4 - Vidējais Darbinieku Sk...'!E13/'1.2 - Iedzīvotāji 15-64'!E14</f>
        <v>0.57603165630299602</v>
      </c>
      <c r="F13" s="51">
        <f>'2.4 - Vidējais Darbinieku Sk...'!F13/'1.2 - Iedzīvotāji 15-64'!F14</f>
        <v>0.58523725834797891</v>
      </c>
      <c r="G13" s="51">
        <f>'2.4 - Vidējais Darbinieku Sk...'!G13/'1.2 - Iedzīvotāji 15-64'!G14</f>
        <v>0.59411085450346424</v>
      </c>
      <c r="H13" s="51">
        <f>'2.4 - Vidējais Darbinieku Sk...'!H13/'1.2 - Iedzīvotāji 15-64'!H14</f>
        <v>0.64702517162471396</v>
      </c>
      <c r="I13" s="51">
        <f>'2.4 - Vidējais Darbinieku Sk...'!I13/'1.2 - Iedzīvotāji 15-64'!I14</f>
        <v>0.65587044534412953</v>
      </c>
      <c r="J13" s="94">
        <f t="shared" si="3"/>
        <v>1.5981069693400123E-2</v>
      </c>
      <c r="K13" s="51">
        <f t="shared" si="4"/>
        <v>1.5162391028441901E-2</v>
      </c>
      <c r="L13" s="51">
        <f t="shared" si="5"/>
        <v>8.9064720363464051E-2</v>
      </c>
      <c r="M13" s="51">
        <f t="shared" si="6"/>
        <v>1.367067945317278E-2</v>
      </c>
      <c r="N13" s="58">
        <f t="shared" si="7"/>
        <v>4.0069393695102019E-2</v>
      </c>
      <c r="O13" s="58">
        <f>MAX(H6:H24)</f>
        <v>0.89935007904444053</v>
      </c>
      <c r="P13" s="3">
        <f t="shared" si="8"/>
        <v>0.56919218304115116</v>
      </c>
      <c r="Q13" s="82">
        <f t="shared" si="9"/>
        <v>0.16291686494430249</v>
      </c>
    </row>
    <row r="14" spans="3:17" x14ac:dyDescent="0.25">
      <c r="C14" s="32" t="s">
        <v>20</v>
      </c>
      <c r="D14" s="23" t="s">
        <v>33</v>
      </c>
      <c r="E14" s="51">
        <f>'2.4 - Vidējais Darbinieku Sk...'!E14/'1.2 - Iedzīvotāji 15-64'!E15</f>
        <v>0.43046875000000001</v>
      </c>
      <c r="F14" s="51">
        <f>'2.4 - Vidējais Darbinieku Sk...'!F14/'1.2 - Iedzīvotāji 15-64'!F15</f>
        <v>0.47082658022690438</v>
      </c>
      <c r="G14" s="51">
        <f>'2.4 - Vidējais Darbinieku Sk...'!G14/'1.2 - Iedzīvotāji 15-64'!G15</f>
        <v>0.4885057471264368</v>
      </c>
      <c r="H14" s="51">
        <f>'2.4 - Vidējais Darbinieku Sk...'!H14/'1.2 - Iedzīvotāji 15-64'!H15</f>
        <v>0.493681550126369</v>
      </c>
      <c r="I14" s="51">
        <f>'2.4 - Vidējais Darbinieku Sk...'!I14/'1.2 - Iedzīvotāji 15-64'!I15</f>
        <v>0.50478677110530901</v>
      </c>
      <c r="J14" s="94">
        <f t="shared" si="3"/>
        <v>9.375321722402466E-2</v>
      </c>
      <c r="K14" s="51">
        <f t="shared" si="4"/>
        <v>3.7549211624824448E-2</v>
      </c>
      <c r="L14" s="51">
        <f t="shared" si="5"/>
        <v>1.0595173199861209E-2</v>
      </c>
      <c r="M14" s="51">
        <f t="shared" si="6"/>
        <v>2.2494705293518418E-2</v>
      </c>
      <c r="N14" s="58">
        <f t="shared" si="7"/>
        <v>4.7299200682903435E-2</v>
      </c>
      <c r="O14" s="72"/>
      <c r="P14" s="3">
        <f t="shared" si="8"/>
        <v>0.30738041226587598</v>
      </c>
      <c r="Q14" s="82">
        <f t="shared" si="9"/>
        <v>0.18876260132557252</v>
      </c>
    </row>
    <row r="15" spans="3:17" x14ac:dyDescent="0.25">
      <c r="C15" s="32" t="s">
        <v>20</v>
      </c>
      <c r="D15" s="23" t="s">
        <v>34</v>
      </c>
      <c r="E15" s="51">
        <f>'2.4 - Vidējais Darbinieku Sk...'!E15/'1.2 - Iedzīvotāji 15-64'!E16</f>
        <v>0.45339652448657186</v>
      </c>
      <c r="F15" s="51">
        <f>'2.4 - Vidējais Darbinieku Sk...'!F15/'1.2 - Iedzīvotāji 15-64'!F16</f>
        <v>0.46184738955823296</v>
      </c>
      <c r="G15" s="51">
        <f>'2.4 - Vidējais Darbinieku Sk...'!G15/'1.2 - Iedzīvotāji 15-64'!G16</f>
        <v>0.47697368421052633</v>
      </c>
      <c r="H15" s="51">
        <f>'2.4 - Vidējais Darbinieku Sk...'!H15/'1.2 - Iedzīvotāji 15-64'!H16</f>
        <v>0.46488294314381273</v>
      </c>
      <c r="I15" s="51">
        <f>'2.4 - Vidējais Darbinieku Sk...'!I15/'1.2 - Iedzīvotāji 15-64'!I16</f>
        <v>0.51804123711340211</v>
      </c>
      <c r="J15" s="94">
        <f t="shared" si="3"/>
        <v>1.8639015994290849E-2</v>
      </c>
      <c r="K15" s="51">
        <f t="shared" si="4"/>
        <v>3.2751716247139559E-2</v>
      </c>
      <c r="L15" s="51">
        <f t="shared" si="5"/>
        <v>-2.5348864029523674E-2</v>
      </c>
      <c r="M15" s="51">
        <f t="shared" si="6"/>
        <v>0.11434769710005196</v>
      </c>
      <c r="N15" s="58">
        <f t="shared" si="7"/>
        <v>8.680622737302246E-3</v>
      </c>
      <c r="O15" s="72"/>
      <c r="P15" s="3">
        <f t="shared" si="8"/>
        <v>0.25821100948086584</v>
      </c>
      <c r="Q15" s="82">
        <f t="shared" si="9"/>
        <v>5.0705584494329596E-2</v>
      </c>
    </row>
    <row r="16" spans="3:17" x14ac:dyDescent="0.25">
      <c r="C16" s="32" t="s">
        <v>20</v>
      </c>
      <c r="D16" s="23" t="s">
        <v>35</v>
      </c>
      <c r="E16" s="51">
        <f>'2.4 - Vidējais Darbinieku Sk...'!E16/'1.2 - Iedzīvotāji 15-64'!E17</f>
        <v>0.36152416356877326</v>
      </c>
      <c r="F16" s="51">
        <f>'2.4 - Vidējais Darbinieku Sk...'!F16/'1.2 - Iedzīvotāji 15-64'!F17</f>
        <v>0.48764258555133078</v>
      </c>
      <c r="G16" s="51">
        <f>'2.4 - Vidējais Darbinieku Sk...'!G16/'1.2 - Iedzīvotāji 15-64'!G17</f>
        <v>0.40926640926640928</v>
      </c>
      <c r="H16" s="51">
        <f>'2.4 - Vidējais Darbinieku Sk...'!H16/'1.2 - Iedzīvotāji 15-64'!H17</f>
        <v>0.39609756097560977</v>
      </c>
      <c r="I16" s="51">
        <f>'2.4 - Vidējais Darbinieku Sk...'!I16/'1.2 - Iedzīvotāji 15-64'!I17</f>
        <v>0.37663645518630412</v>
      </c>
      <c r="J16" s="94">
        <f t="shared" si="3"/>
        <v>0.34885198471267836</v>
      </c>
      <c r="K16" s="51">
        <f t="shared" si="4"/>
        <v>-0.16072463440884488</v>
      </c>
      <c r="L16" s="51">
        <f t="shared" si="5"/>
        <v>-3.2176714219972376E-2</v>
      </c>
      <c r="M16" s="51">
        <f t="shared" si="6"/>
        <v>-4.9132102054281514E-2</v>
      </c>
      <c r="N16" s="58">
        <f t="shared" si="7"/>
        <v>5.1983545361287041E-2</v>
      </c>
      <c r="O16" s="72"/>
      <c r="P16" s="3">
        <f t="shared" si="8"/>
        <v>0.14077004563154374</v>
      </c>
      <c r="Q16" s="82">
        <f t="shared" si="9"/>
        <v>0.20550859992287746</v>
      </c>
    </row>
    <row r="17" spans="3:17" x14ac:dyDescent="0.25">
      <c r="C17" s="32" t="s">
        <v>20</v>
      </c>
      <c r="D17" s="23" t="s">
        <v>36</v>
      </c>
      <c r="E17" s="51">
        <f>'2.4 - Vidējais Darbinieku Sk...'!E17/'1.2 - Iedzīvotāji 15-64'!E18</f>
        <v>0.26014319809069214</v>
      </c>
      <c r="F17" s="51">
        <f>'2.4 - Vidējais Darbinieku Sk...'!F17/'1.2 - Iedzīvotāji 15-64'!F18</f>
        <v>0.26296296296296295</v>
      </c>
      <c r="G17" s="51">
        <f>'2.4 - Vidējais Darbinieku Sk...'!G17/'1.2 - Iedzīvotāji 15-64'!G18</f>
        <v>0.29283887468030689</v>
      </c>
      <c r="H17" s="51">
        <f>'2.4 - Vidējais Darbinieku Sk...'!H17/'1.2 - Iedzīvotāji 15-64'!H18</f>
        <v>0.34155844155844156</v>
      </c>
      <c r="I17" s="51">
        <f>'2.4 - Vidējais Darbinieku Sk...'!I17/'1.2 - Iedzīvotāji 15-64'!I18</f>
        <v>0.29790026246719159</v>
      </c>
      <c r="J17" s="94">
        <f t="shared" si="3"/>
        <v>1.0839279646618998E-2</v>
      </c>
      <c r="K17" s="51">
        <f t="shared" si="4"/>
        <v>0.11361262202370231</v>
      </c>
      <c r="L17" s="51">
        <f t="shared" si="5"/>
        <v>0.16636987466681796</v>
      </c>
      <c r="M17" s="51">
        <f t="shared" si="6"/>
        <v>-0.12782052433559876</v>
      </c>
      <c r="N17" s="58">
        <f t="shared" si="7"/>
        <v>9.6940592112379764E-2</v>
      </c>
      <c r="O17" s="72"/>
      <c r="P17" s="3">
        <f t="shared" si="8"/>
        <v>4.7652488529325965E-2</v>
      </c>
      <c r="Q17" s="82">
        <f t="shared" si="9"/>
        <v>0.3662249206724752</v>
      </c>
    </row>
    <row r="18" spans="3:17" x14ac:dyDescent="0.25">
      <c r="C18" s="32" t="s">
        <v>20</v>
      </c>
      <c r="D18" s="23" t="s">
        <v>37</v>
      </c>
      <c r="E18" s="51">
        <f>'2.4 - Vidējais Darbinieku Sk...'!E18/'1.2 - Iedzīvotāji 15-64'!E19</f>
        <v>0.28235294117647058</v>
      </c>
      <c r="F18" s="51">
        <f>'2.4 - Vidējais Darbinieku Sk...'!F18/'1.2 - Iedzīvotāji 15-64'!F19</f>
        <v>0.28208232445520581</v>
      </c>
      <c r="G18" s="51">
        <f>'2.4 - Vidējais Darbinieku Sk...'!G18/'1.2 - Iedzīvotāji 15-64'!G19</f>
        <v>0.29861982434127982</v>
      </c>
      <c r="H18" s="51">
        <f>'2.4 - Vidējais Darbinieku Sk...'!H18/'1.2 - Iedzīvotāji 15-64'!H19</f>
        <v>0.31364829396325461</v>
      </c>
      <c r="I18" s="51">
        <f>'2.4 - Vidējais Darbinieku Sk...'!I18/'1.2 - Iedzīvotāji 15-64'!I19</f>
        <v>0.27978580990629182</v>
      </c>
      <c r="J18" s="94">
        <f t="shared" si="3"/>
        <v>-9.5843422114606552E-4</v>
      </c>
      <c r="K18" s="51">
        <f t="shared" si="4"/>
        <v>5.8626501742047754E-2</v>
      </c>
      <c r="L18" s="51">
        <f t="shared" si="5"/>
        <v>5.0326429784512225E-2</v>
      </c>
      <c r="M18" s="51">
        <f t="shared" si="6"/>
        <v>-0.10796323368788974</v>
      </c>
      <c r="N18" s="58">
        <f t="shared" si="7"/>
        <v>3.5998165768471306E-2</v>
      </c>
      <c r="O18" s="72"/>
      <c r="P18" s="3">
        <f t="shared" si="8"/>
        <v>0</v>
      </c>
      <c r="Q18" s="82">
        <f t="shared" si="9"/>
        <v>0.14836268888990678</v>
      </c>
    </row>
    <row r="19" spans="3:17" x14ac:dyDescent="0.25">
      <c r="C19" s="32" t="s">
        <v>20</v>
      </c>
      <c r="D19" s="23" t="s">
        <v>38</v>
      </c>
      <c r="E19" s="51">
        <f>'2.4 - Vidējais Darbinieku Sk...'!E19/'1.2 - Iedzīvotāji 15-64'!E20</f>
        <v>0.18281249999999999</v>
      </c>
      <c r="F19" s="51">
        <f>'2.4 - Vidējais Darbinieku Sk...'!F19/'1.2 - Iedzīvotāji 15-64'!F20</f>
        <v>0.20922570016474465</v>
      </c>
      <c r="G19" s="51">
        <f>'2.4 - Vidējais Darbinieku Sk...'!G19/'1.2 - Iedzīvotāji 15-64'!G20</f>
        <v>0.2235494880546075</v>
      </c>
      <c r="H19" s="51">
        <f>'2.4 - Vidējais Darbinieku Sk...'!H19/'1.2 - Iedzīvotāji 15-64'!H20</f>
        <v>0.35985533453887886</v>
      </c>
      <c r="I19" s="51">
        <f>'2.4 - Vidējais Darbinieku Sk...'!I19/'1.2 - Iedzīvotāji 15-64'!I20</f>
        <v>0.34935304990757854</v>
      </c>
      <c r="J19" s="94">
        <f t="shared" si="3"/>
        <v>0.14448246243962892</v>
      </c>
      <c r="K19" s="51">
        <f t="shared" si="4"/>
        <v>6.8460938969659463E-2</v>
      </c>
      <c r="L19" s="51">
        <f t="shared" si="5"/>
        <v>0.60973454992200771</v>
      </c>
      <c r="M19" s="51">
        <f t="shared" si="6"/>
        <v>-2.9184740709090832E-2</v>
      </c>
      <c r="N19" s="58">
        <f t="shared" si="7"/>
        <v>0.27422598377709867</v>
      </c>
      <c r="O19" s="72"/>
      <c r="P19" s="3">
        <f t="shared" si="8"/>
        <v>7.8891753026191225E-2</v>
      </c>
      <c r="Q19" s="82">
        <f t="shared" si="9"/>
        <v>1</v>
      </c>
    </row>
    <row r="20" spans="3:17" x14ac:dyDescent="0.25">
      <c r="C20" s="32" t="s">
        <v>20</v>
      </c>
      <c r="D20" s="23" t="s">
        <v>39</v>
      </c>
      <c r="E20" s="51">
        <f>'2.4 - Vidējais Darbinieku Sk...'!E20/'1.2 - Iedzīvotāji 15-64'!E21</f>
        <v>0.73448275862068968</v>
      </c>
      <c r="F20" s="51">
        <f>'2.4 - Vidējais Darbinieku Sk...'!F20/'1.2 - Iedzīvotāji 15-64'!F21</f>
        <v>0.81335616438356162</v>
      </c>
      <c r="G20" s="51">
        <f>'2.4 - Vidējais Darbinieku Sk...'!G20/'1.2 - Iedzīvotāji 15-64'!G21</f>
        <v>0.87769784172661869</v>
      </c>
      <c r="H20" s="51">
        <f>'2.4 - Vidējais Darbinieku Sk...'!H20/'1.2 - Iedzīvotāji 15-64'!H21</f>
        <v>0.8306010928961749</v>
      </c>
      <c r="I20" s="51">
        <f>'2.4 - Vidējais Darbinieku Sk...'!I20/'1.2 - Iedzīvotāji 15-64'!I21</f>
        <v>0.78198198198198199</v>
      </c>
      <c r="J20" s="94">
        <f t="shared" si="3"/>
        <v>0.10738632709498996</v>
      </c>
      <c r="K20" s="51">
        <f t="shared" si="4"/>
        <v>7.9106399091253318E-2</v>
      </c>
      <c r="L20" s="51">
        <f t="shared" si="5"/>
        <v>-5.3659410552718743E-2</v>
      </c>
      <c r="M20" s="51">
        <f t="shared" si="6"/>
        <v>-5.8534850640113829E-2</v>
      </c>
      <c r="N20" s="58">
        <f t="shared" si="7"/>
        <v>4.4277771877841515E-2</v>
      </c>
      <c r="O20" s="72"/>
      <c r="P20" s="3">
        <f t="shared" si="8"/>
        <v>0.8826211770231569</v>
      </c>
      <c r="Q20" s="82">
        <f t="shared" si="9"/>
        <v>0.17796133754049967</v>
      </c>
    </row>
    <row r="21" spans="3:17" x14ac:dyDescent="0.25">
      <c r="C21" s="32" t="s">
        <v>20</v>
      </c>
      <c r="D21" s="23" t="s">
        <v>41</v>
      </c>
      <c r="E21" s="51">
        <f>'2.4 - Vidējais Darbinieku Sk...'!E21/'1.2 - Iedzīvotāji 15-64'!E22</f>
        <v>0.71342252913249893</v>
      </c>
      <c r="F21" s="51">
        <f>'2.4 - Vidējais Darbinieku Sk...'!F21/'1.2 - Iedzīvotāji 15-64'!F22</f>
        <v>0.75404676258992809</v>
      </c>
      <c r="G21" s="51">
        <f>'2.4 - Vidējais Darbinieku Sk...'!G21/'1.2 - Iedzīvotāji 15-64'!G22</f>
        <v>0.76313364055299537</v>
      </c>
      <c r="H21" s="51">
        <f>'2.4 - Vidējais Darbinieku Sk...'!H21/'1.2 - Iedzīvotāji 15-64'!H22</f>
        <v>0.80424528301886788</v>
      </c>
      <c r="I21" s="51">
        <f>'2.4 - Vidējais Darbinieku Sk...'!I21/'1.2 - Iedzīvotāji 15-64'!I22</f>
        <v>0.83213773314203732</v>
      </c>
      <c r="J21" s="94">
        <f t="shared" si="3"/>
        <v>5.6942739819034097E-2</v>
      </c>
      <c r="K21" s="51">
        <f t="shared" si="4"/>
        <v>1.2050814901527516E-2</v>
      </c>
      <c r="L21" s="51">
        <f t="shared" si="5"/>
        <v>5.3872140187767724E-2</v>
      </c>
      <c r="M21" s="51">
        <f t="shared" si="6"/>
        <v>3.4681521560773726E-2</v>
      </c>
      <c r="N21" s="58">
        <f t="shared" si="7"/>
        <v>4.0955231636109778E-2</v>
      </c>
      <c r="O21" s="72"/>
      <c r="P21" s="3">
        <f t="shared" si="8"/>
        <v>0.8376224924559692</v>
      </c>
      <c r="Q21" s="82">
        <f t="shared" si="9"/>
        <v>0.16608363467113527</v>
      </c>
    </row>
    <row r="22" spans="3:17" x14ac:dyDescent="0.25">
      <c r="C22" s="32" t="s">
        <v>20</v>
      </c>
      <c r="D22" s="23" t="s">
        <v>42</v>
      </c>
      <c r="E22" s="51">
        <f>'2.4 - Vidējais Darbinieku Sk...'!E22/'1.2 - Iedzīvotāji 15-64'!E23</f>
        <v>0.65410628019323669</v>
      </c>
      <c r="F22" s="51">
        <f>'2.4 - Vidējais Darbinieku Sk...'!F22/'1.2 - Iedzīvotāji 15-64'!F23</f>
        <v>0.66732673267326736</v>
      </c>
      <c r="G22" s="51">
        <f>'2.4 - Vidējais Darbinieku Sk...'!G22/'1.2 - Iedzīvotāji 15-64'!G23</f>
        <v>0.69930069930069927</v>
      </c>
      <c r="H22" s="51">
        <f>'2.4 - Vidējais Darbinieku Sk...'!H22/'1.2 - Iedzīvotāji 15-64'!H23</f>
        <v>0.71646341463414631</v>
      </c>
      <c r="I22" s="51">
        <f>'2.4 - Vidējais Darbinieku Sk...'!I22/'1.2 - Iedzīvotāji 15-64'!I23</f>
        <v>0.7098445595854922</v>
      </c>
      <c r="J22" s="94">
        <f t="shared" si="3"/>
        <v>2.021147461865842E-2</v>
      </c>
      <c r="K22" s="51">
        <f t="shared" si="4"/>
        <v>4.7913510821522586E-2</v>
      </c>
      <c r="L22" s="51">
        <f t="shared" si="5"/>
        <v>2.4542682926829273E-2</v>
      </c>
      <c r="M22" s="51">
        <f t="shared" si="6"/>
        <v>-9.2382317274831913E-3</v>
      </c>
      <c r="N22" s="58">
        <f t="shared" si="7"/>
        <v>3.0889222789003426E-2</v>
      </c>
      <c r="O22" s="72"/>
      <c r="P22" s="3">
        <f t="shared" si="8"/>
        <v>0.68774781114088002</v>
      </c>
      <c r="Q22" s="82">
        <f t="shared" si="9"/>
        <v>0.13009879973531929</v>
      </c>
    </row>
    <row r="23" spans="3:17" x14ac:dyDescent="0.25">
      <c r="C23" s="32" t="s">
        <v>20</v>
      </c>
      <c r="D23" s="23" t="s">
        <v>43</v>
      </c>
      <c r="E23" s="51">
        <f>'2.4 - Vidējais Darbinieku Sk...'!E23/'1.2 - Iedzīvotāji 15-64'!E24</f>
        <v>0.44408945686900958</v>
      </c>
      <c r="F23" s="51">
        <f>'2.4 - Vidējais Darbinieku Sk...'!F23/'1.2 - Iedzīvotāji 15-64'!F24</f>
        <v>0.45573770491803278</v>
      </c>
      <c r="G23" s="51">
        <f>'2.4 - Vidējais Darbinieku Sk...'!G23/'1.2 - Iedzīvotāji 15-64'!G24</f>
        <v>0.42071197411003236</v>
      </c>
      <c r="H23" s="51">
        <f>'2.4 - Vidējais Darbinieku Sk...'!H23/'1.2 - Iedzīvotāji 15-64'!H24</f>
        <v>0.43506493506493504</v>
      </c>
      <c r="I23" s="51">
        <f>'2.4 - Vidējais Darbinieku Sk...'!I23/'1.2 - Iedzīvotāji 15-64'!I24</f>
        <v>0.48514851485148514</v>
      </c>
      <c r="J23" s="94">
        <f t="shared" si="3"/>
        <v>2.6229508196721311E-2</v>
      </c>
      <c r="K23" s="51">
        <f t="shared" si="4"/>
        <v>-7.6855020837698768E-2</v>
      </c>
      <c r="L23" s="51">
        <f t="shared" si="5"/>
        <v>3.4115884115884072E-2</v>
      </c>
      <c r="M23" s="51">
        <f t="shared" si="6"/>
        <v>0.1151174818974435</v>
      </c>
      <c r="N23" s="58">
        <f t="shared" si="7"/>
        <v>-5.503209508364461E-3</v>
      </c>
      <c r="O23" s="72"/>
      <c r="P23" s="3">
        <f t="shared" si="8"/>
        <v>0.20730112865346742</v>
      </c>
      <c r="Q23" s="82">
        <f t="shared" si="9"/>
        <v>0</v>
      </c>
    </row>
    <row r="24" spans="3:17" ht="15.75" thickBot="1" x14ac:dyDescent="0.3">
      <c r="C24" s="34" t="s">
        <v>20</v>
      </c>
      <c r="D24" s="13" t="s">
        <v>44</v>
      </c>
      <c r="E24" s="54">
        <f>'2.4 - Vidējais Darbinieku Sk...'!E24/'1.2 - Iedzīvotāji 15-64'!E25</f>
        <v>0.54706627268889829</v>
      </c>
      <c r="F24" s="54">
        <f>'2.4 - Vidējais Darbinieku Sk...'!F24/'1.2 - Iedzīvotāji 15-64'!F25</f>
        <v>0.57205431449846689</v>
      </c>
      <c r="G24" s="54">
        <f>'2.4 - Vidējais Darbinieku Sk...'!G24/'1.2 - Iedzīvotāji 15-64'!G25</f>
        <v>0.57084837545126355</v>
      </c>
      <c r="H24" s="54">
        <f>'2.4 - Vidējais Darbinieku Sk...'!H24/'1.2 - Iedzīvotāji 15-64'!H25</f>
        <v>0.56767955801104975</v>
      </c>
      <c r="I24" s="54">
        <f>'2.4 - Vidējais Darbinieku Sk...'!I24/'1.2 - Iedzīvotāji 15-64'!I25</f>
        <v>0.56106691623771643</v>
      </c>
      <c r="J24" s="86">
        <f t="shared" si="3"/>
        <v>4.5676443709003089E-2</v>
      </c>
      <c r="K24" s="54">
        <f t="shared" si="4"/>
        <v>-2.1080848734802674E-3</v>
      </c>
      <c r="L24" s="54">
        <f t="shared" si="5"/>
        <v>-5.5510667569278905E-3</v>
      </c>
      <c r="M24" s="54">
        <f t="shared" si="6"/>
        <v>-1.1648546578815866E-2</v>
      </c>
      <c r="N24" s="59">
        <f t="shared" si="7"/>
        <v>1.2672430692864977E-2</v>
      </c>
      <c r="O24" s="73"/>
      <c r="P24" s="22">
        <f t="shared" si="8"/>
        <v>0.43372117094125484</v>
      </c>
      <c r="Q24" s="46">
        <f t="shared" si="9"/>
        <v>6.4975843199466241E-2</v>
      </c>
    </row>
    <row r="25" spans="3:17" x14ac:dyDescent="0.25">
      <c r="C25" s="36" t="s">
        <v>45</v>
      </c>
      <c r="D25" s="11" t="s">
        <v>46</v>
      </c>
      <c r="E25" s="51">
        <f>'2.4 - Vidējais Darbinieku Sk...'!E25/'1.2 - Iedzīvotāji 15-64'!E26</f>
        <v>0.67157534246575346</v>
      </c>
      <c r="F25" s="51">
        <f>'2.4 - Vidējais Darbinieku Sk...'!F25/'1.2 - Iedzīvotāji 15-64'!F26</f>
        <v>0.69034422674106066</v>
      </c>
      <c r="G25" s="51">
        <f>'2.4 - Vidējais Darbinieku Sk...'!G25/'1.2 - Iedzīvotāji 15-64'!G26</f>
        <v>0.69795225099715641</v>
      </c>
      <c r="H25" s="51">
        <f>'2.4 - Vidējais Darbinieku Sk...'!H25/'1.2 - Iedzīvotāji 15-64'!H26</f>
        <v>0.70896677111136897</v>
      </c>
      <c r="I25" s="51">
        <f>'2.4 - Vidējais Darbinieku Sk...'!I25/'1.2 - Iedzīvotāji 15-64'!I26</f>
        <v>0.72004742614366168</v>
      </c>
      <c r="J25" s="94">
        <f t="shared" si="3"/>
        <v>2.7947548232481918E-2</v>
      </c>
      <c r="K25" s="51">
        <f t="shared" si="4"/>
        <v>1.1020624148638559E-2</v>
      </c>
      <c r="L25" s="51">
        <f t="shared" si="5"/>
        <v>1.5781194341699216E-2</v>
      </c>
      <c r="M25" s="51">
        <f t="shared" si="6"/>
        <v>1.5629300954292678E-2</v>
      </c>
      <c r="N25" s="58">
        <f t="shared" si="7"/>
        <v>1.8249788907606566E-2</v>
      </c>
      <c r="O25" s="67" t="s">
        <v>131</v>
      </c>
      <c r="P25" s="3">
        <f t="shared" ref="P25:P26" si="10">(H25-$O$30)/($O$32-$O$30)</f>
        <v>0.687674665169272</v>
      </c>
      <c r="Q25" s="82">
        <f t="shared" ref="Q25:Q26" si="11">(N25-$O$26)/($O$28-$O$26)</f>
        <v>0.15076016172787005</v>
      </c>
    </row>
    <row r="26" spans="3:17" x14ac:dyDescent="0.25">
      <c r="C26" s="36" t="s">
        <v>45</v>
      </c>
      <c r="D26" s="11" t="s">
        <v>47</v>
      </c>
      <c r="E26" s="51">
        <f>'2.4 - Vidējais Darbinieku Sk...'!E26/'1.2 - Iedzīvotāji 15-64'!E27</f>
        <v>0.74597524042293184</v>
      </c>
      <c r="F26" s="51">
        <f>'2.4 - Vidējais Darbinieku Sk...'!F26/'1.2 - Iedzīvotāji 15-64'!F27</f>
        <v>0.76421202809482003</v>
      </c>
      <c r="G26" s="51">
        <f>'2.4 - Vidējais Darbinieku Sk...'!G26/'1.2 - Iedzīvotāji 15-64'!G27</f>
        <v>0.81183662128368994</v>
      </c>
      <c r="H26" s="51">
        <f>'2.4 - Vidējais Darbinieku Sk...'!H26/'1.2 - Iedzīvotāji 15-64'!H27</f>
        <v>0.84550864267497872</v>
      </c>
      <c r="I26" s="51">
        <f>'2.4 - Vidējais Darbinieku Sk...'!I26/'1.2 - Iedzīvotāji 15-64'!I27</f>
        <v>0.89024102079395084</v>
      </c>
      <c r="J26" s="94">
        <f t="shared" si="3"/>
        <v>2.4446907462436437E-2</v>
      </c>
      <c r="K26" s="51">
        <f t="shared" si="4"/>
        <v>6.2318560082858139E-2</v>
      </c>
      <c r="L26" s="51">
        <f t="shared" si="5"/>
        <v>4.1476351901994765E-2</v>
      </c>
      <c r="M26" s="51">
        <f t="shared" si="6"/>
        <v>5.2905879208342596E-2</v>
      </c>
      <c r="N26" s="58">
        <f t="shared" si="7"/>
        <v>4.2747273149096453E-2</v>
      </c>
      <c r="O26" s="58">
        <f>MIN(N25:N38)</f>
        <v>1.0000204278237924E-2</v>
      </c>
      <c r="P26" s="3">
        <f t="shared" si="10"/>
        <v>0.91364815343256145</v>
      </c>
      <c r="Q26" s="82">
        <f t="shared" si="11"/>
        <v>0.59844872449804376</v>
      </c>
    </row>
    <row r="27" spans="3:17" x14ac:dyDescent="0.25">
      <c r="C27" s="36" t="s">
        <v>45</v>
      </c>
      <c r="D27" s="10" t="s">
        <v>48</v>
      </c>
      <c r="E27" s="51">
        <f>'2.4 - Vidējais Darbinieku Sk...'!E27/'1.2 - Iedzīvotāji 15-64'!E28</f>
        <v>0.56651333946642135</v>
      </c>
      <c r="F27" s="51">
        <f>'2.4 - Vidējais Darbinieku Sk...'!F27/'1.2 - Iedzīvotāji 15-64'!F28</f>
        <v>0.5714285714285714</v>
      </c>
      <c r="G27" s="51">
        <f>'2.4 - Vidējais Darbinieku Sk...'!G27/'1.2 - Iedzīvotāji 15-64'!G28</f>
        <v>0.59251274010192079</v>
      </c>
      <c r="H27" s="51">
        <f>'2.4 - Vidējais Darbinieku Sk...'!H27/'1.2 - Iedzīvotāji 15-64'!H28</f>
        <v>0.59944145222421708</v>
      </c>
      <c r="I27" s="51">
        <f>'2.4 - Vidējais Darbinieku Sk...'!I27/'1.2 - Iedzīvotāji 15-64'!I28</f>
        <v>0.60970551638324344</v>
      </c>
      <c r="J27" s="94">
        <f t="shared" si="3"/>
        <v>8.6762863638471903E-3</v>
      </c>
      <c r="K27" s="51">
        <f t="shared" si="4"/>
        <v>3.6897295178361433E-2</v>
      </c>
      <c r="L27" s="51">
        <f t="shared" si="5"/>
        <v>1.1693777455493107E-2</v>
      </c>
      <c r="M27" s="51">
        <f t="shared" si="6"/>
        <v>1.7122713354142817E-2</v>
      </c>
      <c r="N27" s="58">
        <f t="shared" si="7"/>
        <v>1.9089119665900576E-2</v>
      </c>
      <c r="O27" s="67" t="s">
        <v>132</v>
      </c>
      <c r="P27" s="3">
        <f>(H27-$O$30)/($O$32-$O$30)</f>
        <v>0.50641291682309653</v>
      </c>
      <c r="Q27" s="82">
        <f>(N27-$O$26)/($O$28-$O$26)</f>
        <v>0.16609882986070004</v>
      </c>
    </row>
    <row r="28" spans="3:17" x14ac:dyDescent="0.25">
      <c r="C28" s="36" t="s">
        <v>45</v>
      </c>
      <c r="D28" s="10" t="s">
        <v>49</v>
      </c>
      <c r="E28" s="51">
        <f>'2.4 - Vidējais Darbinieku Sk...'!E28/'1.2 - Iedzīvotāji 15-64'!E29</f>
        <v>0.51669758812615951</v>
      </c>
      <c r="F28" s="51">
        <f>'2.4 - Vidējais Darbinieku Sk...'!F28/'1.2 - Iedzīvotāji 15-64'!F29</f>
        <v>0.53533026113671278</v>
      </c>
      <c r="G28" s="51">
        <f>'2.4 - Vidējais Darbinieku Sk...'!G28/'1.2 - Iedzīvotāji 15-64'!G29</f>
        <v>0.53600638340315176</v>
      </c>
      <c r="H28" s="51">
        <f>'2.4 - Vidējais Darbinieku Sk...'!H28/'1.2 - Iedzīvotāji 15-64'!H29</f>
        <v>0.55242598684210531</v>
      </c>
      <c r="I28" s="51">
        <f>'2.4 - Vidējais Darbinieku Sk...'!I28/'1.2 - Iedzīvotāji 15-64'!I29</f>
        <v>0.56217277486910999</v>
      </c>
      <c r="J28" s="94">
        <f t="shared" si="3"/>
        <v>3.6061079901932538E-2</v>
      </c>
      <c r="K28" s="51">
        <f t="shared" si="4"/>
        <v>1.2630002738931937E-3</v>
      </c>
      <c r="L28" s="51">
        <f t="shared" si="5"/>
        <v>3.0633223684210693E-2</v>
      </c>
      <c r="M28" s="51">
        <f t="shared" si="6"/>
        <v>1.7643608843822392E-2</v>
      </c>
      <c r="N28" s="58">
        <f t="shared" si="7"/>
        <v>2.2652434620012141E-2</v>
      </c>
      <c r="O28" s="58">
        <f>MAX(N25:N38)</f>
        <v>6.4720128526260232E-2</v>
      </c>
      <c r="P28" s="3">
        <f t="shared" ref="P28:P38" si="12">(H28-$O$30)/($O$32-$O$30)</f>
        <v>0.42860346106381852</v>
      </c>
      <c r="Q28" s="82">
        <f t="shared" ref="Q28:Q38" si="13">(N28-$O$26)/($O$28-$O$26)</f>
        <v>0.23121797984271689</v>
      </c>
    </row>
    <row r="29" spans="3:17" x14ac:dyDescent="0.25">
      <c r="C29" s="36" t="s">
        <v>45</v>
      </c>
      <c r="D29" s="10" t="s">
        <v>50</v>
      </c>
      <c r="E29" s="51">
        <f>'2.4 - Vidējais Darbinieku Sk...'!E29/'1.2 - Iedzīvotāji 15-64'!E30</f>
        <v>0.50142045454545459</v>
      </c>
      <c r="F29" s="51">
        <f>'2.4 - Vidējais Darbinieku Sk...'!F29/'1.2 - Iedzīvotāji 15-64'!F30</f>
        <v>0.54910620399579391</v>
      </c>
      <c r="G29" s="51">
        <f>'2.4 - Vidējais Darbinieku Sk...'!G29/'1.2 - Iedzīvotāji 15-64'!G30</f>
        <v>0.56609011317531499</v>
      </c>
      <c r="H29" s="51">
        <f>'2.4 - Vidējais Darbinieku Sk...'!H29/'1.2 - Iedzīvotāji 15-64'!H30</f>
        <v>0.57726775956284149</v>
      </c>
      <c r="I29" s="51">
        <f>'2.4 - Vidējais Darbinieku Sk...'!I29/'1.2 - Iedzīvotāji 15-64'!I30</f>
        <v>0.59401035802747126</v>
      </c>
      <c r="J29" s="94">
        <f t="shared" si="3"/>
        <v>9.5101324682829683E-2</v>
      </c>
      <c r="K29" s="51">
        <f t="shared" si="4"/>
        <v>3.0930098869637209E-2</v>
      </c>
      <c r="L29" s="51">
        <f t="shared" si="5"/>
        <v>1.9745348182869327E-2</v>
      </c>
      <c r="M29" s="51">
        <f t="shared" si="6"/>
        <v>2.9003176060462415E-2</v>
      </c>
      <c r="N29" s="58">
        <f t="shared" si="7"/>
        <v>4.8592257245112069E-2</v>
      </c>
      <c r="O29" s="67" t="s">
        <v>28</v>
      </c>
      <c r="P29" s="3">
        <f t="shared" si="12"/>
        <v>0.46971599286131493</v>
      </c>
      <c r="Q29" s="82">
        <f t="shared" si="13"/>
        <v>0.70526510219481786</v>
      </c>
    </row>
    <row r="30" spans="3:17" x14ac:dyDescent="0.25">
      <c r="C30" s="36" t="s">
        <v>45</v>
      </c>
      <c r="D30" s="10" t="s">
        <v>51</v>
      </c>
      <c r="E30" s="51">
        <f>'2.4 - Vidējais Darbinieku Sk...'!E30/'1.2 - Iedzīvotāji 15-64'!E31</f>
        <v>0.64100288440204123</v>
      </c>
      <c r="F30" s="51">
        <f>'2.4 - Vidējais Darbinieku Sk...'!F30/'1.2 - Iedzīvotāji 15-64'!F31</f>
        <v>0.64800910125142208</v>
      </c>
      <c r="G30" s="51">
        <f>'2.4 - Vidējais Darbinieku Sk...'!G30/'1.2 - Iedzīvotāji 15-64'!G31</f>
        <v>0.6384022424667134</v>
      </c>
      <c r="H30" s="51">
        <f>'2.4 - Vidējais Darbinieku Sk...'!H30/'1.2 - Iedzīvotāji 15-64'!H31</f>
        <v>0.67740396086852783</v>
      </c>
      <c r="I30" s="51">
        <f>'2.4 - Vidējais Darbinieku Sk...'!I30/'1.2 - Iedzīvotāji 15-64'!I31</f>
        <v>0.6893131663773866</v>
      </c>
      <c r="J30" s="94">
        <f t="shared" si="3"/>
        <v>1.0930086306735724E-2</v>
      </c>
      <c r="K30" s="51">
        <f t="shared" si="4"/>
        <v>-1.4825191137217227E-2</v>
      </c>
      <c r="L30" s="51">
        <f t="shared" si="5"/>
        <v>6.109270269965883E-2</v>
      </c>
      <c r="M30" s="51">
        <f t="shared" si="6"/>
        <v>1.7580655261580518E-2</v>
      </c>
      <c r="N30" s="58">
        <f t="shared" si="7"/>
        <v>1.9065865956392442E-2</v>
      </c>
      <c r="O30" s="58">
        <f>MIN(H25:H38)</f>
        <v>0.29344729344729342</v>
      </c>
      <c r="P30" s="3">
        <f t="shared" si="12"/>
        <v>0.63543897916108372</v>
      </c>
      <c r="Q30" s="82">
        <f t="shared" si="13"/>
        <v>0.16567387113080972</v>
      </c>
    </row>
    <row r="31" spans="3:17" x14ac:dyDescent="0.25">
      <c r="C31" s="36" t="s">
        <v>45</v>
      </c>
      <c r="D31" s="10" t="s">
        <v>52</v>
      </c>
      <c r="E31" s="51">
        <f>'2.4 - Vidējais Darbinieku Sk...'!E31/'1.2 - Iedzīvotāji 15-64'!E32</f>
        <v>0.52492322230096855</v>
      </c>
      <c r="F31" s="51">
        <f>'2.4 - Vidējais Darbinieku Sk...'!F31/'1.2 - Iedzīvotāji 15-64'!F32</f>
        <v>0.58329274232830008</v>
      </c>
      <c r="G31" s="51">
        <f>'2.4 - Vidējais Darbinieku Sk...'!G31/'1.2 - Iedzīvotāji 15-64'!G32</f>
        <v>0.61594936708860759</v>
      </c>
      <c r="H31" s="51">
        <f>'2.4 - Vidējais Darbinieku Sk...'!H31/'1.2 - Iedzīvotāji 15-64'!H32</f>
        <v>0.61962713619886067</v>
      </c>
      <c r="I31" s="51">
        <f>'2.4 - Vidējais Darbinieku Sk...'!I31/'1.2 - Iedzīvotāji 15-64'!I32</f>
        <v>0.63159296750133187</v>
      </c>
      <c r="J31" s="94">
        <f t="shared" si="3"/>
        <v>0.11119629985404789</v>
      </c>
      <c r="K31" s="51">
        <f t="shared" si="4"/>
        <v>5.5986681113078335E-2</v>
      </c>
      <c r="L31" s="51">
        <f t="shared" si="5"/>
        <v>5.9708951851622167E-3</v>
      </c>
      <c r="M31" s="51">
        <f t="shared" si="6"/>
        <v>1.9311341617276961E-2</v>
      </c>
      <c r="N31" s="58">
        <f t="shared" si="7"/>
        <v>5.7717958717429484E-2</v>
      </c>
      <c r="O31" s="67" t="s">
        <v>31</v>
      </c>
      <c r="P31" s="3">
        <f t="shared" si="12"/>
        <v>0.53981973458892452</v>
      </c>
      <c r="Q31" s="82">
        <f t="shared" si="13"/>
        <v>0.87203619330515025</v>
      </c>
    </row>
    <row r="32" spans="3:17" x14ac:dyDescent="0.25">
      <c r="C32" s="36" t="s">
        <v>45</v>
      </c>
      <c r="D32" s="23" t="s">
        <v>53</v>
      </c>
      <c r="E32" s="51">
        <f>'2.4 - Vidējais Darbinieku Sk...'!E32/'1.2 - Iedzīvotāji 15-64'!E33</f>
        <v>0.56059479553903346</v>
      </c>
      <c r="F32" s="51">
        <f>'2.4 - Vidējais Darbinieku Sk...'!F32/'1.2 - Iedzīvotāji 15-64'!F33</f>
        <v>0.59191456903127382</v>
      </c>
      <c r="G32" s="51">
        <f>'2.4 - Vidējais Darbinieku Sk...'!G32/'1.2 - Iedzīvotāji 15-64'!G33</f>
        <v>0.54694835680751175</v>
      </c>
      <c r="H32" s="51">
        <f>'2.4 - Vidējais Darbinieku Sk...'!H32/'1.2 - Iedzīvotāji 15-64'!H33</f>
        <v>0.64325618515562655</v>
      </c>
      <c r="I32" s="51">
        <f>'2.4 - Vidējais Darbinieku Sk...'!I32/'1.2 - Iedzīvotāji 15-64'!I33</f>
        <v>0.63598673300165842</v>
      </c>
      <c r="J32" s="94">
        <f t="shared" si="3"/>
        <v>5.586882672024307E-2</v>
      </c>
      <c r="K32" s="51">
        <f t="shared" si="4"/>
        <v>-7.5967402352257823E-2</v>
      </c>
      <c r="L32" s="51">
        <f t="shared" si="5"/>
        <v>0.17608212393260472</v>
      </c>
      <c r="M32" s="51">
        <f t="shared" si="6"/>
        <v>-1.1301021772856155E-2</v>
      </c>
      <c r="N32" s="58">
        <f t="shared" si="7"/>
        <v>5.1994516100196654E-2</v>
      </c>
      <c r="O32" s="58">
        <f>MAX(H25:H38)</f>
        <v>0.89768574908647991</v>
      </c>
      <c r="P32" s="3">
        <f t="shared" si="12"/>
        <v>0.57892523794814077</v>
      </c>
      <c r="Q32" s="82">
        <f t="shared" si="13"/>
        <v>0.76744097143878065</v>
      </c>
    </row>
    <row r="33" spans="3:17" x14ac:dyDescent="0.25">
      <c r="C33" s="36" t="s">
        <v>45</v>
      </c>
      <c r="D33" s="23" t="s">
        <v>54</v>
      </c>
      <c r="E33" s="51">
        <f>'2.4 - Vidējais Darbinieku Sk...'!E33/'1.2 - Iedzīvotāji 15-64'!E34</f>
        <v>0.41765873015873017</v>
      </c>
      <c r="F33" s="51">
        <f>'2.4 - Vidējais Darbinieku Sk...'!F33/'1.2 - Iedzīvotāji 15-64'!F34</f>
        <v>0.44444444444444442</v>
      </c>
      <c r="G33" s="51">
        <f>'2.4 - Vidējais Darbinieku Sk...'!G33/'1.2 - Iedzīvotāji 15-64'!G34</f>
        <v>0.4336569579288026</v>
      </c>
      <c r="H33" s="51">
        <f>'2.4 - Vidējais Darbinieku Sk...'!H33/'1.2 - Iedzīvotāji 15-64'!H34</f>
        <v>0.4609375</v>
      </c>
      <c r="I33" s="51">
        <f>'2.4 - Vidējais Darbinieku Sk...'!I33/'1.2 - Iedzīvotāji 15-64'!I34</f>
        <v>0.4727061556329849</v>
      </c>
      <c r="J33" s="94">
        <f t="shared" si="3"/>
        <v>6.4133016627078293E-2</v>
      </c>
      <c r="K33" s="51">
        <f t="shared" si="4"/>
        <v>-2.4271844660194095E-2</v>
      </c>
      <c r="L33" s="51">
        <f t="shared" si="5"/>
        <v>6.2908115671641771E-2</v>
      </c>
      <c r="M33" s="51">
        <f t="shared" si="6"/>
        <v>2.5531998661390977E-2</v>
      </c>
      <c r="N33" s="58">
        <f t="shared" si="7"/>
        <v>3.4256429212841992E-2</v>
      </c>
      <c r="O33" s="72"/>
      <c r="P33" s="3">
        <f t="shared" si="12"/>
        <v>0.27719223261870857</v>
      </c>
      <c r="Q33" s="82">
        <f t="shared" si="13"/>
        <v>0.44327957810505814</v>
      </c>
    </row>
    <row r="34" spans="3:17" x14ac:dyDescent="0.25">
      <c r="C34" s="36" t="s">
        <v>45</v>
      </c>
      <c r="D34" s="23" t="s">
        <v>55</v>
      </c>
      <c r="E34" s="51">
        <f>'2.4 - Vidējais Darbinieku Sk...'!E34/'1.2 - Iedzīvotāji 15-64'!E35</f>
        <v>0.50669344042838016</v>
      </c>
      <c r="F34" s="51">
        <f>'2.4 - Vidējais Darbinieku Sk...'!F34/'1.2 - Iedzīvotāji 15-64'!F35</f>
        <v>0.57927247769389156</v>
      </c>
      <c r="G34" s="51">
        <f>'2.4 - Vidējais Darbinieku Sk...'!G34/'1.2 - Iedzīvotāji 15-64'!G35</f>
        <v>0.6146202980837473</v>
      </c>
      <c r="H34" s="51">
        <f>'2.4 - Vidējais Darbinieku Sk...'!H34/'1.2 - Iedzīvotāji 15-64'!H35</f>
        <v>0.60841189267585205</v>
      </c>
      <c r="I34" s="51">
        <f>'2.4 - Vidējais Darbinieku Sk...'!I34/'1.2 - Iedzīvotāji 15-64'!I35</f>
        <v>0.60059391239792126</v>
      </c>
      <c r="J34" s="94">
        <f t="shared" si="3"/>
        <v>0.14324053061383626</v>
      </c>
      <c r="K34" s="51">
        <f t="shared" si="4"/>
        <v>6.1021059606658531E-2</v>
      </c>
      <c r="L34" s="51">
        <f t="shared" si="5"/>
        <v>-1.0101204641714089E-2</v>
      </c>
      <c r="M34" s="51">
        <f t="shared" si="6"/>
        <v>-1.2849815021771826E-2</v>
      </c>
      <c r="N34" s="58">
        <f t="shared" si="7"/>
        <v>6.4720128526260232E-2</v>
      </c>
      <c r="O34" s="72"/>
      <c r="P34" s="3">
        <f t="shared" si="12"/>
        <v>0.52125877836652601</v>
      </c>
      <c r="Q34" s="82">
        <f t="shared" si="13"/>
        <v>1</v>
      </c>
    </row>
    <row r="35" spans="3:17" x14ac:dyDescent="0.25">
      <c r="C35" s="36" t="s">
        <v>45</v>
      </c>
      <c r="D35" s="23" t="s">
        <v>56</v>
      </c>
      <c r="E35" s="51">
        <f>'2.4 - Vidējais Darbinieku Sk...'!E35/'1.2 - Iedzīvotāji 15-64'!E36</f>
        <v>0.4619703930576825</v>
      </c>
      <c r="F35" s="51">
        <f>'2.4 - Vidējais Darbinieku Sk...'!F35/'1.2 - Iedzīvotāji 15-64'!F36</f>
        <v>0.45961438249088066</v>
      </c>
      <c r="G35" s="51">
        <f>'2.4 - Vidējais Darbinieku Sk...'!G35/'1.2 - Iedzīvotāji 15-64'!G36</f>
        <v>0.4657754010695187</v>
      </c>
      <c r="H35" s="51">
        <f>'2.4 - Vidējais Darbinieku Sk...'!H35/'1.2 - Iedzīvotāji 15-64'!H36</f>
        <v>0.47588075880758807</v>
      </c>
      <c r="I35" s="51">
        <f>'2.4 - Vidējais Darbinieku Sk...'!I35/'1.2 - Iedzīvotāji 15-64'!I36</f>
        <v>0.4652584769316287</v>
      </c>
      <c r="J35" s="94">
        <f t="shared" si="3"/>
        <v>-5.099916795983225E-3</v>
      </c>
      <c r="K35" s="51">
        <f t="shared" si="4"/>
        <v>1.340475584173062E-2</v>
      </c>
      <c r="L35" s="51">
        <f t="shared" si="5"/>
        <v>2.1695773788966376E-2</v>
      </c>
      <c r="M35" s="51">
        <f t="shared" si="6"/>
        <v>-2.2321309864629886E-2</v>
      </c>
      <c r="N35" s="58">
        <f t="shared" si="7"/>
        <v>1.0000204278237924E-2</v>
      </c>
      <c r="O35" s="72"/>
      <c r="P35" s="3">
        <f t="shared" si="12"/>
        <v>0.30192296378639055</v>
      </c>
      <c r="Q35" s="82">
        <f t="shared" si="13"/>
        <v>0</v>
      </c>
    </row>
    <row r="36" spans="3:17" x14ac:dyDescent="0.25">
      <c r="C36" s="36" t="s">
        <v>45</v>
      </c>
      <c r="D36" s="23" t="s">
        <v>57</v>
      </c>
      <c r="E36" s="51">
        <f>'2.4 - Vidējais Darbinieku Sk...'!E36/'1.2 - Iedzīvotāji 15-64'!E37</f>
        <v>0.80181200453001134</v>
      </c>
      <c r="F36" s="51">
        <f>'2.4 - Vidējais Darbinieku Sk...'!F36/'1.2 - Iedzīvotāji 15-64'!F37</f>
        <v>0.83410138248847931</v>
      </c>
      <c r="G36" s="51">
        <f>'2.4 - Vidējais Darbinieku Sk...'!G36/'1.2 - Iedzīvotāji 15-64'!G37</f>
        <v>0.86879432624113473</v>
      </c>
      <c r="H36" s="51">
        <f>'2.4 - Vidējais Darbinieku Sk...'!H36/'1.2 - Iedzīvotāji 15-64'!H37</f>
        <v>0.89768574908647991</v>
      </c>
      <c r="I36" s="51">
        <f>'2.4 - Vidējais Darbinieku Sk...'!I36/'1.2 - Iedzīvotāji 15-64'!I37</f>
        <v>0.92620865139949105</v>
      </c>
      <c r="J36" s="94">
        <f t="shared" si="3"/>
        <v>4.0270509515998906E-2</v>
      </c>
      <c r="K36" s="51">
        <f t="shared" si="4"/>
        <v>4.1593197758708421E-2</v>
      </c>
      <c r="L36" s="51">
        <f t="shared" si="5"/>
        <v>3.3254617315866701E-2</v>
      </c>
      <c r="M36" s="51">
        <f t="shared" si="6"/>
        <v>3.1773816552214576E-2</v>
      </c>
      <c r="N36" s="58">
        <f t="shared" si="7"/>
        <v>3.8372774863524674E-2</v>
      </c>
      <c r="O36" s="72"/>
      <c r="P36" s="3">
        <f t="shared" si="12"/>
        <v>1</v>
      </c>
      <c r="Q36" s="82">
        <f t="shared" si="13"/>
        <v>0.51850529720556393</v>
      </c>
    </row>
    <row r="37" spans="3:17" x14ac:dyDescent="0.25">
      <c r="C37" s="36" t="s">
        <v>45</v>
      </c>
      <c r="D37" s="23" t="s">
        <v>58</v>
      </c>
      <c r="E37" s="51">
        <f>'2.4 - Vidējais Darbinieku Sk...'!E37/'1.2 - Iedzīvotāji 15-64'!E38</f>
        <v>0.41076923076923078</v>
      </c>
      <c r="F37" s="51">
        <f>'2.4 - Vidējais Darbinieku Sk...'!F37/'1.2 - Iedzīvotāji 15-64'!F38</f>
        <v>0.41365777080062793</v>
      </c>
      <c r="G37" s="51">
        <f>'2.4 - Vidējais Darbinieku Sk...'!G37/'1.2 - Iedzīvotāji 15-64'!G38</f>
        <v>0.42499999999999999</v>
      </c>
      <c r="H37" s="51">
        <f>'2.4 - Vidējais Darbinieku Sk...'!H37/'1.2 - Iedzīvotāji 15-64'!H38</f>
        <v>0.45676998368678629</v>
      </c>
      <c r="I37" s="51">
        <f>'2.4 - Vidējais Darbinieku Sk...'!I37/'1.2 - Iedzīvotāji 15-64'!I38</f>
        <v>0.44942903752039154</v>
      </c>
      <c r="J37" s="94">
        <f t="shared" ref="J37" si="14">(F37-E37)/E37</f>
        <v>7.0320262936634922E-3</v>
      </c>
      <c r="K37" s="51">
        <f t="shared" ref="K37" si="15">(G37-F37)/F37</f>
        <v>2.7419354838709678E-2</v>
      </c>
      <c r="L37" s="51">
        <f t="shared" ref="L37" si="16">(H37-G37)/G37</f>
        <v>7.4752902792438347E-2</v>
      </c>
      <c r="M37" s="51">
        <f t="shared" ref="M37" si="17">(I37-H37)/H37</f>
        <v>-1.6071428571428497E-2</v>
      </c>
      <c r="N37" s="58">
        <f t="shared" ref="N37" si="18">AVERAGE(J37:L37)</f>
        <v>3.6401427974937173E-2</v>
      </c>
      <c r="O37" s="72"/>
      <c r="P37" s="3">
        <f t="shared" ref="P37" si="19">(H37-$O$30)/($O$32-$O$30)</f>
        <v>0.27029509412260744</v>
      </c>
      <c r="Q37" s="82">
        <f t="shared" ref="Q37" si="20">(N37-$O$26)/($O$28-$O$26)</f>
        <v>0.48247917115224159</v>
      </c>
    </row>
    <row r="38" spans="3:17" ht="15.75" thickBot="1" x14ac:dyDescent="0.3">
      <c r="C38" s="37" t="s">
        <v>45</v>
      </c>
      <c r="D38" s="24" t="s">
        <v>59</v>
      </c>
      <c r="E38" s="54">
        <f>'2.4 - Vidējais Darbinieku Sk...'!E38/'1.2 - Iedzīvotāji 15-64'!E39</f>
        <v>0.26448362720403024</v>
      </c>
      <c r="F38" s="54">
        <f>'2.4 - Vidējais Darbinieku Sk...'!F38/'1.2 - Iedzīvotāji 15-64'!F39</f>
        <v>0.25449871465295631</v>
      </c>
      <c r="G38" s="54">
        <f>'2.4 - Vidējais Darbinieku Sk...'!G38/'1.2 - Iedzīvotāji 15-64'!G39</f>
        <v>0.26630434782608697</v>
      </c>
      <c r="H38" s="54">
        <f>'2.4 - Vidējais Darbinieku Sk...'!H38/'1.2 - Iedzīvotāji 15-64'!H39</f>
        <v>0.29344729344729342</v>
      </c>
      <c r="I38" s="54">
        <f>'2.4 - Vidējais Darbinieku Sk...'!I38/'1.2 - Iedzīvotāji 15-64'!I39</f>
        <v>0.25072046109510088</v>
      </c>
      <c r="J38" s="86">
        <f t="shared" si="3"/>
        <v>-3.7752478883584253E-2</v>
      </c>
      <c r="K38" s="54">
        <f t="shared" si="4"/>
        <v>4.6387790953008344E-2</v>
      </c>
      <c r="L38" s="54">
        <f t="shared" si="5"/>
        <v>0.1019245304959589</v>
      </c>
      <c r="M38" s="54">
        <f t="shared" si="6"/>
        <v>-0.14560308888951054</v>
      </c>
      <c r="N38" s="59">
        <f t="shared" si="7"/>
        <v>3.6853280855127658E-2</v>
      </c>
      <c r="O38" s="73"/>
      <c r="P38" s="22">
        <f t="shared" si="12"/>
        <v>0</v>
      </c>
      <c r="Q38" s="46">
        <f t="shared" si="13"/>
        <v>0.49073672790876094</v>
      </c>
    </row>
    <row r="39" spans="3:17" x14ac:dyDescent="0.25">
      <c r="C39" s="32" t="s">
        <v>60</v>
      </c>
      <c r="D39" s="11" t="s">
        <v>60</v>
      </c>
      <c r="E39" s="51">
        <f>'2.4 - Vidējais Darbinieku Sk...'!E39/'1.2 - Iedzīvotāji 15-64'!E40</f>
        <v>1.0474884266758822</v>
      </c>
      <c r="F39" s="51">
        <f>'2.4 - Vidējais Darbinieku Sk...'!F39/'1.2 - Iedzīvotāji 15-64'!F40</f>
        <v>1.0643579845200046</v>
      </c>
      <c r="G39" s="51">
        <f>'2.4 - Vidējais Darbinieku Sk...'!G39/'1.2 - Iedzīvotāji 15-64'!G40</f>
        <v>1.0803915600306819</v>
      </c>
      <c r="H39" s="51">
        <f>'2.4 - Vidējais Darbinieku Sk...'!H39/'1.2 - Iedzīvotāji 15-64'!H40</f>
        <v>1.0814934415666175</v>
      </c>
      <c r="I39" s="51">
        <f>'2.4 - Vidējais Darbinieku Sk...'!I39/'1.2 - Iedzīvotāji 15-64'!I40</f>
        <v>1.0804792042711022</v>
      </c>
      <c r="J39" s="94">
        <f t="shared" si="3"/>
        <v>1.6104767761164311E-2</v>
      </c>
      <c r="K39" s="51">
        <f t="shared" si="4"/>
        <v>1.5064081581450239E-2</v>
      </c>
      <c r="L39" s="51">
        <f t="shared" si="5"/>
        <v>1.0198909142758467E-3</v>
      </c>
      <c r="M39" s="51">
        <f t="shared" si="6"/>
        <v>-9.3781178556766418E-4</v>
      </c>
      <c r="N39" s="58">
        <f t="shared" si="7"/>
        <v>1.0729580085630132E-2</v>
      </c>
      <c r="O39" s="67" t="s">
        <v>131</v>
      </c>
      <c r="P39" s="3">
        <f t="shared" ref="P39:P40" si="21">(H39-$O$44)/($O$46-$O$44)</f>
        <v>1</v>
      </c>
      <c r="Q39" s="82">
        <f t="shared" ref="Q39:Q40" si="22">(N39-$O$40)/($O$42-$O$40)</f>
        <v>0.16033965372985709</v>
      </c>
    </row>
    <row r="40" spans="3:17" x14ac:dyDescent="0.25">
      <c r="C40" s="32" t="s">
        <v>60</v>
      </c>
      <c r="D40" s="11" t="s">
        <v>61</v>
      </c>
      <c r="E40" s="51">
        <f>'2.4 - Vidējais Darbinieku Sk...'!E40/'1.2 - Iedzīvotāji 15-64'!E41</f>
        <v>0.47751821150464707</v>
      </c>
      <c r="F40" s="51">
        <f>'2.4 - Vidējais Darbinieku Sk...'!F40/'1.2 - Iedzīvotāji 15-64'!F41</f>
        <v>0.50040147743696806</v>
      </c>
      <c r="G40" s="51">
        <f>'2.4 - Vidējais Darbinieku Sk...'!G40/'1.2 - Iedzīvotāji 15-64'!G41</f>
        <v>0.50305199578153459</v>
      </c>
      <c r="H40" s="51">
        <f>'2.4 - Vidējais Darbinieku Sk...'!H40/'1.2 - Iedzīvotāji 15-64'!H41</f>
        <v>0.50272319011370514</v>
      </c>
      <c r="I40" s="51">
        <f>'2.4 - Vidējais Darbinieku Sk...'!I40/'1.2 - Iedzīvotāji 15-64'!I41</f>
        <v>0.47866967377148123</v>
      </c>
      <c r="J40" s="94">
        <f t="shared" si="3"/>
        <v>4.7921242333808435E-2</v>
      </c>
      <c r="K40" s="51">
        <f t="shared" si="4"/>
        <v>5.2967836109164947E-3</v>
      </c>
      <c r="L40" s="51">
        <f t="shared" si="5"/>
        <v>-6.5362163471515116E-4</v>
      </c>
      <c r="M40" s="51">
        <f t="shared" si="6"/>
        <v>-4.7846442764622667E-2</v>
      </c>
      <c r="N40" s="58">
        <f t="shared" si="7"/>
        <v>1.7521468103336595E-2</v>
      </c>
      <c r="O40" s="58">
        <f>MIN(N39:N46)</f>
        <v>-8.4672651750955785E-3</v>
      </c>
      <c r="P40" s="3">
        <f t="shared" si="21"/>
        <v>0.22584286437931408</v>
      </c>
      <c r="Q40" s="82">
        <f t="shared" si="22"/>
        <v>0.21706819209855421</v>
      </c>
    </row>
    <row r="41" spans="3:17" x14ac:dyDescent="0.25">
      <c r="C41" s="32" t="s">
        <v>60</v>
      </c>
      <c r="D41" s="10" t="s">
        <v>62</v>
      </c>
      <c r="E41" s="51">
        <f>'2.4 - Vidējais Darbinieku Sk...'!E41/'1.2 - Iedzīvotāji 15-64'!E42</f>
        <v>0.63769114203058275</v>
      </c>
      <c r="F41" s="51">
        <f>'2.4 - Vidējais Darbinieku Sk...'!F41/'1.2 - Iedzīvotāji 15-64'!F42</f>
        <v>0.78866981394057212</v>
      </c>
      <c r="G41" s="51">
        <f>'2.4 - Vidējais Darbinieku Sk...'!G41/'1.2 - Iedzīvotāji 15-64'!G42</f>
        <v>0.80013947001394703</v>
      </c>
      <c r="H41" s="51">
        <f>'2.4 - Vidējais Darbinieku Sk...'!H41/'1.2 - Iedzīvotāji 15-64'!H42</f>
        <v>0.75604425624914628</v>
      </c>
      <c r="I41" s="51">
        <f>'2.4 - Vidējais Darbinieku Sk...'!I41/'1.2 - Iedzīvotāji 15-64'!I42</f>
        <v>0.7486010645557527</v>
      </c>
      <c r="J41" s="94">
        <f t="shared" si="3"/>
        <v>0.2367583018782918</v>
      </c>
      <c r="K41" s="51">
        <f t="shared" si="4"/>
        <v>1.4543039267684174E-2</v>
      </c>
      <c r="L41" s="51">
        <f t="shared" si="5"/>
        <v>-5.5109409568349546E-2</v>
      </c>
      <c r="M41" s="51">
        <f t="shared" si="6"/>
        <v>-9.8449153364651137E-3</v>
      </c>
      <c r="N41" s="58">
        <f t="shared" si="7"/>
        <v>6.5397310525875482E-2</v>
      </c>
      <c r="O41" s="67" t="s">
        <v>132</v>
      </c>
      <c r="P41" s="3">
        <f>(H41-$O$44)/($O$46-$O$44)</f>
        <v>0.56468251700397321</v>
      </c>
      <c r="Q41" s="82">
        <f>(N41-$O$40)/($O$42-$O$40)</f>
        <v>0.61694618724810157</v>
      </c>
    </row>
    <row r="42" spans="3:17" x14ac:dyDescent="0.25">
      <c r="C42" s="32" t="s">
        <v>60</v>
      </c>
      <c r="D42" t="s">
        <v>63</v>
      </c>
      <c r="E42" s="51">
        <f>'2.4 - Vidējais Darbinieku Sk...'!E42/'1.2 - Iedzīvotāji 15-64'!E43</f>
        <v>0.39405785770132917</v>
      </c>
      <c r="F42" s="51">
        <f>'2.4 - Vidējais Darbinieku Sk...'!F42/'1.2 - Iedzīvotāji 15-64'!F43</f>
        <v>0.39836827791911572</v>
      </c>
      <c r="G42" s="51">
        <f>'2.4 - Vidējais Darbinieku Sk...'!G42/'1.2 - Iedzīvotāji 15-64'!G43</f>
        <v>0.40622261174408414</v>
      </c>
      <c r="H42" s="51">
        <f>'2.4 - Vidējais Darbinieku Sk...'!H42/'1.2 - Iedzīvotāji 15-64'!H43</f>
        <v>0.41379005915070188</v>
      </c>
      <c r="I42" s="51">
        <f>'2.4 - Vidējais Darbinieku Sk...'!I42/'1.2 - Iedzīvotāji 15-64'!I43</f>
        <v>0.40690330041811229</v>
      </c>
      <c r="J42" s="94">
        <f t="shared" si="3"/>
        <v>1.0938546544740069E-2</v>
      </c>
      <c r="K42" s="51">
        <f t="shared" si="4"/>
        <v>1.9716263217532479E-2</v>
      </c>
      <c r="L42" s="51">
        <f t="shared" si="5"/>
        <v>1.8628818750703012E-2</v>
      </c>
      <c r="M42" s="51">
        <f t="shared" si="6"/>
        <v>-1.6643122714751934E-2</v>
      </c>
      <c r="N42" s="58">
        <f t="shared" si="7"/>
        <v>1.6427876170991854E-2</v>
      </c>
      <c r="O42" s="58">
        <f>MAX(N39:N46)</f>
        <v>0.11125885880087903</v>
      </c>
      <c r="P42" s="3">
        <f t="shared" ref="P42:P46" si="23">(H42-$O$44)/($O$46-$O$44)</f>
        <v>0.10688682309131556</v>
      </c>
      <c r="Q42" s="82">
        <f t="shared" ref="Q42:Q46" si="24">(N42-$O$40)/($O$42-$O$40)</f>
        <v>0.2079340792080025</v>
      </c>
    </row>
    <row r="43" spans="3:17" x14ac:dyDescent="0.25">
      <c r="C43" s="32" t="s">
        <v>60</v>
      </c>
      <c r="D43" t="s">
        <v>64</v>
      </c>
      <c r="E43" s="51">
        <f>'2.4 - Vidējais Darbinieku Sk...'!E43/'1.2 - Iedzīvotāji 15-64'!E44</f>
        <v>0.63378016085790889</v>
      </c>
      <c r="F43" s="51">
        <f>'2.4 - Vidējais Darbinieku Sk...'!F43/'1.2 - Iedzīvotāji 15-64'!F44</f>
        <v>0.6706520227999444</v>
      </c>
      <c r="G43" s="51">
        <f>'2.4 - Vidējais Darbinieku Sk...'!G43/'1.2 - Iedzīvotāji 15-64'!G44</f>
        <v>0.70107770845150308</v>
      </c>
      <c r="H43" s="51">
        <f>'2.4 - Vidējais Darbinieku Sk...'!H43/'1.2 - Iedzīvotāji 15-64'!H44</f>
        <v>0.70040080160320639</v>
      </c>
      <c r="I43" s="51">
        <f>'2.4 - Vidējais Darbinieku Sk...'!I43/'1.2 - Iedzīvotāji 15-64'!I44</f>
        <v>0.70451556334940812</v>
      </c>
      <c r="J43" s="94">
        <f t="shared" si="3"/>
        <v>5.8177684028677006E-2</v>
      </c>
      <c r="K43" s="51">
        <f t="shared" si="4"/>
        <v>4.5367321080361019E-2</v>
      </c>
      <c r="L43" s="51">
        <f t="shared" si="5"/>
        <v>-9.655232795688193E-4</v>
      </c>
      <c r="M43" s="51">
        <f t="shared" si="6"/>
        <v>5.8748672714010455E-3</v>
      </c>
      <c r="N43" s="58">
        <f t="shared" si="7"/>
        <v>3.4193160609823067E-2</v>
      </c>
      <c r="O43" s="67" t="s">
        <v>28</v>
      </c>
      <c r="P43" s="3">
        <f t="shared" si="23"/>
        <v>0.49025440436929157</v>
      </c>
      <c r="Q43" s="82">
        <f t="shared" si="24"/>
        <v>0.35631677004326384</v>
      </c>
    </row>
    <row r="44" spans="3:17" x14ac:dyDescent="0.25">
      <c r="C44" s="32" t="s">
        <v>60</v>
      </c>
      <c r="D44" t="s">
        <v>65</v>
      </c>
      <c r="E44" s="51">
        <f>'2.4 - Vidējais Darbinieku Sk...'!E44/'1.2 - Iedzīvotāji 15-64'!E45</f>
        <v>0.34933460076045625</v>
      </c>
      <c r="F44" s="51">
        <f>'2.4 - Vidējais Darbinieku Sk...'!F44/'1.2 - Iedzīvotāji 15-64'!F45</f>
        <v>0.35250917992656061</v>
      </c>
      <c r="G44" s="51">
        <f>'2.4 - Vidējais Darbinieku Sk...'!G44/'1.2 - Iedzīvotāji 15-64'!G45</f>
        <v>0.39457758412006777</v>
      </c>
      <c r="H44" s="51">
        <f>'2.4 - Vidējais Darbinieku Sk...'!H44/'1.2 - Iedzīvotāji 15-64'!H45</f>
        <v>0.33388003748828493</v>
      </c>
      <c r="I44" s="51">
        <f>'2.4 - Vidējais Darbinieku Sk...'!I44/'1.2 - Iedzīvotāji 15-64'!I45</f>
        <v>0.32046596619460943</v>
      </c>
      <c r="J44" s="94">
        <f t="shared" si="3"/>
        <v>9.0875028101817419E-3</v>
      </c>
      <c r="K44" s="51">
        <f t="shared" si="4"/>
        <v>0.11933988272949773</v>
      </c>
      <c r="L44" s="51">
        <f t="shared" si="5"/>
        <v>-0.15382918106496621</v>
      </c>
      <c r="M44" s="51">
        <f t="shared" si="6"/>
        <v>-4.0176320197478618E-2</v>
      </c>
      <c r="N44" s="58">
        <f t="shared" si="7"/>
        <v>-8.4672651750955785E-3</v>
      </c>
      <c r="O44" s="58">
        <f>MIN(H39:H46)</f>
        <v>0.33388003748828493</v>
      </c>
      <c r="P44" s="3">
        <f t="shared" si="23"/>
        <v>0</v>
      </c>
      <c r="Q44" s="82">
        <f t="shared" si="24"/>
        <v>0</v>
      </c>
    </row>
    <row r="45" spans="3:17" x14ac:dyDescent="0.25">
      <c r="C45" s="32" t="s">
        <v>60</v>
      </c>
      <c r="D45" t="s">
        <v>66</v>
      </c>
      <c r="E45" s="51">
        <f>'2.4 - Vidējais Darbinieku Sk...'!E45/'1.2 - Iedzīvotāji 15-64'!E46</f>
        <v>0.37181528662420382</v>
      </c>
      <c r="F45" s="51">
        <f>'2.4 - Vidējais Darbinieku Sk...'!F45/'1.2 - Iedzīvotāji 15-64'!F46</f>
        <v>0.41625816993464054</v>
      </c>
      <c r="G45" s="51">
        <f>'2.4 - Vidējais Darbinieku Sk...'!G45/'1.2 - Iedzīvotāji 15-64'!G46</f>
        <v>0.49733497334973348</v>
      </c>
      <c r="H45" s="51">
        <f>'2.4 - Vidējais Darbinieku Sk...'!H45/'1.2 - Iedzīvotāji 15-64'!H46</f>
        <v>0.50701899256812555</v>
      </c>
      <c r="I45" s="51">
        <f>'2.4 - Vidējais Darbinieku Sk...'!I45/'1.2 - Iedzīvotāji 15-64'!I46</f>
        <v>0.47883597883597884</v>
      </c>
      <c r="J45" s="94">
        <f t="shared" si="3"/>
        <v>0.11952946774712746</v>
      </c>
      <c r="K45" s="51">
        <f t="shared" si="4"/>
        <v>0.19477528435735769</v>
      </c>
      <c r="L45" s="51">
        <f t="shared" si="5"/>
        <v>1.9471824298151905E-2</v>
      </c>
      <c r="M45" s="51">
        <f t="shared" si="6"/>
        <v>-5.5585716009168833E-2</v>
      </c>
      <c r="N45" s="58">
        <f t="shared" si="7"/>
        <v>0.11125885880087903</v>
      </c>
      <c r="O45" s="67" t="s">
        <v>31</v>
      </c>
      <c r="P45" s="3">
        <f t="shared" si="23"/>
        <v>0.23158888555949386</v>
      </c>
      <c r="Q45" s="82">
        <f t="shared" si="24"/>
        <v>1</v>
      </c>
    </row>
    <row r="46" spans="3:17" ht="15.75" thickBot="1" x14ac:dyDescent="0.3">
      <c r="C46" s="34" t="s">
        <v>60</v>
      </c>
      <c r="D46" s="13" t="s">
        <v>67</v>
      </c>
      <c r="E46" s="54">
        <f>'2.4 - Vidējais Darbinieku Sk...'!E46/'1.2 - Iedzīvotāji 15-64'!E47</f>
        <v>0.46672661870503596</v>
      </c>
      <c r="F46" s="54">
        <f>'2.4 - Vidējais Darbinieku Sk...'!F46/'1.2 - Iedzīvotāji 15-64'!F47</f>
        <v>0.49258572752548657</v>
      </c>
      <c r="G46" s="54">
        <f>'2.4 - Vidējais Darbinieku Sk...'!G46/'1.2 - Iedzīvotāji 15-64'!G47</f>
        <v>0.49502605400284228</v>
      </c>
      <c r="H46" s="54">
        <f>'2.4 - Vidējais Darbinieku Sk...'!H46/'1.2 - Iedzīvotāji 15-64'!H47</f>
        <v>0.48798076923076922</v>
      </c>
      <c r="I46" s="54">
        <f>'2.4 - Vidējais Darbinieku Sk...'!I46/'1.2 - Iedzīvotāji 15-64'!I47</f>
        <v>0.49444712699179139</v>
      </c>
      <c r="J46" s="86">
        <f t="shared" si="3"/>
        <v>5.540525820489612E-2</v>
      </c>
      <c r="K46" s="54">
        <f t="shared" si="4"/>
        <v>4.9541152757606845E-3</v>
      </c>
      <c r="L46" s="54">
        <f t="shared" si="5"/>
        <v>-1.4232149429517917E-2</v>
      </c>
      <c r="M46" s="54">
        <f t="shared" si="6"/>
        <v>1.3251255313227694E-2</v>
      </c>
      <c r="N46" s="59">
        <f t="shared" si="7"/>
        <v>1.5375741350379632E-2</v>
      </c>
      <c r="O46" s="59">
        <f>MAX(H39:H46)</f>
        <v>1.0814934415666175</v>
      </c>
      <c r="P46" s="22">
        <f t="shared" si="23"/>
        <v>0.20612355383389847</v>
      </c>
      <c r="Q46" s="46">
        <f t="shared" si="24"/>
        <v>0.19914623253200595</v>
      </c>
    </row>
    <row r="47" spans="3:17" x14ac:dyDescent="0.25">
      <c r="C47" s="36" t="s">
        <v>68</v>
      </c>
      <c r="D47" s="11" t="s">
        <v>69</v>
      </c>
      <c r="E47" s="51">
        <f>'2.4 - Vidējais Darbinieku Sk...'!E47/'1.2 - Iedzīvotāji 15-64'!E48</f>
        <v>0.93869080021774631</v>
      </c>
      <c r="F47" s="51">
        <f>'2.4 - Vidējais Darbinieku Sk...'!F47/'1.2 - Iedzīvotāji 15-64'!F48</f>
        <v>1.0015350265140943</v>
      </c>
      <c r="G47" s="51">
        <f>'2.4 - Vidējais Darbinieku Sk...'!G47/'1.2 - Iedzīvotāji 15-64'!G48</f>
        <v>0.98249667436812993</v>
      </c>
      <c r="H47" s="51">
        <f>'2.4 - Vidējais Darbinieku Sk...'!H47/'1.2 - Iedzīvotāji 15-64'!H48</f>
        <v>1.02178036956369</v>
      </c>
      <c r="I47" s="51">
        <f>'2.4 - Vidējais Darbinieku Sk...'!I47/'1.2 - Iedzīvotāji 15-64'!I48</f>
        <v>1.0258257829778126</v>
      </c>
      <c r="J47" s="94">
        <f t="shared" si="3"/>
        <v>6.6948803889172182E-2</v>
      </c>
      <c r="K47" s="51">
        <f t="shared" si="4"/>
        <v>-1.9009172562070614E-2</v>
      </c>
      <c r="L47" s="51">
        <f t="shared" si="5"/>
        <v>3.9983540118163227E-2</v>
      </c>
      <c r="M47" s="51">
        <f t="shared" si="6"/>
        <v>3.959180989012343E-3</v>
      </c>
      <c r="N47" s="58">
        <f t="shared" si="7"/>
        <v>2.9307723815088265E-2</v>
      </c>
      <c r="O47" s="67" t="s">
        <v>131</v>
      </c>
      <c r="P47" s="3">
        <f t="shared" ref="P47:P48" si="25">(H47-$O$52)/($O$54-$O$52)</f>
        <v>0.93438280346753089</v>
      </c>
      <c r="Q47" s="82">
        <f>(N47-$O$48)/($O$50-$O$48)</f>
        <v>0.78673063687746614</v>
      </c>
    </row>
    <row r="48" spans="3:17" x14ac:dyDescent="0.25">
      <c r="C48" s="36" t="s">
        <v>68</v>
      </c>
      <c r="D48" s="11" t="s">
        <v>70</v>
      </c>
      <c r="E48" s="51">
        <f>'2.4 - Vidējais Darbinieku Sk...'!E48/'1.2 - Iedzīvotāji 15-64'!E49</f>
        <v>0.54918897533957534</v>
      </c>
      <c r="F48" s="51">
        <f>'2.4 - Vidējais Darbinieku Sk...'!F48/'1.2 - Iedzīvotāji 15-64'!F49</f>
        <v>0.57217615876036432</v>
      </c>
      <c r="G48" s="51">
        <f>'2.4 - Vidējais Darbinieku Sk...'!G48/'1.2 - Iedzīvotāji 15-64'!G49</f>
        <v>0.56168198273461434</v>
      </c>
      <c r="H48" s="51">
        <f>'2.4 - Vidējais Darbinieku Sk...'!H48/'1.2 - Iedzīvotāji 15-64'!H49</f>
        <v>0.55164418212478916</v>
      </c>
      <c r="I48" s="51">
        <f>'2.4 - Vidējais Darbinieku Sk...'!I48/'1.2 - Iedzīvotāji 15-64'!I49</f>
        <v>0.54031969034477811</v>
      </c>
      <c r="J48" s="94">
        <f t="shared" si="3"/>
        <v>4.1856600283309606E-2</v>
      </c>
      <c r="K48" s="51">
        <f t="shared" si="4"/>
        <v>-1.834081316580178E-2</v>
      </c>
      <c r="L48" s="51">
        <f t="shared" si="5"/>
        <v>-1.7870967768905406E-2</v>
      </c>
      <c r="M48" s="51">
        <f t="shared" si="6"/>
        <v>-2.0528616356275283E-2</v>
      </c>
      <c r="N48" s="58">
        <f t="shared" si="7"/>
        <v>1.88160644953414E-3</v>
      </c>
      <c r="O48" s="58">
        <f>MIN(N47:N72)</f>
        <v>-0.14891404506001099</v>
      </c>
      <c r="P48" s="3">
        <f t="shared" si="25"/>
        <v>0.46208156792000821</v>
      </c>
      <c r="Q48" s="82">
        <f>(N48-$O$48)/($O$50-$O$48)</f>
        <v>0.6656625601870142</v>
      </c>
    </row>
    <row r="49" spans="3:17" x14ac:dyDescent="0.25">
      <c r="C49" s="36" t="s">
        <v>68</v>
      </c>
      <c r="D49" s="10" t="s">
        <v>71</v>
      </c>
      <c r="E49" s="51">
        <f>'2.4 - Vidējais Darbinieku Sk...'!E49/'1.2 - Iedzīvotāji 15-64'!E50</f>
        <v>0.79043442790128493</v>
      </c>
      <c r="F49" s="51">
        <f>'2.4 - Vidējais Darbinieku Sk...'!F49/'1.2 - Iedzīvotāji 15-64'!F50</f>
        <v>0.78470698840488873</v>
      </c>
      <c r="G49" s="51">
        <f>'2.4 - Vidējais Darbinieku Sk...'!G49/'1.2 - Iedzīvotāji 15-64'!G50</f>
        <v>0.80068215732253256</v>
      </c>
      <c r="H49" s="51">
        <f>'2.4 - Vidējais Darbinieku Sk...'!H49/'1.2 - Iedzīvotāji 15-64'!H50</f>
        <v>0.82457093200086895</v>
      </c>
      <c r="I49" s="51">
        <f>'2.4 - Vidējais Darbinieku Sk...'!I49/'1.2 - Iedzīvotāji 15-64'!I50</f>
        <v>0.79893060042330399</v>
      </c>
      <c r="J49" s="94">
        <f t="shared" si="3"/>
        <v>-7.2459388081100714E-3</v>
      </c>
      <c r="K49" s="51">
        <f t="shared" si="4"/>
        <v>2.0358132594329663E-2</v>
      </c>
      <c r="L49" s="51">
        <f t="shared" si="5"/>
        <v>2.9835527693310968E-2</v>
      </c>
      <c r="M49" s="51">
        <f t="shared" si="6"/>
        <v>-3.1095361942176658E-2</v>
      </c>
      <c r="N49" s="58">
        <f t="shared" si="7"/>
        <v>1.4315907159843521E-2</v>
      </c>
      <c r="O49" s="67" t="s">
        <v>132</v>
      </c>
      <c r="P49" s="3">
        <f>(H49-$O$52)/($O$54-$O$52)</f>
        <v>0.73626518667663621</v>
      </c>
      <c r="Q49" s="82">
        <f>(N49-$O$48)/($O$50-$O$48)</f>
        <v>0.72055173213661661</v>
      </c>
    </row>
    <row r="50" spans="3:17" x14ac:dyDescent="0.25">
      <c r="C50" s="36" t="s">
        <v>68</v>
      </c>
      <c r="D50" s="10" t="s">
        <v>72</v>
      </c>
      <c r="E50" s="51">
        <f>'2.4 - Vidējais Darbinieku Sk...'!E50/'1.2 - Iedzīvotāji 15-64'!E51</f>
        <v>0.61721470019342362</v>
      </c>
      <c r="F50" s="51">
        <f>'2.4 - Vidējais Darbinieku Sk...'!F50/'1.2 - Iedzīvotāji 15-64'!F51</f>
        <v>0.61824729891956787</v>
      </c>
      <c r="G50" s="51">
        <f>'2.4 - Vidējais Darbinieku Sk...'!G50/'1.2 - Iedzīvotāji 15-64'!G51</f>
        <v>0.63308611454470543</v>
      </c>
      <c r="H50" s="51">
        <f>'2.4 - Vidējais Darbinieku Sk...'!H50/'1.2 - Iedzīvotāji 15-64'!H51</f>
        <v>0.7375157364666387</v>
      </c>
      <c r="I50" s="51">
        <f>'2.4 - Vidējais Darbinieku Sk...'!I50/'1.2 - Iedzīvotāji 15-64'!I51</f>
        <v>0.75420213927090152</v>
      </c>
      <c r="J50" s="94">
        <f t="shared" si="3"/>
        <v>1.6729976227407646E-3</v>
      </c>
      <c r="K50" s="51">
        <f t="shared" si="4"/>
        <v>2.4001424108232205E-2</v>
      </c>
      <c r="L50" s="51">
        <f t="shared" si="5"/>
        <v>0.16495326547642827</v>
      </c>
      <c r="M50" s="51">
        <f t="shared" si="6"/>
        <v>2.2625148155082948E-2</v>
      </c>
      <c r="N50" s="58">
        <f t="shared" si="7"/>
        <v>6.3542562402467084E-2</v>
      </c>
      <c r="O50" s="58">
        <f>MAX(N47:N72)</f>
        <v>7.7620629606354408E-2</v>
      </c>
      <c r="P50" s="3">
        <f t="shared" ref="P50:P72" si="26">(H50-$O$52)/($O$54-$O$52)</f>
        <v>0.64880908882628374</v>
      </c>
      <c r="Q50" s="82">
        <f t="shared" ref="Q50:Q72" si="27">(N50-$O$48)/($O$50-$O$48)</f>
        <v>0.9378546916730468</v>
      </c>
    </row>
    <row r="51" spans="3:17" x14ac:dyDescent="0.25">
      <c r="C51" s="36" t="s">
        <v>68</v>
      </c>
      <c r="D51" s="10" t="s">
        <v>73</v>
      </c>
      <c r="E51" s="51">
        <f>'2.4 - Vidējais Darbinieku Sk...'!E51/'1.2 - Iedzīvotāji 15-64'!E52</f>
        <v>0.76117231344834757</v>
      </c>
      <c r="F51" s="51">
        <f>'2.4 - Vidējais Darbinieku Sk...'!F51/'1.2 - Iedzīvotāji 15-64'!F52</f>
        <v>0.78572972972972976</v>
      </c>
      <c r="G51" s="51">
        <f>'2.4 - Vidējais Darbinieku Sk...'!G51/'1.2 - Iedzīvotāji 15-64'!G52</f>
        <v>0.82595217006200172</v>
      </c>
      <c r="H51" s="51">
        <f>'2.4 - Vidējais Darbinieku Sk...'!H51/'1.2 - Iedzīvotāji 15-64'!H52</f>
        <v>0.82703192211908538</v>
      </c>
      <c r="I51" s="51">
        <f>'2.4 - Vidējais Darbinieku Sk...'!I51/'1.2 - Iedzīvotāji 15-64'!I52</f>
        <v>0.83360636555113499</v>
      </c>
      <c r="J51" s="94">
        <f t="shared" si="3"/>
        <v>3.2262624175240229E-2</v>
      </c>
      <c r="K51" s="51">
        <f t="shared" si="4"/>
        <v>5.1191190571479854E-2</v>
      </c>
      <c r="L51" s="51">
        <f t="shared" si="5"/>
        <v>1.3072815790321211E-3</v>
      </c>
      <c r="M51" s="51">
        <f t="shared" si="6"/>
        <v>7.9494433723961404E-3</v>
      </c>
      <c r="N51" s="58">
        <f t="shared" si="7"/>
        <v>2.8253698775250736E-2</v>
      </c>
      <c r="O51" s="67" t="s">
        <v>28</v>
      </c>
      <c r="P51" s="3">
        <f t="shared" si="26"/>
        <v>0.73873751002582511</v>
      </c>
      <c r="Q51" s="82">
        <f t="shared" si="27"/>
        <v>0.78207781698845869</v>
      </c>
    </row>
    <row r="52" spans="3:17" x14ac:dyDescent="0.25">
      <c r="C52" s="36" t="s">
        <v>68</v>
      </c>
      <c r="D52" s="10" t="s">
        <v>74</v>
      </c>
      <c r="E52" s="51">
        <f>'2.4 - Vidējais Darbinieku Sk...'!E52/'1.2 - Iedzīvotāji 15-64'!E53</f>
        <v>0.62491831844913959</v>
      </c>
      <c r="F52" s="51">
        <f>'2.4 - Vidējais Darbinieku Sk...'!F52/'1.2 - Iedzīvotāji 15-64'!F53</f>
        <v>0.65801457194899815</v>
      </c>
      <c r="G52" s="51">
        <f>'2.4 - Vidējais Darbinieku Sk...'!G52/'1.2 - Iedzīvotāji 15-64'!G53</f>
        <v>0.637043966323667</v>
      </c>
      <c r="H52" s="51">
        <f>'2.4 - Vidējais Darbinieku Sk...'!H52/'1.2 - Iedzīvotāji 15-64'!H53</f>
        <v>0.70695008359207068</v>
      </c>
      <c r="I52" s="51">
        <f>'2.4 - Vidējais Darbinieku Sk...'!I52/'1.2 - Iedzīvotāji 15-64'!I53</f>
        <v>0.69678369752025537</v>
      </c>
      <c r="J52" s="94">
        <f t="shared" si="3"/>
        <v>5.2960927088829095E-2</v>
      </c>
      <c r="K52" s="51">
        <f t="shared" si="4"/>
        <v>-3.186951553856554E-2</v>
      </c>
      <c r="L52" s="51">
        <f t="shared" si="5"/>
        <v>0.10973515324511532</v>
      </c>
      <c r="M52" s="51">
        <f t="shared" si="6"/>
        <v>-1.4380627865773876E-2</v>
      </c>
      <c r="N52" s="58">
        <f t="shared" si="7"/>
        <v>4.3608854931792958E-2</v>
      </c>
      <c r="O52" s="58">
        <f>MIN(H47:H72)</f>
        <v>9.1680814940577254E-2</v>
      </c>
      <c r="P52" s="3">
        <f t="shared" si="26"/>
        <v>0.61810267650644657</v>
      </c>
      <c r="Q52" s="82">
        <f t="shared" si="27"/>
        <v>0.84986062409804086</v>
      </c>
    </row>
    <row r="53" spans="3:17" x14ac:dyDescent="0.25">
      <c r="C53" s="36" t="s">
        <v>68</v>
      </c>
      <c r="D53" s="10" t="s">
        <v>75</v>
      </c>
      <c r="E53" s="51">
        <f>'2.4 - Vidējais Darbinieku Sk...'!E53/'1.2 - Iedzīvotāji 15-64'!E54</f>
        <v>0.86596736596736601</v>
      </c>
      <c r="F53" s="51">
        <f>'2.4 - Vidējais Darbinieku Sk...'!F53/'1.2 - Iedzīvotāji 15-64'!F54</f>
        <v>0.85769344796916691</v>
      </c>
      <c r="G53" s="51">
        <f>'2.4 - Vidējais Darbinieku Sk...'!G53/'1.2 - Iedzīvotāji 15-64'!G54</f>
        <v>1.2582822085889571</v>
      </c>
      <c r="H53" s="51">
        <f>'2.4 - Vidējais Darbinieku Sk...'!H53/'1.2 - Iedzīvotāji 15-64'!H54</f>
        <v>0.93837101269742951</v>
      </c>
      <c r="I53" s="51">
        <f>'2.4 - Vidējais Darbinieku Sk...'!I53/'1.2 - Iedzīvotāji 15-64'!I54</f>
        <v>0.92433281004709578</v>
      </c>
      <c r="J53" s="94">
        <f t="shared" si="3"/>
        <v>-9.5545378767898058E-3</v>
      </c>
      <c r="K53" s="51">
        <f t="shared" si="4"/>
        <v>0.46705353942984873</v>
      </c>
      <c r="L53" s="51">
        <f t="shared" si="5"/>
        <v>-0.25424439263929299</v>
      </c>
      <c r="M53" s="51">
        <f t="shared" si="6"/>
        <v>-1.4960183616477761E-2</v>
      </c>
      <c r="N53" s="58">
        <f t="shared" si="7"/>
        <v>6.7751536304588647E-2</v>
      </c>
      <c r="O53" s="67" t="s">
        <v>31</v>
      </c>
      <c r="P53" s="3">
        <f t="shared" si="26"/>
        <v>0.85058933392254132</v>
      </c>
      <c r="Q53" s="82">
        <f t="shared" si="27"/>
        <v>0.95643451354058384</v>
      </c>
    </row>
    <row r="54" spans="3:17" x14ac:dyDescent="0.25">
      <c r="C54" s="36" t="s">
        <v>68</v>
      </c>
      <c r="D54" s="10" t="s">
        <v>76</v>
      </c>
      <c r="E54" s="51">
        <f>'2.4 - Vidējais Darbinieku Sk...'!E54/'1.2 - Iedzīvotāji 15-64'!E55</f>
        <v>0.56752194463200545</v>
      </c>
      <c r="F54" s="51">
        <f>'2.4 - Vidējais Darbinieku Sk...'!F54/'1.2 - Iedzīvotāji 15-64'!F55</f>
        <v>0.62849063273241423</v>
      </c>
      <c r="G54" s="51">
        <f>'2.4 - Vidējais Darbinieku Sk...'!G54/'1.2 - Iedzīvotāji 15-64'!G55</f>
        <v>0.6449143273787824</v>
      </c>
      <c r="H54" s="51">
        <f>'2.4 - Vidējais Darbinieku Sk...'!H54/'1.2 - Iedzīvotāji 15-64'!H55</f>
        <v>0.68906942392909898</v>
      </c>
      <c r="I54" s="51">
        <f>'2.4 - Vidējais Darbinieku Sk...'!I54/'1.2 - Iedzīvotāji 15-64'!I55</f>
        <v>0.68617021276595747</v>
      </c>
      <c r="J54" s="94">
        <f t="shared" si="3"/>
        <v>0.107429657438079</v>
      </c>
      <c r="K54" s="51">
        <f t="shared" si="4"/>
        <v>2.613196409143732E-2</v>
      </c>
      <c r="L54" s="51">
        <f t="shared" si="5"/>
        <v>6.8466608161400988E-2</v>
      </c>
      <c r="M54" s="51">
        <f t="shared" si="6"/>
        <v>-4.2074297051378443E-3</v>
      </c>
      <c r="N54" s="94">
        <f t="shared" si="7"/>
        <v>6.7342743230305771E-2</v>
      </c>
      <c r="O54" s="177">
        <f>MAX(H47:H72)</f>
        <v>1.0870967741935484</v>
      </c>
      <c r="P54" s="3">
        <f t="shared" si="26"/>
        <v>0.60013967370670185</v>
      </c>
      <c r="Q54" s="82">
        <f t="shared" si="27"/>
        <v>0.95462996386232857</v>
      </c>
    </row>
    <row r="55" spans="3:17" x14ac:dyDescent="0.25">
      <c r="C55" s="36" t="s">
        <v>68</v>
      </c>
      <c r="D55" s="10" t="s">
        <v>77</v>
      </c>
      <c r="E55" s="51">
        <f>'2.4 - Vidējais Darbinieku Sk...'!E55/'1.2 - Iedzīvotāji 15-64'!E56</f>
        <v>0.71207365557648039</v>
      </c>
      <c r="F55" s="51">
        <f>'2.4 - Vidējais Darbinieku Sk...'!F55/'1.2 - Iedzīvotāji 15-64'!F56</f>
        <v>0.69280622164614392</v>
      </c>
      <c r="G55" s="51">
        <f>'2.4 - Vidējais Darbinieku Sk...'!G55/'1.2 - Iedzīvotāji 15-64'!G56</f>
        <v>0.71412803532008828</v>
      </c>
      <c r="H55" s="51">
        <f>'2.4 - Vidējais Darbinieku Sk...'!H55/'1.2 - Iedzīvotāji 15-64'!H56</f>
        <v>0.79483695652173914</v>
      </c>
      <c r="I55" s="51">
        <f>'2.4 - Vidējais Darbinieku Sk...'!I55/'1.2 - Iedzīvotāji 15-64'!I56</f>
        <v>0.80490627169636653</v>
      </c>
      <c r="J55" s="94">
        <f t="shared" si="3"/>
        <v>-2.7058203571283579E-2</v>
      </c>
      <c r="K55" s="51">
        <f t="shared" si="4"/>
        <v>3.0776013563045983E-2</v>
      </c>
      <c r="L55" s="51">
        <f t="shared" si="5"/>
        <v>0.11301743834419734</v>
      </c>
      <c r="M55" s="51">
        <f t="shared" si="6"/>
        <v>1.2668403365001298E-2</v>
      </c>
      <c r="N55" s="58">
        <f t="shared" si="7"/>
        <v>3.8911749445319915E-2</v>
      </c>
      <c r="O55" s="72"/>
      <c r="P55" s="3">
        <f t="shared" si="26"/>
        <v>0.706394281752182</v>
      </c>
      <c r="Q55" s="82">
        <f t="shared" si="27"/>
        <v>0.82912602577047434</v>
      </c>
    </row>
    <row r="56" spans="3:17" x14ac:dyDescent="0.25">
      <c r="C56" s="36" t="s">
        <v>68</v>
      </c>
      <c r="D56" s="23" t="s">
        <v>78</v>
      </c>
      <c r="E56" s="51">
        <f>'2.4 - Vidējais Darbinieku Sk...'!E56/'1.2 - Iedzīvotāji 15-64'!E57</f>
        <v>0.43102493074792242</v>
      </c>
      <c r="F56" s="51">
        <f>'2.4 - Vidējais Darbinieku Sk...'!F56/'1.2 - Iedzīvotāji 15-64'!F57</f>
        <v>0.43458213256484152</v>
      </c>
      <c r="G56" s="51">
        <f>'2.4 - Vidējais Darbinieku Sk...'!G56/'1.2 - Iedzīvotāji 15-64'!G57</f>
        <v>0.43243243243243246</v>
      </c>
      <c r="H56" s="51">
        <f>'2.4 - Vidējais Darbinieku Sk...'!H56/'1.2 - Iedzīvotāji 15-64'!H57</f>
        <v>0.47578692493946734</v>
      </c>
      <c r="I56" s="51">
        <f>'2.4 - Vidējais Darbinieku Sk...'!I56/'1.2 - Iedzīvotāji 15-64'!I57</f>
        <v>0.49355432780847147</v>
      </c>
      <c r="J56" s="94">
        <f t="shared" si="3"/>
        <v>8.2528911048058758E-3</v>
      </c>
      <c r="K56" s="51">
        <f t="shared" si="4"/>
        <v>-4.9465911534876915E-3</v>
      </c>
      <c r="L56" s="51">
        <f t="shared" si="5"/>
        <v>0.10025726392251816</v>
      </c>
      <c r="M56" s="51">
        <f t="shared" si="6"/>
        <v>3.73431927984667E-2</v>
      </c>
      <c r="N56" s="58">
        <f t="shared" si="7"/>
        <v>3.4521187957945447E-2</v>
      </c>
      <c r="O56" s="72"/>
      <c r="P56" s="3">
        <f t="shared" si="26"/>
        <v>0.38587497661495179</v>
      </c>
      <c r="Q56" s="82">
        <f t="shared" si="27"/>
        <v>0.80974461542417409</v>
      </c>
    </row>
    <row r="57" spans="3:17" x14ac:dyDescent="0.25">
      <c r="C57" s="36" t="s">
        <v>68</v>
      </c>
      <c r="D57" s="23" t="s">
        <v>79</v>
      </c>
      <c r="E57" s="51">
        <f>'2.4 - Vidējais Darbinieku Sk...'!E57/'1.2 - Iedzīvotāji 15-64'!E58</f>
        <v>0.47125353440150802</v>
      </c>
      <c r="F57" s="51">
        <f>'2.4 - Vidējais Darbinieku Sk...'!F57/'1.2 - Iedzīvotāji 15-64'!F58</f>
        <v>0.48782862706913338</v>
      </c>
      <c r="G57" s="51">
        <f>'2.4 - Vidējais Darbinieku Sk...'!G57/'1.2 - Iedzīvotāji 15-64'!G58</f>
        <v>0.50200400801603207</v>
      </c>
      <c r="H57" s="51">
        <f>'2.4 - Vidējais Darbinieku Sk...'!H57/'1.2 - Iedzīvotāji 15-64'!H58</f>
        <v>0.48767967145790553</v>
      </c>
      <c r="I57" s="51">
        <f>'2.4 - Vidējais Darbinieku Sk...'!I57/'1.2 - Iedzīvotāji 15-64'!I58</f>
        <v>0.50264550264550267</v>
      </c>
      <c r="J57" s="94">
        <f t="shared" si="3"/>
        <v>3.5172346640701006E-2</v>
      </c>
      <c r="K57" s="51">
        <f t="shared" si="4"/>
        <v>2.9058116232464973E-2</v>
      </c>
      <c r="L57" s="51">
        <f t="shared" si="5"/>
        <v>-2.8534307155709152E-2</v>
      </c>
      <c r="M57" s="51">
        <f t="shared" si="6"/>
        <v>3.0687830687830778E-2</v>
      </c>
      <c r="N57" s="58">
        <f t="shared" si="7"/>
        <v>1.1898718572485608E-2</v>
      </c>
      <c r="O57" s="72"/>
      <c r="P57" s="3">
        <f t="shared" si="26"/>
        <v>0.3978224910262772</v>
      </c>
      <c r="Q57" s="82">
        <f t="shared" si="27"/>
        <v>0.70988145134663216</v>
      </c>
    </row>
    <row r="58" spans="3:17" x14ac:dyDescent="0.25">
      <c r="C58" s="36" t="s">
        <v>68</v>
      </c>
      <c r="D58" s="23" t="s">
        <v>80</v>
      </c>
      <c r="E58" s="51">
        <f>'2.4 - Vidējais Darbinieku Sk...'!E58/'1.2 - Iedzīvotāji 15-64'!E59</f>
        <v>0.58546571136131009</v>
      </c>
      <c r="F58" s="51">
        <f>'2.4 - Vidējais Darbinieku Sk...'!F58/'1.2 - Iedzīvotāji 15-64'!F59</f>
        <v>0.59850107066381153</v>
      </c>
      <c r="G58" s="51">
        <f>'2.4 - Vidējais Darbinieku Sk...'!G58/'1.2 - Iedzīvotāji 15-64'!G59</f>
        <v>0.5970982142857143</v>
      </c>
      <c r="H58" s="51">
        <f>'2.4 - Vidējais Darbinieku Sk...'!H58/'1.2 - Iedzīvotāji 15-64'!H59</f>
        <v>0.65384615384615385</v>
      </c>
      <c r="I58" s="51">
        <f>'2.4 - Vidējais Darbinieku Sk...'!I58/'1.2 - Iedzīvotāji 15-64'!I59</f>
        <v>0.65679012345679011</v>
      </c>
      <c r="J58" s="94">
        <f t="shared" si="3"/>
        <v>2.2264940626825009E-2</v>
      </c>
      <c r="K58" s="51">
        <f t="shared" si="4"/>
        <v>-2.3439496549960844E-3</v>
      </c>
      <c r="L58" s="51">
        <f t="shared" si="5"/>
        <v>9.5039539899352973E-2</v>
      </c>
      <c r="M58" s="51">
        <f t="shared" si="6"/>
        <v>4.502541757443683E-3</v>
      </c>
      <c r="N58" s="58">
        <f t="shared" si="7"/>
        <v>3.832017695706063E-2</v>
      </c>
      <c r="O58" s="67"/>
      <c r="P58" s="3">
        <f t="shared" si="26"/>
        <v>0.56475419514819136</v>
      </c>
      <c r="Q58" s="82">
        <f t="shared" si="27"/>
        <v>0.82651462648190832</v>
      </c>
    </row>
    <row r="59" spans="3:17" x14ac:dyDescent="0.25">
      <c r="C59" s="36" t="s">
        <v>68</v>
      </c>
      <c r="D59" s="23" t="s">
        <v>81</v>
      </c>
      <c r="E59" s="51">
        <f>'2.4 - Vidējais Darbinieku Sk...'!E59/'1.2 - Iedzīvotāji 15-64'!E60</f>
        <v>0.52200303490136568</v>
      </c>
      <c r="F59" s="51">
        <f>'2.4 - Vidējais Darbinieku Sk...'!F59/'1.2 - Iedzīvotāji 15-64'!F60</f>
        <v>0.54502369668246442</v>
      </c>
      <c r="G59" s="51">
        <f>'2.4 - Vidējais Darbinieku Sk...'!G59/'1.2 - Iedzīvotāji 15-64'!G60</f>
        <v>0.58110236220472444</v>
      </c>
      <c r="H59" s="51">
        <f>'2.4 - Vidējais Darbinieku Sk...'!H59/'1.2 - Iedzīvotāji 15-64'!H60</f>
        <v>0.60032894736842102</v>
      </c>
      <c r="I59" s="51">
        <f>'2.4 - Vidējais Darbinieku Sk...'!I59/'1.2 - Iedzīvotāji 15-64'!I60</f>
        <v>0.5643564356435643</v>
      </c>
      <c r="J59" s="94">
        <f t="shared" si="3"/>
        <v>4.4100628237628108E-2</v>
      </c>
      <c r="K59" s="51">
        <f t="shared" si="4"/>
        <v>6.6196508045190131E-2</v>
      </c>
      <c r="L59" s="51">
        <f t="shared" si="5"/>
        <v>3.3086399942946675E-2</v>
      </c>
      <c r="M59" s="51">
        <f t="shared" si="6"/>
        <v>-5.992133459921338E-2</v>
      </c>
      <c r="N59" s="58">
        <f t="shared" si="7"/>
        <v>4.7794512075254973E-2</v>
      </c>
      <c r="O59" s="58"/>
      <c r="P59" s="3">
        <f t="shared" si="26"/>
        <v>0.51099053385638749</v>
      </c>
      <c r="Q59" s="82">
        <f t="shared" si="27"/>
        <v>0.86833751797588343</v>
      </c>
    </row>
    <row r="60" spans="3:17" x14ac:dyDescent="0.25">
      <c r="C60" s="36" t="s">
        <v>68</v>
      </c>
      <c r="D60" s="23" t="s">
        <v>82</v>
      </c>
      <c r="E60" s="51">
        <f>'2.4 - Vidējais Darbinieku Sk...'!E60/'1.2 - Iedzīvotāji 15-64'!E61</f>
        <v>0.20417287630402384</v>
      </c>
      <c r="F60" s="51">
        <f>'2.4 - Vidējais Darbinieku Sk...'!F60/'1.2 - Iedzīvotāji 15-64'!F61</f>
        <v>0.22979397781299524</v>
      </c>
      <c r="G60" s="51">
        <f>'2.4 - Vidējais Darbinieku Sk...'!G60/'1.2 - Iedzīvotāji 15-64'!G61</f>
        <v>8.7603305785123972E-2</v>
      </c>
      <c r="H60" s="51">
        <f>'2.4 - Vidējais Darbinieku Sk...'!H60/'1.2 - Iedzīvotāji 15-64'!H61</f>
        <v>9.1680814940577254E-2</v>
      </c>
      <c r="I60" s="51">
        <f>'2.4 - Vidējais Darbinieku Sk...'!I60/'1.2 - Iedzīvotāji 15-64'!I61</f>
        <v>9.106830122591944E-2</v>
      </c>
      <c r="J60" s="94">
        <f t="shared" si="3"/>
        <v>0.1254872927921154</v>
      </c>
      <c r="K60" s="51">
        <f t="shared" si="4"/>
        <v>-0.61877457965232263</v>
      </c>
      <c r="L60" s="51">
        <f t="shared" si="5"/>
        <v>4.6545151680174257E-2</v>
      </c>
      <c r="M60" s="51">
        <f t="shared" si="6"/>
        <v>-6.6809366283972684E-3</v>
      </c>
      <c r="N60" s="58">
        <f t="shared" si="7"/>
        <v>-0.14891404506001099</v>
      </c>
      <c r="O60" s="67"/>
      <c r="P60" s="3">
        <f t="shared" si="26"/>
        <v>0</v>
      </c>
      <c r="Q60" s="82">
        <f t="shared" si="27"/>
        <v>0</v>
      </c>
    </row>
    <row r="61" spans="3:17" x14ac:dyDescent="0.25">
      <c r="C61" s="36" t="s">
        <v>68</v>
      </c>
      <c r="D61" s="23" t="s">
        <v>83</v>
      </c>
      <c r="E61" s="51">
        <f>'2.4 - Vidējais Darbinieku Sk...'!E61/'1.2 - Iedzīvotāji 15-64'!E62</f>
        <v>0.31874999999999998</v>
      </c>
      <c r="F61" s="51">
        <f>'2.4 - Vidējais Darbinieku Sk...'!F61/'1.2 - Iedzīvotāji 15-64'!F62</f>
        <v>0.32948929159802304</v>
      </c>
      <c r="G61" s="51">
        <f>'2.4 - Vidējais Darbinieku Sk...'!G61/'1.2 - Iedzīvotāji 15-64'!G62</f>
        <v>0.33388704318936879</v>
      </c>
      <c r="H61" s="51">
        <f>'2.4 - Vidējais Darbinieku Sk...'!H61/'1.2 - Iedzīvotāji 15-64'!H62</f>
        <v>0.34840871021775544</v>
      </c>
      <c r="I61" s="51">
        <f>'2.4 - Vidējais Darbinieku Sk...'!I61/'1.2 - Iedzīvotāji 15-64'!I62</f>
        <v>0.32307692307692309</v>
      </c>
      <c r="J61" s="94">
        <f t="shared" si="3"/>
        <v>3.369189520948411E-2</v>
      </c>
      <c r="K61" s="51">
        <f t="shared" si="4"/>
        <v>1.3347176079734369E-2</v>
      </c>
      <c r="L61" s="51">
        <f t="shared" si="5"/>
        <v>4.3492753985516212E-2</v>
      </c>
      <c r="M61" s="51">
        <f t="shared" si="6"/>
        <v>-7.2707100591715895E-2</v>
      </c>
      <c r="N61" s="58">
        <f t="shared" si="7"/>
        <v>3.0177275091578231E-2</v>
      </c>
      <c r="O61" s="58"/>
      <c r="P61" s="3">
        <f t="shared" si="26"/>
        <v>0.25791016598713618</v>
      </c>
      <c r="Q61" s="82">
        <f t="shared" si="27"/>
        <v>0.79056912773000609</v>
      </c>
    </row>
    <row r="62" spans="3:17" x14ac:dyDescent="0.25">
      <c r="C62" s="36" t="s">
        <v>68</v>
      </c>
      <c r="D62" s="23" t="s">
        <v>84</v>
      </c>
      <c r="E62" s="51">
        <f>'2.4 - Vidējais Darbinieku Sk...'!E62/'1.2 - Iedzīvotāji 15-64'!E63</f>
        <v>0.93617021276595747</v>
      </c>
      <c r="F62" s="51">
        <f>'2.4 - Vidējais Darbinieku Sk...'!F62/'1.2 - Iedzīvotāji 15-64'!F63</f>
        <v>0.9097421203438395</v>
      </c>
      <c r="G62" s="51">
        <f>'2.4 - Vidējais Darbinieku Sk...'!G62/'1.2 - Iedzīvotāji 15-64'!G63</f>
        <v>1.0768</v>
      </c>
      <c r="H62" s="51">
        <f>'2.4 - Vidējais Darbinieku Sk...'!H62/'1.2 - Iedzīvotāji 15-64'!H63</f>
        <v>1.0870967741935484</v>
      </c>
      <c r="I62" s="51">
        <f>'2.4 - Vidējais Darbinieku Sk...'!I62/'1.2 - Iedzīvotāji 15-64'!I63</f>
        <v>1.1325503355704698</v>
      </c>
      <c r="J62" s="94">
        <f t="shared" si="3"/>
        <v>-2.82300078145351E-2</v>
      </c>
      <c r="K62" s="51">
        <f t="shared" si="4"/>
        <v>0.18363212598425199</v>
      </c>
      <c r="L62" s="51">
        <f t="shared" si="5"/>
        <v>9.5623831663711589E-3</v>
      </c>
      <c r="M62" s="51">
        <f t="shared" si="6"/>
        <v>4.181188138529858E-2</v>
      </c>
      <c r="N62" s="58">
        <f t="shared" si="7"/>
        <v>5.4988167112029342E-2</v>
      </c>
      <c r="O62" s="67"/>
      <c r="P62" s="3">
        <f t="shared" si="26"/>
        <v>1</v>
      </c>
      <c r="Q62" s="82">
        <f t="shared" si="27"/>
        <v>0.90009272298972509</v>
      </c>
    </row>
    <row r="63" spans="3:17" x14ac:dyDescent="0.25">
      <c r="C63" s="36" t="s">
        <v>68</v>
      </c>
      <c r="D63" t="s">
        <v>85</v>
      </c>
      <c r="E63" s="51">
        <f>'2.4 - Vidējais Darbinieku Sk...'!E63/'1.2 - Iedzīvotāji 15-64'!E64</f>
        <v>0.62479247371333702</v>
      </c>
      <c r="F63" s="51">
        <f>'2.4 - Vidējais Darbinieku Sk...'!F63/'1.2 - Iedzīvotāji 15-64'!F64</f>
        <v>0.65878962536023056</v>
      </c>
      <c r="G63" s="51">
        <f>'2.4 - Vidējais Darbinieku Sk...'!G63/'1.2 - Iedzīvotāji 15-64'!G64</f>
        <v>0.80501710376282787</v>
      </c>
      <c r="H63" s="51">
        <f>'2.4 - Vidējais Darbinieku Sk...'!H63/'1.2 - Iedzīvotāji 15-64'!H64</f>
        <v>0.53227513227513223</v>
      </c>
      <c r="I63" s="51">
        <f>'2.4 - Vidējais Darbinieku Sk...'!I63/'1.2 - Iedzīvotāji 15-64'!I64</f>
        <v>0.54917597022860176</v>
      </c>
      <c r="J63" s="94">
        <f t="shared" si="3"/>
        <v>5.4413510208978416E-2</v>
      </c>
      <c r="K63" s="51">
        <f t="shared" si="4"/>
        <v>0.22196384516929688</v>
      </c>
      <c r="L63" s="51">
        <f t="shared" si="5"/>
        <v>-0.33880270395851142</v>
      </c>
      <c r="M63" s="51">
        <f t="shared" si="6"/>
        <v>3.1752071304232014E-2</v>
      </c>
      <c r="N63" s="58">
        <f t="shared" si="7"/>
        <v>-2.0808449526745376E-2</v>
      </c>
      <c r="O63" s="58"/>
      <c r="P63" s="3">
        <f t="shared" si="26"/>
        <v>0.44262332067210108</v>
      </c>
      <c r="Q63" s="82">
        <f t="shared" si="27"/>
        <v>0.56550104623910813</v>
      </c>
    </row>
    <row r="64" spans="3:17" x14ac:dyDescent="0.25">
      <c r="C64" s="36" t="s">
        <v>68</v>
      </c>
      <c r="D64" t="s">
        <v>86</v>
      </c>
      <c r="E64" s="51">
        <f>'2.4 - Vidējais Darbinieku Sk...'!E64/'1.2 - Iedzīvotāji 15-64'!E65</f>
        <v>0.36502347417840375</v>
      </c>
      <c r="F64" s="51">
        <f>'2.4 - Vidējais Darbinieku Sk...'!F64/'1.2 - Iedzīvotāji 15-64'!F65</f>
        <v>0.38357464989318774</v>
      </c>
      <c r="G64" s="51">
        <f>'2.4 - Vidējais Darbinieku Sk...'!G64/'1.2 - Iedzīvotāji 15-64'!G65</f>
        <v>0.37944664031620551</v>
      </c>
      <c r="H64" s="51">
        <f>'2.4 - Vidējais Darbinieku Sk...'!H64/'1.2 - Iedzīvotāji 15-64'!H65</f>
        <v>0.3815363257751041</v>
      </c>
      <c r="I64" s="51">
        <f>'2.4 - Vidējais Darbinieku Sk...'!I64/'1.2 - Iedzīvotāji 15-64'!I65</f>
        <v>0.36959999999999998</v>
      </c>
      <c r="J64" s="94">
        <f t="shared" si="3"/>
        <v>5.082187044693233E-2</v>
      </c>
      <c r="K64" s="51">
        <f t="shared" si="4"/>
        <v>-1.0761945759793395E-2</v>
      </c>
      <c r="L64" s="51">
        <f t="shared" si="5"/>
        <v>5.5071918864723355E-3</v>
      </c>
      <c r="M64" s="51">
        <f t="shared" si="6"/>
        <v>-3.1284899939357187E-2</v>
      </c>
      <c r="N64" s="58">
        <f t="shared" si="7"/>
        <v>1.5189038857870422E-2</v>
      </c>
      <c r="O64" s="67"/>
      <c r="P64" s="3">
        <f t="shared" si="26"/>
        <v>0.29119033921462784</v>
      </c>
      <c r="Q64" s="82">
        <f t="shared" si="27"/>
        <v>0.72440602817016131</v>
      </c>
    </row>
    <row r="65" spans="3:17" x14ac:dyDescent="0.25">
      <c r="C65" s="36" t="s">
        <v>68</v>
      </c>
      <c r="D65" t="s">
        <v>87</v>
      </c>
      <c r="E65" s="51">
        <f>'2.4 - Vidējais Darbinieku Sk...'!E65/'1.2 - Iedzīvotāji 15-64'!E66</f>
        <v>0.41566866267465069</v>
      </c>
      <c r="F65" s="51">
        <f>'2.4 - Vidējais Darbinieku Sk...'!F65/'1.2 - Iedzīvotāji 15-64'!F66</f>
        <v>0.43543388429752067</v>
      </c>
      <c r="G65" s="51">
        <f>'2.4 - Vidējais Darbinieku Sk...'!G65/'1.2 - Iedzīvotāji 15-64'!G66</f>
        <v>0.44661968154528842</v>
      </c>
      <c r="H65" s="51">
        <f>'2.4 - Vidējais Darbinieku Sk...'!H65/'1.2 - Iedzīvotāji 15-64'!H66</f>
        <v>0.44204425711275025</v>
      </c>
      <c r="I65" s="51">
        <f>'2.4 - Vidējais Darbinieku Sk...'!I65/'1.2 - Iedzīvotāji 15-64'!I66</f>
        <v>0.46746031746031746</v>
      </c>
      <c r="J65" s="94">
        <f t="shared" si="3"/>
        <v>4.7550425128729215E-2</v>
      </c>
      <c r="K65" s="51">
        <f t="shared" si="4"/>
        <v>2.5688853465810627E-2</v>
      </c>
      <c r="L65" s="51">
        <f t="shared" si="5"/>
        <v>-1.0244565167185107E-2</v>
      </c>
      <c r="M65" s="51">
        <f t="shared" si="6"/>
        <v>5.7496641882815946E-2</v>
      </c>
      <c r="N65" s="58">
        <f t="shared" si="7"/>
        <v>2.0998237809118244E-2</v>
      </c>
      <c r="O65" s="58"/>
      <c r="P65" s="3">
        <f t="shared" si="26"/>
        <v>0.35197691870955117</v>
      </c>
      <c r="Q65" s="82">
        <f t="shared" si="27"/>
        <v>0.7500497798819179</v>
      </c>
    </row>
    <row r="66" spans="3:17" x14ac:dyDescent="0.25">
      <c r="C66" s="36" t="s">
        <v>68</v>
      </c>
      <c r="D66" t="s">
        <v>88</v>
      </c>
      <c r="E66" s="51">
        <f>'2.4 - Vidējais Darbinieku Sk...'!E66/'1.2 - Iedzīvotāji 15-64'!E67</f>
        <v>0.61378555798687084</v>
      </c>
      <c r="F66" s="51">
        <f>'2.4 - Vidējais Darbinieku Sk...'!F66/'1.2 - Iedzīvotāji 15-64'!F67</f>
        <v>0.63641520136131591</v>
      </c>
      <c r="G66" s="51">
        <f>'2.4 - Vidējais Darbinieku Sk...'!G66/'1.2 - Iedzīvotāji 15-64'!G67</f>
        <v>0.64831261101243343</v>
      </c>
      <c r="H66" s="51">
        <f>'2.4 - Vidējais Darbinieku Sk...'!H66/'1.2 - Iedzīvotāji 15-64'!H67</f>
        <v>0.70977534911961138</v>
      </c>
      <c r="I66" s="51">
        <f>'2.4 - Vidējais Darbinieku Sk...'!I66/'1.2 - Iedzīvotāji 15-64'!I67</f>
        <v>0.74496644295302017</v>
      </c>
      <c r="J66" s="94">
        <f t="shared" si="3"/>
        <v>3.6868973340896241E-2</v>
      </c>
      <c r="K66" s="51">
        <f t="shared" si="4"/>
        <v>1.8694414630053641E-2</v>
      </c>
      <c r="L66" s="51">
        <f t="shared" si="5"/>
        <v>9.4804168642030645E-2</v>
      </c>
      <c r="M66" s="51">
        <f t="shared" si="6"/>
        <v>4.958060867718074E-2</v>
      </c>
      <c r="N66" s="58">
        <f t="shared" si="7"/>
        <v>5.0122518870993504E-2</v>
      </c>
      <c r="O66" s="72"/>
      <c r="P66" s="3">
        <f t="shared" si="26"/>
        <v>0.62094095280820583</v>
      </c>
      <c r="Q66" s="82">
        <f t="shared" si="27"/>
        <v>0.87861412043935683</v>
      </c>
    </row>
    <row r="67" spans="3:17" x14ac:dyDescent="0.25">
      <c r="C67" s="36" t="s">
        <v>68</v>
      </c>
      <c r="D67" t="s">
        <v>89</v>
      </c>
      <c r="E67" s="51">
        <f>'2.4 - Vidējais Darbinieku Sk...'!E67/'1.2 - Iedzīvotāji 15-64'!E68</f>
        <v>0.43810178817056394</v>
      </c>
      <c r="F67" s="51">
        <f>'2.4 - Vidējais Darbinieku Sk...'!F67/'1.2 - Iedzīvotāji 15-64'!F68</f>
        <v>0.43564356435643564</v>
      </c>
      <c r="G67" s="51">
        <f>'2.4 - Vidējais Darbinieku Sk...'!G67/'1.2 - Iedzīvotāji 15-64'!G68</f>
        <v>0.49384503982621286</v>
      </c>
      <c r="H67" s="51">
        <f>'2.4 - Vidējais Darbinieku Sk...'!H67/'1.2 - Iedzīvotāji 15-64'!H68</f>
        <v>0.49186390532544377</v>
      </c>
      <c r="I67" s="51">
        <f>'2.4 - Vidējais Darbinieku Sk...'!I67/'1.2 - Iedzīvotāji 15-64'!I68</f>
        <v>0.48215641609719057</v>
      </c>
      <c r="J67" s="94">
        <f t="shared" si="3"/>
        <v>-5.6110791612912891E-3</v>
      </c>
      <c r="K67" s="51">
        <f t="shared" si="4"/>
        <v>0.13359884141926134</v>
      </c>
      <c r="L67" s="51">
        <f t="shared" si="5"/>
        <v>-4.0116521195925382E-3</v>
      </c>
      <c r="M67" s="51">
        <f t="shared" si="6"/>
        <v>-1.9736128476087723E-2</v>
      </c>
      <c r="N67" s="58">
        <f t="shared" si="7"/>
        <v>4.1325370046125846E-2</v>
      </c>
      <c r="O67" s="72"/>
      <c r="P67" s="3">
        <f t="shared" si="26"/>
        <v>0.40202599392237143</v>
      </c>
      <c r="Q67" s="82">
        <f t="shared" si="27"/>
        <v>0.83978055627164672</v>
      </c>
    </row>
    <row r="68" spans="3:17" x14ac:dyDescent="0.25">
      <c r="C68" s="36" t="s">
        <v>68</v>
      </c>
      <c r="D68" t="s">
        <v>90</v>
      </c>
      <c r="E68" s="51">
        <f>'2.4 - Vidējais Darbinieku Sk...'!E68/'1.2 - Iedzīvotāji 15-64'!E69</f>
        <v>0.54745529573590102</v>
      </c>
      <c r="F68" s="51">
        <f>'2.4 - Vidējais Darbinieku Sk...'!F68/'1.2 - Iedzīvotāji 15-64'!F69</f>
        <v>0.61870503597122306</v>
      </c>
      <c r="G68" s="51">
        <f>'2.4 - Vidējais Darbinieku Sk...'!G68/'1.2 - Iedzīvotāji 15-64'!G69</f>
        <v>0.64121037463976949</v>
      </c>
      <c r="H68" s="51">
        <f>'2.4 - Vidējais Darbinieku Sk...'!H68/'1.2 - Iedzīvotāji 15-64'!H69</f>
        <v>0.68374816983894582</v>
      </c>
      <c r="I68" s="51">
        <f>'2.4 - Vidējais Darbinieku Sk...'!I68/'1.2 - Iedzīvotāji 15-64'!I69</f>
        <v>0.7338345864661654</v>
      </c>
      <c r="J68" s="94">
        <f t="shared" si="3"/>
        <v>0.13014713857055055</v>
      </c>
      <c r="K68" s="51">
        <f t="shared" si="4"/>
        <v>3.6374907847999453E-2</v>
      </c>
      <c r="L68" s="51">
        <f t="shared" si="5"/>
        <v>6.6339842400513202E-2</v>
      </c>
      <c r="M68" s="51">
        <f t="shared" si="6"/>
        <v>7.3252724960151977E-2</v>
      </c>
      <c r="N68" s="58">
        <f t="shared" si="7"/>
        <v>7.7620629606354408E-2</v>
      </c>
      <c r="O68" s="72"/>
      <c r="P68" s="3">
        <f t="shared" si="26"/>
        <v>0.59479391443823826</v>
      </c>
      <c r="Q68" s="82">
        <f t="shared" si="27"/>
        <v>1</v>
      </c>
    </row>
    <row r="69" spans="3:17" x14ac:dyDescent="0.25">
      <c r="C69" s="36" t="s">
        <v>68</v>
      </c>
      <c r="D69" t="s">
        <v>91</v>
      </c>
      <c r="E69" s="51">
        <f>'2.4 - Vidējais Darbinieku Sk...'!E69/'1.2 - Iedzīvotāji 15-64'!E70</f>
        <v>0.61396303901437377</v>
      </c>
      <c r="F69" s="51">
        <f>'2.4 - Vidējais Darbinieku Sk...'!F69/'1.2 - Iedzīvotāji 15-64'!F70</f>
        <v>0.70410367170626353</v>
      </c>
      <c r="G69" s="51">
        <f>'2.4 - Vidējais Darbinieku Sk...'!G69/'1.2 - Iedzīvotāji 15-64'!G70</f>
        <v>0.7180616740088106</v>
      </c>
      <c r="H69" s="51">
        <f>'2.4 - Vidējais Darbinieku Sk...'!H69/'1.2 - Iedzīvotāji 15-64'!H70</f>
        <v>0.75402298850574712</v>
      </c>
      <c r="I69" s="51">
        <f>'2.4 - Vidējais Darbinieku Sk...'!I69/'1.2 - Iedzīvotāji 15-64'!I70</f>
        <v>0.76157407407407407</v>
      </c>
      <c r="J69" s="94">
        <f t="shared" si="3"/>
        <v>0.14681768602324519</v>
      </c>
      <c r="K69" s="51">
        <f t="shared" si="4"/>
        <v>1.9823788546255498E-2</v>
      </c>
      <c r="L69" s="51">
        <f t="shared" si="5"/>
        <v>5.0081094422114038E-2</v>
      </c>
      <c r="M69" s="51">
        <f t="shared" si="6"/>
        <v>1.0014397018970198E-2</v>
      </c>
      <c r="N69" s="58">
        <f t="shared" si="7"/>
        <v>7.2240856330538242E-2</v>
      </c>
      <c r="O69" s="72"/>
      <c r="P69" s="3">
        <f t="shared" si="26"/>
        <v>0.66539235925274609</v>
      </c>
      <c r="Q69" s="82">
        <f t="shared" si="27"/>
        <v>0.97625187718507389</v>
      </c>
    </row>
    <row r="70" spans="3:17" x14ac:dyDescent="0.25">
      <c r="C70" s="36" t="s">
        <v>68</v>
      </c>
      <c r="D70" s="23" t="s">
        <v>92</v>
      </c>
      <c r="E70" s="51">
        <f>'2.4 - Vidējais Darbinieku Sk...'!E70/'1.2 - Iedzīvotāji 15-64'!E71</f>
        <v>0.29525483304042177</v>
      </c>
      <c r="F70" s="51">
        <f>'2.4 - Vidējais Darbinieku Sk...'!F70/'1.2 - Iedzīvotāji 15-64'!F71</f>
        <v>0.28877005347593582</v>
      </c>
      <c r="G70" s="51">
        <f>'2.4 - Vidējais Darbinieku Sk...'!G70/'1.2 - Iedzīvotāji 15-64'!G71</f>
        <v>0.3016453382084095</v>
      </c>
      <c r="H70" s="51">
        <f>'2.4 - Vidējais Darbinieku Sk...'!H70/'1.2 - Iedzīvotāji 15-64'!H71</f>
        <v>0.32044198895027626</v>
      </c>
      <c r="I70" s="51">
        <f>'2.4 - Vidējais Darbinieku Sk...'!I70/'1.2 - Iedzīvotāji 15-64'!I71</f>
        <v>0.26666666666666666</v>
      </c>
      <c r="J70" s="94">
        <f t="shared" si="3"/>
        <v>-2.1963330786860167E-2</v>
      </c>
      <c r="K70" s="51">
        <f t="shared" si="4"/>
        <v>4.4586634166158857E-2</v>
      </c>
      <c r="L70" s="51">
        <f t="shared" si="5"/>
        <v>6.2313745186673444E-2</v>
      </c>
      <c r="M70" s="51">
        <f t="shared" si="6"/>
        <v>-0.16781609195402303</v>
      </c>
      <c r="N70" s="58">
        <f t="shared" si="7"/>
        <v>2.8312349521990712E-2</v>
      </c>
      <c r="O70" s="72"/>
      <c r="P70" s="3">
        <f t="shared" si="26"/>
        <v>0.22981465374673837</v>
      </c>
      <c r="Q70" s="82">
        <f t="shared" si="27"/>
        <v>0.78233672104730234</v>
      </c>
    </row>
    <row r="71" spans="3:17" x14ac:dyDescent="0.25">
      <c r="C71" s="36" t="s">
        <v>68</v>
      </c>
      <c r="D71" s="23" t="s">
        <v>93</v>
      </c>
      <c r="E71" s="51">
        <f>'2.4 - Vidējais Darbinieku Sk...'!E71/'1.2 - Iedzīvotāji 15-64'!E72</f>
        <v>0.55536028119507908</v>
      </c>
      <c r="F71" s="51">
        <f>'2.4 - Vidējais Darbinieku Sk...'!F71/'1.2 - Iedzīvotāji 15-64'!F72</f>
        <v>0.55545696539485356</v>
      </c>
      <c r="G71" s="51">
        <f>'2.4 - Vidējais Darbinieku Sk...'!G71/'1.2 - Iedzīvotāji 15-64'!G72</f>
        <v>0.56702898550724634</v>
      </c>
      <c r="H71" s="51">
        <f>'2.4 - Vidējais Darbinieku Sk...'!H71/'1.2 - Iedzīvotāji 15-64'!H72</f>
        <v>0.63729128014842296</v>
      </c>
      <c r="I71" s="51">
        <f>'2.4 - Vidējais Darbinieku Sk...'!I71/'1.2 - Iedzīvotāji 15-64'!I72</f>
        <v>0.5983379501385041</v>
      </c>
      <c r="J71" s="94">
        <f t="shared" si="3"/>
        <v>1.7409275212558175E-4</v>
      </c>
      <c r="K71" s="51">
        <f t="shared" si="4"/>
        <v>2.0833333333333325E-2</v>
      </c>
      <c r="L71" s="51">
        <f t="shared" si="5"/>
        <v>0.123913056363992</v>
      </c>
      <c r="M71" s="51">
        <f t="shared" si="6"/>
        <v>-6.112327474627733E-2</v>
      </c>
      <c r="N71" s="58">
        <f t="shared" si="7"/>
        <v>4.8306827483150301E-2</v>
      </c>
      <c r="O71" s="72"/>
      <c r="P71" s="3">
        <f t="shared" si="26"/>
        <v>0.54812308375818031</v>
      </c>
      <c r="Q71" s="82">
        <f t="shared" si="27"/>
        <v>0.87059904994069126</v>
      </c>
    </row>
    <row r="72" spans="3:17" ht="15.75" thickBot="1" x14ac:dyDescent="0.3">
      <c r="C72" s="37" t="s">
        <v>68</v>
      </c>
      <c r="D72" s="24" t="s">
        <v>94</v>
      </c>
      <c r="E72" s="54">
        <f>'2.4 - Vidējais Darbinieku Sk...'!E72/'1.2 - Iedzīvotāji 15-64'!E73</f>
        <v>0.37171052631578949</v>
      </c>
      <c r="F72" s="54">
        <f>'2.4 - Vidējais Darbinieku Sk...'!F72/'1.2 - Iedzīvotāji 15-64'!F73</f>
        <v>0.42131979695431471</v>
      </c>
      <c r="G72" s="54">
        <f>'2.4 - Vidējais Darbinieku Sk...'!G72/'1.2 - Iedzīvotāji 15-64'!G73</f>
        <v>0.44346289752650175</v>
      </c>
      <c r="H72" s="54">
        <f>'2.4 - Vidējais Darbinieku Sk...'!H72/'1.2 - Iedzīvotāji 15-64'!H73</f>
        <v>0.42592592592592593</v>
      </c>
      <c r="I72" s="54">
        <f>'2.4 - Vidējais Darbinieku Sk...'!I72/'1.2 - Iedzīvotāji 15-64'!I73</f>
        <v>0.45730550284629978</v>
      </c>
      <c r="J72" s="86">
        <f t="shared" ref="J72:J85" si="28">(F72-E72)/E72</f>
        <v>0.13346210862045721</v>
      </c>
      <c r="K72" s="54">
        <f t="shared" ref="K72:K85" si="29">(G72-F72)/F72</f>
        <v>5.2556515815913835E-2</v>
      </c>
      <c r="L72" s="54">
        <f t="shared" ref="L72:L85" si="30">(H72-G72)/G72</f>
        <v>-3.9545521617234729E-2</v>
      </c>
      <c r="M72" s="54">
        <f t="shared" ref="M72:M85" si="31">(I72-H72)/H72</f>
        <v>7.3673789291312519E-2</v>
      </c>
      <c r="N72" s="59">
        <f t="shared" ref="N72:N85" si="32">AVERAGE(J72:L72)</f>
        <v>4.8824367606378767E-2</v>
      </c>
      <c r="O72" s="73"/>
      <c r="P72" s="22">
        <f t="shared" si="26"/>
        <v>0.33578436017460406</v>
      </c>
      <c r="Q72" s="46">
        <f t="shared" si="27"/>
        <v>0.87288364555057163</v>
      </c>
    </row>
    <row r="73" spans="3:17" x14ac:dyDescent="0.25">
      <c r="C73" s="32" t="s">
        <v>95</v>
      </c>
      <c r="D73" s="11" t="s">
        <v>96</v>
      </c>
      <c r="E73" s="51">
        <f>'2.4 - Vidējais Darbinieku Sk...'!E73/'1.2 - Iedzīvotāji 15-64'!E74</f>
        <v>0.66383581033262562</v>
      </c>
      <c r="F73" s="51">
        <f>'2.4 - Vidējais Darbinieku Sk...'!F73/'1.2 - Iedzīvotāji 15-64'!F74</f>
        <v>0.67176077901299269</v>
      </c>
      <c r="G73" s="51">
        <f>'2.4 - Vidējais Darbinieku Sk...'!G73/'1.2 - Iedzīvotāji 15-64'!G74</f>
        <v>0.67460472925703097</v>
      </c>
      <c r="H73" s="51">
        <f>'2.4 - Vidējais Darbinieku Sk...'!H73/'1.2 - Iedzīvotāji 15-64'!H74</f>
        <v>0.69858517260894171</v>
      </c>
      <c r="I73" s="51">
        <f>'2.4 - Vidējais Darbinieku Sk...'!I73/'1.2 - Iedzīvotāji 15-64'!I74</f>
        <v>0.69499956868044976</v>
      </c>
      <c r="J73" s="94">
        <f t="shared" si="28"/>
        <v>1.193814578396447E-2</v>
      </c>
      <c r="K73" s="51">
        <f t="shared" si="29"/>
        <v>4.2335758991717915E-3</v>
      </c>
      <c r="L73" s="51">
        <f t="shared" si="30"/>
        <v>3.5547398812814962E-2</v>
      </c>
      <c r="M73" s="51">
        <f t="shared" si="31"/>
        <v>-5.1326653772239654E-3</v>
      </c>
      <c r="N73" s="58">
        <f t="shared" si="32"/>
        <v>1.7239706831983743E-2</v>
      </c>
      <c r="O73" s="67" t="s">
        <v>131</v>
      </c>
      <c r="P73" s="3">
        <f t="shared" ref="P73:P74" si="33">(H73-$O$78)/($O$80-$O$78)</f>
        <v>0.60929734882963416</v>
      </c>
      <c r="Q73" s="82">
        <f t="shared" ref="Q73:Q74" si="34">(N73-$O$74)/($O$76-$O$74)</f>
        <v>0.42056845792205583</v>
      </c>
    </row>
    <row r="74" spans="3:17" x14ac:dyDescent="0.25">
      <c r="C74" s="32" t="s">
        <v>95</v>
      </c>
      <c r="D74" s="11" t="s">
        <v>97</v>
      </c>
      <c r="E74" s="51">
        <f>'2.4 - Vidējais Darbinieku Sk...'!E74/'1.2 - Iedzīvotāji 15-64'!E75</f>
        <v>0.60673709388080521</v>
      </c>
      <c r="F74" s="51">
        <f>'2.4 - Vidējais Darbinieku Sk...'!F74/'1.2 - Iedzīvotāji 15-64'!F75</f>
        <v>0.6305949781659389</v>
      </c>
      <c r="G74" s="51">
        <f>'2.4 - Vidējais Darbinieku Sk...'!G74/'1.2 - Iedzīvotāji 15-64'!G75</f>
        <v>0.66285475210933686</v>
      </c>
      <c r="H74" s="51">
        <f>'2.4 - Vidējais Darbinieku Sk...'!H74/'1.2 - Iedzīvotāji 15-64'!H75</f>
        <v>0.66666666666666663</v>
      </c>
      <c r="I74" s="51">
        <f>'2.4 - Vidējais Darbinieku Sk...'!I74/'1.2 - Iedzīvotāji 15-64'!I75</f>
        <v>0.67363623209376355</v>
      </c>
      <c r="J74" s="94">
        <f t="shared" si="28"/>
        <v>3.9321618087554445E-2</v>
      </c>
      <c r="K74" s="51">
        <f t="shared" si="29"/>
        <v>5.1157676575897044E-2</v>
      </c>
      <c r="L74" s="51">
        <f t="shared" si="30"/>
        <v>5.750753909811294E-3</v>
      </c>
      <c r="M74" s="51">
        <f t="shared" si="31"/>
        <v>1.0454348140645386E-2</v>
      </c>
      <c r="N74" s="58">
        <f t="shared" si="32"/>
        <v>3.2076682857754259E-2</v>
      </c>
      <c r="O74" s="58">
        <f>MIN(N73:N85)</f>
        <v>-3.066290261683853E-2</v>
      </c>
      <c r="P74" s="3">
        <f t="shared" si="33"/>
        <v>0.54589776324848482</v>
      </c>
      <c r="Q74" s="82">
        <f t="shared" si="34"/>
        <v>0.55083201139405225</v>
      </c>
    </row>
    <row r="75" spans="3:17" x14ac:dyDescent="0.25">
      <c r="C75" s="32" t="s">
        <v>95</v>
      </c>
      <c r="D75" s="10" t="s">
        <v>98</v>
      </c>
      <c r="E75" s="51">
        <f>'2.4 - Vidējais Darbinieku Sk...'!E75/'1.2 - Iedzīvotāji 15-64'!E76</f>
        <v>0.61273996509598605</v>
      </c>
      <c r="F75" s="51">
        <f>'2.4 - Vidējais Darbinieku Sk...'!F75/'1.2 - Iedzīvotāji 15-64'!F76</f>
        <v>0.63030521943290596</v>
      </c>
      <c r="G75" s="51">
        <f>'2.4 - Vidējais Darbinieku Sk...'!G75/'1.2 - Iedzīvotāji 15-64'!G76</f>
        <v>0.64636178485465656</v>
      </c>
      <c r="H75" s="51">
        <f>'2.4 - Vidējais Darbinieku Sk...'!H75/'1.2 - Iedzīvotāji 15-64'!H76</f>
        <v>0.77277030865366403</v>
      </c>
      <c r="I75" s="51">
        <f>'2.4 - Vidējais Darbinieku Sk...'!I75/'1.2 - Iedzīvotāji 15-64'!I76</f>
        <v>0.78453914767096133</v>
      </c>
      <c r="J75" s="94">
        <f t="shared" si="28"/>
        <v>2.8666735218043603E-2</v>
      </c>
      <c r="K75" s="51">
        <f t="shared" si="29"/>
        <v>2.5474270126141282E-2</v>
      </c>
      <c r="L75" s="51">
        <f t="shared" si="30"/>
        <v>0.19556930307603532</v>
      </c>
      <c r="M75" s="51">
        <f t="shared" si="31"/>
        <v>1.5229414077517048E-2</v>
      </c>
      <c r="N75" s="58">
        <f t="shared" si="32"/>
        <v>8.3236769473406733E-2</v>
      </c>
      <c r="O75" s="67" t="s">
        <v>132</v>
      </c>
      <c r="P75" s="3">
        <f>(H75-$O$78)/($O$80-$O$78)</f>
        <v>0.75665095272395644</v>
      </c>
      <c r="Q75" s="82">
        <f>(N75-$O$74)/($O$76-$O$74)</f>
        <v>1</v>
      </c>
    </row>
    <row r="76" spans="3:17" x14ac:dyDescent="0.25">
      <c r="C76" s="32" t="s">
        <v>95</v>
      </c>
      <c r="D76" s="10" t="s">
        <v>99</v>
      </c>
      <c r="E76" s="51">
        <f>'2.4 - Vidējais Darbinieku Sk...'!E76/'1.2 - Iedzīvotāji 15-64'!E77</f>
        <v>0.79033030157970319</v>
      </c>
      <c r="F76" s="51">
        <f>'2.4 - Vidējais Darbinieku Sk...'!F76/'1.2 - Iedzīvotāji 15-64'!F77</f>
        <v>0.90619292711273447</v>
      </c>
      <c r="G76" s="51">
        <f>'2.4 - Vidējais Darbinieku Sk...'!G76/'1.2 - Iedzīvotāji 15-64'!G77</f>
        <v>0.88516502211636616</v>
      </c>
      <c r="H76" s="51">
        <f>'2.4 - Vidējais Darbinieku Sk...'!H76/'1.2 - Iedzīvotāji 15-64'!H77</f>
        <v>0.89528432732316232</v>
      </c>
      <c r="I76" s="51">
        <f>'2.4 - Vidējais Darbinieku Sk...'!I76/'1.2 - Iedzīvotāji 15-64'!I77</f>
        <v>0.91024249004705027</v>
      </c>
      <c r="J76" s="94">
        <f t="shared" si="28"/>
        <v>0.14660025726135817</v>
      </c>
      <c r="K76" s="51">
        <f t="shared" si="29"/>
        <v>-2.3204666873053559E-2</v>
      </c>
      <c r="L76" s="51">
        <f t="shared" si="30"/>
        <v>1.1432111475215802E-2</v>
      </c>
      <c r="M76" s="51">
        <f t="shared" si="31"/>
        <v>1.6707723197402338E-2</v>
      </c>
      <c r="N76" s="58">
        <f t="shared" si="32"/>
        <v>4.4942567287840136E-2</v>
      </c>
      <c r="O76" s="58">
        <f>MAX(N73:N85)</f>
        <v>8.3236769473406733E-2</v>
      </c>
      <c r="P76" s="3">
        <f t="shared" ref="P76:P85" si="35">(H76-$O$78)/($O$80-$O$78)</f>
        <v>1</v>
      </c>
      <c r="Q76" s="82">
        <f t="shared" ref="Q76:Q85" si="36">(N76-$O$74)/($O$76-$O$74)</f>
        <v>0.66379005766386023</v>
      </c>
    </row>
    <row r="77" spans="3:17" x14ac:dyDescent="0.25">
      <c r="C77" s="32" t="s">
        <v>95</v>
      </c>
      <c r="D77" s="10" t="s">
        <v>100</v>
      </c>
      <c r="E77" s="51">
        <f>'2.4 - Vidējais Darbinieku Sk...'!E77/'1.2 - Iedzīvotāji 15-64'!E78</f>
        <v>0.6857736240913811</v>
      </c>
      <c r="F77" s="51">
        <f>'2.4 - Vidējais Darbinieku Sk...'!F77/'1.2 - Iedzīvotāji 15-64'!F78</f>
        <v>0.73745423217747141</v>
      </c>
      <c r="G77" s="51">
        <f>'2.4 - Vidējais Darbinieku Sk...'!G77/'1.2 - Iedzīvotāji 15-64'!G78</f>
        <v>0.7546549835706462</v>
      </c>
      <c r="H77" s="51">
        <f>'2.4 - Vidējais Darbinieku Sk...'!H77/'1.2 - Iedzīvotāji 15-64'!H78</f>
        <v>0.765976597659766</v>
      </c>
      <c r="I77" s="51">
        <f>'2.4 - Vidējais Darbinieku Sk...'!I77/'1.2 - Iedzīvotāji 15-64'!I78</f>
        <v>0.76838235294117652</v>
      </c>
      <c r="J77" s="94">
        <f t="shared" si="28"/>
        <v>7.5361032081927584E-2</v>
      </c>
      <c r="K77" s="51">
        <f t="shared" si="29"/>
        <v>2.3324500209845365E-2</v>
      </c>
      <c r="L77" s="51">
        <f t="shared" si="30"/>
        <v>1.5002371064392424E-2</v>
      </c>
      <c r="M77" s="51">
        <f t="shared" si="31"/>
        <v>3.1407686458837631E-3</v>
      </c>
      <c r="N77" s="58">
        <f t="shared" si="32"/>
        <v>3.7895967785388458E-2</v>
      </c>
      <c r="O77" s="67" t="s">
        <v>28</v>
      </c>
      <c r="P77" s="3">
        <f t="shared" si="35"/>
        <v>0.7431566349651556</v>
      </c>
      <c r="Q77" s="82">
        <f t="shared" si="36"/>
        <v>0.6019233343174708</v>
      </c>
    </row>
    <row r="78" spans="3:17" x14ac:dyDescent="0.25">
      <c r="C78" s="32" t="s">
        <v>95</v>
      </c>
      <c r="D78" t="s">
        <v>101</v>
      </c>
      <c r="E78" s="51">
        <f>'2.4 - Vidējais Darbinieku Sk...'!E78/'1.2 - Iedzīvotāji 15-64'!E79</f>
        <v>0.75826446280991733</v>
      </c>
      <c r="F78" s="51">
        <f>'2.4 - Vidējais Darbinieku Sk...'!F78/'1.2 - Iedzīvotāji 15-64'!F79</f>
        <v>0.79796696315120708</v>
      </c>
      <c r="G78" s="51">
        <f>'2.4 - Vidējais Darbinieku Sk...'!G78/'1.2 - Iedzīvotāji 15-64'!G79</f>
        <v>0.78288364249578413</v>
      </c>
      <c r="H78" s="51">
        <f>'2.4 - Vidējais Darbinieku Sk...'!H78/'1.2 - Iedzīvotāji 15-64'!H79</f>
        <v>0.86985726280436604</v>
      </c>
      <c r="I78" s="51">
        <f>'2.4 - Vidējais Darbinieku Sk...'!I78/'1.2 - Iedzīvotāji 15-64'!I79</f>
        <v>0.78801467590705254</v>
      </c>
      <c r="J78" s="94">
        <f t="shared" si="28"/>
        <v>5.2359700722572858E-2</v>
      </c>
      <c r="K78" s="51">
        <f t="shared" si="29"/>
        <v>-1.8902186872321435E-2</v>
      </c>
      <c r="L78" s="51">
        <f t="shared" si="30"/>
        <v>0.11109392965641157</v>
      </c>
      <c r="M78" s="51">
        <f t="shared" si="31"/>
        <v>-9.4087375477510019E-2</v>
      </c>
      <c r="N78" s="58">
        <f t="shared" si="32"/>
        <v>4.8183814502220999E-2</v>
      </c>
      <c r="O78" s="58">
        <f>MIN(H73:H85)</f>
        <v>0.39183457051961823</v>
      </c>
      <c r="P78" s="3">
        <f t="shared" si="35"/>
        <v>0.94949433548198447</v>
      </c>
      <c r="Q78" s="82">
        <f t="shared" si="36"/>
        <v>0.69224709493972469</v>
      </c>
    </row>
    <row r="79" spans="3:17" x14ac:dyDescent="0.25">
      <c r="C79" s="32" t="s">
        <v>95</v>
      </c>
      <c r="D79" t="s">
        <v>102</v>
      </c>
      <c r="E79" s="51">
        <f>'2.4 - Vidējais Darbinieku Sk...'!E79/'1.2 - Iedzīvotāji 15-64'!E80</f>
        <v>0.69972752043596731</v>
      </c>
      <c r="F79" s="51">
        <f>'2.4 - Vidējais Darbinieku Sk...'!F79/'1.2 - Iedzīvotāji 15-64'!F80</f>
        <v>0.70209790209790213</v>
      </c>
      <c r="G79" s="51">
        <f>'2.4 - Vidējais Darbinieku Sk...'!G79/'1.2 - Iedzīvotāji 15-64'!G80</f>
        <v>0.75795644891122282</v>
      </c>
      <c r="H79" s="51">
        <f>'2.4 - Vidējais Darbinieku Sk...'!H79/'1.2 - Iedzīvotāji 15-64'!H80</f>
        <v>0.71001707455890728</v>
      </c>
      <c r="I79" s="51">
        <f>'2.4 - Vidējais Darbinieku Sk...'!I79/'1.2 - Iedzīvotāji 15-64'!I80</f>
        <v>0.70794458580718123</v>
      </c>
      <c r="J79" s="94">
        <f t="shared" si="28"/>
        <v>3.3875781539333253E-3</v>
      </c>
      <c r="K79" s="51">
        <f t="shared" si="29"/>
        <v>7.9559484007020509E-2</v>
      </c>
      <c r="L79" s="51">
        <f t="shared" si="30"/>
        <v>-6.3248191134436194E-2</v>
      </c>
      <c r="M79" s="51">
        <f t="shared" si="31"/>
        <v>-2.9189280455171754E-3</v>
      </c>
      <c r="N79" s="58">
        <f t="shared" si="32"/>
        <v>6.566290342172547E-3</v>
      </c>
      <c r="O79" s="67" t="s">
        <v>31</v>
      </c>
      <c r="P79" s="3">
        <f t="shared" si="35"/>
        <v>0.63200448453776903</v>
      </c>
      <c r="Q79" s="82">
        <f t="shared" si="36"/>
        <v>0.32685952712413041</v>
      </c>
    </row>
    <row r="80" spans="3:17" x14ac:dyDescent="0.25">
      <c r="C80" s="32" t="s">
        <v>95</v>
      </c>
      <c r="D80" t="s">
        <v>103</v>
      </c>
      <c r="E80" s="51">
        <f>'2.4 - Vidējais Darbinieku Sk...'!E80/'1.2 - Iedzīvotāji 15-64'!E81</f>
        <v>0.38340697103583704</v>
      </c>
      <c r="F80" s="51">
        <f>'2.4 - Vidējais Darbinieku Sk...'!F80/'1.2 - Iedzīvotāji 15-64'!F81</f>
        <v>0.40110719677906392</v>
      </c>
      <c r="G80" s="51">
        <f>'2.4 - Vidējais Darbinieku Sk...'!G80/'1.2 - Iedzīvotāji 15-64'!G81</f>
        <v>0.3929497148781752</v>
      </c>
      <c r="H80" s="51">
        <f>'2.4 - Vidējais Darbinieku Sk...'!H80/'1.2 - Iedzīvotāji 15-64'!H81</f>
        <v>0.39183457051961823</v>
      </c>
      <c r="I80" s="51">
        <f>'2.4 - Vidējais Darbinieku Sk...'!I80/'1.2 - Iedzīvotāji 15-64'!I81</f>
        <v>0.36853448275862066</v>
      </c>
      <c r="J80" s="94">
        <f t="shared" si="28"/>
        <v>4.616563359661096E-2</v>
      </c>
      <c r="K80" s="51">
        <f t="shared" si="29"/>
        <v>-2.0337410962441512E-2</v>
      </c>
      <c r="L80" s="51">
        <f t="shared" si="30"/>
        <v>-2.8378805641905056E-3</v>
      </c>
      <c r="M80" s="51">
        <f t="shared" si="31"/>
        <v>-5.9464094069338856E-2</v>
      </c>
      <c r="N80" s="58">
        <f t="shared" si="32"/>
        <v>7.6634473566596474E-3</v>
      </c>
      <c r="O80" s="58">
        <f>MAX(H73:H85)</f>
        <v>0.89528432732316232</v>
      </c>
      <c r="P80" s="3">
        <f t="shared" si="35"/>
        <v>0</v>
      </c>
      <c r="Q80" s="82">
        <f t="shared" si="36"/>
        <v>0.33649218887242588</v>
      </c>
    </row>
    <row r="81" spans="3:17" x14ac:dyDescent="0.25">
      <c r="C81" s="32" t="s">
        <v>95</v>
      </c>
      <c r="D81" t="s">
        <v>104</v>
      </c>
      <c r="E81" s="51">
        <f>'2.4 - Vidējais Darbinieku Sk...'!E81/'1.2 - Iedzīvotāji 15-64'!E82</f>
        <v>0.74970414201183433</v>
      </c>
      <c r="F81" s="51">
        <f>'2.4 - Vidējais Darbinieku Sk...'!F81/'1.2 - Iedzīvotāji 15-64'!F82</f>
        <v>0.79420639710319851</v>
      </c>
      <c r="G81" s="51">
        <f>'2.4 - Vidējais Darbinieku Sk...'!G81/'1.2 - Iedzīvotāji 15-64'!G82</f>
        <v>0.85971446306641841</v>
      </c>
      <c r="H81" s="51">
        <f>'2.4 - Vidējais Darbinieku Sk...'!H81/'1.2 - Iedzīvotāji 15-64'!H82</f>
        <v>0.885625</v>
      </c>
      <c r="I81" s="51">
        <f>'2.4 - Vidējais Darbinieku Sk...'!I81/'1.2 - Iedzīvotāji 15-64'!I82</f>
        <v>0.90730158730158728</v>
      </c>
      <c r="J81" s="94">
        <f t="shared" si="28"/>
        <v>5.9359756199215054E-2</v>
      </c>
      <c r="K81" s="51">
        <f t="shared" si="29"/>
        <v>8.2482420441531437E-2</v>
      </c>
      <c r="L81" s="51">
        <f t="shared" si="30"/>
        <v>3.0138537906137134E-2</v>
      </c>
      <c r="M81" s="51">
        <f t="shared" si="31"/>
        <v>2.4476033650345553E-2</v>
      </c>
      <c r="N81" s="58">
        <f t="shared" si="32"/>
        <v>5.7326904848961212E-2</v>
      </c>
      <c r="O81" s="72"/>
      <c r="P81" s="3">
        <f t="shared" si="35"/>
        <v>0.98081372134432954</v>
      </c>
      <c r="Q81" s="82">
        <f t="shared" si="36"/>
        <v>0.77252028782034976</v>
      </c>
    </row>
    <row r="82" spans="3:17" x14ac:dyDescent="0.25">
      <c r="C82" s="32" t="s">
        <v>95</v>
      </c>
      <c r="D82" t="s">
        <v>105</v>
      </c>
      <c r="E82" s="51">
        <f>'2.4 - Vidējais Darbinieku Sk...'!E82/'1.2 - Iedzīvotāji 15-64'!E83</f>
        <v>0.61232876712328765</v>
      </c>
      <c r="F82" s="51">
        <f>'2.4 - Vidējais Darbinieku Sk...'!F82/'1.2 - Iedzīvotāji 15-64'!F83</f>
        <v>0.62859145059565524</v>
      </c>
      <c r="G82" s="51">
        <f>'2.4 - Vidējais Darbinieku Sk...'!G82/'1.2 - Iedzīvotāji 15-64'!G83</f>
        <v>0.64800000000000002</v>
      </c>
      <c r="H82" s="51">
        <f>'2.4 - Vidējais Darbinieku Sk...'!H82/'1.2 - Iedzīvotāji 15-64'!H83</f>
        <v>0.64083457526080478</v>
      </c>
      <c r="I82" s="51">
        <f>'2.4 - Vidējais Darbinieku Sk...'!I82/'1.2 - Iedzīvotāji 15-64'!I83</f>
        <v>0.63699155794320794</v>
      </c>
      <c r="J82" s="94">
        <f t="shared" si="28"/>
        <v>2.6558744820645058E-2</v>
      </c>
      <c r="K82" s="51">
        <f t="shared" si="29"/>
        <v>3.0876254180602001E-2</v>
      </c>
      <c r="L82" s="51">
        <f t="shared" si="30"/>
        <v>-1.1057754227153143E-2</v>
      </c>
      <c r="M82" s="51">
        <f t="shared" si="31"/>
        <v>-5.9968944653662343E-3</v>
      </c>
      <c r="N82" s="58">
        <f t="shared" si="32"/>
        <v>1.5459081591364637E-2</v>
      </c>
      <c r="O82" s="72"/>
      <c r="P82" s="3">
        <f t="shared" si="35"/>
        <v>0.49458759563638288</v>
      </c>
      <c r="Q82" s="82">
        <f t="shared" si="36"/>
        <v>0.40493517989814481</v>
      </c>
    </row>
    <row r="83" spans="3:17" x14ac:dyDescent="0.25">
      <c r="C83" s="32" t="s">
        <v>95</v>
      </c>
      <c r="D83" t="s">
        <v>106</v>
      </c>
      <c r="E83" s="51">
        <f>'2.4 - Vidējais Darbinieku Sk...'!E83/'1.2 - Iedzīvotāji 15-64'!E84</f>
        <v>0.51338199513381999</v>
      </c>
      <c r="F83" s="51">
        <f>'2.4 - Vidējais Darbinieku Sk...'!F83/'1.2 - Iedzīvotāji 15-64'!F84</f>
        <v>0.52995780590717301</v>
      </c>
      <c r="G83" s="51">
        <f>'2.4 - Vidējais Darbinieku Sk...'!G83/'1.2 - Iedzīvotāji 15-64'!G84</f>
        <v>0.53656387665198235</v>
      </c>
      <c r="H83" s="51">
        <f>'2.4 - Vidējais Darbinieku Sk...'!H83/'1.2 - Iedzīvotāji 15-64'!H84</f>
        <v>0.55989110707803991</v>
      </c>
      <c r="I83" s="51">
        <f>'2.4 - Vidējais Darbinieku Sk...'!I83/'1.2 - Iedzīvotāji 15-64'!I84</f>
        <v>0.62026515151515149</v>
      </c>
      <c r="J83" s="94">
        <f t="shared" si="28"/>
        <v>3.2287479752834546E-2</v>
      </c>
      <c r="K83" s="51">
        <f t="shared" si="29"/>
        <v>1.2465276803501709E-2</v>
      </c>
      <c r="L83" s="51">
        <f t="shared" si="30"/>
        <v>4.3475215982882308E-2</v>
      </c>
      <c r="M83" s="51">
        <f t="shared" si="31"/>
        <v>0.10783176170129169</v>
      </c>
      <c r="N83" s="58">
        <f t="shared" si="32"/>
        <v>2.9409324179739519E-2</v>
      </c>
      <c r="O83" s="72"/>
      <c r="P83" s="3">
        <f t="shared" si="35"/>
        <v>0.33380994684639526</v>
      </c>
      <c r="Q83" s="82">
        <f t="shared" si="36"/>
        <v>0.52741351835483319</v>
      </c>
    </row>
    <row r="84" spans="3:17" x14ac:dyDescent="0.25">
      <c r="C84" s="32" t="s">
        <v>95</v>
      </c>
      <c r="D84" t="s">
        <v>107</v>
      </c>
      <c r="E84" s="51">
        <f>'2.4 - Vidējais Darbinieku Sk...'!E84/'1.2 - Iedzīvotāji 15-64'!E85</f>
        <v>0.51006711409395977</v>
      </c>
      <c r="F84" s="51">
        <f>'2.4 - Vidējais Darbinieku Sk...'!F84/'1.2 - Iedzīvotāji 15-64'!F85</f>
        <v>0.52247752247752244</v>
      </c>
      <c r="G84" s="51">
        <f>'2.4 - Vidējais Darbinieku Sk...'!G84/'1.2 - Iedzīvotāji 15-64'!G85</f>
        <v>0.4148606811145511</v>
      </c>
      <c r="H84" s="51">
        <f>'2.4 - Vidējais Darbinieku Sk...'!H84/'1.2 - Iedzīvotāji 15-64'!H85</f>
        <v>0.45205479452054792</v>
      </c>
      <c r="I84" s="51">
        <f>'2.4 - Vidējais Darbinieku Sk...'!I84/'1.2 - Iedzīvotāji 15-64'!I85</f>
        <v>0.43529411764705883</v>
      </c>
      <c r="J84" s="94">
        <f t="shared" si="28"/>
        <v>2.4330932225668907E-2</v>
      </c>
      <c r="K84" s="51">
        <f t="shared" si="29"/>
        <v>-0.20597410746526637</v>
      </c>
      <c r="L84" s="51">
        <f t="shared" si="30"/>
        <v>8.9654467389081879E-2</v>
      </c>
      <c r="M84" s="51">
        <f t="shared" si="31"/>
        <v>-3.7076648841354656E-2</v>
      </c>
      <c r="N84" s="58">
        <f t="shared" si="32"/>
        <v>-3.066290261683853E-2</v>
      </c>
      <c r="O84" s="72"/>
      <c r="P84" s="3">
        <f t="shared" si="35"/>
        <v>0.11961516156701371</v>
      </c>
      <c r="Q84" s="82">
        <f t="shared" si="36"/>
        <v>0</v>
      </c>
    </row>
    <row r="85" spans="3:17" x14ac:dyDescent="0.25">
      <c r="C85" s="38" t="s">
        <v>95</v>
      </c>
      <c r="D85" s="4" t="s">
        <v>108</v>
      </c>
      <c r="E85" s="65">
        <f>'2.4 - Vidējais Darbinieku Sk...'!E85/'1.2 - Iedzīvotāji 15-64'!E86</f>
        <v>0.5134751773049645</v>
      </c>
      <c r="F85" s="65">
        <f>'2.4 - Vidējais Darbinieku Sk...'!F85/'1.2 - Iedzīvotāji 15-64'!F86</f>
        <v>0.61695906432748537</v>
      </c>
      <c r="G85" s="65">
        <f>'2.4 - Vidējais Darbinieku Sk...'!G85/'1.2 - Iedzīvotāji 15-64'!G86</f>
        <v>0.59319526627218933</v>
      </c>
      <c r="H85" s="65">
        <f>'2.4 - Vidējais Darbinieku Sk...'!H85/'1.2 - Iedzīvotāji 15-64'!H86</f>
        <v>0.64307228915662651</v>
      </c>
      <c r="I85" s="65">
        <f>'2.4 - Vidējais Darbinieku Sk...'!I85/'1.2 - Iedzīvotāji 15-64'!I86</f>
        <v>0.64586583463338532</v>
      </c>
      <c r="J85" s="95">
        <f t="shared" si="28"/>
        <v>0.20153629931181552</v>
      </c>
      <c r="K85" s="65">
        <f t="shared" si="29"/>
        <v>-3.8517625283939566E-2</v>
      </c>
      <c r="L85" s="65">
        <f t="shared" si="30"/>
        <v>8.4081963765285622E-2</v>
      </c>
      <c r="M85" s="65">
        <f t="shared" si="31"/>
        <v>4.3440613502759911E-3</v>
      </c>
      <c r="N85" s="66">
        <f t="shared" si="32"/>
        <v>8.2366879264387197E-2</v>
      </c>
      <c r="O85" s="74"/>
      <c r="P85" s="42">
        <f t="shared" si="35"/>
        <v>0.49903235673832319</v>
      </c>
      <c r="Q85" s="78">
        <f t="shared" si="36"/>
        <v>0.9923626627447153</v>
      </c>
    </row>
  </sheetData>
  <mergeCells count="1">
    <mergeCell ref="E2:M3"/>
  </mergeCells>
  <conditionalFormatting sqref="P6:P24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{2102E47D-683B-4ABC-8DBD-40CC901337BB}</x14:id>
        </ext>
      </extLst>
    </cfRule>
  </conditionalFormatting>
  <conditionalFormatting sqref="Q6:Q24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{56CD0E51-CD78-424B-A0FE-80646DB67C4E}</x14:id>
        </ext>
      </extLst>
    </cfRule>
  </conditionalFormatting>
  <conditionalFormatting sqref="P25:P38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{904A7753-71FB-40CC-AE2C-343DF6B9F5CA}</x14:id>
        </ext>
      </extLst>
    </cfRule>
  </conditionalFormatting>
  <conditionalFormatting sqref="Q25:Q38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{A349C2F6-09F7-4613-A913-93E70BC229A2}</x14:id>
        </ext>
      </extLst>
    </cfRule>
  </conditionalFormatting>
  <conditionalFormatting sqref="P39:P4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{53108B90-A5A0-4498-8782-C6A8B5D59125}</x14:id>
        </ext>
      </extLst>
    </cfRule>
  </conditionalFormatting>
  <conditionalFormatting sqref="Q39:Q46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{C6769318-AF12-4DF0-ACB8-355F9CCC75E0}</x14:id>
        </ext>
      </extLst>
    </cfRule>
  </conditionalFormatting>
  <conditionalFormatting sqref="P47:P72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{A01F2CCF-1F1D-4BF9-8BC4-5BDC58EC0DF8}</x14:id>
        </ext>
      </extLst>
    </cfRule>
  </conditionalFormatting>
  <conditionalFormatting sqref="Q47:Q72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{FCDFCC13-5913-48CE-9F50-949B3825A661}</x14:id>
        </ext>
      </extLst>
    </cfRule>
  </conditionalFormatting>
  <conditionalFormatting sqref="P73:P85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{36D0E76E-15E8-400B-8A11-B09177EE54E9}</x14:id>
        </ext>
      </extLst>
    </cfRule>
  </conditionalFormatting>
  <conditionalFormatting sqref="Q73:Q85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{E8261499-FD4C-4AE1-A88B-762681EDEC2F}</x14:id>
        </ext>
      </extLst>
    </cfRule>
  </conditionalFormatting>
  <conditionalFormatting sqref="E73:I8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:I7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:I4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I3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I2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8:R7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{32A40686-2373-4871-BE97-DE805C10CE97}</x14:id>
        </ext>
      </extLst>
    </cfRule>
  </conditionalFormatting>
  <conditionalFormatting sqref="S48:S7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{AE5BBEB6-AF19-482A-898E-1831B6CFF037}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02E47D-683B-4ABC-8DBD-40CC901337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P6:P24</xm:sqref>
        </x14:conditionalFormatting>
        <x14:conditionalFormatting xmlns:xm="http://schemas.microsoft.com/office/excel/2006/main">
          <x14:cfRule type="dataBar" id="{56CD0E51-CD78-424B-A0FE-80646DB6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Q6:Q24</xm:sqref>
        </x14:conditionalFormatting>
        <x14:conditionalFormatting xmlns:xm="http://schemas.microsoft.com/office/excel/2006/main">
          <x14:cfRule type="dataBar" id="{904A7753-71FB-40CC-AE2C-343DF6B9F5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P25:P38</xm:sqref>
        </x14:conditionalFormatting>
        <x14:conditionalFormatting xmlns:xm="http://schemas.microsoft.com/office/excel/2006/main">
          <x14:cfRule type="dataBar" id="{A349C2F6-09F7-4613-A913-93E70BC229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Q25:Q38</xm:sqref>
        </x14:conditionalFormatting>
        <x14:conditionalFormatting xmlns:xm="http://schemas.microsoft.com/office/excel/2006/main">
          <x14:cfRule type="dataBar" id="{53108B90-A5A0-4498-8782-C6A8B5D591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P39:P46</xm:sqref>
        </x14:conditionalFormatting>
        <x14:conditionalFormatting xmlns:xm="http://schemas.microsoft.com/office/excel/2006/main">
          <x14:cfRule type="dataBar" id="{C6769318-AF12-4DF0-ACB8-355F9CCC75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Q39:Q46</xm:sqref>
        </x14:conditionalFormatting>
        <x14:conditionalFormatting xmlns:xm="http://schemas.microsoft.com/office/excel/2006/main">
          <x14:cfRule type="dataBar" id="{A01F2CCF-1F1D-4BF9-8BC4-5BDC58EC0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P47:P72</xm:sqref>
        </x14:conditionalFormatting>
        <x14:conditionalFormatting xmlns:xm="http://schemas.microsoft.com/office/excel/2006/main">
          <x14:cfRule type="dataBar" id="{FCDFCC13-5913-48CE-9F50-949B3825A6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Q47:Q72</xm:sqref>
        </x14:conditionalFormatting>
        <x14:conditionalFormatting xmlns:xm="http://schemas.microsoft.com/office/excel/2006/main">
          <x14:cfRule type="dataBar" id="{36D0E76E-15E8-400B-8A11-B09177EE54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P73:P85</xm:sqref>
        </x14:conditionalFormatting>
        <x14:conditionalFormatting xmlns:xm="http://schemas.microsoft.com/office/excel/2006/main">
          <x14:cfRule type="dataBar" id="{E8261499-FD4C-4AE1-A88B-762681EDEC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Q73:Q85</xm:sqref>
        </x14:conditionalFormatting>
        <x14:conditionalFormatting xmlns:xm="http://schemas.microsoft.com/office/excel/2006/main">
          <x14:cfRule type="dataBar" id="{32A40686-2373-4871-BE97-DE805C10CE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R48:R72</xm:sqref>
        </x14:conditionalFormatting>
        <x14:conditionalFormatting xmlns:xm="http://schemas.microsoft.com/office/excel/2006/main">
          <x14:cfRule type="dataBar" id="{AE5BBEB6-AF19-482A-898E-1831B6CFF0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S48:S72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02ED-51EC-4A8F-83CB-D9A7FF821C12}">
  <dimension ref="A1:AX92"/>
  <sheetViews>
    <sheetView workbookViewId="0">
      <pane xSplit="3" ySplit="5" topLeftCell="D27" activePane="bottomRight" state="frozen"/>
      <selection pane="topRight" activeCell="D1" sqref="D1"/>
      <selection pane="bottomLeft" activeCell="A6" sqref="A6"/>
      <selection pane="bottomRight" activeCell="F42" sqref="F42"/>
    </sheetView>
  </sheetViews>
  <sheetFormatPr defaultRowHeight="15" x14ac:dyDescent="0.25"/>
  <cols>
    <col min="1" max="1" width="9.140625" style="21"/>
    <col min="2" max="2" width="0" hidden="1" customWidth="1"/>
    <col min="3" max="3" width="8.85546875" bestFit="1" customWidth="1"/>
    <col min="4" max="4" width="17.42578125" bestFit="1" customWidth="1"/>
    <col min="5" max="6" width="26" bestFit="1" customWidth="1"/>
    <col min="7" max="7" width="13.7109375" bestFit="1" customWidth="1"/>
    <col min="9" max="9" width="31.7109375" hidden="1" customWidth="1"/>
    <col min="10" max="10" width="20.42578125" hidden="1" customWidth="1"/>
    <col min="11" max="11" width="20" hidden="1" customWidth="1"/>
    <col min="12" max="12" width="35.7109375" hidden="1" customWidth="1"/>
    <col min="13" max="13" width="37.28515625" hidden="1" customWidth="1"/>
    <col min="14" max="14" width="12.140625" hidden="1" customWidth="1"/>
    <col min="15" max="15" width="40.85546875" hidden="1" customWidth="1"/>
    <col min="16" max="16" width="26.42578125" hidden="1" customWidth="1"/>
    <col min="17" max="17" width="22.7109375" hidden="1" customWidth="1"/>
    <col min="18" max="18" width="25.5703125" hidden="1" customWidth="1"/>
    <col min="19" max="19" width="23" hidden="1" customWidth="1"/>
    <col min="20" max="20" width="19.140625" hidden="1" customWidth="1"/>
    <col min="21" max="21" width="26.28515625" hidden="1" customWidth="1"/>
    <col min="22" max="22" width="27.140625" hidden="1" customWidth="1"/>
    <col min="23" max="23" width="30.5703125" hidden="1" customWidth="1"/>
    <col min="24" max="24" width="9.5703125" hidden="1" customWidth="1"/>
    <col min="25" max="25" width="27" hidden="1" customWidth="1"/>
    <col min="26" max="26" width="26.140625" hidden="1" customWidth="1"/>
    <col min="27" max="27" width="17" hidden="1" customWidth="1"/>
    <col min="28" max="28" width="37" hidden="1" customWidth="1"/>
    <col min="29" max="29" width="23.7109375" hidden="1" customWidth="1"/>
    <col min="30" max="30" width="14.7109375" hidden="1" customWidth="1"/>
    <col min="31" max="31" width="40.140625" hidden="1" customWidth="1"/>
    <col min="32" max="32" width="44.42578125" hidden="1" customWidth="1"/>
    <col min="33" max="33" width="14.140625" hidden="1" customWidth="1"/>
    <col min="34" max="34" width="42" hidden="1" customWidth="1"/>
    <col min="35" max="35" width="25.7109375" hidden="1" customWidth="1"/>
    <col min="36" max="36" width="30.140625" hidden="1" customWidth="1"/>
    <col min="37" max="37" width="27.28515625" hidden="1" customWidth="1"/>
    <col min="38" max="38" width="28.85546875" hidden="1" customWidth="1"/>
    <col min="39" max="39" width="25.140625" hidden="1" customWidth="1"/>
    <col min="40" max="40" width="25" hidden="1" customWidth="1"/>
    <col min="41" max="41" width="29.42578125" hidden="1" customWidth="1"/>
    <col min="42" max="42" width="38.28515625" hidden="1" customWidth="1"/>
    <col min="43" max="43" width="9.140625" hidden="1" customWidth="1"/>
    <col min="44" max="44" width="16.140625" hidden="1" customWidth="1"/>
    <col min="45" max="45" width="21.140625" hidden="1" customWidth="1"/>
    <col min="46" max="46" width="14.140625" hidden="1" customWidth="1"/>
    <col min="47" max="48" width="37" customWidth="1"/>
    <col min="49" max="49" width="14.140625" customWidth="1"/>
    <col min="50" max="50" width="29.42578125" customWidth="1"/>
  </cols>
  <sheetData>
    <row r="1" spans="3:50" s="21" customFormat="1" x14ac:dyDescent="0.25"/>
    <row r="2" spans="3:50" s="21" customFormat="1" x14ac:dyDescent="0.25">
      <c r="C2" s="1" t="s">
        <v>0</v>
      </c>
      <c r="E2" s="216" t="s">
        <v>133</v>
      </c>
      <c r="F2" s="217"/>
      <c r="G2" s="218"/>
    </row>
    <row r="3" spans="3:50" s="21" customFormat="1" x14ac:dyDescent="0.25">
      <c r="C3" s="2" t="s">
        <v>2</v>
      </c>
      <c r="E3" s="219"/>
      <c r="F3" s="220"/>
      <c r="G3" s="221"/>
    </row>
    <row r="4" spans="3:50" s="21" customFormat="1" x14ac:dyDescent="0.25"/>
    <row r="5" spans="3:50" ht="45" x14ac:dyDescent="0.25">
      <c r="C5" s="137" t="s">
        <v>3</v>
      </c>
      <c r="D5" s="138" t="s">
        <v>4</v>
      </c>
      <c r="E5" s="138" t="s">
        <v>134</v>
      </c>
      <c r="F5" s="138" t="s">
        <v>135</v>
      </c>
      <c r="G5" s="138" t="s">
        <v>136</v>
      </c>
      <c r="H5" s="139" t="s">
        <v>137</v>
      </c>
      <c r="I5" s="148" t="s">
        <v>138</v>
      </c>
      <c r="J5" s="148" t="s">
        <v>139</v>
      </c>
      <c r="K5" s="148" t="s">
        <v>140</v>
      </c>
      <c r="L5" s="148" t="s">
        <v>141</v>
      </c>
      <c r="M5" s="148" t="s">
        <v>142</v>
      </c>
      <c r="N5" s="148" t="s">
        <v>143</v>
      </c>
      <c r="O5" s="148" t="s">
        <v>144</v>
      </c>
      <c r="P5" s="148" t="s">
        <v>145</v>
      </c>
      <c r="Q5" s="148" t="s">
        <v>146</v>
      </c>
      <c r="R5" s="148" t="s">
        <v>147</v>
      </c>
      <c r="S5" s="148" t="s">
        <v>148</v>
      </c>
      <c r="T5" s="148" t="s">
        <v>149</v>
      </c>
      <c r="U5" s="148" t="s">
        <v>150</v>
      </c>
      <c r="V5" s="148" t="s">
        <v>151</v>
      </c>
      <c r="W5" s="148" t="s">
        <v>152</v>
      </c>
      <c r="X5" s="148" t="s">
        <v>153</v>
      </c>
      <c r="Y5" s="148" t="s">
        <v>154</v>
      </c>
      <c r="Z5" s="148" t="s">
        <v>155</v>
      </c>
      <c r="AA5" s="148" t="s">
        <v>156</v>
      </c>
      <c r="AB5" s="149" t="s">
        <v>138</v>
      </c>
      <c r="AC5" s="148" t="s">
        <v>139</v>
      </c>
      <c r="AD5" s="148" t="s">
        <v>140</v>
      </c>
      <c r="AE5" s="148" t="s">
        <v>141</v>
      </c>
      <c r="AF5" s="148" t="s">
        <v>142</v>
      </c>
      <c r="AG5" s="148" t="s">
        <v>143</v>
      </c>
      <c r="AH5" s="148" t="s">
        <v>144</v>
      </c>
      <c r="AI5" s="148" t="s">
        <v>145</v>
      </c>
      <c r="AJ5" s="148" t="s">
        <v>146</v>
      </c>
      <c r="AK5" s="148" t="s">
        <v>147</v>
      </c>
      <c r="AL5" s="148" t="s">
        <v>148</v>
      </c>
      <c r="AM5" s="148" t="s">
        <v>149</v>
      </c>
      <c r="AN5" s="148" t="s">
        <v>150</v>
      </c>
      <c r="AO5" s="148" t="s">
        <v>151</v>
      </c>
      <c r="AP5" s="148" t="s">
        <v>152</v>
      </c>
      <c r="AQ5" s="148" t="s">
        <v>153</v>
      </c>
      <c r="AR5" s="148" t="s">
        <v>154</v>
      </c>
      <c r="AS5" s="148" t="s">
        <v>155</v>
      </c>
      <c r="AT5" s="150" t="s">
        <v>156</v>
      </c>
      <c r="AU5" s="148" t="s">
        <v>157</v>
      </c>
      <c r="AV5" s="148" t="s">
        <v>158</v>
      </c>
      <c r="AW5" s="148" t="s">
        <v>159</v>
      </c>
      <c r="AX5" s="150" t="s">
        <v>160</v>
      </c>
    </row>
    <row r="6" spans="3:50" x14ac:dyDescent="0.25">
      <c r="C6" s="32" t="s">
        <v>20</v>
      </c>
      <c r="D6" s="11" t="s">
        <v>21</v>
      </c>
      <c r="E6" s="8">
        <v>403101581</v>
      </c>
      <c r="F6" s="8">
        <v>33888</v>
      </c>
      <c r="G6" s="158">
        <f>E6/F6</f>
        <v>11895.112753777148</v>
      </c>
      <c r="H6" s="55">
        <f>(G6/$G$25)-1</f>
        <v>-1.682861340809283E-2</v>
      </c>
      <c r="I6" s="87">
        <v>7477245</v>
      </c>
      <c r="J6" s="87">
        <v>799555</v>
      </c>
      <c r="K6" s="87">
        <v>98364471</v>
      </c>
      <c r="L6" s="87">
        <v>33179089</v>
      </c>
      <c r="M6" s="87">
        <v>6234543</v>
      </c>
      <c r="N6" s="87">
        <v>23660317</v>
      </c>
      <c r="O6" s="87">
        <v>67545921</v>
      </c>
      <c r="P6" s="87">
        <v>64783896</v>
      </c>
      <c r="Q6" s="87">
        <v>8830871</v>
      </c>
      <c r="R6" s="87">
        <v>22287542</v>
      </c>
      <c r="S6" s="151" t="s">
        <v>161</v>
      </c>
      <c r="T6" s="87">
        <v>12246912</v>
      </c>
      <c r="U6" s="87">
        <v>20852858</v>
      </c>
      <c r="V6" s="87">
        <v>16852042</v>
      </c>
      <c r="W6" s="151" t="s">
        <v>161</v>
      </c>
      <c r="X6" s="87">
        <v>1717966</v>
      </c>
      <c r="Y6" s="87">
        <v>6948944</v>
      </c>
      <c r="Z6" s="87">
        <v>8162430</v>
      </c>
      <c r="AA6" s="87">
        <v>3156980</v>
      </c>
      <c r="AB6" s="94">
        <f t="shared" ref="AB6:AK6" si="0">I6/$E$6</f>
        <v>1.8549282246551148E-2</v>
      </c>
      <c r="AC6" s="51">
        <f t="shared" si="0"/>
        <v>1.9835074772381008E-3</v>
      </c>
      <c r="AD6" s="51">
        <f t="shared" si="0"/>
        <v>0.24401906525888817</v>
      </c>
      <c r="AE6" s="51">
        <f t="shared" si="0"/>
        <v>8.2309498557883359E-2</v>
      </c>
      <c r="AF6" s="51">
        <f t="shared" si="0"/>
        <v>1.5466431524613643E-2</v>
      </c>
      <c r="AG6" s="51">
        <f t="shared" si="0"/>
        <v>5.8695669070074917E-2</v>
      </c>
      <c r="AH6" s="51">
        <f t="shared" si="0"/>
        <v>0.16756550751409729</v>
      </c>
      <c r="AI6" s="51">
        <f t="shared" si="0"/>
        <v>0.16071357457662763</v>
      </c>
      <c r="AJ6" s="51">
        <f t="shared" si="0"/>
        <v>2.1907309264559794E-2</v>
      </c>
      <c r="AK6" s="51">
        <f t="shared" si="0"/>
        <v>5.5290137897027997E-2</v>
      </c>
      <c r="AL6" s="51"/>
      <c r="AM6" s="51">
        <f>T6/$E$6</f>
        <v>3.0381701727932444E-2</v>
      </c>
      <c r="AN6" s="51">
        <f>U6/$E$6</f>
        <v>5.1731025088686024E-2</v>
      </c>
      <c r="AO6" s="51">
        <f>V6/$E$6</f>
        <v>4.1805943698345359E-2</v>
      </c>
      <c r="AP6" s="51"/>
      <c r="AQ6" s="51">
        <f>X6/$E$6</f>
        <v>4.2618686727502568E-3</v>
      </c>
      <c r="AR6" s="51">
        <f>Y6/$E$6</f>
        <v>1.7238692001061637E-2</v>
      </c>
      <c r="AS6" s="51">
        <f>Z6/$E$6</f>
        <v>2.0249064714037923E-2</v>
      </c>
      <c r="AT6" s="55">
        <f>AA6/$E$6</f>
        <v>7.8317231903885787E-3</v>
      </c>
      <c r="AU6" s="51">
        <f t="shared" ref="AU6:AU37" si="1">AB6</f>
        <v>1.8549282246551148E-2</v>
      </c>
      <c r="AV6" s="51">
        <f t="shared" ref="AV6:AV48" si="2">SUM(AC6:AG6)</f>
        <v>0.40247417188869816</v>
      </c>
      <c r="AW6" s="51">
        <f t="shared" ref="AW6:AW48" si="3">SUM(AH6:AO6)</f>
        <v>0.52939519976727656</v>
      </c>
      <c r="AX6" s="55">
        <f t="shared" ref="AX6:AX37" si="4">SUM(AP6:AT6)</f>
        <v>4.9581348578238399E-2</v>
      </c>
    </row>
    <row r="7" spans="3:50" x14ac:dyDescent="0.25">
      <c r="C7" s="32" t="s">
        <v>20</v>
      </c>
      <c r="D7" s="11" t="s">
        <v>23</v>
      </c>
      <c r="E7" s="8">
        <v>286062344</v>
      </c>
      <c r="F7" s="8">
        <v>17874</v>
      </c>
      <c r="G7" s="158">
        <f t="shared" ref="G7:G71" si="5">E7/F7</f>
        <v>16004.383126328745</v>
      </c>
      <c r="H7" s="55">
        <f>(G7/$G$25)-1</f>
        <v>0.32281651091237284</v>
      </c>
      <c r="I7" s="87">
        <v>6759895</v>
      </c>
      <c r="J7" s="87">
        <v>593208</v>
      </c>
      <c r="K7" s="87">
        <v>41142765</v>
      </c>
      <c r="L7" s="87">
        <v>9247244</v>
      </c>
      <c r="M7" s="87">
        <v>5731111</v>
      </c>
      <c r="N7" s="87">
        <v>19590315</v>
      </c>
      <c r="O7" s="87">
        <v>31878008</v>
      </c>
      <c r="P7" s="87">
        <v>116083833</v>
      </c>
      <c r="Q7" s="87">
        <v>4936687</v>
      </c>
      <c r="R7" s="87">
        <v>10840235</v>
      </c>
      <c r="S7" s="151" t="s">
        <v>161</v>
      </c>
      <c r="T7" s="87">
        <v>4144463</v>
      </c>
      <c r="U7" s="87">
        <v>10692434</v>
      </c>
      <c r="V7" s="87">
        <v>6978900</v>
      </c>
      <c r="W7" s="87">
        <v>6350803</v>
      </c>
      <c r="X7" s="87">
        <v>691131</v>
      </c>
      <c r="Y7" s="87">
        <v>3753427</v>
      </c>
      <c r="Z7" s="87">
        <v>4155731</v>
      </c>
      <c r="AA7" s="87">
        <v>2492156</v>
      </c>
      <c r="AB7" s="94">
        <f t="shared" ref="AB7:AK7" si="6">I7/$E$7</f>
        <v>2.3630845309720316E-2</v>
      </c>
      <c r="AC7" s="51">
        <f t="shared" si="6"/>
        <v>2.073701808162489E-3</v>
      </c>
      <c r="AD7" s="51">
        <f t="shared" si="6"/>
        <v>0.14382446995540246</v>
      </c>
      <c r="AE7" s="51">
        <f t="shared" si="6"/>
        <v>3.2325974368720124E-2</v>
      </c>
      <c r="AF7" s="51">
        <f t="shared" si="6"/>
        <v>2.0034482413386085E-2</v>
      </c>
      <c r="AG7" s="51">
        <f t="shared" si="6"/>
        <v>6.8482676629399358E-2</v>
      </c>
      <c r="AH7" s="51">
        <f t="shared" si="6"/>
        <v>0.11143727466625247</v>
      </c>
      <c r="AI7" s="51">
        <f t="shared" si="6"/>
        <v>0.40579906945039923</v>
      </c>
      <c r="AJ7" s="51">
        <f t="shared" si="6"/>
        <v>1.7257381488840769E-2</v>
      </c>
      <c r="AK7" s="51">
        <f t="shared" si="6"/>
        <v>3.789465907473652E-2</v>
      </c>
      <c r="AL7" s="51"/>
      <c r="AM7" s="51">
        <f t="shared" ref="AM7:AT7" si="7">T7/$E$7</f>
        <v>1.4487971195537712E-2</v>
      </c>
      <c r="AN7" s="51">
        <f t="shared" si="7"/>
        <v>3.7377984989174246E-2</v>
      </c>
      <c r="AO7" s="51">
        <f t="shared" si="7"/>
        <v>2.4396430171179748E-2</v>
      </c>
      <c r="AP7" s="51">
        <f t="shared" si="7"/>
        <v>2.2200765438739466E-2</v>
      </c>
      <c r="AQ7" s="51">
        <f t="shared" si="7"/>
        <v>2.4160153004968736E-3</v>
      </c>
      <c r="AR7" s="51">
        <f t="shared" si="7"/>
        <v>1.3121010432606956E-2</v>
      </c>
      <c r="AS7" s="51">
        <f t="shared" si="7"/>
        <v>1.4527361210463968E-2</v>
      </c>
      <c r="AT7" s="55">
        <f t="shared" si="7"/>
        <v>8.7119330882641441E-3</v>
      </c>
      <c r="AU7" s="51">
        <f t="shared" si="1"/>
        <v>2.3630845309720316E-2</v>
      </c>
      <c r="AV7" s="51">
        <f t="shared" si="2"/>
        <v>0.26674130517507055</v>
      </c>
      <c r="AW7" s="51">
        <f t="shared" si="3"/>
        <v>0.64865077103612068</v>
      </c>
      <c r="AX7" s="55">
        <f t="shared" si="4"/>
        <v>6.0977085470571409E-2</v>
      </c>
    </row>
    <row r="8" spans="3:50" x14ac:dyDescent="0.25">
      <c r="C8" s="32" t="s">
        <v>20</v>
      </c>
      <c r="D8" s="10" t="s">
        <v>24</v>
      </c>
      <c r="E8" s="8">
        <v>98580174</v>
      </c>
      <c r="F8" s="8">
        <v>8531</v>
      </c>
      <c r="G8" s="158">
        <f t="shared" si="5"/>
        <v>11555.523854178877</v>
      </c>
      <c r="H8" s="55">
        <f t="shared" ref="H8:H24" si="8">(G8/$G$25)-1</f>
        <v>-4.4896786968132041E-2</v>
      </c>
      <c r="I8" s="87">
        <v>5018619</v>
      </c>
      <c r="J8" s="87">
        <v>594156</v>
      </c>
      <c r="K8" s="87">
        <v>27376089</v>
      </c>
      <c r="L8" s="87">
        <v>4015386</v>
      </c>
      <c r="M8" s="87">
        <v>1697831</v>
      </c>
      <c r="N8" s="87">
        <v>9578433</v>
      </c>
      <c r="O8" s="87">
        <v>18379065</v>
      </c>
      <c r="P8" s="87">
        <v>8242901</v>
      </c>
      <c r="Q8" s="87">
        <v>2032936</v>
      </c>
      <c r="R8" s="87">
        <v>6270219</v>
      </c>
      <c r="S8" s="151" t="s">
        <v>161</v>
      </c>
      <c r="T8" s="87">
        <v>2695676</v>
      </c>
      <c r="U8" s="87">
        <v>3526687</v>
      </c>
      <c r="V8" s="87">
        <v>3578636</v>
      </c>
      <c r="W8" s="151" t="s">
        <v>161</v>
      </c>
      <c r="X8" s="87">
        <v>498458</v>
      </c>
      <c r="Y8" s="87">
        <v>2068576</v>
      </c>
      <c r="Z8" s="87">
        <v>1767701</v>
      </c>
      <c r="AA8" s="87">
        <v>1238806</v>
      </c>
      <c r="AB8" s="94">
        <f t="shared" ref="AB8:AK8" si="9">I8/$E$8</f>
        <v>5.0909009351109487E-2</v>
      </c>
      <c r="AC8" s="51">
        <f t="shared" si="9"/>
        <v>6.0271348273335367E-3</v>
      </c>
      <c r="AD8" s="51">
        <f t="shared" si="9"/>
        <v>0.27770380076626766</v>
      </c>
      <c r="AE8" s="51">
        <f t="shared" si="9"/>
        <v>4.0732186169604445E-2</v>
      </c>
      <c r="AF8" s="51">
        <f t="shared" si="9"/>
        <v>1.7222844423058128E-2</v>
      </c>
      <c r="AG8" s="51">
        <f t="shared" si="9"/>
        <v>9.7163888146515137E-2</v>
      </c>
      <c r="AH8" s="51">
        <f t="shared" si="9"/>
        <v>0.18643774152802772</v>
      </c>
      <c r="AI8" s="51">
        <f t="shared" si="9"/>
        <v>8.361621475734056E-2</v>
      </c>
      <c r="AJ8" s="51">
        <f t="shared" si="9"/>
        <v>2.0622158772006224E-2</v>
      </c>
      <c r="AK8" s="51">
        <f t="shared" si="9"/>
        <v>6.360527422075761E-2</v>
      </c>
      <c r="AL8" s="51"/>
      <c r="AM8" s="51">
        <f>T8/$E$8</f>
        <v>2.7345011584175131E-2</v>
      </c>
      <c r="AN8" s="51">
        <f>U8/$E$8</f>
        <v>3.5774810054605907E-2</v>
      </c>
      <c r="AO8" s="51">
        <f>V8/$E$8</f>
        <v>3.6301782141305611E-2</v>
      </c>
      <c r="AP8" s="51"/>
      <c r="AQ8" s="51">
        <f>X8/$E$8</f>
        <v>5.0563716797659541E-3</v>
      </c>
      <c r="AR8" s="51">
        <f>Y8/$E$8</f>
        <v>2.0983691913548458E-2</v>
      </c>
      <c r="AS8" s="51">
        <f>Z8/$E$8</f>
        <v>1.7931607627310539E-2</v>
      </c>
      <c r="AT8" s="55">
        <f>AA8/$E$8</f>
        <v>1.2566482181295399E-2</v>
      </c>
      <c r="AU8" s="51">
        <f t="shared" si="1"/>
        <v>5.0909009351109487E-2</v>
      </c>
      <c r="AV8" s="51">
        <f t="shared" si="2"/>
        <v>0.4388498543327789</v>
      </c>
      <c r="AW8" s="51">
        <f t="shared" si="3"/>
        <v>0.45370299305821882</v>
      </c>
      <c r="AX8" s="55">
        <f t="shared" si="4"/>
        <v>5.6538153401920352E-2</v>
      </c>
    </row>
    <row r="9" spans="3:50" x14ac:dyDescent="0.25">
      <c r="C9" s="32" t="s">
        <v>20</v>
      </c>
      <c r="D9" s="10" t="s">
        <v>26</v>
      </c>
      <c r="E9" s="8">
        <v>55467176</v>
      </c>
      <c r="F9" s="8">
        <v>5859</v>
      </c>
      <c r="G9" s="158">
        <f t="shared" si="5"/>
        <v>9467.0039255845713</v>
      </c>
      <c r="H9" s="55">
        <f t="shared" si="8"/>
        <v>-0.21752003793049646</v>
      </c>
      <c r="I9" s="87">
        <v>3036864</v>
      </c>
      <c r="J9" s="87">
        <v>424764</v>
      </c>
      <c r="K9" s="87">
        <v>9326751</v>
      </c>
      <c r="L9" s="87">
        <v>2375151</v>
      </c>
      <c r="M9" s="87">
        <v>683515</v>
      </c>
      <c r="N9" s="87">
        <v>4088547</v>
      </c>
      <c r="O9" s="87">
        <v>11267630</v>
      </c>
      <c r="P9" s="87">
        <v>4167701</v>
      </c>
      <c r="Q9" s="87">
        <v>1089337</v>
      </c>
      <c r="R9" s="87">
        <v>3624955</v>
      </c>
      <c r="S9" s="151" t="s">
        <v>161</v>
      </c>
      <c r="T9" s="87">
        <v>2524053</v>
      </c>
      <c r="U9" s="87">
        <v>2549813</v>
      </c>
      <c r="V9" s="87">
        <v>1428501</v>
      </c>
      <c r="W9" s="87">
        <v>123317</v>
      </c>
      <c r="X9" s="87">
        <v>109085</v>
      </c>
      <c r="Y9" s="87">
        <v>1688347</v>
      </c>
      <c r="Z9" s="87">
        <v>439003</v>
      </c>
      <c r="AA9" s="87">
        <v>385436</v>
      </c>
      <c r="AB9" s="94">
        <f t="shared" ref="AB9:AK9" si="10">I9/$E$9</f>
        <v>5.475065108777126E-2</v>
      </c>
      <c r="AC9" s="51">
        <f t="shared" si="10"/>
        <v>7.6579344872361992E-3</v>
      </c>
      <c r="AD9" s="51">
        <f t="shared" si="10"/>
        <v>0.1681490148335657</v>
      </c>
      <c r="AE9" s="51">
        <f t="shared" si="10"/>
        <v>4.2820838760567151E-2</v>
      </c>
      <c r="AF9" s="51">
        <f t="shared" si="10"/>
        <v>1.2322873621689339E-2</v>
      </c>
      <c r="AG9" s="51">
        <f t="shared" si="10"/>
        <v>7.3711107989344909E-2</v>
      </c>
      <c r="AH9" s="51">
        <f t="shared" si="10"/>
        <v>0.20314050241173265</v>
      </c>
      <c r="AI9" s="51">
        <f t="shared" si="10"/>
        <v>7.5138150173717153E-2</v>
      </c>
      <c r="AJ9" s="51">
        <f t="shared" si="10"/>
        <v>1.9639308840962086E-2</v>
      </c>
      <c r="AK9" s="51">
        <f t="shared" si="10"/>
        <v>6.5353155891693493E-2</v>
      </c>
      <c r="AL9" s="51"/>
      <c r="AM9" s="51">
        <f t="shared" ref="AM9:AT9" si="11">T9/$E$9</f>
        <v>4.5505345359569051E-2</v>
      </c>
      <c r="AN9" s="51">
        <f t="shared" si="11"/>
        <v>4.5969764171877078E-2</v>
      </c>
      <c r="AO9" s="51">
        <f t="shared" si="11"/>
        <v>2.5753988268665418E-2</v>
      </c>
      <c r="AP9" s="51">
        <f t="shared" si="11"/>
        <v>2.2232428057992353E-3</v>
      </c>
      <c r="AQ9" s="51">
        <f t="shared" si="11"/>
        <v>1.9666586234712942E-3</v>
      </c>
      <c r="AR9" s="51">
        <f t="shared" si="11"/>
        <v>3.043866880837777E-2</v>
      </c>
      <c r="AS9" s="51">
        <f t="shared" si="11"/>
        <v>7.9146448703283547E-3</v>
      </c>
      <c r="AT9" s="55">
        <f t="shared" si="11"/>
        <v>6.9489025365199767E-3</v>
      </c>
      <c r="AU9" s="51">
        <f t="shared" si="1"/>
        <v>5.475065108777126E-2</v>
      </c>
      <c r="AV9" s="51">
        <f t="shared" si="2"/>
        <v>0.30466176969240333</v>
      </c>
      <c r="AW9" s="51">
        <f t="shared" si="3"/>
        <v>0.480500215118217</v>
      </c>
      <c r="AX9" s="55">
        <f t="shared" si="4"/>
        <v>4.9492117644496632E-2</v>
      </c>
    </row>
    <row r="10" spans="3:50" x14ac:dyDescent="0.25">
      <c r="C10" s="32" t="s">
        <v>20</v>
      </c>
      <c r="D10" s="10" t="s">
        <v>27</v>
      </c>
      <c r="E10" s="8">
        <v>65671167</v>
      </c>
      <c r="F10" s="8">
        <v>5088</v>
      </c>
      <c r="G10" s="158">
        <f t="shared" si="5"/>
        <v>12907.068985849057</v>
      </c>
      <c r="H10" s="55">
        <f t="shared" si="8"/>
        <v>6.6812999113867733E-2</v>
      </c>
      <c r="I10" s="87">
        <v>4205685</v>
      </c>
      <c r="J10" s="87">
        <v>1307876</v>
      </c>
      <c r="K10" s="87">
        <v>20099831</v>
      </c>
      <c r="L10" s="87">
        <v>3767545</v>
      </c>
      <c r="M10" s="87">
        <v>821061</v>
      </c>
      <c r="N10" s="87">
        <v>6228567</v>
      </c>
      <c r="O10" s="87">
        <v>12024228</v>
      </c>
      <c r="P10" s="87">
        <v>4280359</v>
      </c>
      <c r="Q10" s="87">
        <v>887552</v>
      </c>
      <c r="R10" s="87">
        <v>3826866</v>
      </c>
      <c r="S10" s="151" t="s">
        <v>161</v>
      </c>
      <c r="T10" s="87">
        <v>2181665</v>
      </c>
      <c r="U10" s="87">
        <v>2210048</v>
      </c>
      <c r="V10" s="87">
        <v>1465585</v>
      </c>
      <c r="W10" s="151" t="s">
        <v>161</v>
      </c>
      <c r="X10" s="87">
        <v>207105</v>
      </c>
      <c r="Y10" s="87">
        <v>583769</v>
      </c>
      <c r="Z10" s="87">
        <v>1207081</v>
      </c>
      <c r="AA10" s="87">
        <v>366344</v>
      </c>
      <c r="AB10" s="94">
        <f t="shared" ref="AB10:AK10" si="12">I10/$E$10</f>
        <v>6.4041575506036008E-2</v>
      </c>
      <c r="AC10" s="51">
        <f t="shared" si="12"/>
        <v>1.9915528530199563E-2</v>
      </c>
      <c r="AD10" s="51">
        <f t="shared" si="12"/>
        <v>0.30606782120987741</v>
      </c>
      <c r="AE10" s="51">
        <f t="shared" si="12"/>
        <v>5.7369849998249615E-2</v>
      </c>
      <c r="AF10" s="51">
        <f t="shared" si="12"/>
        <v>1.2502610163757255E-2</v>
      </c>
      <c r="AG10" s="51">
        <f t="shared" si="12"/>
        <v>9.4844774115252134E-2</v>
      </c>
      <c r="AH10" s="51">
        <f t="shared" si="12"/>
        <v>0.18309752284438618</v>
      </c>
      <c r="AI10" s="51">
        <f t="shared" si="12"/>
        <v>6.517866509057163E-2</v>
      </c>
      <c r="AJ10" s="51">
        <f t="shared" si="12"/>
        <v>1.3515094074694912E-2</v>
      </c>
      <c r="AK10" s="51">
        <f t="shared" si="12"/>
        <v>5.8273153574383715E-2</v>
      </c>
      <c r="AL10" s="51"/>
      <c r="AM10" s="51">
        <f>T10/$E$10</f>
        <v>3.3221048135173237E-2</v>
      </c>
      <c r="AN10" s="51">
        <f>U10/$E$10</f>
        <v>3.3653246941690557E-2</v>
      </c>
      <c r="AO10" s="51">
        <f>V10/$E$10</f>
        <v>2.2317023847010363E-2</v>
      </c>
      <c r="AP10" s="51"/>
      <c r="AQ10" s="51">
        <f>X10/$E$10</f>
        <v>3.1536671184783423E-3</v>
      </c>
      <c r="AR10" s="51">
        <f>Y10/$E$10</f>
        <v>8.8892740401582942E-3</v>
      </c>
      <c r="AS10" s="51">
        <f>Z10/$E$10</f>
        <v>1.8380684479080447E-2</v>
      </c>
      <c r="AT10" s="55">
        <f>AA10/$E$10</f>
        <v>5.5784603310003612E-3</v>
      </c>
      <c r="AU10" s="51">
        <f t="shared" si="1"/>
        <v>6.4041575506036008E-2</v>
      </c>
      <c r="AV10" s="51">
        <f t="shared" si="2"/>
        <v>0.49070058401733596</v>
      </c>
      <c r="AW10" s="51">
        <f t="shared" si="3"/>
        <v>0.40925575450791057</v>
      </c>
      <c r="AX10" s="55">
        <f t="shared" si="4"/>
        <v>3.6002085968717443E-2</v>
      </c>
    </row>
    <row r="11" spans="3:50" x14ac:dyDescent="0.25">
      <c r="C11" s="32" t="s">
        <v>20</v>
      </c>
      <c r="D11" s="10" t="s">
        <v>29</v>
      </c>
      <c r="E11" s="8">
        <v>50554121</v>
      </c>
      <c r="F11" s="8">
        <v>4772</v>
      </c>
      <c r="G11" s="158">
        <f t="shared" si="5"/>
        <v>10593.906328583404</v>
      </c>
      <c r="H11" s="55">
        <f t="shared" si="8"/>
        <v>-0.12437773478096958</v>
      </c>
      <c r="I11" s="87">
        <v>3213116</v>
      </c>
      <c r="J11" s="87">
        <v>1073975</v>
      </c>
      <c r="K11" s="87">
        <v>11510813</v>
      </c>
      <c r="L11" s="87">
        <v>1735878</v>
      </c>
      <c r="M11" s="87">
        <v>550826</v>
      </c>
      <c r="N11" s="87">
        <v>5973877</v>
      </c>
      <c r="O11" s="87">
        <v>11254895</v>
      </c>
      <c r="P11" s="87">
        <v>3944611</v>
      </c>
      <c r="Q11" s="87">
        <v>1068038</v>
      </c>
      <c r="R11" s="87">
        <v>2038109</v>
      </c>
      <c r="S11" s="151" t="s">
        <v>161</v>
      </c>
      <c r="T11" s="87">
        <v>1567710</v>
      </c>
      <c r="U11" s="87">
        <v>1936974</v>
      </c>
      <c r="V11" s="87">
        <v>1118945</v>
      </c>
      <c r="W11" s="87">
        <v>184975</v>
      </c>
      <c r="X11" s="87">
        <v>713882</v>
      </c>
      <c r="Y11" s="87">
        <v>1261529</v>
      </c>
      <c r="Z11" s="87">
        <v>935861</v>
      </c>
      <c r="AA11" s="87">
        <v>470107</v>
      </c>
      <c r="AB11" s="94">
        <f t="shared" ref="AB11:AK11" si="13">I11/$E$11</f>
        <v>6.3557944168389363E-2</v>
      </c>
      <c r="AC11" s="51">
        <f t="shared" si="13"/>
        <v>2.1244064356296492E-2</v>
      </c>
      <c r="AD11" s="51">
        <f t="shared" si="13"/>
        <v>0.22769287196191187</v>
      </c>
      <c r="AE11" s="51">
        <f t="shared" si="13"/>
        <v>3.4337022692967012E-2</v>
      </c>
      <c r="AF11" s="51">
        <f t="shared" si="13"/>
        <v>1.0895768517071042E-2</v>
      </c>
      <c r="AG11" s="51">
        <f t="shared" si="13"/>
        <v>0.11816795311306075</v>
      </c>
      <c r="AH11" s="51">
        <f t="shared" si="13"/>
        <v>0.22263061403045659</v>
      </c>
      <c r="AI11" s="51">
        <f t="shared" si="13"/>
        <v>7.8027486621713785E-2</v>
      </c>
      <c r="AJ11" s="51">
        <f t="shared" si="13"/>
        <v>2.1126625859047177E-2</v>
      </c>
      <c r="AK11" s="51">
        <f t="shared" si="13"/>
        <v>4.0315387938403675E-2</v>
      </c>
      <c r="AL11" s="51"/>
      <c r="AM11" s="51">
        <f t="shared" ref="AM11:AT11" si="14">T11/$E$11</f>
        <v>3.101052830094702E-2</v>
      </c>
      <c r="AN11" s="51">
        <f t="shared" si="14"/>
        <v>3.8314858644263643E-2</v>
      </c>
      <c r="AO11" s="51">
        <f t="shared" si="14"/>
        <v>2.2133606081292563E-2</v>
      </c>
      <c r="AP11" s="51">
        <f t="shared" si="14"/>
        <v>3.6589499795674422E-3</v>
      </c>
      <c r="AQ11" s="51">
        <f t="shared" si="14"/>
        <v>1.412114355622957E-2</v>
      </c>
      <c r="AR11" s="51">
        <f t="shared" si="14"/>
        <v>2.4954028970259418E-2</v>
      </c>
      <c r="AS11" s="51">
        <f t="shared" si="14"/>
        <v>1.8512061558740186E-2</v>
      </c>
      <c r="AT11" s="55">
        <f t="shared" si="14"/>
        <v>9.2990836493824121E-3</v>
      </c>
      <c r="AU11" s="51">
        <f t="shared" si="1"/>
        <v>6.3557944168389363E-2</v>
      </c>
      <c r="AV11" s="51">
        <f t="shared" si="2"/>
        <v>0.41233768064130716</v>
      </c>
      <c r="AW11" s="51">
        <f t="shared" si="3"/>
        <v>0.45355910747612443</v>
      </c>
      <c r="AX11" s="55">
        <f t="shared" si="4"/>
        <v>7.054526771417903E-2</v>
      </c>
    </row>
    <row r="12" spans="3:50" x14ac:dyDescent="0.25">
      <c r="C12" s="32" t="s">
        <v>20</v>
      </c>
      <c r="D12" s="23" t="s">
        <v>30</v>
      </c>
      <c r="E12" s="8">
        <v>20288903</v>
      </c>
      <c r="F12" s="8">
        <v>2016</v>
      </c>
      <c r="G12" s="158">
        <f t="shared" si="5"/>
        <v>10063.93998015873</v>
      </c>
      <c r="H12" s="55">
        <f t="shared" si="8"/>
        <v>-0.16818124975498983</v>
      </c>
      <c r="I12" s="87">
        <v>3120676</v>
      </c>
      <c r="J12" s="87">
        <v>542640</v>
      </c>
      <c r="K12" s="87">
        <v>3080362</v>
      </c>
      <c r="L12" s="87">
        <v>1844005</v>
      </c>
      <c r="M12" s="151" t="s">
        <v>162</v>
      </c>
      <c r="N12" s="87">
        <v>3999720</v>
      </c>
      <c r="O12" s="87">
        <v>3063903</v>
      </c>
      <c r="P12" s="87">
        <v>904842</v>
      </c>
      <c r="Q12" s="87">
        <v>551938</v>
      </c>
      <c r="R12" s="87">
        <v>742755</v>
      </c>
      <c r="S12" s="151" t="s">
        <v>161</v>
      </c>
      <c r="T12" s="87">
        <v>464323</v>
      </c>
      <c r="U12" s="87">
        <v>737468</v>
      </c>
      <c r="V12" s="87">
        <v>286343</v>
      </c>
      <c r="W12" s="151" t="s">
        <v>161</v>
      </c>
      <c r="X12" s="87">
        <v>57798</v>
      </c>
      <c r="Y12" s="87">
        <v>501781</v>
      </c>
      <c r="Z12" s="87">
        <v>105854</v>
      </c>
      <c r="AA12" s="87">
        <v>118306</v>
      </c>
      <c r="AB12" s="94">
        <f>I12/$E$12</f>
        <v>0.15381196312092379</v>
      </c>
      <c r="AC12" s="51">
        <f>J12/$E$12</f>
        <v>2.6745655001652872E-2</v>
      </c>
      <c r="AD12" s="51">
        <f>K12/$E$12</f>
        <v>0.15182496559818931</v>
      </c>
      <c r="AE12" s="51">
        <f>L12/$E$12</f>
        <v>9.0887368331348417E-2</v>
      </c>
      <c r="AF12" s="51"/>
      <c r="AG12" s="51">
        <f>N12/$E$12</f>
        <v>0.19713830757631401</v>
      </c>
      <c r="AH12" s="51">
        <f>O12/$E$12</f>
        <v>0.15101373396087506</v>
      </c>
      <c r="AI12" s="51">
        <f>P12/$E$12</f>
        <v>4.4597876977380199E-2</v>
      </c>
      <c r="AJ12" s="51">
        <f>Q12/$E$12</f>
        <v>2.7203935077219306E-2</v>
      </c>
      <c r="AK12" s="51">
        <f>R12/$E$12</f>
        <v>3.6608928535958797E-2</v>
      </c>
      <c r="AL12" s="51"/>
      <c r="AM12" s="51">
        <f>T12/$E$12</f>
        <v>2.2885564586710282E-2</v>
      </c>
      <c r="AN12" s="51">
        <f>U12/$E$12</f>
        <v>3.6348342736913869E-2</v>
      </c>
      <c r="AO12" s="51">
        <f>V12/$E$12</f>
        <v>1.411328153128831E-2</v>
      </c>
      <c r="AP12" s="51"/>
      <c r="AQ12" s="51">
        <f>X12/$E$12</f>
        <v>2.8487493877810939E-3</v>
      </c>
      <c r="AR12" s="51">
        <f>Y12/$E$12</f>
        <v>2.4731795504172895E-2</v>
      </c>
      <c r="AS12" s="51">
        <f>Z12/$E$12</f>
        <v>5.2173348159829042E-3</v>
      </c>
      <c r="AT12" s="55">
        <f>AA12/$E$12</f>
        <v>5.8310693288838727E-3</v>
      </c>
      <c r="AU12" s="51">
        <f t="shared" si="1"/>
        <v>0.15381196312092379</v>
      </c>
      <c r="AV12" s="51">
        <f t="shared" si="2"/>
        <v>0.46659629650750462</v>
      </c>
      <c r="AW12" s="51">
        <f t="shared" si="3"/>
        <v>0.33277166340634579</v>
      </c>
      <c r="AX12" s="55">
        <f t="shared" si="4"/>
        <v>3.8628949036820764E-2</v>
      </c>
    </row>
    <row r="13" spans="3:50" x14ac:dyDescent="0.25">
      <c r="C13" s="32" t="s">
        <v>20</v>
      </c>
      <c r="D13" s="23" t="s">
        <v>32</v>
      </c>
      <c r="E13" s="8">
        <v>23186502</v>
      </c>
      <c r="F13" s="8">
        <v>1453</v>
      </c>
      <c r="G13" s="158">
        <f t="shared" si="5"/>
        <v>15957.67515485203</v>
      </c>
      <c r="H13" s="55">
        <f t="shared" si="8"/>
        <v>0.31895593875704997</v>
      </c>
      <c r="I13" s="87">
        <v>1517159</v>
      </c>
      <c r="J13" s="151" t="s">
        <v>162</v>
      </c>
      <c r="K13" s="87">
        <v>10622307</v>
      </c>
      <c r="L13" s="87">
        <v>1267189</v>
      </c>
      <c r="M13" s="151" t="s">
        <v>162</v>
      </c>
      <c r="N13" s="87">
        <v>1179992</v>
      </c>
      <c r="O13" s="87">
        <v>2640794</v>
      </c>
      <c r="P13" s="87">
        <v>1718524</v>
      </c>
      <c r="Q13" s="87">
        <v>323718</v>
      </c>
      <c r="R13" s="87">
        <v>945644</v>
      </c>
      <c r="S13" s="151" t="s">
        <v>161</v>
      </c>
      <c r="T13" s="87">
        <v>601776</v>
      </c>
      <c r="U13" s="87">
        <v>504758</v>
      </c>
      <c r="V13" s="87">
        <v>525956</v>
      </c>
      <c r="W13" s="151" t="s">
        <v>161</v>
      </c>
      <c r="X13" s="87">
        <v>29853</v>
      </c>
      <c r="Y13" s="87">
        <v>262125</v>
      </c>
      <c r="Z13" s="87">
        <v>300106</v>
      </c>
      <c r="AA13" s="87">
        <v>105327</v>
      </c>
      <c r="AB13" s="94">
        <f>I13/$E$13</f>
        <v>6.5432853994103979E-2</v>
      </c>
      <c r="AC13" s="51"/>
      <c r="AD13" s="51">
        <f>K13/$E$13</f>
        <v>0.45812460197747812</v>
      </c>
      <c r="AE13" s="51">
        <f>L13/$E$13</f>
        <v>5.4652012623551412E-2</v>
      </c>
      <c r="AF13" s="51"/>
      <c r="AG13" s="51">
        <f>N13/$E$13</f>
        <v>5.0891333242073337E-2</v>
      </c>
      <c r="AH13" s="51">
        <f>O13/$E$13</f>
        <v>0.11389359205627481</v>
      </c>
      <c r="AI13" s="51">
        <f>P13/$E$13</f>
        <v>7.4117432633866026E-2</v>
      </c>
      <c r="AJ13" s="51">
        <f>Q13/$E$13</f>
        <v>1.3961485005370797E-2</v>
      </c>
      <c r="AK13" s="51">
        <f>R13/$E$13</f>
        <v>4.0784245937571781E-2</v>
      </c>
      <c r="AL13" s="51"/>
      <c r="AM13" s="51">
        <f>T13/$E$13</f>
        <v>2.5953720832922533E-2</v>
      </c>
      <c r="AN13" s="51">
        <f>U13/$E$13</f>
        <v>2.1769476051195648E-2</v>
      </c>
      <c r="AO13" s="51">
        <f>V13/$E$13</f>
        <v>2.268371486134476E-2</v>
      </c>
      <c r="AP13" s="51"/>
      <c r="AQ13" s="51">
        <f>X13/$E$13</f>
        <v>1.2875163317002281E-3</v>
      </c>
      <c r="AR13" s="51">
        <f>Y13/$E$13</f>
        <v>1.1305068785278607E-2</v>
      </c>
      <c r="AS13" s="51">
        <f>Z13/$E$13</f>
        <v>1.29431338974719E-2</v>
      </c>
      <c r="AT13" s="55">
        <f>AA13/$E$13</f>
        <v>4.5425998281241392E-3</v>
      </c>
      <c r="AU13" s="51">
        <f t="shared" si="1"/>
        <v>6.5432853994103979E-2</v>
      </c>
      <c r="AV13" s="51">
        <f t="shared" si="2"/>
        <v>0.56366794784310281</v>
      </c>
      <c r="AW13" s="51">
        <f t="shared" si="3"/>
        <v>0.31316366737854634</v>
      </c>
      <c r="AX13" s="55">
        <f t="shared" si="4"/>
        <v>3.0078318842574878E-2</v>
      </c>
    </row>
    <row r="14" spans="3:50" x14ac:dyDescent="0.25">
      <c r="C14" s="32" t="s">
        <v>20</v>
      </c>
      <c r="D14" s="23" t="s">
        <v>33</v>
      </c>
      <c r="E14" s="8">
        <v>9075460</v>
      </c>
      <c r="F14" s="8">
        <v>841</v>
      </c>
      <c r="G14" s="158">
        <f t="shared" si="5"/>
        <v>10791.27229488704</v>
      </c>
      <c r="H14" s="55">
        <f t="shared" si="8"/>
        <v>-0.1080647687104983</v>
      </c>
      <c r="I14" s="87">
        <v>989068</v>
      </c>
      <c r="J14" s="87">
        <v>724471</v>
      </c>
      <c r="K14" s="87">
        <v>981089</v>
      </c>
      <c r="L14" s="87">
        <v>972948</v>
      </c>
      <c r="M14" s="151" t="s">
        <v>162</v>
      </c>
      <c r="N14" s="87">
        <v>846811</v>
      </c>
      <c r="O14" s="87">
        <v>1600706</v>
      </c>
      <c r="P14" s="87">
        <v>1137581</v>
      </c>
      <c r="Q14" s="87">
        <v>323783</v>
      </c>
      <c r="R14" s="87">
        <v>502877</v>
      </c>
      <c r="S14" s="151" t="s">
        <v>162</v>
      </c>
      <c r="T14" s="87">
        <v>100603</v>
      </c>
      <c r="U14" s="87">
        <v>107004</v>
      </c>
      <c r="V14" s="87">
        <v>353970</v>
      </c>
      <c r="W14" s="151" t="s">
        <v>161</v>
      </c>
      <c r="X14" s="87">
        <v>73967</v>
      </c>
      <c r="Y14" s="87">
        <v>124102</v>
      </c>
      <c r="Z14" s="87">
        <v>29811</v>
      </c>
      <c r="AA14" s="87">
        <v>127180</v>
      </c>
      <c r="AB14" s="94">
        <f>I14/$E$14</f>
        <v>0.10898268517518671</v>
      </c>
      <c r="AC14" s="51">
        <f>J14/$E$14</f>
        <v>7.9827468800479529E-2</v>
      </c>
      <c r="AD14" s="51">
        <f>K14/$E$14</f>
        <v>0.10810350108975192</v>
      </c>
      <c r="AE14" s="51">
        <f>L14/$E$14</f>
        <v>0.10720646666945807</v>
      </c>
      <c r="AF14" s="51"/>
      <c r="AG14" s="51">
        <f>N14/$E$14</f>
        <v>9.3307777236635941E-2</v>
      </c>
      <c r="AH14" s="51">
        <f>O14/$E$14</f>
        <v>0.17637739574633132</v>
      </c>
      <c r="AI14" s="51">
        <f>P14/$E$14</f>
        <v>0.12534692456360338</v>
      </c>
      <c r="AJ14" s="51">
        <f>Q14/$E$14</f>
        <v>3.5676759084388006E-2</v>
      </c>
      <c r="AK14" s="51">
        <f>R14/$E$14</f>
        <v>5.5410634832834919E-2</v>
      </c>
      <c r="AL14" s="51"/>
      <c r="AM14" s="51">
        <f>T14/$E$14</f>
        <v>1.1085168134728157E-2</v>
      </c>
      <c r="AN14" s="51">
        <f>U14/$E$14</f>
        <v>1.1790476736165439E-2</v>
      </c>
      <c r="AO14" s="51">
        <f>V14/$E$14</f>
        <v>3.9002981667044974E-2</v>
      </c>
      <c r="AP14" s="51"/>
      <c r="AQ14" s="51">
        <f>X14/$E$14</f>
        <v>8.1502204846916858E-3</v>
      </c>
      <c r="AR14" s="51">
        <f>Y14/$E$14</f>
        <v>1.3674458374561731E-2</v>
      </c>
      <c r="AS14" s="51">
        <f>Z14/$E$14</f>
        <v>3.2847921758235948E-3</v>
      </c>
      <c r="AT14" s="55">
        <f>AA14/$E$14</f>
        <v>1.401361473688386E-2</v>
      </c>
      <c r="AU14" s="51">
        <f t="shared" si="1"/>
        <v>0.10898268517518671</v>
      </c>
      <c r="AV14" s="51">
        <f t="shared" si="2"/>
        <v>0.38844521379632546</v>
      </c>
      <c r="AW14" s="51">
        <f t="shared" si="3"/>
        <v>0.45469034076509618</v>
      </c>
      <c r="AX14" s="55">
        <f t="shared" si="4"/>
        <v>3.9123085771960872E-2</v>
      </c>
    </row>
    <row r="15" spans="3:50" x14ac:dyDescent="0.25">
      <c r="C15" s="32" t="s">
        <v>20</v>
      </c>
      <c r="D15" s="23" t="s">
        <v>34</v>
      </c>
      <c r="E15" s="8">
        <v>8906915</v>
      </c>
      <c r="F15" s="8">
        <v>896</v>
      </c>
      <c r="G15" s="158">
        <f t="shared" si="5"/>
        <v>9940.7533482142862</v>
      </c>
      <c r="H15" s="55">
        <f t="shared" si="8"/>
        <v>-0.17836304241600909</v>
      </c>
      <c r="I15" s="87">
        <v>1219545</v>
      </c>
      <c r="J15" s="151" t="s">
        <v>162</v>
      </c>
      <c r="K15" s="87">
        <v>2453263</v>
      </c>
      <c r="L15" s="87">
        <v>1181521</v>
      </c>
      <c r="M15" s="87">
        <v>128155</v>
      </c>
      <c r="N15" s="87">
        <v>422513</v>
      </c>
      <c r="O15" s="87">
        <v>591079</v>
      </c>
      <c r="P15" s="87">
        <v>503745</v>
      </c>
      <c r="Q15" s="87">
        <v>324800</v>
      </c>
      <c r="R15" s="151" t="s">
        <v>162</v>
      </c>
      <c r="S15" s="151" t="s">
        <v>162</v>
      </c>
      <c r="T15" s="87">
        <v>393162</v>
      </c>
      <c r="U15" s="87">
        <v>359274</v>
      </c>
      <c r="V15" s="87">
        <v>247273</v>
      </c>
      <c r="W15" s="151" t="s">
        <v>161</v>
      </c>
      <c r="X15" s="87">
        <v>28976</v>
      </c>
      <c r="Y15" s="87">
        <v>156785</v>
      </c>
      <c r="Z15" s="87">
        <v>158004</v>
      </c>
      <c r="AA15" s="87">
        <v>50503</v>
      </c>
      <c r="AB15" s="94">
        <f>I15/$E$15</f>
        <v>0.13692114497556113</v>
      </c>
      <c r="AC15" s="51"/>
      <c r="AD15" s="51">
        <f t="shared" ref="AD15:AJ15" si="15">K15/$E$15</f>
        <v>0.27543352552483097</v>
      </c>
      <c r="AE15" s="51">
        <f t="shared" si="15"/>
        <v>0.13265210232723676</v>
      </c>
      <c r="AF15" s="51">
        <f t="shared" si="15"/>
        <v>1.4388259009993921E-2</v>
      </c>
      <c r="AG15" s="51">
        <f t="shared" si="15"/>
        <v>4.7436514213956234E-2</v>
      </c>
      <c r="AH15" s="51">
        <f t="shared" si="15"/>
        <v>6.6361809897141716E-2</v>
      </c>
      <c r="AI15" s="51">
        <f t="shared" si="15"/>
        <v>5.6556619211028732E-2</v>
      </c>
      <c r="AJ15" s="51">
        <f t="shared" si="15"/>
        <v>3.646604913148941E-2</v>
      </c>
      <c r="AK15" s="51"/>
      <c r="AL15" s="51"/>
      <c r="AM15" s="51">
        <f>T15/$E$15</f>
        <v>4.4141209386190393E-2</v>
      </c>
      <c r="AN15" s="51">
        <f>U15/$E$15</f>
        <v>4.0336525048234997E-2</v>
      </c>
      <c r="AO15" s="51">
        <f>V15/$E$15</f>
        <v>2.7761913075402652E-2</v>
      </c>
      <c r="AP15" s="51"/>
      <c r="AQ15" s="51">
        <f>X15/$E$15</f>
        <v>3.2532027082328731E-3</v>
      </c>
      <c r="AR15" s="51">
        <f>Y15/$E$15</f>
        <v>1.7602615495937706E-2</v>
      </c>
      <c r="AS15" s="51">
        <f>Z15/$E$15</f>
        <v>1.7739475452499546E-2</v>
      </c>
      <c r="AT15" s="55">
        <f>AA15/$E$15</f>
        <v>5.6700889140628378E-3</v>
      </c>
      <c r="AU15" s="51">
        <f t="shared" si="1"/>
        <v>0.13692114497556113</v>
      </c>
      <c r="AV15" s="51">
        <f t="shared" si="2"/>
        <v>0.46991040107601784</v>
      </c>
      <c r="AW15" s="51">
        <f t="shared" si="3"/>
        <v>0.27162412574948791</v>
      </c>
      <c r="AX15" s="55">
        <f t="shared" si="4"/>
        <v>4.426538257073296E-2</v>
      </c>
    </row>
    <row r="16" spans="3:50" x14ac:dyDescent="0.25">
      <c r="C16" s="32" t="s">
        <v>20</v>
      </c>
      <c r="D16" s="23" t="s">
        <v>35</v>
      </c>
      <c r="E16" s="8">
        <v>9900405</v>
      </c>
      <c r="F16" s="8">
        <v>721</v>
      </c>
      <c r="G16" s="158">
        <f t="shared" si="5"/>
        <v>13731.490984743412</v>
      </c>
      <c r="H16" s="55">
        <f t="shared" si="8"/>
        <v>0.13495427163206686</v>
      </c>
      <c r="I16" s="87">
        <v>2008155</v>
      </c>
      <c r="J16" s="151" t="s">
        <v>162</v>
      </c>
      <c r="K16" s="87">
        <v>1906047</v>
      </c>
      <c r="L16" s="87">
        <v>364917</v>
      </c>
      <c r="M16" s="151" t="s">
        <v>162</v>
      </c>
      <c r="N16" s="87">
        <v>1528574</v>
      </c>
      <c r="O16" s="87">
        <v>1440034</v>
      </c>
      <c r="P16" s="87">
        <v>1035978</v>
      </c>
      <c r="Q16" s="87">
        <v>148540</v>
      </c>
      <c r="R16" s="87">
        <v>441476</v>
      </c>
      <c r="S16" s="151" t="s">
        <v>162</v>
      </c>
      <c r="T16" s="87">
        <v>91412</v>
      </c>
      <c r="U16" s="87">
        <v>268538</v>
      </c>
      <c r="V16" s="87">
        <v>64135</v>
      </c>
      <c r="W16" s="151" t="s">
        <v>161</v>
      </c>
      <c r="X16" s="151" t="s">
        <v>161</v>
      </c>
      <c r="Y16" s="87">
        <v>68976</v>
      </c>
      <c r="Z16" s="87">
        <v>173240</v>
      </c>
      <c r="AA16" s="151" t="s">
        <v>162</v>
      </c>
      <c r="AB16" s="94">
        <f>I16/$E$16</f>
        <v>0.20283564157223871</v>
      </c>
      <c r="AC16" s="51"/>
      <c r="AD16" s="51">
        <f>K16/$E$16</f>
        <v>0.19252212409492339</v>
      </c>
      <c r="AE16" s="51">
        <f>L16/$E$16</f>
        <v>3.68587951705006E-2</v>
      </c>
      <c r="AF16" s="51"/>
      <c r="AG16" s="51">
        <f>N16/$E$16</f>
        <v>0.15439509797831502</v>
      </c>
      <c r="AH16" s="51">
        <f>O16/$E$16</f>
        <v>0.14545202948768257</v>
      </c>
      <c r="AI16" s="51">
        <f>P16/$E$16</f>
        <v>0.10463996169853658</v>
      </c>
      <c r="AJ16" s="51">
        <f>Q16/$E$16</f>
        <v>1.5003426627496552E-2</v>
      </c>
      <c r="AK16" s="51">
        <f>R16/$E$16</f>
        <v>4.459171114717024E-2</v>
      </c>
      <c r="AL16" s="51"/>
      <c r="AM16" s="51">
        <f>T16/$E$16</f>
        <v>9.2331576334503482E-3</v>
      </c>
      <c r="AN16" s="51">
        <f>U16/$E$16</f>
        <v>2.7123940889286852E-2</v>
      </c>
      <c r="AO16" s="51">
        <f>V16/$E$16</f>
        <v>6.4780178184629823E-3</v>
      </c>
      <c r="AP16" s="51"/>
      <c r="AQ16" s="51"/>
      <c r="AR16" s="51">
        <f>Y16/$E$16</f>
        <v>6.9669877141389667E-3</v>
      </c>
      <c r="AS16" s="51">
        <f>Z16/$E$16</f>
        <v>1.7498274060505605E-2</v>
      </c>
      <c r="AT16" s="55"/>
      <c r="AU16" s="51">
        <f t="shared" si="1"/>
        <v>0.20283564157223871</v>
      </c>
      <c r="AV16" s="51">
        <f t="shared" si="2"/>
        <v>0.383776017243739</v>
      </c>
      <c r="AW16" s="51">
        <f t="shared" si="3"/>
        <v>0.35252224530208615</v>
      </c>
      <c r="AX16" s="55">
        <f t="shared" si="4"/>
        <v>2.4465261774644573E-2</v>
      </c>
    </row>
    <row r="17" spans="3:50" x14ac:dyDescent="0.25">
      <c r="C17" s="32" t="s">
        <v>20</v>
      </c>
      <c r="D17" s="23" t="s">
        <v>36</v>
      </c>
      <c r="E17" s="8">
        <v>6552557</v>
      </c>
      <c r="F17" s="8">
        <v>556</v>
      </c>
      <c r="G17" s="158">
        <f t="shared" si="5"/>
        <v>11785.174460431655</v>
      </c>
      <c r="H17" s="55">
        <f t="shared" si="8"/>
        <v>-2.5915385979770611E-2</v>
      </c>
      <c r="I17" s="87">
        <v>2147492</v>
      </c>
      <c r="J17" s="151" t="s">
        <v>162</v>
      </c>
      <c r="K17" s="87">
        <v>1147810</v>
      </c>
      <c r="L17" s="151" t="s">
        <v>162</v>
      </c>
      <c r="M17" s="151" t="s">
        <v>162</v>
      </c>
      <c r="N17" s="87">
        <v>395816</v>
      </c>
      <c r="O17" s="87">
        <v>1068012</v>
      </c>
      <c r="P17" s="87">
        <v>444484</v>
      </c>
      <c r="Q17" s="87">
        <v>225687</v>
      </c>
      <c r="R17" s="151" t="s">
        <v>162</v>
      </c>
      <c r="S17" s="151" t="s">
        <v>162</v>
      </c>
      <c r="T17" s="87">
        <v>144249</v>
      </c>
      <c r="U17" s="87">
        <v>107514</v>
      </c>
      <c r="V17" s="87">
        <v>101221</v>
      </c>
      <c r="W17" s="151" t="s">
        <v>161</v>
      </c>
      <c r="X17" s="87">
        <v>30956</v>
      </c>
      <c r="Y17" s="87">
        <v>133692</v>
      </c>
      <c r="Z17" s="87">
        <v>202304</v>
      </c>
      <c r="AA17" s="151" t="s">
        <v>162</v>
      </c>
      <c r="AB17" s="94">
        <f>I17/$E$17</f>
        <v>0.32773343291786705</v>
      </c>
      <c r="AC17" s="51"/>
      <c r="AD17" s="51">
        <f>K17/$E$17</f>
        <v>0.17516978486413778</v>
      </c>
      <c r="AE17" s="51"/>
      <c r="AF17" s="51"/>
      <c r="AG17" s="51">
        <f>N17/$E$17</f>
        <v>6.0406342134833778E-2</v>
      </c>
      <c r="AH17" s="51">
        <f>O17/$E$17</f>
        <v>0.1629916382261154</v>
      </c>
      <c r="AI17" s="51">
        <f>P17/$E$17</f>
        <v>6.7833671649098204E-2</v>
      </c>
      <c r="AJ17" s="51">
        <f>Q17/$E$17</f>
        <v>3.4442584780262117E-2</v>
      </c>
      <c r="AK17" s="51"/>
      <c r="AL17" s="51"/>
      <c r="AM17" s="51">
        <f>T17/$E$17</f>
        <v>2.2014154169128174E-2</v>
      </c>
      <c r="AN17" s="51">
        <f>U17/$E$17</f>
        <v>1.6407945783607835E-2</v>
      </c>
      <c r="AO17" s="51">
        <f>V17/$E$17</f>
        <v>1.5447557342881566E-2</v>
      </c>
      <c r="AP17" s="51"/>
      <c r="AQ17" s="51">
        <f>X17/$E$17</f>
        <v>4.7242626046595246E-3</v>
      </c>
      <c r="AR17" s="51">
        <f>Y17/$E$17</f>
        <v>2.0403027398311836E-2</v>
      </c>
      <c r="AS17" s="51">
        <f>Z17/$E$17</f>
        <v>3.0874054205098863E-2</v>
      </c>
      <c r="AT17" s="55"/>
      <c r="AU17" s="51">
        <f t="shared" si="1"/>
        <v>0.32773343291786705</v>
      </c>
      <c r="AV17" s="51">
        <f t="shared" si="2"/>
        <v>0.23557612699897157</v>
      </c>
      <c r="AW17" s="51">
        <f t="shared" si="3"/>
        <v>0.31913755195109328</v>
      </c>
      <c r="AX17" s="55">
        <f t="shared" si="4"/>
        <v>5.6001344208070222E-2</v>
      </c>
    </row>
    <row r="18" spans="3:50" x14ac:dyDescent="0.25">
      <c r="C18" s="32" t="s">
        <v>20</v>
      </c>
      <c r="D18" s="23" t="s">
        <v>37</v>
      </c>
      <c r="E18" s="8">
        <v>5496366</v>
      </c>
      <c r="F18" s="8">
        <v>548</v>
      </c>
      <c r="G18" s="158">
        <f t="shared" si="5"/>
        <v>10029.864963503649</v>
      </c>
      <c r="H18" s="55">
        <f t="shared" si="8"/>
        <v>-0.17099766537595817</v>
      </c>
      <c r="I18" s="87">
        <v>350545</v>
      </c>
      <c r="J18" s="151" t="s">
        <v>162</v>
      </c>
      <c r="K18" s="87">
        <v>641091</v>
      </c>
      <c r="L18" s="87">
        <v>943765</v>
      </c>
      <c r="M18" s="151" t="s">
        <v>162</v>
      </c>
      <c r="N18" s="87">
        <v>533262</v>
      </c>
      <c r="O18" s="87">
        <v>1079914</v>
      </c>
      <c r="P18" s="87">
        <v>475534</v>
      </c>
      <c r="Q18" s="87">
        <v>205135</v>
      </c>
      <c r="R18" s="151" t="s">
        <v>162</v>
      </c>
      <c r="S18" s="151" t="s">
        <v>162</v>
      </c>
      <c r="T18" s="151" t="s">
        <v>162</v>
      </c>
      <c r="U18" s="151" t="s">
        <v>162</v>
      </c>
      <c r="V18" s="87">
        <v>115356</v>
      </c>
      <c r="W18" s="151" t="s">
        <v>161</v>
      </c>
      <c r="X18" s="87">
        <v>20085</v>
      </c>
      <c r="Y18" s="87">
        <v>259269</v>
      </c>
      <c r="Z18" s="87">
        <v>232989</v>
      </c>
      <c r="AA18" s="151" t="s">
        <v>162</v>
      </c>
      <c r="AB18" s="94">
        <f>I18/$E$18</f>
        <v>6.3777594141292623E-2</v>
      </c>
      <c r="AC18" s="51"/>
      <c r="AD18" s="51">
        <f>K18/$E$18</f>
        <v>0.11663906661237625</v>
      </c>
      <c r="AE18" s="51">
        <f>L18/$E$18</f>
        <v>0.17170708791954539</v>
      </c>
      <c r="AF18" s="51"/>
      <c r="AG18" s="51">
        <f>N18/$E$18</f>
        <v>9.7020831582176295E-2</v>
      </c>
      <c r="AH18" s="51">
        <f>O18/$E$18</f>
        <v>0.19647781825300573</v>
      </c>
      <c r="AI18" s="51">
        <f>P18/$E$18</f>
        <v>8.6517892003552893E-2</v>
      </c>
      <c r="AJ18" s="51">
        <f>Q18/$E$18</f>
        <v>3.7321932345844508E-2</v>
      </c>
      <c r="AK18" s="51"/>
      <c r="AL18" s="51"/>
      <c r="AM18" s="51"/>
      <c r="AN18" s="51"/>
      <c r="AO18" s="51">
        <f>V18/$E$18</f>
        <v>2.0987685317899137E-2</v>
      </c>
      <c r="AP18" s="51"/>
      <c r="AQ18" s="51">
        <f>X18/$E$18</f>
        <v>3.6542326329796816E-3</v>
      </c>
      <c r="AR18" s="51">
        <f>Y18/$E$18</f>
        <v>4.7170985338312627E-2</v>
      </c>
      <c r="AS18" s="51">
        <f>Z18/$E$18</f>
        <v>4.2389644357744734E-2</v>
      </c>
      <c r="AT18" s="55"/>
      <c r="AU18" s="51">
        <f t="shared" si="1"/>
        <v>6.3777594141292623E-2</v>
      </c>
      <c r="AV18" s="51">
        <f t="shared" si="2"/>
        <v>0.38536698611409792</v>
      </c>
      <c r="AW18" s="51">
        <f t="shared" si="3"/>
        <v>0.34130532792030227</v>
      </c>
      <c r="AX18" s="55">
        <f t="shared" si="4"/>
        <v>9.3214862329037043E-2</v>
      </c>
    </row>
    <row r="19" spans="3:50" x14ac:dyDescent="0.25">
      <c r="C19" s="32" t="s">
        <v>20</v>
      </c>
      <c r="D19" s="23" t="s">
        <v>38</v>
      </c>
      <c r="E19" s="8">
        <v>5592322</v>
      </c>
      <c r="F19" s="8">
        <v>469</v>
      </c>
      <c r="G19" s="158">
        <f t="shared" si="5"/>
        <v>11923.92750533049</v>
      </c>
      <c r="H19" s="55">
        <f t="shared" si="8"/>
        <v>-1.4446976527012878E-2</v>
      </c>
      <c r="I19" s="87">
        <v>544724</v>
      </c>
      <c r="J19" s="151" t="s">
        <v>162</v>
      </c>
      <c r="K19" s="87">
        <v>1208081</v>
      </c>
      <c r="L19" s="151" t="s">
        <v>162</v>
      </c>
      <c r="M19" s="151" t="s">
        <v>162</v>
      </c>
      <c r="N19" s="87">
        <v>907854</v>
      </c>
      <c r="O19" s="87">
        <v>742429</v>
      </c>
      <c r="P19" s="87">
        <v>1041011</v>
      </c>
      <c r="Q19" s="87">
        <v>87470</v>
      </c>
      <c r="R19" s="151" t="s">
        <v>162</v>
      </c>
      <c r="S19" s="151" t="s">
        <v>162</v>
      </c>
      <c r="T19" s="151" t="s">
        <v>162</v>
      </c>
      <c r="U19" s="151" t="s">
        <v>162</v>
      </c>
      <c r="V19" s="87">
        <v>163218</v>
      </c>
      <c r="W19" s="87">
        <v>184975</v>
      </c>
      <c r="X19" s="87">
        <v>11040</v>
      </c>
      <c r="Y19" s="87">
        <v>56285</v>
      </c>
      <c r="Z19" s="87">
        <v>18416</v>
      </c>
      <c r="AA19" s="151" t="s">
        <v>162</v>
      </c>
      <c r="AB19" s="94">
        <f>I19/$E$19</f>
        <v>9.7405693019822534E-2</v>
      </c>
      <c r="AC19" s="51"/>
      <c r="AD19" s="51">
        <f>K19/$E$19</f>
        <v>0.21602493561708355</v>
      </c>
      <c r="AE19" s="51"/>
      <c r="AF19" s="51"/>
      <c r="AG19" s="51">
        <f>N19/$E$19</f>
        <v>0.16233936457879214</v>
      </c>
      <c r="AH19" s="51">
        <f>O19/$E$19</f>
        <v>0.13275862870557167</v>
      </c>
      <c r="AI19" s="51">
        <f>P19/$E$19</f>
        <v>0.18615004643867072</v>
      </c>
      <c r="AJ19" s="51">
        <f>Q19/$E$19</f>
        <v>1.5641087905882388E-2</v>
      </c>
      <c r="AK19" s="51"/>
      <c r="AL19" s="51"/>
      <c r="AM19" s="51"/>
      <c r="AN19" s="51"/>
      <c r="AO19" s="51">
        <f>V19/$E$19</f>
        <v>2.9186087639445656E-2</v>
      </c>
      <c r="AP19" s="51">
        <f>W19/$E$19</f>
        <v>3.3076600381737674E-2</v>
      </c>
      <c r="AQ19" s="51">
        <f>X19/$E$19</f>
        <v>1.9741352518685439E-3</v>
      </c>
      <c r="AR19" s="51">
        <f>Y19/$E$19</f>
        <v>1.0064692269150454E-2</v>
      </c>
      <c r="AS19" s="51">
        <f>Z19/$E$19</f>
        <v>3.2930864853633248E-3</v>
      </c>
      <c r="AT19" s="55"/>
      <c r="AU19" s="51">
        <f t="shared" si="1"/>
        <v>9.7405693019822534E-2</v>
      </c>
      <c r="AV19" s="51">
        <f t="shared" si="2"/>
        <v>0.37836430019587569</v>
      </c>
      <c r="AW19" s="51">
        <f t="shared" si="3"/>
        <v>0.36373585068957037</v>
      </c>
      <c r="AX19" s="55">
        <f t="shared" si="4"/>
        <v>4.8408514388119994E-2</v>
      </c>
    </row>
    <row r="20" spans="3:50" x14ac:dyDescent="0.25">
      <c r="C20" s="32" t="s">
        <v>20</v>
      </c>
      <c r="D20" s="23" t="s">
        <v>39</v>
      </c>
      <c r="E20" s="8">
        <v>3811560</v>
      </c>
      <c r="F20" s="8">
        <v>453</v>
      </c>
      <c r="G20" s="158">
        <f t="shared" si="5"/>
        <v>8414.0397350993371</v>
      </c>
      <c r="H20" s="55">
        <f t="shared" si="8"/>
        <v>-0.30455109720837203</v>
      </c>
      <c r="I20" s="87">
        <v>717870</v>
      </c>
      <c r="J20" s="151" t="s">
        <v>162</v>
      </c>
      <c r="K20" s="87">
        <v>549445</v>
      </c>
      <c r="L20" s="151" t="s">
        <v>162</v>
      </c>
      <c r="M20" s="151" t="s">
        <v>162</v>
      </c>
      <c r="N20" s="87">
        <v>480205</v>
      </c>
      <c r="O20" s="87">
        <v>498239</v>
      </c>
      <c r="P20" s="87">
        <v>320404</v>
      </c>
      <c r="Q20" s="87">
        <v>144455</v>
      </c>
      <c r="R20" s="87">
        <v>261325</v>
      </c>
      <c r="S20" s="151" t="s">
        <v>162</v>
      </c>
      <c r="T20" s="151" t="s">
        <v>162</v>
      </c>
      <c r="U20" s="87">
        <v>180448</v>
      </c>
      <c r="V20" s="87">
        <v>129943</v>
      </c>
      <c r="W20" s="151" t="s">
        <v>161</v>
      </c>
      <c r="X20" s="87">
        <v>20557</v>
      </c>
      <c r="Y20" s="87">
        <v>58217</v>
      </c>
      <c r="Z20" s="87">
        <v>53508</v>
      </c>
      <c r="AA20" s="151" t="s">
        <v>162</v>
      </c>
      <c r="AB20" s="94">
        <f>I20/$E$20</f>
        <v>0.18834020715927338</v>
      </c>
      <c r="AC20" s="51"/>
      <c r="AD20" s="51">
        <f>K20/$E$20</f>
        <v>0.14415226311536483</v>
      </c>
      <c r="AE20" s="51"/>
      <c r="AF20" s="51"/>
      <c r="AG20" s="51">
        <f>N20/$E$20</f>
        <v>0.12598647273032565</v>
      </c>
      <c r="AH20" s="51">
        <f>O20/$E$20</f>
        <v>0.13071786879912686</v>
      </c>
      <c r="AI20" s="51">
        <f>P20/$E$20</f>
        <v>8.4061119331717199E-2</v>
      </c>
      <c r="AJ20" s="51">
        <f>Q20/$E$20</f>
        <v>3.7899180388082571E-2</v>
      </c>
      <c r="AK20" s="51">
        <f>R20/$E$20</f>
        <v>6.8561166556475567E-2</v>
      </c>
      <c r="AL20" s="51"/>
      <c r="AM20" s="51"/>
      <c r="AN20" s="51">
        <f>U20/$E$20</f>
        <v>4.7342295543032251E-2</v>
      </c>
      <c r="AO20" s="51">
        <f>V20/$E$20</f>
        <v>3.4091815424655524E-2</v>
      </c>
      <c r="AP20" s="51"/>
      <c r="AQ20" s="51">
        <f>X20/$E$20</f>
        <v>5.3933297652404791E-3</v>
      </c>
      <c r="AR20" s="51">
        <f>Y20/$E$20</f>
        <v>1.5273798654619105E-2</v>
      </c>
      <c r="AS20" s="51">
        <f>Z20/$E$20</f>
        <v>1.4038346503793722E-2</v>
      </c>
      <c r="AT20" s="55"/>
      <c r="AU20" s="51">
        <f t="shared" si="1"/>
        <v>0.18834020715927338</v>
      </c>
      <c r="AV20" s="51">
        <f t="shared" si="2"/>
        <v>0.27013873584569048</v>
      </c>
      <c r="AW20" s="51">
        <f t="shared" si="3"/>
        <v>0.40267344604309002</v>
      </c>
      <c r="AX20" s="55">
        <f t="shared" si="4"/>
        <v>3.4705474923653307E-2</v>
      </c>
    </row>
    <row r="21" spans="3:50" x14ac:dyDescent="0.25">
      <c r="C21" s="32" t="s">
        <v>20</v>
      </c>
      <c r="D21" s="23" t="s">
        <v>41</v>
      </c>
      <c r="E21" s="8">
        <v>23548574</v>
      </c>
      <c r="F21" s="8">
        <v>2142</v>
      </c>
      <c r="G21" s="158">
        <f t="shared" si="5"/>
        <v>10993.732026143791</v>
      </c>
      <c r="H21" s="55">
        <f t="shared" si="8"/>
        <v>-9.1330785701760675E-2</v>
      </c>
      <c r="I21" s="87">
        <v>1406524</v>
      </c>
      <c r="J21" s="151" t="s">
        <v>162</v>
      </c>
      <c r="K21" s="87">
        <v>4416910</v>
      </c>
      <c r="L21" s="87">
        <v>2087835</v>
      </c>
      <c r="M21" s="87">
        <v>276546</v>
      </c>
      <c r="N21" s="87">
        <v>1984823</v>
      </c>
      <c r="O21" s="87">
        <v>3600105</v>
      </c>
      <c r="P21" s="87">
        <v>2219381</v>
      </c>
      <c r="Q21" s="87">
        <v>602804</v>
      </c>
      <c r="R21" s="87">
        <v>1429875</v>
      </c>
      <c r="S21" s="151" t="s">
        <v>161</v>
      </c>
      <c r="T21" s="87">
        <v>368852</v>
      </c>
      <c r="U21" s="87">
        <v>2037134</v>
      </c>
      <c r="V21" s="87">
        <v>584495</v>
      </c>
      <c r="W21" s="151" t="s">
        <v>161</v>
      </c>
      <c r="X21" s="87">
        <v>81659</v>
      </c>
      <c r="Y21" s="87">
        <v>409370</v>
      </c>
      <c r="Z21" s="87">
        <v>181121</v>
      </c>
      <c r="AA21" s="87">
        <v>243651</v>
      </c>
      <c r="AB21" s="94">
        <f>I21/$E$21</f>
        <v>5.9728627304566295E-2</v>
      </c>
      <c r="AC21" s="51"/>
      <c r="AD21" s="51">
        <f t="shared" ref="AD21:AK21" si="16">K21/$E$21</f>
        <v>0.18756592225074861</v>
      </c>
      <c r="AE21" s="51">
        <f t="shared" si="16"/>
        <v>8.8660782601952884E-2</v>
      </c>
      <c r="AF21" s="51">
        <f t="shared" si="16"/>
        <v>1.17436410374573E-2</v>
      </c>
      <c r="AG21" s="51">
        <f t="shared" si="16"/>
        <v>8.4286335130101725E-2</v>
      </c>
      <c r="AH21" s="51">
        <f t="shared" si="16"/>
        <v>0.15287995782674568</v>
      </c>
      <c r="AI21" s="51">
        <f t="shared" si="16"/>
        <v>9.4246938264711907E-2</v>
      </c>
      <c r="AJ21" s="51">
        <f t="shared" si="16"/>
        <v>2.5598322853859431E-2</v>
      </c>
      <c r="AK21" s="51">
        <f t="shared" si="16"/>
        <v>6.0720237242390986E-2</v>
      </c>
      <c r="AL21" s="51"/>
      <c r="AM21" s="51">
        <f>T21/$E$21</f>
        <v>1.5663453761573843E-2</v>
      </c>
      <c r="AN21" s="51">
        <f>U21/$E$21</f>
        <v>8.6507743526210976E-2</v>
      </c>
      <c r="AO21" s="51">
        <f>V21/$E$21</f>
        <v>2.4820823545408738E-2</v>
      </c>
      <c r="AP21" s="51"/>
      <c r="AQ21" s="51">
        <f>X21/$E$21</f>
        <v>3.4676834359481808E-3</v>
      </c>
      <c r="AR21" s="51">
        <f>Y21/$E$21</f>
        <v>1.7384067502346428E-2</v>
      </c>
      <c r="AS21" s="51">
        <f>Z21/$E$21</f>
        <v>7.6913786796601784E-3</v>
      </c>
      <c r="AT21" s="55">
        <f>AA21/$E$21</f>
        <v>1.0346741165728337E-2</v>
      </c>
      <c r="AU21" s="51">
        <f t="shared" si="1"/>
        <v>5.9728627304566295E-2</v>
      </c>
      <c r="AV21" s="51">
        <f t="shared" si="2"/>
        <v>0.37225668102026055</v>
      </c>
      <c r="AW21" s="51">
        <f t="shared" si="3"/>
        <v>0.46043747702090165</v>
      </c>
      <c r="AX21" s="55">
        <f t="shared" si="4"/>
        <v>3.8889870783683125E-2</v>
      </c>
    </row>
    <row r="22" spans="3:50" x14ac:dyDescent="0.25">
      <c r="C22" s="32" t="s">
        <v>20</v>
      </c>
      <c r="D22" s="23" t="s">
        <v>116</v>
      </c>
      <c r="E22" s="8">
        <v>11911438</v>
      </c>
      <c r="F22" s="8">
        <v>834</v>
      </c>
      <c r="G22" s="158">
        <f t="shared" si="5"/>
        <v>14282.299760191847</v>
      </c>
      <c r="H22" s="55">
        <f t="shared" si="8"/>
        <v>0.18048048384326854</v>
      </c>
      <c r="I22" s="87">
        <v>1849446</v>
      </c>
      <c r="J22" s="151" t="s">
        <v>162</v>
      </c>
      <c r="K22" s="87">
        <v>4976722</v>
      </c>
      <c r="L22" s="151" t="s">
        <v>162</v>
      </c>
      <c r="M22" s="87">
        <v>354949</v>
      </c>
      <c r="N22" s="87">
        <v>383615</v>
      </c>
      <c r="O22" s="87">
        <v>1164579</v>
      </c>
      <c r="P22" s="87">
        <v>1426279</v>
      </c>
      <c r="Q22" s="87">
        <v>199070</v>
      </c>
      <c r="R22" s="151" t="s">
        <v>162</v>
      </c>
      <c r="S22" s="151" t="s">
        <v>162</v>
      </c>
      <c r="T22" s="87">
        <v>262256</v>
      </c>
      <c r="U22" s="87">
        <v>107100</v>
      </c>
      <c r="V22" s="87">
        <v>160204</v>
      </c>
      <c r="W22" s="87">
        <v>123317</v>
      </c>
      <c r="X22" s="151" t="s">
        <v>161</v>
      </c>
      <c r="Y22" s="87">
        <v>166894</v>
      </c>
      <c r="Z22" s="87">
        <v>232402</v>
      </c>
      <c r="AA22" s="87">
        <v>37912</v>
      </c>
      <c r="AB22" s="94">
        <f>I22/$E$22</f>
        <v>0.15526639184958188</v>
      </c>
      <c r="AC22" s="51"/>
      <c r="AD22" s="51">
        <f>K22/$E$22</f>
        <v>0.41781034330195899</v>
      </c>
      <c r="AE22" s="51"/>
      <c r="AF22" s="51">
        <f>M22/$E$22</f>
        <v>2.9799004956412484E-2</v>
      </c>
      <c r="AG22" s="51">
        <f>N22/$E$22</f>
        <v>3.2205599357525094E-2</v>
      </c>
      <c r="AH22" s="51">
        <f>O22/$E$22</f>
        <v>9.7769807474126974E-2</v>
      </c>
      <c r="AI22" s="51">
        <f>P22/$E$22</f>
        <v>0.1197402866051941</v>
      </c>
      <c r="AJ22" s="51">
        <f>Q22/$E$22</f>
        <v>1.671250775934862E-2</v>
      </c>
      <c r="AK22" s="51"/>
      <c r="AL22" s="51"/>
      <c r="AM22" s="51">
        <f>T22/$E$22</f>
        <v>2.2017156954517163E-2</v>
      </c>
      <c r="AN22" s="51">
        <f>U22/$E$22</f>
        <v>8.9913577185223147E-3</v>
      </c>
      <c r="AO22" s="51">
        <f>V22/$E$22</f>
        <v>1.3449593575519597E-2</v>
      </c>
      <c r="AP22" s="51">
        <f>W22/$E$22</f>
        <v>1.0352822220121533E-2</v>
      </c>
      <c r="AQ22" s="51"/>
      <c r="AR22" s="51">
        <f>Y22/$E$22</f>
        <v>1.4011238609477714E-2</v>
      </c>
      <c r="AS22" s="51">
        <f>Z22/$E$22</f>
        <v>1.9510826484594051E-2</v>
      </c>
      <c r="AT22" s="55">
        <f>AA22/$E$22</f>
        <v>3.1828230982690756E-3</v>
      </c>
      <c r="AU22" s="51">
        <f t="shared" si="1"/>
        <v>0.15526639184958188</v>
      </c>
      <c r="AV22" s="51">
        <f t="shared" si="2"/>
        <v>0.47981494761589655</v>
      </c>
      <c r="AW22" s="51">
        <f t="shared" si="3"/>
        <v>0.27868071008722883</v>
      </c>
      <c r="AX22" s="55">
        <f t="shared" si="4"/>
        <v>4.7057710412462372E-2</v>
      </c>
    </row>
    <row r="23" spans="3:50" x14ac:dyDescent="0.25">
      <c r="C23" s="32" t="s">
        <v>20</v>
      </c>
      <c r="D23" s="23" t="s">
        <v>43</v>
      </c>
      <c r="E23" s="8">
        <v>2036369</v>
      </c>
      <c r="F23" s="8">
        <v>246</v>
      </c>
      <c r="G23" s="158">
        <f t="shared" si="5"/>
        <v>8277.9227642276419</v>
      </c>
      <c r="H23" s="55">
        <f t="shared" si="8"/>
        <v>-0.31580162620803365</v>
      </c>
      <c r="I23" s="87">
        <v>187950</v>
      </c>
      <c r="J23" s="151" t="s">
        <v>162</v>
      </c>
      <c r="K23" s="87">
        <v>296979</v>
      </c>
      <c r="L23" s="151" t="s">
        <v>162</v>
      </c>
      <c r="M23" s="151" t="s">
        <v>162</v>
      </c>
      <c r="N23" s="87">
        <v>334133</v>
      </c>
      <c r="O23" s="87">
        <v>330262</v>
      </c>
      <c r="P23" s="87">
        <v>260178</v>
      </c>
      <c r="Q23" s="151" t="s">
        <v>162</v>
      </c>
      <c r="R23" s="151" t="s">
        <v>162</v>
      </c>
      <c r="S23" s="151" t="s">
        <v>162</v>
      </c>
      <c r="T23" s="151" t="s">
        <v>162</v>
      </c>
      <c r="U23" s="151" t="s">
        <v>162</v>
      </c>
      <c r="V23" s="87">
        <v>69239</v>
      </c>
      <c r="W23" s="151" t="s">
        <v>161</v>
      </c>
      <c r="X23" s="87">
        <v>1340</v>
      </c>
      <c r="Y23" s="87">
        <v>8029</v>
      </c>
      <c r="Z23" s="87">
        <v>46791</v>
      </c>
      <c r="AA23" s="151" t="s">
        <v>162</v>
      </c>
      <c r="AB23" s="94">
        <f>I23/$E$23</f>
        <v>9.2296631897264197E-2</v>
      </c>
      <c r="AC23" s="51"/>
      <c r="AD23" s="51">
        <f>K23/$E$23</f>
        <v>0.14583751766010974</v>
      </c>
      <c r="AE23" s="51"/>
      <c r="AF23" s="51"/>
      <c r="AG23" s="51">
        <f>N23/$E$23</f>
        <v>0.16408273746064686</v>
      </c>
      <c r="AH23" s="51">
        <f>O23/$E$23</f>
        <v>0.16218180496756726</v>
      </c>
      <c r="AI23" s="51">
        <f>P23/$E$23</f>
        <v>0.12776564561727272</v>
      </c>
      <c r="AJ23" s="51"/>
      <c r="AK23" s="51"/>
      <c r="AL23" s="51"/>
      <c r="AM23" s="51"/>
      <c r="AN23" s="51"/>
      <c r="AO23" s="51">
        <f>V23/$E$23</f>
        <v>3.4001205086111604E-2</v>
      </c>
      <c r="AP23" s="51"/>
      <c r="AQ23" s="51">
        <f>X23/$E$23</f>
        <v>6.5803398107121052E-4</v>
      </c>
      <c r="AR23" s="51">
        <f>Y23/$E$23</f>
        <v>3.9428021149408576E-3</v>
      </c>
      <c r="AS23" s="51">
        <f>Z23/$E$23</f>
        <v>2.2977662692763443E-2</v>
      </c>
      <c r="AT23" s="55"/>
      <c r="AU23" s="51">
        <f t="shared" si="1"/>
        <v>9.2296631897264197E-2</v>
      </c>
      <c r="AV23" s="51">
        <f t="shared" si="2"/>
        <v>0.3099202551207566</v>
      </c>
      <c r="AW23" s="51">
        <f t="shared" si="3"/>
        <v>0.32394865567095155</v>
      </c>
      <c r="AX23" s="55">
        <f t="shared" si="4"/>
        <v>2.757849878877551E-2</v>
      </c>
    </row>
    <row r="24" spans="3:50" x14ac:dyDescent="0.25">
      <c r="C24" s="32" t="s">
        <v>20</v>
      </c>
      <c r="D24" t="s">
        <v>44</v>
      </c>
      <c r="E24" s="8">
        <v>15815563</v>
      </c>
      <c r="F24" s="8">
        <v>1736</v>
      </c>
      <c r="G24" s="158">
        <f t="shared" si="5"/>
        <v>9110.347350230415</v>
      </c>
      <c r="H24" s="55">
        <f t="shared" si="8"/>
        <v>-0.24699891274122243</v>
      </c>
      <c r="I24" s="87">
        <v>973395</v>
      </c>
      <c r="J24" s="151" t="s">
        <v>162</v>
      </c>
      <c r="K24" s="87">
        <v>3948299</v>
      </c>
      <c r="L24" s="87">
        <v>1106554</v>
      </c>
      <c r="M24" s="151" t="s">
        <v>162</v>
      </c>
      <c r="N24" s="87">
        <v>1816249</v>
      </c>
      <c r="O24" s="87">
        <v>3211845</v>
      </c>
      <c r="P24" s="87">
        <v>1476394</v>
      </c>
      <c r="Q24" s="87">
        <v>556547</v>
      </c>
      <c r="R24" s="87">
        <v>697152</v>
      </c>
      <c r="S24" s="151" t="s">
        <v>161</v>
      </c>
      <c r="T24" s="87">
        <v>364649</v>
      </c>
      <c r="U24" s="87">
        <v>459255</v>
      </c>
      <c r="V24" s="87">
        <v>345931</v>
      </c>
      <c r="W24" s="151" t="s">
        <v>161</v>
      </c>
      <c r="X24" s="87">
        <v>19749</v>
      </c>
      <c r="Y24" s="87">
        <v>307936</v>
      </c>
      <c r="Z24" s="87">
        <v>125910</v>
      </c>
      <c r="AA24" s="87">
        <v>250903</v>
      </c>
      <c r="AB24" s="94">
        <f>I24/$E$24</f>
        <v>6.1546655025812233E-2</v>
      </c>
      <c r="AC24" s="51"/>
      <c r="AD24" s="51">
        <f>K24/$E$24</f>
        <v>0.2496464400287236</v>
      </c>
      <c r="AE24" s="51">
        <f>L24/$E$24</f>
        <v>6.9966146636702087E-2</v>
      </c>
      <c r="AF24" s="51"/>
      <c r="AG24" s="51">
        <f>N24/$E$24</f>
        <v>0.11483935159311116</v>
      </c>
      <c r="AH24" s="51">
        <f>O24/$E$24</f>
        <v>0.20308129403929534</v>
      </c>
      <c r="AI24" s="51">
        <f>P24/$E$24</f>
        <v>9.3350707780684133E-2</v>
      </c>
      <c r="AJ24" s="51">
        <f>Q24/$E$24</f>
        <v>3.5189831686674701E-2</v>
      </c>
      <c r="AK24" s="51">
        <f>R24/$E$24</f>
        <v>4.4080125380297874E-2</v>
      </c>
      <c r="AL24" s="51"/>
      <c r="AM24" s="51">
        <f>T24/$E$24</f>
        <v>2.3056340137875584E-2</v>
      </c>
      <c r="AN24" s="51">
        <f>U24/$E$24</f>
        <v>2.903816955488717E-2</v>
      </c>
      <c r="AO24" s="51">
        <f>V24/$E$24</f>
        <v>2.1872822358584388E-2</v>
      </c>
      <c r="AP24" s="51"/>
      <c r="AQ24" s="51">
        <f>X24/$E$24</f>
        <v>1.2487067327290214E-3</v>
      </c>
      <c r="AR24" s="51">
        <f>Y24/$E$24</f>
        <v>1.947044186792465E-2</v>
      </c>
      <c r="AS24" s="51">
        <f>Z24/$E$24</f>
        <v>7.9611456133430094E-3</v>
      </c>
      <c r="AT24" s="55">
        <f>AA24/$E$24</f>
        <v>1.5864310363153052E-2</v>
      </c>
      <c r="AU24" s="51">
        <f t="shared" si="1"/>
        <v>6.1546655025812233E-2</v>
      </c>
      <c r="AV24" s="51">
        <f t="shared" si="2"/>
        <v>0.43445193825853684</v>
      </c>
      <c r="AW24" s="51">
        <f t="shared" si="3"/>
        <v>0.44966929093829927</v>
      </c>
      <c r="AX24" s="55">
        <f t="shared" si="4"/>
        <v>4.4544604577149732E-2</v>
      </c>
    </row>
    <row r="25" spans="3:50" ht="15.75" thickBot="1" x14ac:dyDescent="0.3">
      <c r="C25" s="142" t="s">
        <v>20</v>
      </c>
      <c r="D25" s="132" t="s">
        <v>163</v>
      </c>
      <c r="E25" s="136">
        <v>1399059383</v>
      </c>
      <c r="F25" s="136">
        <v>115637</v>
      </c>
      <c r="G25" s="159">
        <f t="shared" si="5"/>
        <v>12098.717391492342</v>
      </c>
      <c r="H25" s="143"/>
      <c r="I25" s="140">
        <v>116442512</v>
      </c>
      <c r="J25" s="140">
        <v>22601982</v>
      </c>
      <c r="K25" s="140">
        <v>309540626</v>
      </c>
      <c r="L25" s="140">
        <v>73355690</v>
      </c>
      <c r="M25" s="140">
        <v>21532467</v>
      </c>
      <c r="N25" s="140">
        <v>107022784</v>
      </c>
      <c r="O25" s="140">
        <v>216082748</v>
      </c>
      <c r="P25" s="140">
        <v>245528678</v>
      </c>
      <c r="Q25" s="140">
        <v>28495547</v>
      </c>
      <c r="R25" s="140">
        <v>63177946</v>
      </c>
      <c r="S25" s="141" t="s">
        <v>161</v>
      </c>
      <c r="T25" s="140">
        <v>34662446</v>
      </c>
      <c r="U25" s="140">
        <v>56310746</v>
      </c>
      <c r="V25" s="140">
        <v>40152825</v>
      </c>
      <c r="W25" s="140">
        <v>8200551</v>
      </c>
      <c r="X25" s="140">
        <v>5065976</v>
      </c>
      <c r="Y25" s="140">
        <v>20581079</v>
      </c>
      <c r="Z25" s="140">
        <v>20673113</v>
      </c>
      <c r="AA25" s="140">
        <v>9631667</v>
      </c>
      <c r="AB25" s="144">
        <f t="shared" ref="AB25:AK25" si="17">I25/$E$25</f>
        <v>8.3229141961303016E-2</v>
      </c>
      <c r="AC25" s="145">
        <f t="shared" si="17"/>
        <v>1.6155126990774774E-2</v>
      </c>
      <c r="AD25" s="145">
        <f t="shared" si="17"/>
        <v>0.22124909761603737</v>
      </c>
      <c r="AE25" s="145">
        <f t="shared" si="17"/>
        <v>5.2432148979054453E-2</v>
      </c>
      <c r="AF25" s="145">
        <f t="shared" si="17"/>
        <v>1.5390674092637854E-2</v>
      </c>
      <c r="AG25" s="145">
        <f t="shared" si="17"/>
        <v>7.6496241189213332E-2</v>
      </c>
      <c r="AH25" s="145">
        <f t="shared" si="17"/>
        <v>0.15444858926334795</v>
      </c>
      <c r="AI25" s="145">
        <f t="shared" si="17"/>
        <v>0.17549553720408451</v>
      </c>
      <c r="AJ25" s="145">
        <f t="shared" si="17"/>
        <v>2.0367646538988975E-2</v>
      </c>
      <c r="AK25" s="145">
        <f t="shared" si="17"/>
        <v>4.5157444185483869E-2</v>
      </c>
      <c r="AL25" s="145"/>
      <c r="AM25" s="145">
        <f t="shared" ref="AM25:AT25" si="18">T25/$E$25</f>
        <v>2.4775535921622849E-2</v>
      </c>
      <c r="AN25" s="145">
        <f t="shared" si="18"/>
        <v>4.0249003497802208E-2</v>
      </c>
      <c r="AO25" s="145">
        <f t="shared" si="18"/>
        <v>2.8699871848112971E-2</v>
      </c>
      <c r="AP25" s="145">
        <f t="shared" si="18"/>
        <v>5.8614745733062282E-3</v>
      </c>
      <c r="AQ25" s="145">
        <f t="shared" si="18"/>
        <v>3.6209871157413193E-3</v>
      </c>
      <c r="AR25" s="145">
        <f t="shared" si="18"/>
        <v>1.471065435111699E-2</v>
      </c>
      <c r="AS25" s="145">
        <f t="shared" si="18"/>
        <v>1.477643711996748E-2</v>
      </c>
      <c r="AT25" s="152">
        <f t="shared" si="18"/>
        <v>6.8843875514038849E-3</v>
      </c>
      <c r="AU25" s="145">
        <f t="shared" si="1"/>
        <v>8.3229141961303016E-2</v>
      </c>
      <c r="AV25" s="145">
        <f t="shared" si="2"/>
        <v>0.38172328886771778</v>
      </c>
      <c r="AW25" s="145">
        <f t="shared" si="3"/>
        <v>0.48919362845944331</v>
      </c>
      <c r="AX25" s="152">
        <f t="shared" si="4"/>
        <v>4.5853940711535909E-2</v>
      </c>
    </row>
    <row r="26" spans="3:50" x14ac:dyDescent="0.25">
      <c r="C26" s="36" t="s">
        <v>45</v>
      </c>
      <c r="D26" s="11" t="s">
        <v>46</v>
      </c>
      <c r="E26" s="8">
        <v>360277074</v>
      </c>
      <c r="F26" s="8">
        <v>38217</v>
      </c>
      <c r="G26" s="158">
        <f t="shared" si="5"/>
        <v>9427.1416908705542</v>
      </c>
      <c r="H26" s="55">
        <f>(G26/$G$40)-1</f>
        <v>7.1007832652721925E-2</v>
      </c>
      <c r="I26" s="87">
        <v>3264564</v>
      </c>
      <c r="J26" s="87">
        <v>483641</v>
      </c>
      <c r="K26" s="87">
        <v>101217339</v>
      </c>
      <c r="L26" s="87">
        <v>24673722</v>
      </c>
      <c r="M26" s="87">
        <v>6625449</v>
      </c>
      <c r="N26" s="87">
        <v>25639457</v>
      </c>
      <c r="O26" s="87">
        <v>59769162</v>
      </c>
      <c r="P26" s="87">
        <v>58382835</v>
      </c>
      <c r="Q26" s="87">
        <v>6256046</v>
      </c>
      <c r="R26" s="87">
        <v>19041261</v>
      </c>
      <c r="S26" s="87">
        <v>1649</v>
      </c>
      <c r="T26" s="87">
        <v>13637165</v>
      </c>
      <c r="U26" s="87">
        <v>8295357</v>
      </c>
      <c r="V26" s="87">
        <v>11382469</v>
      </c>
      <c r="W26" s="87">
        <v>61658</v>
      </c>
      <c r="X26" s="87">
        <v>3156021</v>
      </c>
      <c r="Y26" s="87">
        <v>9804213</v>
      </c>
      <c r="Z26" s="87">
        <v>6604055</v>
      </c>
      <c r="AA26" s="87">
        <v>1981011</v>
      </c>
      <c r="AB26" s="94">
        <f>I26/$E$26</f>
        <v>9.0612593350860842E-3</v>
      </c>
      <c r="AC26" s="51">
        <f t="shared" ref="AC26:AG26" si="19">J26/$E$26</f>
        <v>1.3424140332615225E-3</v>
      </c>
      <c r="AD26" s="51">
        <f t="shared" si="19"/>
        <v>0.28094304718373503</v>
      </c>
      <c r="AE26" s="51">
        <f t="shared" si="19"/>
        <v>6.8485406873266652E-2</v>
      </c>
      <c r="AF26" s="51">
        <f t="shared" si="19"/>
        <v>1.8389871235603518E-2</v>
      </c>
      <c r="AG26" s="51">
        <f t="shared" si="19"/>
        <v>7.116594102238101E-2</v>
      </c>
      <c r="AH26" s="51">
        <f t="shared" ref="AH26:AT26" si="20">O26/$E$26</f>
        <v>0.16589776678379486</v>
      </c>
      <c r="AI26" s="51">
        <f t="shared" si="20"/>
        <v>0.1620498200226862</v>
      </c>
      <c r="AJ26" s="51">
        <f t="shared" si="20"/>
        <v>1.7364540936623683E-2</v>
      </c>
      <c r="AK26" s="51">
        <f t="shared" si="20"/>
        <v>5.2851714344721253E-2</v>
      </c>
      <c r="AL26" s="51">
        <f t="shared" si="20"/>
        <v>4.5770328422285345E-6</v>
      </c>
      <c r="AM26" s="51">
        <f t="shared" si="20"/>
        <v>3.7851881188532138E-2</v>
      </c>
      <c r="AN26" s="51">
        <f t="shared" si="20"/>
        <v>2.3024937190424723E-2</v>
      </c>
      <c r="AO26" s="51">
        <f t="shared" si="20"/>
        <v>3.1593653389113512E-2</v>
      </c>
      <c r="AP26" s="51">
        <f t="shared" si="20"/>
        <v>1.711405039333699E-4</v>
      </c>
      <c r="AQ26" s="51">
        <f t="shared" si="20"/>
        <v>8.7599828791770414E-3</v>
      </c>
      <c r="AR26" s="51">
        <f t="shared" si="20"/>
        <v>2.7212980529535444E-2</v>
      </c>
      <c r="AS26" s="51">
        <f t="shared" si="20"/>
        <v>1.8330489161239274E-2</v>
      </c>
      <c r="AT26" s="55">
        <f t="shared" si="20"/>
        <v>5.4985763540424445E-3</v>
      </c>
      <c r="AU26" s="51">
        <f t="shared" si="1"/>
        <v>9.0612593350860842E-3</v>
      </c>
      <c r="AV26" s="51">
        <f t="shared" si="2"/>
        <v>0.44032668034824773</v>
      </c>
      <c r="AW26" s="51">
        <f t="shared" si="3"/>
        <v>0.49063889088873858</v>
      </c>
      <c r="AX26" s="55">
        <f t="shared" si="4"/>
        <v>5.9973169427927582E-2</v>
      </c>
    </row>
    <row r="27" spans="3:50" x14ac:dyDescent="0.25">
      <c r="C27" s="36" t="s">
        <v>45</v>
      </c>
      <c r="D27" s="11" t="s">
        <v>47</v>
      </c>
      <c r="E27" s="8">
        <v>134566151</v>
      </c>
      <c r="F27" s="8">
        <v>13708</v>
      </c>
      <c r="G27" s="158">
        <f t="shared" si="5"/>
        <v>9816.6144587102426</v>
      </c>
      <c r="H27" s="55">
        <f t="shared" ref="H27:H39" si="21">(G27/$G$40)-1</f>
        <v>0.11525543162168606</v>
      </c>
      <c r="I27" s="87">
        <v>4463062</v>
      </c>
      <c r="J27" s="87">
        <v>834912</v>
      </c>
      <c r="K27" s="87">
        <v>33746528</v>
      </c>
      <c r="L27" s="87">
        <v>7399032</v>
      </c>
      <c r="M27" s="87">
        <v>2557038</v>
      </c>
      <c r="N27" s="87">
        <v>7080795</v>
      </c>
      <c r="O27" s="87">
        <v>23085616</v>
      </c>
      <c r="P27" s="87">
        <v>23837475</v>
      </c>
      <c r="Q27" s="87">
        <v>1813015</v>
      </c>
      <c r="R27" s="87">
        <v>10851348</v>
      </c>
      <c r="S27" s="151" t="s">
        <v>161</v>
      </c>
      <c r="T27" s="87">
        <v>4705241</v>
      </c>
      <c r="U27" s="87">
        <v>2706378</v>
      </c>
      <c r="V27" s="87">
        <v>3289816</v>
      </c>
      <c r="W27" s="87">
        <v>22592</v>
      </c>
      <c r="X27" s="87">
        <v>707922</v>
      </c>
      <c r="Y27" s="87">
        <v>2743468</v>
      </c>
      <c r="Z27" s="87">
        <v>3334561</v>
      </c>
      <c r="AA27" s="87">
        <v>1387351</v>
      </c>
      <c r="AB27" s="94">
        <f t="shared" ref="AB27:AK27" si="22">I27/$E$27</f>
        <v>3.3166304949897842E-2</v>
      </c>
      <c r="AC27" s="51">
        <f t="shared" si="22"/>
        <v>6.2044726240256367E-3</v>
      </c>
      <c r="AD27" s="51">
        <f t="shared" si="22"/>
        <v>0.25078021292293634</v>
      </c>
      <c r="AE27" s="51">
        <f t="shared" si="22"/>
        <v>5.4984347438160733E-2</v>
      </c>
      <c r="AF27" s="51">
        <f t="shared" si="22"/>
        <v>1.9002089165796234E-2</v>
      </c>
      <c r="AG27" s="51">
        <f t="shared" si="22"/>
        <v>5.2619436220628764E-2</v>
      </c>
      <c r="AH27" s="51">
        <f t="shared" si="22"/>
        <v>0.1715558914960717</v>
      </c>
      <c r="AI27" s="51">
        <f t="shared" si="22"/>
        <v>0.17714317324867232</v>
      </c>
      <c r="AJ27" s="51">
        <f t="shared" si="22"/>
        <v>1.3473038996262886E-2</v>
      </c>
      <c r="AK27" s="51">
        <f t="shared" si="22"/>
        <v>8.0639506438732869E-2</v>
      </c>
      <c r="AL27" s="51"/>
      <c r="AM27" s="51">
        <f t="shared" ref="AM27:AT27" si="23">T27/$E$27</f>
        <v>3.4966007164758693E-2</v>
      </c>
      <c r="AN27" s="51">
        <f t="shared" si="23"/>
        <v>2.0111877912001808E-2</v>
      </c>
      <c r="AO27" s="51">
        <f t="shared" si="23"/>
        <v>2.4447574486989674E-2</v>
      </c>
      <c r="AP27" s="51">
        <f t="shared" si="23"/>
        <v>1.678876881898777E-4</v>
      </c>
      <c r="AQ27" s="51">
        <f t="shared" si="23"/>
        <v>5.2607731939958661E-3</v>
      </c>
      <c r="AR27" s="51">
        <f t="shared" si="23"/>
        <v>2.0387504432671184E-2</v>
      </c>
      <c r="AS27" s="51">
        <f t="shared" si="23"/>
        <v>2.4780087527360429E-2</v>
      </c>
      <c r="AT27" s="55">
        <f t="shared" si="23"/>
        <v>1.0309806661557853E-2</v>
      </c>
      <c r="AU27" s="51">
        <f t="shared" si="1"/>
        <v>3.3166304949897842E-2</v>
      </c>
      <c r="AV27" s="51">
        <f t="shared" si="2"/>
        <v>0.38359055837154765</v>
      </c>
      <c r="AW27" s="51">
        <f t="shared" si="3"/>
        <v>0.52233706974348992</v>
      </c>
      <c r="AX27" s="55">
        <f t="shared" si="4"/>
        <v>6.0906059503775214E-2</v>
      </c>
    </row>
    <row r="28" spans="3:50" x14ac:dyDescent="0.25">
      <c r="C28" s="36" t="s">
        <v>45</v>
      </c>
      <c r="D28" s="10" t="s">
        <v>48</v>
      </c>
      <c r="E28" s="8">
        <v>23864390</v>
      </c>
      <c r="F28" s="8">
        <v>3407</v>
      </c>
      <c r="G28" s="158">
        <f t="shared" si="5"/>
        <v>7004.5171705312596</v>
      </c>
      <c r="H28" s="55">
        <f t="shared" si="21"/>
        <v>-0.20422403740314476</v>
      </c>
      <c r="I28" s="87">
        <v>1282604</v>
      </c>
      <c r="J28" s="151" t="s">
        <v>162</v>
      </c>
      <c r="K28" s="87">
        <v>4727165</v>
      </c>
      <c r="L28" s="87">
        <v>2137487</v>
      </c>
      <c r="M28" s="87">
        <v>293365</v>
      </c>
      <c r="N28" s="87">
        <v>1386004</v>
      </c>
      <c r="O28" s="87">
        <v>5066369</v>
      </c>
      <c r="P28" s="87">
        <v>3016966</v>
      </c>
      <c r="Q28" s="87">
        <v>430535</v>
      </c>
      <c r="R28" s="87">
        <v>902259</v>
      </c>
      <c r="S28" s="151" t="s">
        <v>161</v>
      </c>
      <c r="T28" s="87">
        <v>1811585</v>
      </c>
      <c r="U28" s="87">
        <v>585862</v>
      </c>
      <c r="V28" s="87">
        <v>734364</v>
      </c>
      <c r="W28" s="151" t="s">
        <v>161</v>
      </c>
      <c r="X28" s="87">
        <v>169839</v>
      </c>
      <c r="Y28" s="87">
        <v>522583</v>
      </c>
      <c r="Z28" s="87">
        <v>435704</v>
      </c>
      <c r="AA28" s="87">
        <v>243824</v>
      </c>
      <c r="AB28" s="94">
        <f>I28/$E$28</f>
        <v>5.3745517903453638E-2</v>
      </c>
      <c r="AC28" s="51"/>
      <c r="AD28" s="51">
        <f t="shared" ref="AD28:AK28" si="24">K28/$E$28</f>
        <v>0.19808446811336891</v>
      </c>
      <c r="AE28" s="51">
        <f t="shared" si="24"/>
        <v>8.9568055165038782E-2</v>
      </c>
      <c r="AF28" s="51">
        <f t="shared" si="24"/>
        <v>1.2293002251471754E-2</v>
      </c>
      <c r="AG28" s="51">
        <f t="shared" si="24"/>
        <v>5.8078333449964568E-2</v>
      </c>
      <c r="AH28" s="51">
        <f t="shared" si="24"/>
        <v>0.21229828208472959</v>
      </c>
      <c r="AI28" s="51">
        <f t="shared" si="24"/>
        <v>0.12642124940130461</v>
      </c>
      <c r="AJ28" s="51">
        <f t="shared" si="24"/>
        <v>1.8040896917960191E-2</v>
      </c>
      <c r="AK28" s="51">
        <f t="shared" si="24"/>
        <v>3.7807754566531973E-2</v>
      </c>
      <c r="AL28" s="51"/>
      <c r="AM28" s="51">
        <f>T28/$E$28</f>
        <v>7.5911640733326929E-2</v>
      </c>
      <c r="AN28" s="51">
        <f>U28/$E$28</f>
        <v>2.4549632318278405E-2</v>
      </c>
      <c r="AO28" s="51">
        <f>V28/$E$28</f>
        <v>3.0772376750463765E-2</v>
      </c>
      <c r="AP28" s="51"/>
      <c r="AQ28" s="51">
        <f>X28/$E$28</f>
        <v>7.1168381006176985E-3</v>
      </c>
      <c r="AR28" s="51">
        <f>Y28/$E$28</f>
        <v>2.1898024630003114E-2</v>
      </c>
      <c r="AS28" s="51">
        <f>Z28/$E$28</f>
        <v>1.8257495791847184E-2</v>
      </c>
      <c r="AT28" s="55">
        <f>AA28/$E$28</f>
        <v>1.0217064002054944E-2</v>
      </c>
      <c r="AU28" s="51">
        <f t="shared" si="1"/>
        <v>5.3745517903453638E-2</v>
      </c>
      <c r="AV28" s="51">
        <f t="shared" si="2"/>
        <v>0.35802385897984396</v>
      </c>
      <c r="AW28" s="51">
        <f t="shared" si="3"/>
        <v>0.5258018327725954</v>
      </c>
      <c r="AX28" s="55">
        <f t="shared" si="4"/>
        <v>5.7489422524522944E-2</v>
      </c>
    </row>
    <row r="29" spans="3:50" x14ac:dyDescent="0.25">
      <c r="C29" s="36" t="s">
        <v>45</v>
      </c>
      <c r="D29" s="10" t="s">
        <v>49</v>
      </c>
      <c r="E29" s="8">
        <v>28164660</v>
      </c>
      <c r="F29" s="8">
        <v>3560</v>
      </c>
      <c r="G29" s="158">
        <f t="shared" si="5"/>
        <v>7911.4213483146068</v>
      </c>
      <c r="H29" s="55">
        <f t="shared" si="21"/>
        <v>-0.10119159027104419</v>
      </c>
      <c r="I29" s="87">
        <v>820574</v>
      </c>
      <c r="J29" s="151" t="s">
        <v>162</v>
      </c>
      <c r="K29" s="87">
        <v>8650967</v>
      </c>
      <c r="L29" s="87">
        <v>2013955</v>
      </c>
      <c r="M29" s="87">
        <v>435819</v>
      </c>
      <c r="N29" s="87">
        <v>1916746</v>
      </c>
      <c r="O29" s="87">
        <v>4843574</v>
      </c>
      <c r="P29" s="87">
        <v>2746465</v>
      </c>
      <c r="Q29" s="87">
        <v>324012</v>
      </c>
      <c r="R29" s="87">
        <v>1195960</v>
      </c>
      <c r="S29" s="151" t="s">
        <v>161</v>
      </c>
      <c r="T29" s="87">
        <v>913073</v>
      </c>
      <c r="U29" s="87">
        <v>728852</v>
      </c>
      <c r="V29" s="87">
        <v>1007754</v>
      </c>
      <c r="W29" s="151" t="s">
        <v>161</v>
      </c>
      <c r="X29" s="87">
        <v>51240</v>
      </c>
      <c r="Y29" s="87">
        <v>581693</v>
      </c>
      <c r="Z29" s="87">
        <v>243861</v>
      </c>
      <c r="AA29" s="87">
        <v>87115</v>
      </c>
      <c r="AB29" s="94">
        <f>I29/$E$29</f>
        <v>2.9134880378460098E-2</v>
      </c>
      <c r="AC29" s="51"/>
      <c r="AD29" s="51">
        <f t="shared" ref="AD29:AK29" si="25">K29/$E$29</f>
        <v>0.30715680572746129</v>
      </c>
      <c r="AE29" s="51">
        <f t="shared" si="25"/>
        <v>7.1506455252788426E-2</v>
      </c>
      <c r="AF29" s="51">
        <f t="shared" si="25"/>
        <v>1.5473966310972687E-2</v>
      </c>
      <c r="AG29" s="51">
        <f t="shared" si="25"/>
        <v>6.8055002261699596E-2</v>
      </c>
      <c r="AH29" s="51">
        <f t="shared" si="25"/>
        <v>0.17197345893754798</v>
      </c>
      <c r="AI29" s="51">
        <f t="shared" si="25"/>
        <v>9.7514580328681405E-2</v>
      </c>
      <c r="AJ29" s="51">
        <f t="shared" si="25"/>
        <v>1.1504204204843943E-2</v>
      </c>
      <c r="AK29" s="51">
        <f t="shared" si="25"/>
        <v>4.2463143528095139E-2</v>
      </c>
      <c r="AL29" s="51"/>
      <c r="AM29" s="51">
        <f>T29/$E$29</f>
        <v>3.2419102520676618E-2</v>
      </c>
      <c r="AN29" s="51">
        <f>U29/$E$29</f>
        <v>2.5878246000484294E-2</v>
      </c>
      <c r="AO29" s="51">
        <f>V29/$E$29</f>
        <v>3.5780797637890889E-2</v>
      </c>
      <c r="AP29" s="51"/>
      <c r="AQ29" s="51">
        <f>X29/$E$29</f>
        <v>1.8193012093879351E-3</v>
      </c>
      <c r="AR29" s="51">
        <f>Y29/$E$29</f>
        <v>2.0653293879634976E-2</v>
      </c>
      <c r="AS29" s="51">
        <f>Z29/$E$29</f>
        <v>8.6584038294799225E-3</v>
      </c>
      <c r="AT29" s="55">
        <f>AA29/$E$29</f>
        <v>3.0930605943760726E-3</v>
      </c>
      <c r="AU29" s="51">
        <f t="shared" si="1"/>
        <v>2.9134880378460098E-2</v>
      </c>
      <c r="AV29" s="51">
        <f t="shared" si="2"/>
        <v>0.462192229552922</v>
      </c>
      <c r="AW29" s="51">
        <f t="shared" si="3"/>
        <v>0.41753353315822028</v>
      </c>
      <c r="AX29" s="55">
        <f t="shared" si="4"/>
        <v>3.4224059512878907E-2</v>
      </c>
    </row>
    <row r="30" spans="3:50" x14ac:dyDescent="0.25">
      <c r="C30" s="36" t="s">
        <v>45</v>
      </c>
      <c r="D30" s="10" t="s">
        <v>50</v>
      </c>
      <c r="E30" s="8">
        <v>46443532</v>
      </c>
      <c r="F30" s="8">
        <v>3212</v>
      </c>
      <c r="G30" s="158">
        <f t="shared" si="5"/>
        <v>14459.381070983811</v>
      </c>
      <c r="H30" s="55">
        <f t="shared" si="21"/>
        <v>0.64271535213385489</v>
      </c>
      <c r="I30" s="87">
        <v>2104723</v>
      </c>
      <c r="J30" s="87">
        <v>2776755</v>
      </c>
      <c r="K30" s="87">
        <v>20568553</v>
      </c>
      <c r="L30" s="87">
        <v>1713279</v>
      </c>
      <c r="M30" s="87">
        <v>505608</v>
      </c>
      <c r="N30" s="87">
        <v>1557897</v>
      </c>
      <c r="O30" s="87">
        <v>7106407</v>
      </c>
      <c r="P30" s="87">
        <v>3508609</v>
      </c>
      <c r="Q30" s="87">
        <v>492851</v>
      </c>
      <c r="R30" s="87">
        <v>1223374</v>
      </c>
      <c r="S30" s="151" t="s">
        <v>161</v>
      </c>
      <c r="T30" s="87">
        <v>1430103</v>
      </c>
      <c r="U30" s="87">
        <v>824292</v>
      </c>
      <c r="V30" s="87">
        <v>522400</v>
      </c>
      <c r="W30" s="151" t="s">
        <v>161</v>
      </c>
      <c r="X30" s="87">
        <v>103675</v>
      </c>
      <c r="Y30" s="87">
        <v>432302</v>
      </c>
      <c r="Z30" s="87">
        <v>734639</v>
      </c>
      <c r="AA30" s="87">
        <v>93572</v>
      </c>
      <c r="AB30" s="94">
        <f t="shared" ref="AB30:AK30" si="26">I30/$E$30</f>
        <v>4.5317892704628923E-2</v>
      </c>
      <c r="AC30" s="51">
        <f t="shared" si="26"/>
        <v>5.9787765495526911E-2</v>
      </c>
      <c r="AD30" s="51">
        <f t="shared" si="26"/>
        <v>0.44287228197889861</v>
      </c>
      <c r="AE30" s="51">
        <f t="shared" si="26"/>
        <v>3.688950702543467E-2</v>
      </c>
      <c r="AF30" s="51">
        <f t="shared" si="26"/>
        <v>1.0886510526374264E-2</v>
      </c>
      <c r="AG30" s="51">
        <f t="shared" si="26"/>
        <v>3.3543895843236041E-2</v>
      </c>
      <c r="AH30" s="51">
        <f t="shared" si="26"/>
        <v>0.15301176921686319</v>
      </c>
      <c r="AI30" s="51">
        <f t="shared" si="26"/>
        <v>7.5545697084364732E-2</v>
      </c>
      <c r="AJ30" s="51">
        <f t="shared" si="26"/>
        <v>1.0611832881271821E-2</v>
      </c>
      <c r="AK30" s="51">
        <f t="shared" si="26"/>
        <v>2.6341106012350655E-2</v>
      </c>
      <c r="AL30" s="51"/>
      <c r="AM30" s="51">
        <f>T30/$E$30</f>
        <v>3.0792296330950885E-2</v>
      </c>
      <c r="AN30" s="51">
        <f>U30/$E$30</f>
        <v>1.7748262556775397E-2</v>
      </c>
      <c r="AO30" s="51">
        <f>V30/$E$30</f>
        <v>1.1248067868740044E-2</v>
      </c>
      <c r="AP30" s="51"/>
      <c r="AQ30" s="51">
        <f>X30/$E$30</f>
        <v>2.2322806973423125E-3</v>
      </c>
      <c r="AR30" s="51">
        <f>Y30/$E$30</f>
        <v>9.3081206657581513E-3</v>
      </c>
      <c r="AS30" s="51">
        <f>Z30/$E$30</f>
        <v>1.5817896881744481E-2</v>
      </c>
      <c r="AT30" s="55">
        <f>AA30/$E$30</f>
        <v>2.0147477155699526E-3</v>
      </c>
      <c r="AU30" s="51">
        <f t="shared" si="1"/>
        <v>4.5317892704628923E-2</v>
      </c>
      <c r="AV30" s="51">
        <f t="shared" si="2"/>
        <v>0.58397996086947046</v>
      </c>
      <c r="AW30" s="51">
        <f t="shared" si="3"/>
        <v>0.32529903195131676</v>
      </c>
      <c r="AX30" s="55">
        <f t="shared" si="4"/>
        <v>2.9373045960414897E-2</v>
      </c>
    </row>
    <row r="31" spans="3:50" x14ac:dyDescent="0.25">
      <c r="C31" s="36" t="s">
        <v>45</v>
      </c>
      <c r="D31" s="10" t="s">
        <v>51</v>
      </c>
      <c r="E31" s="8">
        <v>31167627</v>
      </c>
      <c r="F31" s="8">
        <v>3167</v>
      </c>
      <c r="G31" s="158">
        <f t="shared" si="5"/>
        <v>9841.372592358699</v>
      </c>
      <c r="H31" s="55">
        <f t="shared" si="21"/>
        <v>0.11806817761923893</v>
      </c>
      <c r="I31" s="87">
        <v>814956</v>
      </c>
      <c r="J31" s="151" t="s">
        <v>162</v>
      </c>
      <c r="K31" s="87">
        <v>8332182</v>
      </c>
      <c r="L31" s="87">
        <v>3816438</v>
      </c>
      <c r="M31" s="87">
        <v>438486</v>
      </c>
      <c r="N31" s="87">
        <v>1032660</v>
      </c>
      <c r="O31" s="87">
        <v>5471688</v>
      </c>
      <c r="P31" s="87">
        <v>4500427</v>
      </c>
      <c r="Q31" s="87">
        <v>409209</v>
      </c>
      <c r="R31" s="87">
        <v>1183146</v>
      </c>
      <c r="S31" s="151" t="s">
        <v>161</v>
      </c>
      <c r="T31" s="87">
        <v>1311249</v>
      </c>
      <c r="U31" s="87">
        <v>1206126</v>
      </c>
      <c r="V31" s="87">
        <v>567609</v>
      </c>
      <c r="W31" s="151" t="s">
        <v>161</v>
      </c>
      <c r="X31" s="87">
        <v>114391</v>
      </c>
      <c r="Y31" s="87">
        <v>841276</v>
      </c>
      <c r="Z31" s="87">
        <v>305019</v>
      </c>
      <c r="AA31" s="87">
        <v>147996</v>
      </c>
      <c r="AB31" s="94">
        <f>I31/$E$31</f>
        <v>2.6147515176564454E-2</v>
      </c>
      <c r="AC31" s="51"/>
      <c r="AD31" s="51">
        <f t="shared" ref="AD31:AK31" si="27">K31/$E$31</f>
        <v>0.26733450063426389</v>
      </c>
      <c r="AE31" s="51">
        <f t="shared" si="27"/>
        <v>0.12244878315567624</v>
      </c>
      <c r="AF31" s="51">
        <f t="shared" si="27"/>
        <v>1.4068636024166999E-2</v>
      </c>
      <c r="AG31" s="51">
        <f t="shared" si="27"/>
        <v>3.3132455030984553E-2</v>
      </c>
      <c r="AH31" s="51">
        <f t="shared" si="27"/>
        <v>0.17555677241645634</v>
      </c>
      <c r="AI31" s="51">
        <f t="shared" si="27"/>
        <v>0.14439427807577393</v>
      </c>
      <c r="AJ31" s="51">
        <f t="shared" si="27"/>
        <v>1.312929598393872E-2</v>
      </c>
      <c r="AK31" s="51">
        <f t="shared" si="27"/>
        <v>3.7960734065509705E-2</v>
      </c>
      <c r="AL31" s="51"/>
      <c r="AM31" s="51">
        <f>T31/$E$31</f>
        <v>4.2070864105246124E-2</v>
      </c>
      <c r="AN31" s="51">
        <f>U31/$E$31</f>
        <v>3.8698037550308206E-2</v>
      </c>
      <c r="AO31" s="51">
        <f>V31/$E$31</f>
        <v>1.8211492328241735E-2</v>
      </c>
      <c r="AP31" s="51"/>
      <c r="AQ31" s="51">
        <f>X31/$E$31</f>
        <v>3.6701863763962525E-3</v>
      </c>
      <c r="AR31" s="51">
        <f>Y31/$E$31</f>
        <v>2.6991981134784498E-2</v>
      </c>
      <c r="AS31" s="51">
        <f>Z31/$E$31</f>
        <v>9.7864043354984973E-3</v>
      </c>
      <c r="AT31" s="55">
        <f>AA31/$E$31</f>
        <v>4.7483884480522048E-3</v>
      </c>
      <c r="AU31" s="51">
        <f t="shared" si="1"/>
        <v>2.6147515176564454E-2</v>
      </c>
      <c r="AV31" s="51">
        <f t="shared" si="2"/>
        <v>0.43698437484509173</v>
      </c>
      <c r="AW31" s="51">
        <f t="shared" si="3"/>
        <v>0.47002147452547471</v>
      </c>
      <c r="AX31" s="55">
        <f t="shared" si="4"/>
        <v>4.5196960294731456E-2</v>
      </c>
    </row>
    <row r="32" spans="3:50" x14ac:dyDescent="0.25">
      <c r="C32" s="36" t="s">
        <v>45</v>
      </c>
      <c r="D32" s="10" t="s">
        <v>52</v>
      </c>
      <c r="E32" s="8">
        <v>20514482</v>
      </c>
      <c r="F32" s="8">
        <v>2879</v>
      </c>
      <c r="G32" s="158">
        <f t="shared" si="5"/>
        <v>7125.5581799235842</v>
      </c>
      <c r="H32" s="55">
        <f t="shared" si="21"/>
        <v>-0.19047269331791539</v>
      </c>
      <c r="I32" s="87">
        <v>1060673</v>
      </c>
      <c r="J32" s="151" t="s">
        <v>162</v>
      </c>
      <c r="K32" s="87">
        <v>1385724</v>
      </c>
      <c r="L32" s="87">
        <v>2870851</v>
      </c>
      <c r="M32" s="87">
        <v>26682</v>
      </c>
      <c r="N32" s="87">
        <v>1980463</v>
      </c>
      <c r="O32" s="87">
        <v>4655762</v>
      </c>
      <c r="P32" s="87">
        <v>2447904</v>
      </c>
      <c r="Q32" s="87">
        <v>494762</v>
      </c>
      <c r="R32" s="87">
        <v>811018</v>
      </c>
      <c r="S32" s="151" t="s">
        <v>161</v>
      </c>
      <c r="T32" s="87">
        <v>83658</v>
      </c>
      <c r="U32" s="87">
        <v>925445</v>
      </c>
      <c r="V32" s="87">
        <v>595002</v>
      </c>
      <c r="W32" s="151" t="s">
        <v>161</v>
      </c>
      <c r="X32" s="87">
        <v>100077</v>
      </c>
      <c r="Y32" s="87">
        <v>1765475</v>
      </c>
      <c r="Z32" s="87">
        <v>809436</v>
      </c>
      <c r="AA32" s="87">
        <v>245143</v>
      </c>
      <c r="AB32" s="94">
        <f>I32/$E$32</f>
        <v>5.1703620885967291E-2</v>
      </c>
      <c r="AC32" s="51"/>
      <c r="AD32" s="51">
        <f t="shared" ref="AD32:AK32" si="28">K32/$E$32</f>
        <v>6.7548573734398945E-2</v>
      </c>
      <c r="AE32" s="51">
        <f t="shared" si="28"/>
        <v>0.13994265124510577</v>
      </c>
      <c r="AF32" s="51">
        <f t="shared" si="28"/>
        <v>1.3006421512373552E-3</v>
      </c>
      <c r="AG32" s="51">
        <f t="shared" si="28"/>
        <v>9.6539751771455892E-2</v>
      </c>
      <c r="AH32" s="51">
        <f t="shared" si="28"/>
        <v>0.22695001511615062</v>
      </c>
      <c r="AI32" s="51">
        <f t="shared" si="28"/>
        <v>0.11932565492026559</v>
      </c>
      <c r="AJ32" s="51">
        <f t="shared" si="28"/>
        <v>2.4117694027078043E-2</v>
      </c>
      <c r="AK32" s="51">
        <f t="shared" si="28"/>
        <v>3.9533925350881391E-2</v>
      </c>
      <c r="AL32" s="51"/>
      <c r="AM32" s="51">
        <f>T32/$E$32</f>
        <v>4.0779971924224069E-3</v>
      </c>
      <c r="AN32" s="51">
        <f>U32/$E$32</f>
        <v>4.5111789807805044E-2</v>
      </c>
      <c r="AO32" s="51">
        <f>V32/$E$32</f>
        <v>2.9003998248651856E-2</v>
      </c>
      <c r="AP32" s="51"/>
      <c r="AQ32" s="51">
        <f>X32/$E$32</f>
        <v>4.8783586151480698E-3</v>
      </c>
      <c r="AR32" s="51">
        <f>Y32/$E$32</f>
        <v>8.6059935610365401E-2</v>
      </c>
      <c r="AS32" s="51">
        <f>Z32/$E$32</f>
        <v>3.945680909710516E-2</v>
      </c>
      <c r="AT32" s="55">
        <f>AA32/$E$32</f>
        <v>1.1949753349853045E-2</v>
      </c>
      <c r="AU32" s="51">
        <f t="shared" si="1"/>
        <v>5.1703620885967291E-2</v>
      </c>
      <c r="AV32" s="51">
        <f t="shared" si="2"/>
        <v>0.30533161890219795</v>
      </c>
      <c r="AW32" s="51">
        <f t="shared" si="3"/>
        <v>0.48812107466325499</v>
      </c>
      <c r="AX32" s="55">
        <f t="shared" si="4"/>
        <v>0.14234485667247168</v>
      </c>
    </row>
    <row r="33" spans="3:50" x14ac:dyDescent="0.25">
      <c r="C33" s="36" t="s">
        <v>45</v>
      </c>
      <c r="D33" s="23" t="s">
        <v>53</v>
      </c>
      <c r="E33" s="8">
        <v>5668741</v>
      </c>
      <c r="F33" s="8">
        <v>840</v>
      </c>
      <c r="G33" s="158">
        <f t="shared" si="5"/>
        <v>6748.5011904761905</v>
      </c>
      <c r="H33" s="55">
        <f t="shared" si="21"/>
        <v>-0.23330974852476483</v>
      </c>
      <c r="I33" s="87">
        <v>603349</v>
      </c>
      <c r="J33" s="151" t="s">
        <v>162</v>
      </c>
      <c r="K33" s="87">
        <v>521874</v>
      </c>
      <c r="L33" s="87">
        <v>858422</v>
      </c>
      <c r="M33" s="151" t="s">
        <v>162</v>
      </c>
      <c r="N33" s="87">
        <v>547457</v>
      </c>
      <c r="O33" s="87">
        <v>1259480</v>
      </c>
      <c r="P33" s="87">
        <v>910967</v>
      </c>
      <c r="Q33" s="87">
        <v>68587</v>
      </c>
      <c r="R33" s="87">
        <v>332554</v>
      </c>
      <c r="S33" s="151" t="s">
        <v>162</v>
      </c>
      <c r="T33" s="87">
        <v>17944</v>
      </c>
      <c r="U33" s="87">
        <v>101503</v>
      </c>
      <c r="V33" s="87">
        <v>111928</v>
      </c>
      <c r="W33" s="151" t="s">
        <v>161</v>
      </c>
      <c r="X33" s="87">
        <v>23187</v>
      </c>
      <c r="Y33" s="87">
        <v>217822</v>
      </c>
      <c r="Z33" s="87">
        <v>38540</v>
      </c>
      <c r="AA33" s="151" t="s">
        <v>162</v>
      </c>
      <c r="AB33" s="94">
        <f>I33/$E$33</f>
        <v>0.10643439169297027</v>
      </c>
      <c r="AC33" s="51"/>
      <c r="AD33" s="51">
        <f>K33/$E$33</f>
        <v>9.2061711762805892E-2</v>
      </c>
      <c r="AE33" s="51">
        <f>L33/$E$33</f>
        <v>0.15143080271263054</v>
      </c>
      <c r="AF33" s="51"/>
      <c r="AG33" s="51">
        <f>N33/$E$33</f>
        <v>9.6574706799975513E-2</v>
      </c>
      <c r="AH33" s="51">
        <f>O33/$E$33</f>
        <v>0.22217984557770412</v>
      </c>
      <c r="AI33" s="51">
        <f>P33/$E$33</f>
        <v>0.16070005667925205</v>
      </c>
      <c r="AJ33" s="51">
        <f>Q33/$E$33</f>
        <v>1.2099159231300213E-2</v>
      </c>
      <c r="AK33" s="51">
        <f>R33/$E$33</f>
        <v>5.8664525332873738E-2</v>
      </c>
      <c r="AL33" s="51"/>
      <c r="AM33" s="51">
        <f>T33/$E$33</f>
        <v>3.165429501894689E-3</v>
      </c>
      <c r="AN33" s="51">
        <f>U33/$E$33</f>
        <v>1.7905739563687951E-2</v>
      </c>
      <c r="AO33" s="51">
        <f>V33/$E$33</f>
        <v>1.9744772251898614E-2</v>
      </c>
      <c r="AP33" s="51"/>
      <c r="AQ33" s="51">
        <f>X33/$E$33</f>
        <v>4.0903262294043775E-3</v>
      </c>
      <c r="AR33" s="51">
        <f>Y33/$E$33</f>
        <v>3.8425110619800765E-2</v>
      </c>
      <c r="AS33" s="51">
        <f>Z33/$E$33</f>
        <v>6.7986877509485797E-3</v>
      </c>
      <c r="AT33" s="55"/>
      <c r="AU33" s="51">
        <f t="shared" si="1"/>
        <v>0.10643439169297027</v>
      </c>
      <c r="AV33" s="51">
        <f t="shared" si="2"/>
        <v>0.34006722127541195</v>
      </c>
      <c r="AW33" s="51">
        <f t="shared" si="3"/>
        <v>0.49445952813861144</v>
      </c>
      <c r="AX33" s="55">
        <f t="shared" si="4"/>
        <v>4.9314124600153719E-2</v>
      </c>
    </row>
    <row r="34" spans="3:50" x14ac:dyDescent="0.25">
      <c r="C34" s="36" t="s">
        <v>45</v>
      </c>
      <c r="D34" s="23" t="s">
        <v>54</v>
      </c>
      <c r="E34" s="8">
        <v>3804834</v>
      </c>
      <c r="F34" s="8">
        <v>588</v>
      </c>
      <c r="G34" s="158">
        <f t="shared" si="5"/>
        <v>6470.8061224489793</v>
      </c>
      <c r="H34" s="55">
        <f t="shared" si="21"/>
        <v>-0.26485839844419856</v>
      </c>
      <c r="I34" s="87">
        <v>73590</v>
      </c>
      <c r="J34" s="151" t="s">
        <v>162</v>
      </c>
      <c r="K34" s="87">
        <v>388170</v>
      </c>
      <c r="L34" s="87">
        <v>727010</v>
      </c>
      <c r="M34" s="151" t="s">
        <v>162</v>
      </c>
      <c r="N34" s="87">
        <v>147242</v>
      </c>
      <c r="O34" s="87">
        <v>593798</v>
      </c>
      <c r="P34" s="87">
        <v>1277895</v>
      </c>
      <c r="Q34" s="87">
        <v>119619</v>
      </c>
      <c r="R34" s="151" t="s">
        <v>162</v>
      </c>
      <c r="S34" s="151" t="s">
        <v>162</v>
      </c>
      <c r="T34" s="87">
        <v>44048</v>
      </c>
      <c r="U34" s="151" t="s">
        <v>162</v>
      </c>
      <c r="V34" s="87">
        <v>132648</v>
      </c>
      <c r="W34" s="151" t="s">
        <v>161</v>
      </c>
      <c r="X34" s="87">
        <v>7287</v>
      </c>
      <c r="Y34" s="87">
        <v>51010</v>
      </c>
      <c r="Z34" s="87">
        <v>12929</v>
      </c>
      <c r="AA34" s="87">
        <v>24797</v>
      </c>
      <c r="AB34" s="94">
        <f>I34/$E$34</f>
        <v>1.9341185449877708E-2</v>
      </c>
      <c r="AC34" s="51"/>
      <c r="AD34" s="51">
        <f>K34/$E$34</f>
        <v>0.10202021954177239</v>
      </c>
      <c r="AE34" s="51">
        <f>L34/$E$34</f>
        <v>0.19107535309030566</v>
      </c>
      <c r="AF34" s="51"/>
      <c r="AG34" s="51">
        <f>N34/$E$34</f>
        <v>3.869866596019695E-2</v>
      </c>
      <c r="AH34" s="51">
        <f>O34/$E$34</f>
        <v>0.15606410161389433</v>
      </c>
      <c r="AI34" s="51">
        <f>P34/$E$34</f>
        <v>0.33586090746665953</v>
      </c>
      <c r="AJ34" s="51">
        <f>Q34/$E$34</f>
        <v>3.1438690886382951E-2</v>
      </c>
      <c r="AK34" s="51"/>
      <c r="AL34" s="51"/>
      <c r="AM34" s="51">
        <f>T34/$E$34</f>
        <v>1.1576851973042713E-2</v>
      </c>
      <c r="AN34" s="51"/>
      <c r="AO34" s="51">
        <f>V34/$E$34</f>
        <v>3.4863018991104472E-2</v>
      </c>
      <c r="AP34" s="51"/>
      <c r="AQ34" s="51">
        <f>X34/$E$34</f>
        <v>1.9151952489911519E-3</v>
      </c>
      <c r="AR34" s="51">
        <f>Y34/$E$34</f>
        <v>1.3406629566493571E-2</v>
      </c>
      <c r="AS34" s="51">
        <f>Z34/$E$34</f>
        <v>3.3980457491706601E-3</v>
      </c>
      <c r="AT34" s="55">
        <f>AA34/$E$34</f>
        <v>6.5172357059466984E-3</v>
      </c>
      <c r="AU34" s="51">
        <f t="shared" si="1"/>
        <v>1.9341185449877708E-2</v>
      </c>
      <c r="AV34" s="51">
        <f t="shared" si="2"/>
        <v>0.33179423859227497</v>
      </c>
      <c r="AW34" s="51">
        <f t="shared" si="3"/>
        <v>0.56980357093108391</v>
      </c>
      <c r="AX34" s="55">
        <f t="shared" si="4"/>
        <v>2.5237106270602085E-2</v>
      </c>
    </row>
    <row r="35" spans="3:50" x14ac:dyDescent="0.25">
      <c r="C35" s="36" t="s">
        <v>45</v>
      </c>
      <c r="D35" s="23" t="s">
        <v>55</v>
      </c>
      <c r="E35" s="8">
        <v>7373743</v>
      </c>
      <c r="F35" s="8">
        <v>915</v>
      </c>
      <c r="G35" s="158">
        <f t="shared" si="5"/>
        <v>8058.7355191256829</v>
      </c>
      <c r="H35" s="55">
        <f t="shared" si="21"/>
        <v>-8.4455379447757606E-2</v>
      </c>
      <c r="I35" s="87">
        <v>529284</v>
      </c>
      <c r="J35" s="151" t="s">
        <v>162</v>
      </c>
      <c r="K35" s="87">
        <v>550538</v>
      </c>
      <c r="L35" s="87">
        <v>1111333</v>
      </c>
      <c r="M35" s="151" t="s">
        <v>162</v>
      </c>
      <c r="N35" s="87">
        <v>394999</v>
      </c>
      <c r="O35" s="87">
        <v>1607676</v>
      </c>
      <c r="P35" s="87">
        <v>1596982</v>
      </c>
      <c r="Q35" s="87">
        <v>43056</v>
      </c>
      <c r="R35" s="87">
        <v>249208</v>
      </c>
      <c r="S35" s="151" t="s">
        <v>161</v>
      </c>
      <c r="T35" s="87">
        <v>189524</v>
      </c>
      <c r="U35" s="87">
        <v>317777</v>
      </c>
      <c r="V35" s="87">
        <v>203979</v>
      </c>
      <c r="W35" s="151" t="s">
        <v>161</v>
      </c>
      <c r="X35" s="87">
        <v>4073</v>
      </c>
      <c r="Y35" s="87">
        <v>234215</v>
      </c>
      <c r="Z35" s="87">
        <v>77295</v>
      </c>
      <c r="AA35" s="151" t="s">
        <v>162</v>
      </c>
      <c r="AB35" s="94">
        <f>I35/$E$35</f>
        <v>7.1779556190119456E-2</v>
      </c>
      <c r="AC35" s="51"/>
      <c r="AD35" s="51">
        <f>K35/$E$35</f>
        <v>7.4661945771638635E-2</v>
      </c>
      <c r="AE35" s="51">
        <f>L35/$E$35</f>
        <v>0.15071490829013162</v>
      </c>
      <c r="AF35" s="51"/>
      <c r="AG35" s="51">
        <f>N35/$E$35</f>
        <v>5.3568316660887148E-2</v>
      </c>
      <c r="AH35" s="51">
        <f>O35/$E$35</f>
        <v>0.21802712679300051</v>
      </c>
      <c r="AI35" s="51">
        <f>P35/$E$35</f>
        <v>0.21657684570780403</v>
      </c>
      <c r="AJ35" s="51">
        <f>Q35/$E$35</f>
        <v>5.8390969145520801E-3</v>
      </c>
      <c r="AK35" s="51">
        <f>R35/$E$35</f>
        <v>3.3796675582536573E-2</v>
      </c>
      <c r="AL35" s="51"/>
      <c r="AM35" s="51">
        <f>T35/$E$35</f>
        <v>2.5702550251615768E-2</v>
      </c>
      <c r="AN35" s="51">
        <f>U35/$E$35</f>
        <v>4.3095752048857683E-2</v>
      </c>
      <c r="AO35" s="51">
        <f>V35/$E$35</f>
        <v>2.7662884372292335E-2</v>
      </c>
      <c r="AP35" s="51"/>
      <c r="AQ35" s="51">
        <f>X35/$E$35</f>
        <v>5.5236533196234257E-4</v>
      </c>
      <c r="AR35" s="51">
        <f>Y35/$E$35</f>
        <v>3.1763379873695083E-2</v>
      </c>
      <c r="AS35" s="51">
        <f>Z35/$E$35</f>
        <v>1.0482464604475637E-2</v>
      </c>
      <c r="AT35" s="55"/>
      <c r="AU35" s="51">
        <f t="shared" si="1"/>
        <v>7.1779556190119456E-2</v>
      </c>
      <c r="AV35" s="51">
        <f t="shared" si="2"/>
        <v>0.2789451707226574</v>
      </c>
      <c r="AW35" s="51">
        <f t="shared" si="3"/>
        <v>0.57070093167065905</v>
      </c>
      <c r="AX35" s="55">
        <f t="shared" si="4"/>
        <v>4.2798209810133062E-2</v>
      </c>
    </row>
    <row r="36" spans="3:50" x14ac:dyDescent="0.25">
      <c r="C36" s="36" t="s">
        <v>45</v>
      </c>
      <c r="D36" s="23" t="s">
        <v>56</v>
      </c>
      <c r="E36" s="8">
        <v>10711158</v>
      </c>
      <c r="F36" s="8">
        <v>1187</v>
      </c>
      <c r="G36" s="158">
        <f t="shared" si="5"/>
        <v>9023.7219882055597</v>
      </c>
      <c r="H36" s="55">
        <f t="shared" si="21"/>
        <v>2.5175736820422845E-2</v>
      </c>
      <c r="I36" s="87">
        <v>1194591</v>
      </c>
      <c r="J36" s="87">
        <v>1037340</v>
      </c>
      <c r="K36" s="87">
        <v>1745890</v>
      </c>
      <c r="L36" s="87">
        <v>1114085</v>
      </c>
      <c r="M36" s="151" t="s">
        <v>162</v>
      </c>
      <c r="N36" s="87">
        <v>716303</v>
      </c>
      <c r="O36" s="87">
        <v>1520603</v>
      </c>
      <c r="P36" s="87">
        <v>1433392</v>
      </c>
      <c r="Q36" s="87">
        <v>208405</v>
      </c>
      <c r="R36" s="87">
        <v>297209</v>
      </c>
      <c r="S36" s="151" t="s">
        <v>161</v>
      </c>
      <c r="T36" s="151" t="s">
        <v>162</v>
      </c>
      <c r="U36" s="87">
        <v>268854</v>
      </c>
      <c r="V36" s="87">
        <v>444279</v>
      </c>
      <c r="W36" s="151" t="s">
        <v>161</v>
      </c>
      <c r="X36" s="87">
        <v>197049</v>
      </c>
      <c r="Y36" s="87">
        <v>202140</v>
      </c>
      <c r="Z36" s="87">
        <v>50497</v>
      </c>
      <c r="AA36" s="87">
        <v>56503</v>
      </c>
      <c r="AB36" s="94">
        <f>I36/$E$36</f>
        <v>0.11152771717119661</v>
      </c>
      <c r="AC36" s="51">
        <f>J36/$E$36</f>
        <v>9.6846671480338542E-2</v>
      </c>
      <c r="AD36" s="51">
        <f>K36/$E$36</f>
        <v>0.16299731550967692</v>
      </c>
      <c r="AE36" s="51">
        <f>L36/$E$36</f>
        <v>0.10401162974162084</v>
      </c>
      <c r="AF36" s="51"/>
      <c r="AG36" s="51">
        <f>N36/$E$36</f>
        <v>6.6874468661558342E-2</v>
      </c>
      <c r="AH36" s="51">
        <f>O36/$E$36</f>
        <v>0.1419643889110776</v>
      </c>
      <c r="AI36" s="51">
        <f>P36/$E$36</f>
        <v>0.13382231874462128</v>
      </c>
      <c r="AJ36" s="51">
        <f>Q36/$E$36</f>
        <v>1.9456813166232819E-2</v>
      </c>
      <c r="AK36" s="51">
        <f>R36/$E$36</f>
        <v>2.774760674802855E-2</v>
      </c>
      <c r="AL36" s="51"/>
      <c r="AM36" s="51"/>
      <c r="AN36" s="51">
        <f>U36/$E$36</f>
        <v>2.5100367299221989E-2</v>
      </c>
      <c r="AO36" s="51">
        <f>V36/$E$36</f>
        <v>4.1478148301052044E-2</v>
      </c>
      <c r="AP36" s="51"/>
      <c r="AQ36" s="51">
        <f>X36/$E$36</f>
        <v>1.8396610338490011E-2</v>
      </c>
      <c r="AR36" s="51">
        <f>Y36/$E$36</f>
        <v>1.887190908770088E-2</v>
      </c>
      <c r="AS36" s="51">
        <f>Z36/$E$36</f>
        <v>4.7144295696132949E-3</v>
      </c>
      <c r="AT36" s="55">
        <f>AA36/$E$36</f>
        <v>5.2751532560718455E-3</v>
      </c>
      <c r="AU36" s="51">
        <f t="shared" si="1"/>
        <v>0.11152771717119661</v>
      </c>
      <c r="AV36" s="51">
        <f t="shared" si="2"/>
        <v>0.43073008539319457</v>
      </c>
      <c r="AW36" s="51">
        <f t="shared" si="3"/>
        <v>0.38956964317023435</v>
      </c>
      <c r="AX36" s="55">
        <f t="shared" si="4"/>
        <v>4.725810225187603E-2</v>
      </c>
    </row>
    <row r="37" spans="3:50" x14ac:dyDescent="0.25">
      <c r="C37" s="36" t="s">
        <v>45</v>
      </c>
      <c r="D37" s="23" t="s">
        <v>57</v>
      </c>
      <c r="E37" s="8">
        <v>2950544</v>
      </c>
      <c r="F37" s="8">
        <v>511</v>
      </c>
      <c r="G37" s="158">
        <f t="shared" si="5"/>
        <v>5774.0587084148729</v>
      </c>
      <c r="H37" s="55">
        <f t="shared" si="21"/>
        <v>-0.34401515266310612</v>
      </c>
      <c r="I37" s="87">
        <v>420830</v>
      </c>
      <c r="J37" s="151" t="s">
        <v>162</v>
      </c>
      <c r="K37" s="87">
        <v>466885</v>
      </c>
      <c r="L37" s="151" t="s">
        <v>162</v>
      </c>
      <c r="M37" s="151" t="s">
        <v>162</v>
      </c>
      <c r="N37" s="87">
        <v>214941</v>
      </c>
      <c r="O37" s="87">
        <v>610580</v>
      </c>
      <c r="P37" s="87">
        <v>420215</v>
      </c>
      <c r="Q37" s="151" t="s">
        <v>162</v>
      </c>
      <c r="R37" s="151" t="s">
        <v>162</v>
      </c>
      <c r="S37" s="151" t="s">
        <v>162</v>
      </c>
      <c r="T37" s="151" t="s">
        <v>162</v>
      </c>
      <c r="U37" s="87">
        <v>48982</v>
      </c>
      <c r="V37" s="87">
        <v>121140</v>
      </c>
      <c r="W37" s="151" t="s">
        <v>161</v>
      </c>
      <c r="X37" s="87">
        <v>8021</v>
      </c>
      <c r="Y37" s="87">
        <v>125420</v>
      </c>
      <c r="Z37" s="87">
        <v>47846</v>
      </c>
      <c r="AA37" s="151" t="s">
        <v>162</v>
      </c>
      <c r="AB37" s="94">
        <f>I37/$E$37</f>
        <v>0.14262793572981797</v>
      </c>
      <c r="AC37" s="51"/>
      <c r="AD37" s="51">
        <f>K37/$E$37</f>
        <v>0.15823692173375487</v>
      </c>
      <c r="AE37" s="51"/>
      <c r="AF37" s="51"/>
      <c r="AG37" s="51">
        <f>N37/$E$37</f>
        <v>7.284792228145047E-2</v>
      </c>
      <c r="AH37" s="51">
        <f>O37/$E$37</f>
        <v>0.20693811039591342</v>
      </c>
      <c r="AI37" s="51">
        <f>P37/$E$37</f>
        <v>0.14241949959058398</v>
      </c>
      <c r="AJ37" s="51"/>
      <c r="AK37" s="51"/>
      <c r="AL37" s="51"/>
      <c r="AM37" s="51"/>
      <c r="AN37" s="51">
        <f>U37/$E$37</f>
        <v>1.6601006458470031E-2</v>
      </c>
      <c r="AO37" s="51">
        <f>V37/$E$37</f>
        <v>4.105683562082111E-2</v>
      </c>
      <c r="AP37" s="51"/>
      <c r="AQ37" s="51">
        <f t="shared" ref="AQ37:AS38" si="29">X37/$E$37</f>
        <v>2.7184817443834087E-3</v>
      </c>
      <c r="AR37" s="51">
        <f t="shared" si="29"/>
        <v>4.2507415581669004E-2</v>
      </c>
      <c r="AS37" s="51">
        <f t="shared" si="29"/>
        <v>1.6215992711852457E-2</v>
      </c>
      <c r="AT37" s="55"/>
      <c r="AU37" s="51">
        <f t="shared" si="1"/>
        <v>0.14262793572981797</v>
      </c>
      <c r="AV37" s="51">
        <f t="shared" si="2"/>
        <v>0.23108484401520535</v>
      </c>
      <c r="AW37" s="51">
        <f t="shared" si="3"/>
        <v>0.40701545206578854</v>
      </c>
      <c r="AX37" s="55">
        <f t="shared" si="4"/>
        <v>6.1441890037904873E-2</v>
      </c>
    </row>
    <row r="38" spans="3:50" x14ac:dyDescent="0.25">
      <c r="C38" s="36" t="s">
        <v>45</v>
      </c>
      <c r="D38" s="23" t="s">
        <v>58</v>
      </c>
      <c r="E38" s="8">
        <v>5332842</v>
      </c>
      <c r="F38" s="8">
        <v>835</v>
      </c>
      <c r="G38" s="158">
        <f t="shared" si="5"/>
        <v>6386.6371257485034</v>
      </c>
      <c r="H38" s="55">
        <f t="shared" si="21"/>
        <v>-0.27442075124303567</v>
      </c>
      <c r="I38" s="87">
        <v>495508</v>
      </c>
      <c r="J38" s="151" t="s">
        <v>162</v>
      </c>
      <c r="K38" s="87">
        <v>461353</v>
      </c>
      <c r="L38" s="151">
        <v>536645</v>
      </c>
      <c r="M38" s="151" t="s">
        <v>162</v>
      </c>
      <c r="N38" s="87">
        <v>139413</v>
      </c>
      <c r="O38" s="87">
        <v>1387584</v>
      </c>
      <c r="P38" s="87">
        <v>901016</v>
      </c>
      <c r="Q38" s="151">
        <v>125268</v>
      </c>
      <c r="R38" s="151">
        <v>132998</v>
      </c>
      <c r="S38" s="151" t="s">
        <v>162</v>
      </c>
      <c r="T38" s="151">
        <v>186871</v>
      </c>
      <c r="U38" s="87">
        <v>110148</v>
      </c>
      <c r="V38" s="87">
        <v>176543</v>
      </c>
      <c r="W38" s="151" t="s">
        <v>161</v>
      </c>
      <c r="X38" s="87">
        <v>64459</v>
      </c>
      <c r="Y38" s="87">
        <v>113009</v>
      </c>
      <c r="Z38" s="87">
        <v>207612</v>
      </c>
      <c r="AA38" s="151">
        <v>78918</v>
      </c>
      <c r="AB38" s="94">
        <f>I38/$E$37</f>
        <v>0.16793784468220097</v>
      </c>
      <c r="AC38" s="51"/>
      <c r="AD38" s="51">
        <f>K38/$E$37</f>
        <v>0.15636201324230378</v>
      </c>
      <c r="AE38" s="51">
        <f t="shared" ref="AE38" si="30">L38/$E$36</f>
        <v>5.0101492294297216E-2</v>
      </c>
      <c r="AF38" s="51"/>
      <c r="AG38" s="51">
        <f>N38/$E$37</f>
        <v>4.724993086020747E-2</v>
      </c>
      <c r="AH38" s="51">
        <v>0.37</v>
      </c>
      <c r="AI38" s="51">
        <v>0.2054</v>
      </c>
      <c r="AJ38" s="51">
        <f t="shared" ref="AJ38" si="31">Q38/$E$36</f>
        <v>1.1695094031849778E-2</v>
      </c>
      <c r="AK38" s="51">
        <f t="shared" ref="AK38" si="32">R38/$E$36</f>
        <v>1.2416771370565162E-2</v>
      </c>
      <c r="AL38" s="51"/>
      <c r="AM38" s="51">
        <f t="shared" ref="AM38" si="33">T38/$E$35</f>
        <v>2.5342760115181665E-2</v>
      </c>
      <c r="AN38" s="51">
        <f>U38/$E$37</f>
        <v>3.7331420917634174E-2</v>
      </c>
      <c r="AO38" s="51">
        <f>V38/$E$37</f>
        <v>5.9834050941114589E-2</v>
      </c>
      <c r="AP38" s="51"/>
      <c r="AQ38" s="51">
        <f t="shared" si="29"/>
        <v>2.1846479835582862E-2</v>
      </c>
      <c r="AR38" s="51">
        <f t="shared" si="29"/>
        <v>3.8301072615761704E-2</v>
      </c>
      <c r="AS38" s="51">
        <f t="shared" si="29"/>
        <v>7.0363973558774245E-2</v>
      </c>
      <c r="AT38" s="55">
        <f t="shared" ref="AT38" si="34">AA38/$E$36</f>
        <v>7.3678308171721491E-3</v>
      </c>
      <c r="AU38" s="51">
        <f t="shared" ref="AU38" si="35">AB38</f>
        <v>0.16793784468220097</v>
      </c>
      <c r="AV38" s="51">
        <f t="shared" ref="AV38" si="36">SUM(AC38:AG38)</f>
        <v>0.25371343639680849</v>
      </c>
      <c r="AW38" s="51">
        <f t="shared" ref="AW38" si="37">SUM(AH38:AO38)</f>
        <v>0.72202009737634543</v>
      </c>
      <c r="AX38" s="55">
        <f t="shared" ref="AX38" si="38">SUM(AP38:AT38)</f>
        <v>0.13787935682729097</v>
      </c>
    </row>
    <row r="39" spans="3:50" x14ac:dyDescent="0.25">
      <c r="C39" s="36" t="s">
        <v>45</v>
      </c>
      <c r="D39" s="23" t="s">
        <v>59</v>
      </c>
      <c r="E39" s="8">
        <v>1731538</v>
      </c>
      <c r="F39" s="8">
        <v>203</v>
      </c>
      <c r="G39" s="158">
        <f t="shared" si="5"/>
        <v>8529.7438423645326</v>
      </c>
      <c r="H39" s="55">
        <f t="shared" si="21"/>
        <v>-3.094461022680095E-2</v>
      </c>
      <c r="I39" s="87">
        <v>159438</v>
      </c>
      <c r="J39" s="151" t="s">
        <v>162</v>
      </c>
      <c r="K39" s="87">
        <v>270278</v>
      </c>
      <c r="L39" s="151" t="s">
        <v>162</v>
      </c>
      <c r="M39" s="151" t="s">
        <v>162</v>
      </c>
      <c r="N39" s="87">
        <v>129308</v>
      </c>
      <c r="O39" s="87">
        <v>746756</v>
      </c>
      <c r="P39" s="151" t="s">
        <v>162</v>
      </c>
      <c r="Q39" s="151" t="s">
        <v>162</v>
      </c>
      <c r="R39" s="151" t="s">
        <v>162</v>
      </c>
      <c r="S39" s="151" t="s">
        <v>162</v>
      </c>
      <c r="T39" s="151" t="s">
        <v>162</v>
      </c>
      <c r="U39" s="151" t="s">
        <v>162</v>
      </c>
      <c r="V39" s="151" t="s">
        <v>162</v>
      </c>
      <c r="W39" s="151" t="s">
        <v>162</v>
      </c>
      <c r="X39" s="151" t="s">
        <v>161</v>
      </c>
      <c r="Y39" s="87">
        <v>31259</v>
      </c>
      <c r="Z39" s="151" t="s">
        <v>162</v>
      </c>
      <c r="AA39" s="151" t="s">
        <v>162</v>
      </c>
      <c r="AB39" s="94">
        <f>I39/$E$39</f>
        <v>9.2078833961483947E-2</v>
      </c>
      <c r="AC39" s="51"/>
      <c r="AD39" s="51">
        <f>K39/$E$39</f>
        <v>0.15609128993992624</v>
      </c>
      <c r="AE39" s="51"/>
      <c r="AF39" s="51"/>
      <c r="AG39" s="51">
        <f>N39/$E$39</f>
        <v>7.4678118528152426E-2</v>
      </c>
      <c r="AH39" s="51">
        <f>O39/$E$39</f>
        <v>0.43126746279896833</v>
      </c>
      <c r="AI39" s="51"/>
      <c r="AJ39" s="51"/>
      <c r="AK39" s="51"/>
      <c r="AL39" s="51"/>
      <c r="AM39" s="51"/>
      <c r="AN39" s="51"/>
      <c r="AO39" s="51"/>
      <c r="AP39" s="51"/>
      <c r="AQ39" s="51"/>
      <c r="AR39" s="51">
        <f>Y39/$E$39</f>
        <v>1.8052736930982746E-2</v>
      </c>
      <c r="AS39" s="51"/>
      <c r="AT39" s="55"/>
      <c r="AU39" s="51">
        <f t="shared" ref="AU39:AU70" si="39">AB39</f>
        <v>9.2078833961483947E-2</v>
      </c>
      <c r="AV39" s="51">
        <f t="shared" si="2"/>
        <v>0.23076940846807867</v>
      </c>
      <c r="AW39" s="51">
        <f t="shared" si="3"/>
        <v>0.43126746279896833</v>
      </c>
      <c r="AX39" s="55">
        <f t="shared" ref="AX39:AX70" si="40">SUM(AP39:AT39)</f>
        <v>1.8052736930982746E-2</v>
      </c>
    </row>
    <row r="40" spans="3:50" ht="15.75" thickBot="1" x14ac:dyDescent="0.3">
      <c r="C40" s="146" t="s">
        <v>45</v>
      </c>
      <c r="D40" s="132" t="s">
        <v>164</v>
      </c>
      <c r="E40" s="136">
        <v>979068841</v>
      </c>
      <c r="F40" s="136">
        <v>111231</v>
      </c>
      <c r="G40" s="159">
        <f t="shared" si="5"/>
        <v>8802.1220792764616</v>
      </c>
      <c r="H40" s="143"/>
      <c r="I40" s="140">
        <v>49768650</v>
      </c>
      <c r="J40" s="140">
        <v>13344032</v>
      </c>
      <c r="K40" s="140">
        <v>247405963</v>
      </c>
      <c r="L40" s="140">
        <v>66549766</v>
      </c>
      <c r="M40" s="140">
        <v>15509591</v>
      </c>
      <c r="N40" s="140">
        <v>64705657</v>
      </c>
      <c r="O40" s="140">
        <v>171097423</v>
      </c>
      <c r="P40" s="140">
        <v>150186116</v>
      </c>
      <c r="Q40" s="140">
        <v>17275597</v>
      </c>
      <c r="R40" s="140">
        <v>50677115</v>
      </c>
      <c r="S40" s="140">
        <v>3297</v>
      </c>
      <c r="T40" s="140">
        <v>28392275</v>
      </c>
      <c r="U40" s="140">
        <v>25229292</v>
      </c>
      <c r="V40" s="140">
        <v>27359450</v>
      </c>
      <c r="W40" s="140">
        <v>84251</v>
      </c>
      <c r="X40" s="140">
        <v>6105178</v>
      </c>
      <c r="Y40" s="140">
        <v>22409985</v>
      </c>
      <c r="Z40" s="140">
        <v>16652957</v>
      </c>
      <c r="AA40" s="140">
        <v>6312246</v>
      </c>
      <c r="AB40" s="144">
        <f>I40/$E$40</f>
        <v>5.0832635986216623E-2</v>
      </c>
      <c r="AC40" s="145">
        <f t="shared" ref="AC40:AG40" si="41">J40/$E$40</f>
        <v>1.3629309238736155E-2</v>
      </c>
      <c r="AD40" s="145">
        <f t="shared" si="41"/>
        <v>0.2526951656916227</v>
      </c>
      <c r="AE40" s="145">
        <f t="shared" si="41"/>
        <v>6.7972509401920594E-2</v>
      </c>
      <c r="AF40" s="145">
        <f t="shared" si="41"/>
        <v>1.5841164942149353E-2</v>
      </c>
      <c r="AG40" s="145">
        <f t="shared" si="41"/>
        <v>6.6088975861912855E-2</v>
      </c>
      <c r="AH40" s="145">
        <f t="shared" ref="AH40:AT40" si="42">O40/$E$40</f>
        <v>0.17475525298634237</v>
      </c>
      <c r="AI40" s="145">
        <f t="shared" si="42"/>
        <v>0.15339689070954715</v>
      </c>
      <c r="AJ40" s="145">
        <f t="shared" si="42"/>
        <v>1.7644925746339832E-2</v>
      </c>
      <c r="AK40" s="145">
        <f t="shared" si="42"/>
        <v>5.1760522731210075E-2</v>
      </c>
      <c r="AL40" s="145">
        <f t="shared" si="42"/>
        <v>3.3674853717461936E-6</v>
      </c>
      <c r="AM40" s="145">
        <f t="shared" si="42"/>
        <v>2.8999263188685218E-2</v>
      </c>
      <c r="AN40" s="145">
        <f t="shared" si="42"/>
        <v>2.5768659917959742E-2</v>
      </c>
      <c r="AO40" s="145">
        <f t="shared" si="42"/>
        <v>2.7944357796184833E-2</v>
      </c>
      <c r="AP40" s="145">
        <f t="shared" si="42"/>
        <v>8.6052171687894623E-5</v>
      </c>
      <c r="AQ40" s="145">
        <f t="shared" si="42"/>
        <v>6.2356983945728488E-3</v>
      </c>
      <c r="AR40" s="145">
        <f t="shared" si="42"/>
        <v>2.2889079972263155E-2</v>
      </c>
      <c r="AS40" s="145">
        <f t="shared" si="42"/>
        <v>1.7008974550748675E-2</v>
      </c>
      <c r="AT40" s="152">
        <f t="shared" si="42"/>
        <v>6.4471932265281846E-3</v>
      </c>
      <c r="AU40" s="145">
        <f t="shared" si="39"/>
        <v>5.0832635986216623E-2</v>
      </c>
      <c r="AV40" s="145">
        <f t="shared" si="2"/>
        <v>0.41622712513634175</v>
      </c>
      <c r="AW40" s="145">
        <f t="shared" si="3"/>
        <v>0.48027324056164095</v>
      </c>
      <c r="AX40" s="152">
        <f t="shared" si="40"/>
        <v>5.266699831580076E-2</v>
      </c>
    </row>
    <row r="41" spans="3:50" x14ac:dyDescent="0.25">
      <c r="C41" s="32" t="s">
        <v>60</v>
      </c>
      <c r="D41" s="11" t="s">
        <v>60</v>
      </c>
      <c r="E41" s="8">
        <v>5103036107</v>
      </c>
      <c r="F41" s="8">
        <v>361307</v>
      </c>
      <c r="G41" s="158">
        <f t="shared" si="5"/>
        <v>14123.822973260967</v>
      </c>
      <c r="H41" s="55">
        <f>(G41/$G$49)-1</f>
        <v>7.1185097738089009E-2</v>
      </c>
      <c r="I41" s="87">
        <v>39156160</v>
      </c>
      <c r="J41" s="87">
        <v>5896578</v>
      </c>
      <c r="K41" s="87">
        <v>684716564</v>
      </c>
      <c r="L41" s="87">
        <v>210570527</v>
      </c>
      <c r="M41" s="87">
        <v>35737827</v>
      </c>
      <c r="N41" s="87">
        <v>313375446</v>
      </c>
      <c r="O41" s="87">
        <v>1147487754</v>
      </c>
      <c r="P41" s="87">
        <v>682002282</v>
      </c>
      <c r="Q41" s="87">
        <v>152568939</v>
      </c>
      <c r="R41" s="87">
        <v>604396002</v>
      </c>
      <c r="S41" s="87">
        <v>18913</v>
      </c>
      <c r="T41" s="87">
        <v>296396945</v>
      </c>
      <c r="U41" s="87">
        <v>362168055</v>
      </c>
      <c r="V41" s="87">
        <v>233557350</v>
      </c>
      <c r="W41" s="87">
        <v>246633</v>
      </c>
      <c r="X41" s="87">
        <v>43615254</v>
      </c>
      <c r="Y41" s="87">
        <v>132974305</v>
      </c>
      <c r="Z41" s="87">
        <v>105819753</v>
      </c>
      <c r="AA41" s="87">
        <v>52330820</v>
      </c>
      <c r="AB41" s="94">
        <f>I41/$E$41</f>
        <v>7.6731105128353344E-3</v>
      </c>
      <c r="AC41" s="51">
        <f t="shared" ref="AC41:AG41" si="43">J41/$E$41</f>
        <v>1.1555038758027741E-3</v>
      </c>
      <c r="AD41" s="51">
        <f t="shared" si="43"/>
        <v>0.13417827145309674</v>
      </c>
      <c r="AE41" s="51">
        <f t="shared" si="43"/>
        <v>4.1263773679977217E-2</v>
      </c>
      <c r="AF41" s="51">
        <f t="shared" si="43"/>
        <v>7.0032479196016784E-3</v>
      </c>
      <c r="AG41" s="51">
        <f t="shared" si="43"/>
        <v>6.1409607815655617E-2</v>
      </c>
      <c r="AH41" s="51">
        <f t="shared" ref="AH41:AT41" si="44">O41/$E$41</f>
        <v>0.22486373404764937</v>
      </c>
      <c r="AI41" s="51">
        <f t="shared" si="44"/>
        <v>0.13364637594166254</v>
      </c>
      <c r="AJ41" s="51">
        <f t="shared" si="44"/>
        <v>2.989767969517524E-2</v>
      </c>
      <c r="AK41" s="51">
        <f t="shared" si="44"/>
        <v>0.11843851176575655</v>
      </c>
      <c r="AL41" s="51">
        <f t="shared" si="44"/>
        <v>3.7062250008492838E-6</v>
      </c>
      <c r="AM41" s="51">
        <f t="shared" si="44"/>
        <v>5.8082470667495903E-2</v>
      </c>
      <c r="AN41" s="51">
        <f t="shared" si="44"/>
        <v>7.0971093953891951E-2</v>
      </c>
      <c r="AO41" s="51">
        <f t="shared" si="44"/>
        <v>4.5768312256231507E-2</v>
      </c>
      <c r="AP41" s="51">
        <f t="shared" si="44"/>
        <v>4.833063980513199E-5</v>
      </c>
      <c r="AQ41" s="51">
        <f t="shared" si="44"/>
        <v>8.5469224762434164E-3</v>
      </c>
      <c r="AR41" s="51">
        <f t="shared" si="44"/>
        <v>2.6057880487577744E-2</v>
      </c>
      <c r="AS41" s="51">
        <f t="shared" si="44"/>
        <v>2.07366263497222E-2</v>
      </c>
      <c r="AT41" s="55">
        <f t="shared" si="44"/>
        <v>1.0254840236818257E-2</v>
      </c>
      <c r="AU41" s="51">
        <f t="shared" si="39"/>
        <v>7.6731105128353344E-3</v>
      </c>
      <c r="AV41" s="51">
        <f t="shared" si="2"/>
        <v>0.24501040474413405</v>
      </c>
      <c r="AW41" s="51">
        <f t="shared" si="3"/>
        <v>0.68167188455286387</v>
      </c>
      <c r="AX41" s="55">
        <f t="shared" si="40"/>
        <v>6.5644600190166755E-2</v>
      </c>
    </row>
    <row r="42" spans="3:50" x14ac:dyDescent="0.25">
      <c r="C42" s="32" t="s">
        <v>60</v>
      </c>
      <c r="D42" s="11" t="s">
        <v>61</v>
      </c>
      <c r="E42" s="8">
        <v>352868727</v>
      </c>
      <c r="F42" s="8">
        <v>27003</v>
      </c>
      <c r="G42" s="158">
        <f t="shared" si="5"/>
        <v>13067.760137762471</v>
      </c>
      <c r="H42" s="55">
        <f t="shared" ref="H42:H48" si="45">(G42/$G$49)-1</f>
        <v>-8.9092771208049149E-3</v>
      </c>
      <c r="I42" s="87">
        <v>2869474</v>
      </c>
      <c r="J42" s="87">
        <v>556261</v>
      </c>
      <c r="K42" s="87">
        <v>30042365</v>
      </c>
      <c r="L42" s="87">
        <v>19041328</v>
      </c>
      <c r="M42" s="87">
        <v>6081897</v>
      </c>
      <c r="N42" s="87">
        <v>20880573</v>
      </c>
      <c r="O42" s="87">
        <v>67385736</v>
      </c>
      <c r="P42" s="87">
        <v>38088482</v>
      </c>
      <c r="Q42" s="87">
        <v>15362846</v>
      </c>
      <c r="R42" s="87">
        <v>33204757</v>
      </c>
      <c r="S42" s="151" t="s">
        <v>161</v>
      </c>
      <c r="T42" s="87">
        <v>39165591</v>
      </c>
      <c r="U42" s="87">
        <v>26593895</v>
      </c>
      <c r="V42" s="87">
        <v>21712200</v>
      </c>
      <c r="W42" s="87">
        <v>123317</v>
      </c>
      <c r="X42" s="87">
        <v>2838806</v>
      </c>
      <c r="Y42" s="87">
        <v>14396676</v>
      </c>
      <c r="Z42" s="87">
        <v>10325907</v>
      </c>
      <c r="AA42" s="87">
        <v>4198615</v>
      </c>
      <c r="AB42" s="94">
        <f t="shared" ref="AB42:AK42" si="46">I42/$E$42</f>
        <v>8.1318455857381771E-3</v>
      </c>
      <c r="AC42" s="51">
        <f t="shared" si="46"/>
        <v>1.5763964257450335E-3</v>
      </c>
      <c r="AD42" s="51">
        <f t="shared" si="46"/>
        <v>8.5137510641457331E-2</v>
      </c>
      <c r="AE42" s="51">
        <f t="shared" si="46"/>
        <v>5.3961506200576395E-2</v>
      </c>
      <c r="AF42" s="51">
        <f t="shared" si="46"/>
        <v>1.7235579507730081E-2</v>
      </c>
      <c r="AG42" s="51">
        <f t="shared" si="46"/>
        <v>5.91737703069391E-2</v>
      </c>
      <c r="AH42" s="51">
        <f t="shared" si="46"/>
        <v>0.19096545214674124</v>
      </c>
      <c r="AI42" s="51">
        <f t="shared" si="46"/>
        <v>0.10793952279029816</v>
      </c>
      <c r="AJ42" s="51">
        <f t="shared" si="46"/>
        <v>4.3537000659171474E-2</v>
      </c>
      <c r="AK42" s="51">
        <f t="shared" si="46"/>
        <v>9.4099460959032502E-2</v>
      </c>
      <c r="AL42" s="51"/>
      <c r="AM42" s="51">
        <f t="shared" ref="AM42:AT42" si="47">T42/$E$42</f>
        <v>0.11099195820773315</v>
      </c>
      <c r="AN42" s="51">
        <f t="shared" si="47"/>
        <v>7.5364839571062353E-2</v>
      </c>
      <c r="AO42" s="51">
        <f t="shared" si="47"/>
        <v>6.1530530587370527E-2</v>
      </c>
      <c r="AP42" s="51">
        <f t="shared" si="47"/>
        <v>3.4946990357691857E-4</v>
      </c>
      <c r="AQ42" s="51">
        <f t="shared" si="47"/>
        <v>8.0449350786475343E-3</v>
      </c>
      <c r="AR42" s="51">
        <f t="shared" si="47"/>
        <v>4.0798956944688387E-2</v>
      </c>
      <c r="AS42" s="51">
        <f t="shared" si="47"/>
        <v>2.9262743365750288E-2</v>
      </c>
      <c r="AT42" s="55">
        <f t="shared" si="47"/>
        <v>1.1898518283826268E-2</v>
      </c>
      <c r="AU42" s="51">
        <f t="shared" si="39"/>
        <v>8.1318455857381771E-3</v>
      </c>
      <c r="AV42" s="51">
        <f t="shared" si="2"/>
        <v>0.21708476308244795</v>
      </c>
      <c r="AW42" s="51">
        <f t="shared" si="3"/>
        <v>0.68442876492140936</v>
      </c>
      <c r="AX42" s="55">
        <f t="shared" si="40"/>
        <v>9.0354623576489393E-2</v>
      </c>
    </row>
    <row r="43" spans="3:50" x14ac:dyDescent="0.25">
      <c r="C43" s="32" t="s">
        <v>60</v>
      </c>
      <c r="D43" s="10" t="s">
        <v>62</v>
      </c>
      <c r="E43" s="8">
        <v>83779660</v>
      </c>
      <c r="F43" s="8">
        <v>6377</v>
      </c>
      <c r="G43" s="158">
        <f t="shared" si="5"/>
        <v>13137.785792692488</v>
      </c>
      <c r="H43" s="55">
        <f t="shared" si="45"/>
        <v>-3.5983610775782715E-3</v>
      </c>
      <c r="I43" s="87">
        <v>3120719</v>
      </c>
      <c r="J43" s="87">
        <v>376562</v>
      </c>
      <c r="K43" s="87">
        <v>14476571</v>
      </c>
      <c r="L43" s="87">
        <v>6269155</v>
      </c>
      <c r="M43" s="87">
        <v>735545</v>
      </c>
      <c r="N43" s="87">
        <v>5716743</v>
      </c>
      <c r="O43" s="87">
        <v>15955687</v>
      </c>
      <c r="P43" s="87">
        <v>7709502</v>
      </c>
      <c r="Q43" s="87">
        <v>2438183</v>
      </c>
      <c r="R43" s="87">
        <v>8084335</v>
      </c>
      <c r="S43" s="151" t="s">
        <v>161</v>
      </c>
      <c r="T43" s="87">
        <v>4017619</v>
      </c>
      <c r="U43" s="87">
        <v>6820091</v>
      </c>
      <c r="V43" s="87">
        <v>2936668</v>
      </c>
      <c r="W43" s="151" t="s">
        <v>161</v>
      </c>
      <c r="X43" s="87">
        <v>339236</v>
      </c>
      <c r="Y43" s="87">
        <v>1796352</v>
      </c>
      <c r="Z43" s="87">
        <v>2146732</v>
      </c>
      <c r="AA43" s="87">
        <v>839960</v>
      </c>
      <c r="AB43" s="94">
        <f t="shared" ref="AB43:AK43" si="48">I43/$E$43</f>
        <v>3.7249124668207054E-2</v>
      </c>
      <c r="AC43" s="51">
        <f t="shared" si="48"/>
        <v>4.4946709022213741E-3</v>
      </c>
      <c r="AD43" s="51">
        <f t="shared" si="48"/>
        <v>0.1727933844563227</v>
      </c>
      <c r="AE43" s="51">
        <f t="shared" si="48"/>
        <v>7.4829081426207741E-2</v>
      </c>
      <c r="AF43" s="51">
        <f t="shared" si="48"/>
        <v>8.7795176060633338E-3</v>
      </c>
      <c r="AG43" s="51">
        <f t="shared" si="48"/>
        <v>6.8235452375910818E-2</v>
      </c>
      <c r="AH43" s="51">
        <f t="shared" si="48"/>
        <v>0.19044821857715824</v>
      </c>
      <c r="AI43" s="51">
        <f t="shared" si="48"/>
        <v>9.2021165996615403E-2</v>
      </c>
      <c r="AJ43" s="51">
        <f t="shared" si="48"/>
        <v>2.9102326268690991E-2</v>
      </c>
      <c r="AK43" s="51">
        <f t="shared" si="48"/>
        <v>9.6495199431461051E-2</v>
      </c>
      <c r="AL43" s="51"/>
      <c r="AM43" s="51">
        <f>T43/$E$43</f>
        <v>4.7954587068030595E-2</v>
      </c>
      <c r="AN43" s="51">
        <f>U43/$E$43</f>
        <v>8.1405092835182186E-2</v>
      </c>
      <c r="AO43" s="51">
        <f>V43/$E$43</f>
        <v>3.5052278798935209E-2</v>
      </c>
      <c r="AP43" s="51"/>
      <c r="AQ43" s="51">
        <f>X43/$E$43</f>
        <v>4.0491451027612193E-3</v>
      </c>
      <c r="AR43" s="51">
        <f>Y43/$E$43</f>
        <v>2.1441385653749371E-2</v>
      </c>
      <c r="AS43" s="51">
        <f>Z43/$E$43</f>
        <v>2.5623546335709645E-2</v>
      </c>
      <c r="AT43" s="55">
        <f>AA43/$E$43</f>
        <v>1.0025822496773083E-2</v>
      </c>
      <c r="AU43" s="51">
        <f t="shared" si="39"/>
        <v>3.7249124668207054E-2</v>
      </c>
      <c r="AV43" s="51">
        <f t="shared" si="2"/>
        <v>0.329132106766726</v>
      </c>
      <c r="AW43" s="51">
        <f t="shared" si="3"/>
        <v>0.5724788689760737</v>
      </c>
      <c r="AX43" s="55">
        <f t="shared" si="40"/>
        <v>6.1139899588993324E-2</v>
      </c>
    </row>
    <row r="44" spans="3:50" x14ac:dyDescent="0.25">
      <c r="C44" s="32" t="s">
        <v>60</v>
      </c>
      <c r="D44" t="s">
        <v>63</v>
      </c>
      <c r="E44" s="8">
        <v>155675042</v>
      </c>
      <c r="F44" s="8">
        <v>9950</v>
      </c>
      <c r="G44" s="158">
        <f t="shared" si="5"/>
        <v>15645.732864321608</v>
      </c>
      <c r="H44" s="55">
        <f t="shared" si="45"/>
        <v>0.18661044670279336</v>
      </c>
      <c r="I44" s="87">
        <v>1260638</v>
      </c>
      <c r="J44" s="151" t="s">
        <v>162</v>
      </c>
      <c r="K44" s="87">
        <v>25219160</v>
      </c>
      <c r="L44" s="87">
        <v>26971012</v>
      </c>
      <c r="M44" s="87">
        <v>2435629</v>
      </c>
      <c r="N44" s="87">
        <v>12358538</v>
      </c>
      <c r="O44" s="87">
        <v>30105620</v>
      </c>
      <c r="P44" s="87">
        <v>18047507</v>
      </c>
      <c r="Q44" s="87">
        <v>3141226</v>
      </c>
      <c r="R44" s="87">
        <v>10970194</v>
      </c>
      <c r="S44" s="151" t="s">
        <v>161</v>
      </c>
      <c r="T44" s="87">
        <v>4609601</v>
      </c>
      <c r="U44" s="87">
        <v>7867365</v>
      </c>
      <c r="V44" s="87">
        <v>5515915</v>
      </c>
      <c r="W44" s="151" t="s">
        <v>161</v>
      </c>
      <c r="X44" s="87">
        <v>887925</v>
      </c>
      <c r="Y44" s="87">
        <v>2107772</v>
      </c>
      <c r="Z44" s="87">
        <v>2455815</v>
      </c>
      <c r="AA44" s="87">
        <v>1528973</v>
      </c>
      <c r="AB44" s="94">
        <f>I44/$E$44</f>
        <v>8.097881226201949E-3</v>
      </c>
      <c r="AC44" s="51"/>
      <c r="AD44" s="51">
        <f t="shared" ref="AD44:AK44" si="49">K44/$E$44</f>
        <v>0.16199873580249299</v>
      </c>
      <c r="AE44" s="51">
        <f t="shared" si="49"/>
        <v>0.17325199758096099</v>
      </c>
      <c r="AF44" s="51">
        <f t="shared" si="49"/>
        <v>1.5645597192130514E-2</v>
      </c>
      <c r="AG44" s="51">
        <f t="shared" si="49"/>
        <v>7.9386765156613859E-2</v>
      </c>
      <c r="AH44" s="51">
        <f t="shared" si="49"/>
        <v>0.1933875823203568</v>
      </c>
      <c r="AI44" s="51">
        <f t="shared" si="49"/>
        <v>0.11593063838710896</v>
      </c>
      <c r="AJ44" s="51">
        <f t="shared" si="49"/>
        <v>2.0178096370772138E-2</v>
      </c>
      <c r="AK44" s="51">
        <f t="shared" si="49"/>
        <v>7.0468546910685909E-2</v>
      </c>
      <c r="AL44" s="51"/>
      <c r="AM44" s="51">
        <f>T44/$E$44</f>
        <v>2.9610404730130088E-2</v>
      </c>
      <c r="AN44" s="51">
        <f>U44/$E$44</f>
        <v>5.0537098939725994E-2</v>
      </c>
      <c r="AO44" s="51">
        <f>V44/$E$44</f>
        <v>3.5432237108373482E-2</v>
      </c>
      <c r="AP44" s="51"/>
      <c r="AQ44" s="51">
        <f>X44/$E$44</f>
        <v>5.7037081126979881E-3</v>
      </c>
      <c r="AR44" s="51">
        <f>Y44/$E$44</f>
        <v>1.3539562751491018E-2</v>
      </c>
      <c r="AS44" s="51">
        <f>Z44/$E$44</f>
        <v>1.5775264733829331E-2</v>
      </c>
      <c r="AT44" s="55">
        <f>AA44/$E$44</f>
        <v>9.8215679299447373E-3</v>
      </c>
      <c r="AU44" s="51">
        <f t="shared" si="39"/>
        <v>8.097881226201949E-3</v>
      </c>
      <c r="AV44" s="51">
        <f t="shared" si="2"/>
        <v>0.43028309573219836</v>
      </c>
      <c r="AW44" s="51">
        <f t="shared" si="3"/>
        <v>0.51554460476715336</v>
      </c>
      <c r="AX44" s="55">
        <f t="shared" si="40"/>
        <v>4.4840103527963068E-2</v>
      </c>
    </row>
    <row r="45" spans="3:50" x14ac:dyDescent="0.25">
      <c r="C45" s="32" t="s">
        <v>60</v>
      </c>
      <c r="D45" t="s">
        <v>64</v>
      </c>
      <c r="E45" s="8">
        <v>95213761</v>
      </c>
      <c r="F45" s="8">
        <v>6084</v>
      </c>
      <c r="G45" s="158">
        <f t="shared" si="5"/>
        <v>15649.862097304405</v>
      </c>
      <c r="H45" s="55">
        <f t="shared" si="45"/>
        <v>0.1869236177786866</v>
      </c>
      <c r="I45" s="87">
        <v>391142</v>
      </c>
      <c r="J45" s="87">
        <v>322273</v>
      </c>
      <c r="K45" s="87">
        <v>40932052</v>
      </c>
      <c r="L45" s="87">
        <v>1343082</v>
      </c>
      <c r="M45" s="87">
        <v>1938455</v>
      </c>
      <c r="N45" s="87">
        <v>4486972</v>
      </c>
      <c r="O45" s="87">
        <v>16369470</v>
      </c>
      <c r="P45" s="87">
        <v>7550604</v>
      </c>
      <c r="Q45" s="87">
        <v>2004703</v>
      </c>
      <c r="R45" s="87">
        <v>5151431</v>
      </c>
      <c r="S45" s="151" t="s">
        <v>161</v>
      </c>
      <c r="T45" s="87">
        <v>5941101</v>
      </c>
      <c r="U45" s="87">
        <v>2785319</v>
      </c>
      <c r="V45" s="87">
        <v>2618990</v>
      </c>
      <c r="W45" s="151" t="s">
        <v>161</v>
      </c>
      <c r="X45" s="87">
        <v>450199</v>
      </c>
      <c r="Y45" s="87">
        <v>1169803</v>
      </c>
      <c r="Z45" s="87">
        <v>1273889</v>
      </c>
      <c r="AA45" s="87">
        <v>484276</v>
      </c>
      <c r="AB45" s="94">
        <f t="shared" ref="AB45:AK45" si="50">I45/$E$45</f>
        <v>4.1080406434107772E-3</v>
      </c>
      <c r="AC45" s="51">
        <f t="shared" si="50"/>
        <v>3.3847313310100208E-3</v>
      </c>
      <c r="AD45" s="51">
        <f t="shared" si="50"/>
        <v>0.42989638861130586</v>
      </c>
      <c r="AE45" s="51">
        <f t="shared" si="50"/>
        <v>1.4105965208117343E-2</v>
      </c>
      <c r="AF45" s="51">
        <f t="shared" si="50"/>
        <v>2.0358979412650236E-2</v>
      </c>
      <c r="AG45" s="51">
        <f t="shared" si="50"/>
        <v>4.7125246948285134E-2</v>
      </c>
      <c r="AH45" s="51">
        <f t="shared" si="50"/>
        <v>0.17192336305253186</v>
      </c>
      <c r="AI45" s="51">
        <f t="shared" si="50"/>
        <v>7.9301604313267285E-2</v>
      </c>
      <c r="AJ45" s="51">
        <f t="shared" si="50"/>
        <v>2.1054761191504661E-2</v>
      </c>
      <c r="AK45" s="51">
        <f t="shared" si="50"/>
        <v>5.4103849547545969E-2</v>
      </c>
      <c r="AL45" s="51"/>
      <c r="AM45" s="51">
        <f>T45/$E$45</f>
        <v>6.2397503654960128E-2</v>
      </c>
      <c r="AN45" s="51">
        <f>U45/$E$45</f>
        <v>2.9253324002189138E-2</v>
      </c>
      <c r="AO45" s="51">
        <f>V45/$E$45</f>
        <v>2.7506423152426466E-2</v>
      </c>
      <c r="AP45" s="51"/>
      <c r="AQ45" s="51">
        <f>X45/$E$45</f>
        <v>4.7282976249620051E-3</v>
      </c>
      <c r="AR45" s="51">
        <f>Y45/$E$45</f>
        <v>1.228607070778351E-2</v>
      </c>
      <c r="AS45" s="51">
        <f>Z45/$E$45</f>
        <v>1.3379253026251111E-2</v>
      </c>
      <c r="AT45" s="55">
        <f>AA45/$E$45</f>
        <v>5.0861975717984712E-3</v>
      </c>
      <c r="AU45" s="51">
        <f t="shared" si="39"/>
        <v>4.1080406434107772E-3</v>
      </c>
      <c r="AV45" s="51">
        <f t="shared" si="2"/>
        <v>0.51487131151136867</v>
      </c>
      <c r="AW45" s="51">
        <f t="shared" si="3"/>
        <v>0.44554082891442554</v>
      </c>
      <c r="AX45" s="55">
        <f t="shared" si="40"/>
        <v>3.5479818930795097E-2</v>
      </c>
    </row>
    <row r="46" spans="3:50" x14ac:dyDescent="0.25">
      <c r="C46" s="32" t="s">
        <v>60</v>
      </c>
      <c r="D46" t="s">
        <v>65</v>
      </c>
      <c r="E46" s="8">
        <v>63063148</v>
      </c>
      <c r="F46" s="8">
        <v>4003</v>
      </c>
      <c r="G46" s="158">
        <f t="shared" si="5"/>
        <v>15753.971521358981</v>
      </c>
      <c r="H46" s="55">
        <f t="shared" si="45"/>
        <v>0.19481952979857553</v>
      </c>
      <c r="I46" s="87">
        <v>734563</v>
      </c>
      <c r="J46" s="87">
        <v>2483902</v>
      </c>
      <c r="K46" s="87">
        <v>8030220</v>
      </c>
      <c r="L46" s="87">
        <v>2559278</v>
      </c>
      <c r="M46" s="87">
        <v>562573</v>
      </c>
      <c r="N46" s="87">
        <v>4215440</v>
      </c>
      <c r="O46" s="87">
        <v>14842491</v>
      </c>
      <c r="P46" s="87">
        <v>7086603</v>
      </c>
      <c r="Q46" s="87">
        <v>1265027</v>
      </c>
      <c r="R46" s="87">
        <v>7445944</v>
      </c>
      <c r="S46" s="151" t="s">
        <v>161</v>
      </c>
      <c r="T46" s="87">
        <v>3120243</v>
      </c>
      <c r="U46" s="87">
        <v>5115575</v>
      </c>
      <c r="V46" s="87">
        <v>2445738</v>
      </c>
      <c r="W46" s="151" t="s">
        <v>161</v>
      </c>
      <c r="X46" s="87">
        <v>474403</v>
      </c>
      <c r="Y46" s="87">
        <v>876145</v>
      </c>
      <c r="Z46" s="87">
        <v>1220501</v>
      </c>
      <c r="AA46" s="87">
        <v>584504</v>
      </c>
      <c r="AB46" s="94">
        <f t="shared" ref="AB46:AK46" si="51">I46/$E$46</f>
        <v>1.1648054740305702E-2</v>
      </c>
      <c r="AC46" s="51">
        <f t="shared" si="51"/>
        <v>3.9387535807758917E-2</v>
      </c>
      <c r="AD46" s="51">
        <f t="shared" si="51"/>
        <v>0.12733617421064994</v>
      </c>
      <c r="AE46" s="51">
        <f t="shared" si="51"/>
        <v>4.0582782197932779E-2</v>
      </c>
      <c r="AF46" s="51">
        <f t="shared" si="51"/>
        <v>8.9207884135438335E-3</v>
      </c>
      <c r="AG46" s="51">
        <f t="shared" si="51"/>
        <v>6.6844744255393024E-2</v>
      </c>
      <c r="AH46" s="51">
        <f t="shared" si="51"/>
        <v>0.23535918314766019</v>
      </c>
      <c r="AI46" s="51">
        <f t="shared" si="51"/>
        <v>0.11237312479231135</v>
      </c>
      <c r="AJ46" s="51">
        <f t="shared" si="51"/>
        <v>2.0059686839610354E-2</v>
      </c>
      <c r="AK46" s="51">
        <f t="shared" si="51"/>
        <v>0.11807123868919452</v>
      </c>
      <c r="AL46" s="51"/>
      <c r="AM46" s="51">
        <f>T46/$E$46</f>
        <v>4.9478072360104826E-2</v>
      </c>
      <c r="AN46" s="51">
        <f>U46/$E$46</f>
        <v>8.1118294316674458E-2</v>
      </c>
      <c r="AO46" s="51">
        <f>V46/$E$46</f>
        <v>3.8782364622838045E-2</v>
      </c>
      <c r="AP46" s="51"/>
      <c r="AQ46" s="51">
        <f>X46/$E$46</f>
        <v>7.5226660109006926E-3</v>
      </c>
      <c r="AR46" s="51">
        <f>Y46/$E$46</f>
        <v>1.3893137716499658E-2</v>
      </c>
      <c r="AS46" s="51">
        <f>Z46/$E$46</f>
        <v>1.9353632647707342E-2</v>
      </c>
      <c r="AT46" s="55">
        <f>AA46/$E$46</f>
        <v>9.2685509451573833E-3</v>
      </c>
      <c r="AU46" s="51">
        <f t="shared" si="39"/>
        <v>1.1648054740305702E-2</v>
      </c>
      <c r="AV46" s="51">
        <f t="shared" si="2"/>
        <v>0.28307202488527849</v>
      </c>
      <c r="AW46" s="51">
        <f t="shared" si="3"/>
        <v>0.6552419647683938</v>
      </c>
      <c r="AX46" s="55">
        <f t="shared" si="40"/>
        <v>5.0037987320265077E-2</v>
      </c>
    </row>
    <row r="47" spans="3:50" x14ac:dyDescent="0.25">
      <c r="C47" s="32" t="s">
        <v>60</v>
      </c>
      <c r="D47" t="s">
        <v>66</v>
      </c>
      <c r="E47" s="8">
        <v>24677241</v>
      </c>
      <c r="F47" s="8">
        <v>2090</v>
      </c>
      <c r="G47" s="158">
        <f t="shared" si="5"/>
        <v>11807.292344497608</v>
      </c>
      <c r="H47" s="55">
        <f t="shared" si="45"/>
        <v>-0.104506221296635</v>
      </c>
      <c r="I47" s="87">
        <v>1057514</v>
      </c>
      <c r="J47" s="151" t="s">
        <v>162</v>
      </c>
      <c r="K47" s="87">
        <v>2918599</v>
      </c>
      <c r="L47" s="87">
        <v>1446146</v>
      </c>
      <c r="M47" s="87">
        <v>692389</v>
      </c>
      <c r="N47" s="87">
        <v>1752586</v>
      </c>
      <c r="O47" s="87">
        <v>6304168</v>
      </c>
      <c r="P47" s="87">
        <v>3432103</v>
      </c>
      <c r="Q47" s="87">
        <v>636988</v>
      </c>
      <c r="R47" s="87">
        <v>1144336</v>
      </c>
      <c r="S47" s="151" t="s">
        <v>161</v>
      </c>
      <c r="T47" s="87">
        <v>837819</v>
      </c>
      <c r="U47" s="87">
        <v>1780951</v>
      </c>
      <c r="V47" s="87">
        <v>919638</v>
      </c>
      <c r="W47" s="151" t="s">
        <v>161</v>
      </c>
      <c r="X47" s="87">
        <v>160015</v>
      </c>
      <c r="Y47" s="87">
        <v>775858</v>
      </c>
      <c r="Z47" s="87">
        <v>625935</v>
      </c>
      <c r="AA47" s="87">
        <v>183333</v>
      </c>
      <c r="AB47" s="94">
        <f>I47/$E$47</f>
        <v>4.2853818220602538E-2</v>
      </c>
      <c r="AC47" s="51"/>
      <c r="AD47" s="51">
        <f t="shared" ref="AD47:AK47" si="52">K47/$E$47</f>
        <v>0.11827087963358626</v>
      </c>
      <c r="AE47" s="51">
        <f t="shared" si="52"/>
        <v>5.8602418317347554E-2</v>
      </c>
      <c r="AF47" s="51">
        <f t="shared" si="52"/>
        <v>2.8057796250399305E-2</v>
      </c>
      <c r="AG47" s="51">
        <f t="shared" si="52"/>
        <v>7.1020338132613769E-2</v>
      </c>
      <c r="AH47" s="51">
        <f t="shared" si="52"/>
        <v>0.25546486335324115</v>
      </c>
      <c r="AI47" s="51">
        <f t="shared" si="52"/>
        <v>0.13907968885176428</v>
      </c>
      <c r="AJ47" s="51">
        <f t="shared" si="52"/>
        <v>2.5812772181460643E-2</v>
      </c>
      <c r="AK47" s="51">
        <f t="shared" si="52"/>
        <v>4.637212077314478E-2</v>
      </c>
      <c r="AL47" s="51"/>
      <c r="AM47" s="51">
        <f>T47/$E$47</f>
        <v>3.3951080673888946E-2</v>
      </c>
      <c r="AN47" s="51">
        <f>U47/$E$47</f>
        <v>7.2169777812681732E-2</v>
      </c>
      <c r="AO47" s="51">
        <f>V47/$E$47</f>
        <v>3.7266645813444056E-2</v>
      </c>
      <c r="AP47" s="51"/>
      <c r="AQ47" s="51">
        <f>X47/$E$47</f>
        <v>6.4843148389238485E-3</v>
      </c>
      <c r="AR47" s="51">
        <f>Y47/$E$47</f>
        <v>3.1440224618303154E-2</v>
      </c>
      <c r="AS47" s="51">
        <f>Z47/$E$47</f>
        <v>2.5364869597861446E-2</v>
      </c>
      <c r="AT47" s="55">
        <f>AA47/$E$47</f>
        <v>7.4292340865820452E-3</v>
      </c>
      <c r="AU47" s="51">
        <f t="shared" si="39"/>
        <v>4.2853818220602538E-2</v>
      </c>
      <c r="AV47" s="51">
        <f t="shared" si="2"/>
        <v>0.27595143233394692</v>
      </c>
      <c r="AW47" s="51">
        <f t="shared" si="3"/>
        <v>0.61011694945962558</v>
      </c>
      <c r="AX47" s="55">
        <f t="shared" si="40"/>
        <v>7.0718643141670492E-2</v>
      </c>
    </row>
    <row r="48" spans="3:50" x14ac:dyDescent="0.25">
      <c r="C48" s="32" t="s">
        <v>60</v>
      </c>
      <c r="D48" t="s">
        <v>67</v>
      </c>
      <c r="E48" s="8">
        <v>28872857</v>
      </c>
      <c r="F48" s="8">
        <v>1743</v>
      </c>
      <c r="G48" s="158">
        <f t="shared" si="5"/>
        <v>16565.035570854849</v>
      </c>
      <c r="H48" s="55">
        <f t="shared" si="45"/>
        <v>0.2563326006417801</v>
      </c>
      <c r="I48" s="87">
        <v>152591</v>
      </c>
      <c r="J48" s="87">
        <v>348559</v>
      </c>
      <c r="K48" s="87">
        <v>7161733</v>
      </c>
      <c r="L48" s="87">
        <v>580845</v>
      </c>
      <c r="M48" s="151" t="s">
        <v>162</v>
      </c>
      <c r="N48" s="87">
        <v>1534795</v>
      </c>
      <c r="O48" s="87">
        <v>5069508</v>
      </c>
      <c r="P48" s="87">
        <v>8917214</v>
      </c>
      <c r="Q48" s="87">
        <v>650612</v>
      </c>
      <c r="R48" s="87">
        <v>1173181</v>
      </c>
      <c r="S48" s="151" t="s">
        <v>161</v>
      </c>
      <c r="T48" s="87">
        <v>1267058</v>
      </c>
      <c r="U48" s="87">
        <v>765773</v>
      </c>
      <c r="V48" s="87">
        <v>492354</v>
      </c>
      <c r="W48" s="151" t="s">
        <v>161</v>
      </c>
      <c r="X48" s="87">
        <v>108952</v>
      </c>
      <c r="Y48" s="87">
        <v>233714</v>
      </c>
      <c r="Z48" s="87">
        <v>88631</v>
      </c>
      <c r="AA48" s="87">
        <v>95520</v>
      </c>
      <c r="AB48" s="94">
        <f>I48/$E$48</f>
        <v>5.2849290252086935E-3</v>
      </c>
      <c r="AC48" s="51">
        <f>J48/$E$48</f>
        <v>1.2072203315383718E-2</v>
      </c>
      <c r="AD48" s="51">
        <f>K48/$E$48</f>
        <v>0.24804379421128986</v>
      </c>
      <c r="AE48" s="51">
        <f>L48/$E$48</f>
        <v>2.0117337193198442E-2</v>
      </c>
      <c r="AF48" s="51"/>
      <c r="AG48" s="51">
        <f>N48/$E$48</f>
        <v>5.3157018718306956E-2</v>
      </c>
      <c r="AH48" s="51">
        <f>O48/$E$48</f>
        <v>0.17558040757795462</v>
      </c>
      <c r="AI48" s="51">
        <f>P48/$E$48</f>
        <v>0.3088441853883736</v>
      </c>
      <c r="AJ48" s="51">
        <f>Q48/$E$48</f>
        <v>2.2533689686476125E-2</v>
      </c>
      <c r="AK48" s="51">
        <f>R48/$E$48</f>
        <v>4.0632660633480089E-2</v>
      </c>
      <c r="AL48" s="51"/>
      <c r="AM48" s="51">
        <f>T48/$E$48</f>
        <v>4.3884053455465109E-2</v>
      </c>
      <c r="AN48" s="51">
        <f>U48/$E$48</f>
        <v>2.652224544318562E-2</v>
      </c>
      <c r="AO48" s="51">
        <f>V48/$E$48</f>
        <v>1.7052486354225353E-2</v>
      </c>
      <c r="AP48" s="51"/>
      <c r="AQ48" s="51">
        <f>X48/$E$48</f>
        <v>3.7735094937089183E-3</v>
      </c>
      <c r="AR48" s="51">
        <f>Y48/$E$48</f>
        <v>8.0945920938825001E-3</v>
      </c>
      <c r="AS48" s="51">
        <f>Z48/$E$48</f>
        <v>3.069699683685615E-3</v>
      </c>
      <c r="AT48" s="55">
        <f>AA48/$E$48</f>
        <v>3.3082974781470363E-3</v>
      </c>
      <c r="AU48" s="51">
        <f t="shared" si="39"/>
        <v>5.2849290252086935E-3</v>
      </c>
      <c r="AV48" s="51">
        <f t="shared" si="2"/>
        <v>0.33339035343817897</v>
      </c>
      <c r="AW48" s="51">
        <f t="shared" si="3"/>
        <v>0.63504972853916053</v>
      </c>
      <c r="AX48" s="55">
        <f t="shared" si="40"/>
        <v>1.824609874942407E-2</v>
      </c>
    </row>
    <row r="49" spans="3:50" ht="15.75" thickBot="1" x14ac:dyDescent="0.3">
      <c r="C49" s="142" t="s">
        <v>60</v>
      </c>
      <c r="D49" s="134" t="s">
        <v>165</v>
      </c>
      <c r="E49" s="136">
        <v>17918610282</v>
      </c>
      <c r="F49" s="136">
        <v>1358991</v>
      </c>
      <c r="G49" s="159">
        <f>E49/F49</f>
        <v>13185.231014774932</v>
      </c>
      <c r="H49" s="143"/>
      <c r="I49" s="140">
        <v>141981521</v>
      </c>
      <c r="J49" s="140">
        <v>24892969</v>
      </c>
      <c r="K49" s="140">
        <v>1135833970</v>
      </c>
      <c r="L49" s="140">
        <v>402166199</v>
      </c>
      <c r="M49" s="140">
        <v>71655342</v>
      </c>
      <c r="N49" s="140">
        <v>512237472</v>
      </c>
      <c r="O49" s="140">
        <v>1725064801</v>
      </c>
      <c r="P49" s="140">
        <v>1003930221</v>
      </c>
      <c r="Q49" s="140">
        <v>219199885</v>
      </c>
      <c r="R49" s="140">
        <v>823151671</v>
      </c>
      <c r="S49" s="141">
        <v>18913</v>
      </c>
      <c r="T49" s="140">
        <v>438011287</v>
      </c>
      <c r="U49" s="140">
        <v>533524373</v>
      </c>
      <c r="V49" s="140">
        <v>347266402</v>
      </c>
      <c r="W49" s="140">
        <v>739899</v>
      </c>
      <c r="X49" s="140">
        <v>61266511</v>
      </c>
      <c r="Y49" s="140">
        <v>192689244</v>
      </c>
      <c r="Z49" s="140">
        <v>156236953</v>
      </c>
      <c r="AA49" s="140">
        <v>76001511</v>
      </c>
      <c r="AB49" s="144">
        <f>I49/$E$49</f>
        <v>7.9236904405821269E-3</v>
      </c>
      <c r="AC49" s="145">
        <f t="shared" ref="AC49:AT49" si="53">J49/$E$49</f>
        <v>1.3892243097114534E-3</v>
      </c>
      <c r="AD49" s="145">
        <f t="shared" si="53"/>
        <v>6.3388507932503738E-2</v>
      </c>
      <c r="AE49" s="145">
        <f t="shared" si="53"/>
        <v>2.2444050775745312E-2</v>
      </c>
      <c r="AF49" s="145">
        <f t="shared" si="53"/>
        <v>3.9989341177859546E-3</v>
      </c>
      <c r="AG49" s="145">
        <f t="shared" si="53"/>
        <v>2.858689730612447E-2</v>
      </c>
      <c r="AH49" s="145">
        <f t="shared" si="53"/>
        <v>9.6272242872143962E-2</v>
      </c>
      <c r="AI49" s="145">
        <f t="shared" si="53"/>
        <v>5.6027236777870561E-2</v>
      </c>
      <c r="AJ49" s="145">
        <f t="shared" si="53"/>
        <v>1.223308513050231E-2</v>
      </c>
      <c r="AK49" s="145">
        <f t="shared" si="53"/>
        <v>4.5938365645849813E-2</v>
      </c>
      <c r="AL49" s="145"/>
      <c r="AM49" s="145">
        <f t="shared" si="53"/>
        <v>2.444448984082213E-2</v>
      </c>
      <c r="AN49" s="145">
        <f t="shared" si="53"/>
        <v>2.9774874535663503E-2</v>
      </c>
      <c r="AO49" s="145">
        <f t="shared" si="53"/>
        <v>1.9380208427706234E-2</v>
      </c>
      <c r="AP49" s="145"/>
      <c r="AQ49" s="145">
        <f t="shared" si="53"/>
        <v>3.4191552824576355E-3</v>
      </c>
      <c r="AR49" s="145">
        <f t="shared" si="53"/>
        <v>1.075358194455317E-2</v>
      </c>
      <c r="AS49" s="145">
        <f t="shared" si="53"/>
        <v>8.7192561555371629E-3</v>
      </c>
      <c r="AT49" s="152">
        <f t="shared" si="53"/>
        <v>4.24148468011198E-3</v>
      </c>
      <c r="AU49" s="145">
        <f t="shared" si="39"/>
        <v>7.9236904405821269E-3</v>
      </c>
      <c r="AV49" s="145">
        <f>AVERAGE(AV41:AV48)</f>
        <v>0.32859943656178492</v>
      </c>
      <c r="AW49" s="145">
        <f>AVERAGE(AW41:AW48)</f>
        <v>0.60000919936238817</v>
      </c>
      <c r="AX49" s="152">
        <f t="shared" si="40"/>
        <v>2.7133478062659949E-2</v>
      </c>
    </row>
    <row r="50" spans="3:50" x14ac:dyDescent="0.25">
      <c r="C50" s="36" t="s">
        <v>68</v>
      </c>
      <c r="D50" s="11" t="s">
        <v>69</v>
      </c>
      <c r="E50" s="8">
        <v>160360886</v>
      </c>
      <c r="F50" s="8">
        <v>12657</v>
      </c>
      <c r="G50" s="158">
        <f t="shared" si="5"/>
        <v>12669.738958678992</v>
      </c>
      <c r="H50" s="55">
        <f>(G50/$G$76)-1</f>
        <v>0.13891410706268559</v>
      </c>
      <c r="I50" s="87">
        <v>6961863</v>
      </c>
      <c r="J50" s="87">
        <v>2340594</v>
      </c>
      <c r="K50" s="87">
        <v>52328683</v>
      </c>
      <c r="L50" s="87">
        <v>8420599</v>
      </c>
      <c r="M50" s="87">
        <v>2566293</v>
      </c>
      <c r="N50" s="87">
        <v>11363446</v>
      </c>
      <c r="O50" s="87">
        <v>30729356</v>
      </c>
      <c r="P50" s="87">
        <v>11989473</v>
      </c>
      <c r="Q50" s="87">
        <v>2972236</v>
      </c>
      <c r="R50" s="87">
        <v>9006855</v>
      </c>
      <c r="S50" s="151" t="s">
        <v>161</v>
      </c>
      <c r="T50" s="87">
        <v>3976678</v>
      </c>
      <c r="U50" s="87">
        <v>5581440</v>
      </c>
      <c r="V50" s="87">
        <v>3937572</v>
      </c>
      <c r="W50" s="87">
        <v>61658</v>
      </c>
      <c r="X50" s="87">
        <v>646664</v>
      </c>
      <c r="Y50" s="87">
        <v>2769844</v>
      </c>
      <c r="Z50" s="87">
        <v>2889675</v>
      </c>
      <c r="AA50" s="87">
        <v>1817957</v>
      </c>
      <c r="AB50" s="94">
        <f t="shared" ref="AB50:AK50" si="54">I50/$E$50</f>
        <v>4.3413722470952175E-2</v>
      </c>
      <c r="AC50" s="51">
        <f t="shared" si="54"/>
        <v>1.4595791145728641E-2</v>
      </c>
      <c r="AD50" s="51">
        <f t="shared" si="54"/>
        <v>0.32631824570986717</v>
      </c>
      <c r="AE50" s="51">
        <f t="shared" si="54"/>
        <v>5.2510304788413308E-2</v>
      </c>
      <c r="AF50" s="51">
        <f t="shared" si="54"/>
        <v>1.6003235352541018E-2</v>
      </c>
      <c r="AG50" s="51">
        <f t="shared" si="54"/>
        <v>7.0861706264207097E-2</v>
      </c>
      <c r="AH50" s="51">
        <f t="shared" si="54"/>
        <v>0.19162625479632234</v>
      </c>
      <c r="AI50" s="51">
        <f t="shared" si="54"/>
        <v>7.4765569703824156E-2</v>
      </c>
      <c r="AJ50" s="51">
        <f t="shared" si="54"/>
        <v>1.8534669358212449E-2</v>
      </c>
      <c r="AK50" s="51">
        <f t="shared" si="54"/>
        <v>5.6166158872432273E-2</v>
      </c>
      <c r="AL50" s="51"/>
      <c r="AM50" s="51">
        <f t="shared" ref="AM50:AT50" si="55">T50/$E$50</f>
        <v>2.479830399540197E-2</v>
      </c>
      <c r="AN50" s="51">
        <f t="shared" si="55"/>
        <v>3.4805494901044634E-2</v>
      </c>
      <c r="AO50" s="51">
        <f t="shared" si="55"/>
        <v>2.4554441536323267E-2</v>
      </c>
      <c r="AP50" s="51">
        <f t="shared" si="55"/>
        <v>3.8449525653032373E-4</v>
      </c>
      <c r="AQ50" s="51">
        <f t="shared" si="55"/>
        <v>4.032554422279757E-3</v>
      </c>
      <c r="AR50" s="51">
        <f t="shared" si="55"/>
        <v>1.727256607948649E-2</v>
      </c>
      <c r="AS50" s="51">
        <f t="shared" si="55"/>
        <v>1.8019824360411676E-2</v>
      </c>
      <c r="AT50" s="55">
        <f t="shared" si="55"/>
        <v>1.1336660986021242E-2</v>
      </c>
      <c r="AU50" s="51">
        <f t="shared" si="39"/>
        <v>4.3413722470952175E-2</v>
      </c>
      <c r="AV50" s="51">
        <f t="shared" ref="AV50:AV90" si="56">SUM(AC50:AG50)</f>
        <v>0.48028928326075715</v>
      </c>
      <c r="AW50" s="51">
        <f t="shared" ref="AW50:AW90" si="57">SUM(AH50:AO50)</f>
        <v>0.42525089316356102</v>
      </c>
      <c r="AX50" s="55">
        <f t="shared" si="40"/>
        <v>5.1046101104729492E-2</v>
      </c>
    </row>
    <row r="51" spans="3:50" x14ac:dyDescent="0.25">
      <c r="C51" s="36" t="s">
        <v>68</v>
      </c>
      <c r="D51" s="11" t="s">
        <v>70</v>
      </c>
      <c r="E51" s="8">
        <v>156193163</v>
      </c>
      <c r="F51" s="8">
        <v>12518</v>
      </c>
      <c r="G51" s="158">
        <f t="shared" si="5"/>
        <v>12477.485460936252</v>
      </c>
      <c r="H51" s="55">
        <f t="shared" ref="H51:H75" si="58">(G51/$G$76)-1</f>
        <v>0.12163196562113998</v>
      </c>
      <c r="I51" s="87">
        <v>2883280</v>
      </c>
      <c r="J51" s="87">
        <v>400444</v>
      </c>
      <c r="K51" s="87">
        <v>26684902</v>
      </c>
      <c r="L51" s="87">
        <v>11148527</v>
      </c>
      <c r="M51" s="87">
        <v>1804123</v>
      </c>
      <c r="N51" s="87">
        <v>11124150</v>
      </c>
      <c r="O51" s="87">
        <v>37342873</v>
      </c>
      <c r="P51" s="87">
        <v>19426290</v>
      </c>
      <c r="Q51" s="87">
        <v>3679353</v>
      </c>
      <c r="R51" s="87">
        <v>11985048</v>
      </c>
      <c r="S51" s="151" t="s">
        <v>161</v>
      </c>
      <c r="T51" s="87">
        <v>6562035</v>
      </c>
      <c r="U51" s="87">
        <v>8541876</v>
      </c>
      <c r="V51" s="87">
        <v>6152034</v>
      </c>
      <c r="W51" s="151" t="s">
        <v>161</v>
      </c>
      <c r="X51" s="87">
        <v>753091</v>
      </c>
      <c r="Y51" s="87">
        <v>3069776</v>
      </c>
      <c r="Z51" s="87">
        <v>3515838</v>
      </c>
      <c r="AA51" s="87">
        <v>1119525</v>
      </c>
      <c r="AB51" s="94">
        <f t="shared" ref="AB51:AK51" si="59">I51/$E$51</f>
        <v>1.8459706843890471E-2</v>
      </c>
      <c r="AC51" s="51">
        <f t="shared" si="59"/>
        <v>2.5637741902953845E-3</v>
      </c>
      <c r="AD51" s="51">
        <f t="shared" si="59"/>
        <v>0.17084551901929279</v>
      </c>
      <c r="AE51" s="51">
        <f t="shared" si="59"/>
        <v>7.1376536500512511E-2</v>
      </c>
      <c r="AF51" s="51">
        <f t="shared" si="59"/>
        <v>1.1550588805221904E-2</v>
      </c>
      <c r="AG51" s="51">
        <f t="shared" si="59"/>
        <v>7.1220466929144646E-2</v>
      </c>
      <c r="AH51" s="51">
        <f t="shared" si="59"/>
        <v>0.23908135466851388</v>
      </c>
      <c r="AI51" s="51">
        <f t="shared" si="59"/>
        <v>0.12437349770553018</v>
      </c>
      <c r="AJ51" s="51">
        <f t="shared" si="59"/>
        <v>2.3556428010872665E-2</v>
      </c>
      <c r="AK51" s="51">
        <f t="shared" si="59"/>
        <v>7.6732219066464519E-2</v>
      </c>
      <c r="AL51" s="51"/>
      <c r="AM51" s="51">
        <f>T51/$E$51</f>
        <v>4.2012306262086518E-2</v>
      </c>
      <c r="AN51" s="51">
        <f>U51/$E$51</f>
        <v>5.4687899495319138E-2</v>
      </c>
      <c r="AO51" s="51">
        <f>V51/$E$51</f>
        <v>3.9387345014582999E-2</v>
      </c>
      <c r="AP51" s="51"/>
      <c r="AQ51" s="51">
        <f>X51/$E$51</f>
        <v>4.8215362666034238E-3</v>
      </c>
      <c r="AR51" s="51">
        <f>Y51/$E$51</f>
        <v>1.9653715572684829E-2</v>
      </c>
      <c r="AS51" s="51">
        <f>Z51/$E$51</f>
        <v>2.2509551202314789E-2</v>
      </c>
      <c r="AT51" s="55">
        <f>AA51/$E$51</f>
        <v>7.1675672513271272E-3</v>
      </c>
      <c r="AU51" s="51">
        <f t="shared" si="39"/>
        <v>1.8459706843890471E-2</v>
      </c>
      <c r="AV51" s="51">
        <f t="shared" si="56"/>
        <v>0.32755688544446721</v>
      </c>
      <c r="AW51" s="51">
        <f t="shared" si="57"/>
        <v>0.59983105022336991</v>
      </c>
      <c r="AX51" s="55">
        <f t="shared" si="40"/>
        <v>5.4152370292930171E-2</v>
      </c>
    </row>
    <row r="52" spans="3:50" x14ac:dyDescent="0.25">
      <c r="C52" s="36" t="s">
        <v>68</v>
      </c>
      <c r="D52" s="10" t="s">
        <v>71</v>
      </c>
      <c r="E52" s="8">
        <v>97598363</v>
      </c>
      <c r="F52" s="8">
        <v>8445</v>
      </c>
      <c r="G52" s="158">
        <f t="shared" si="5"/>
        <v>11556.940556542333</v>
      </c>
      <c r="H52" s="55">
        <f t="shared" si="58"/>
        <v>3.8881912031384136E-2</v>
      </c>
      <c r="I52" s="87">
        <v>3917234</v>
      </c>
      <c r="J52" s="87">
        <v>1193276</v>
      </c>
      <c r="K52" s="87">
        <v>16614539</v>
      </c>
      <c r="L52" s="87">
        <v>5327990</v>
      </c>
      <c r="M52" s="87">
        <v>1503002</v>
      </c>
      <c r="N52" s="87">
        <v>7018270</v>
      </c>
      <c r="O52" s="87">
        <v>21418748</v>
      </c>
      <c r="P52" s="87">
        <v>11000931</v>
      </c>
      <c r="Q52" s="87">
        <v>1817399</v>
      </c>
      <c r="R52" s="87">
        <v>9678609</v>
      </c>
      <c r="S52" s="151" t="s">
        <v>161</v>
      </c>
      <c r="T52" s="87">
        <v>2209670</v>
      </c>
      <c r="U52" s="87">
        <v>4073950</v>
      </c>
      <c r="V52" s="87">
        <v>2585593</v>
      </c>
      <c r="W52" s="151" t="s">
        <v>161</v>
      </c>
      <c r="X52" s="87">
        <v>369149</v>
      </c>
      <c r="Y52" s="87">
        <v>1794114</v>
      </c>
      <c r="Z52" s="87">
        <v>2020940</v>
      </c>
      <c r="AA52" s="87">
        <v>1210254</v>
      </c>
      <c r="AB52" s="94">
        <f t="shared" ref="AB52:AK52" si="60">I52/$E$52</f>
        <v>4.0136267449485806E-2</v>
      </c>
      <c r="AC52" s="51">
        <f t="shared" si="60"/>
        <v>1.2226393592277772E-2</v>
      </c>
      <c r="AD52" s="51">
        <f t="shared" si="60"/>
        <v>0.17023378763022901</v>
      </c>
      <c r="AE52" s="51">
        <f t="shared" si="60"/>
        <v>5.4590977104810659E-2</v>
      </c>
      <c r="AF52" s="51">
        <f t="shared" si="60"/>
        <v>1.5399868950670822E-2</v>
      </c>
      <c r="AG52" s="51">
        <f t="shared" si="60"/>
        <v>7.1909710206922217E-2</v>
      </c>
      <c r="AH52" s="51">
        <f t="shared" si="60"/>
        <v>0.21945806611530974</v>
      </c>
      <c r="AI52" s="51">
        <f t="shared" si="60"/>
        <v>0.11271634750677119</v>
      </c>
      <c r="AJ52" s="51">
        <f t="shared" si="60"/>
        <v>1.8621203718345154E-2</v>
      </c>
      <c r="AK52" s="51">
        <f t="shared" si="60"/>
        <v>9.9167739114640677E-2</v>
      </c>
      <c r="AL52" s="51"/>
      <c r="AM52" s="51">
        <f>T52/$E$52</f>
        <v>2.264044121313797E-2</v>
      </c>
      <c r="AN52" s="51">
        <f>U52/$E$52</f>
        <v>4.1741991102863064E-2</v>
      </c>
      <c r="AO52" s="51">
        <f>V52/$E$52</f>
        <v>2.6492175898483052E-2</v>
      </c>
      <c r="AP52" s="51"/>
      <c r="AQ52" s="51">
        <f>X52/$E$52</f>
        <v>3.7823277835100574E-3</v>
      </c>
      <c r="AR52" s="51">
        <f>Y52/$E$52</f>
        <v>1.8382623897083193E-2</v>
      </c>
      <c r="AS52" s="51">
        <f>Z52/$E$52</f>
        <v>2.0706699762986804E-2</v>
      </c>
      <c r="AT52" s="55">
        <f>AA52/$E$52</f>
        <v>1.2400351428025489E-2</v>
      </c>
      <c r="AU52" s="51">
        <f t="shared" si="39"/>
        <v>4.0136267449485806E-2</v>
      </c>
      <c r="AV52" s="51">
        <f t="shared" si="56"/>
        <v>0.32436073748491046</v>
      </c>
      <c r="AW52" s="51">
        <f t="shared" si="57"/>
        <v>0.54083796466955081</v>
      </c>
      <c r="AX52" s="55">
        <f t="shared" si="40"/>
        <v>5.5272002871605545E-2</v>
      </c>
    </row>
    <row r="53" spans="3:50" x14ac:dyDescent="0.25">
      <c r="C53" s="36" t="s">
        <v>68</v>
      </c>
      <c r="D53" s="10" t="s">
        <v>72</v>
      </c>
      <c r="E53" s="8">
        <v>38782377</v>
      </c>
      <c r="F53" s="8">
        <v>3720</v>
      </c>
      <c r="G53" s="158">
        <f t="shared" si="5"/>
        <v>10425.370161290322</v>
      </c>
      <c r="H53" s="55">
        <f t="shared" si="58"/>
        <v>-6.2837743795004508E-2</v>
      </c>
      <c r="I53" s="87">
        <v>1727684</v>
      </c>
      <c r="J53" s="87">
        <v>366937</v>
      </c>
      <c r="K53" s="87">
        <v>8720102</v>
      </c>
      <c r="L53" s="87">
        <v>3058765</v>
      </c>
      <c r="M53" s="87">
        <v>355552</v>
      </c>
      <c r="N53" s="87">
        <v>3646000</v>
      </c>
      <c r="O53" s="87">
        <v>8247627</v>
      </c>
      <c r="P53" s="87">
        <v>4313944</v>
      </c>
      <c r="Q53" s="87">
        <v>758939</v>
      </c>
      <c r="R53" s="87">
        <v>1771732</v>
      </c>
      <c r="S53" s="151" t="s">
        <v>161</v>
      </c>
      <c r="T53" s="87">
        <v>719269</v>
      </c>
      <c r="U53" s="87">
        <v>1148207</v>
      </c>
      <c r="V53" s="87">
        <v>912391</v>
      </c>
      <c r="W53" s="151" t="s">
        <v>161</v>
      </c>
      <c r="X53" s="87">
        <v>242397</v>
      </c>
      <c r="Y53" s="87">
        <v>1738800</v>
      </c>
      <c r="Z53" s="87">
        <v>762681</v>
      </c>
      <c r="AA53" s="87">
        <v>291351</v>
      </c>
      <c r="AB53" s="94">
        <f t="shared" ref="AB53:AK53" si="61">I53/$E$53</f>
        <v>4.4548171969964606E-2</v>
      </c>
      <c r="AC53" s="51">
        <f t="shared" si="61"/>
        <v>9.4614365695016578E-3</v>
      </c>
      <c r="AD53" s="51">
        <f t="shared" si="61"/>
        <v>0.22484702265670822</v>
      </c>
      <c r="AE53" s="51">
        <f t="shared" si="61"/>
        <v>7.8869972307267291E-2</v>
      </c>
      <c r="AF53" s="51">
        <f t="shared" si="61"/>
        <v>9.1678753986636774E-3</v>
      </c>
      <c r="AG53" s="51">
        <f t="shared" si="61"/>
        <v>9.4011772408895924E-2</v>
      </c>
      <c r="AH53" s="51">
        <f t="shared" si="61"/>
        <v>0.21266429852920052</v>
      </c>
      <c r="AI53" s="51">
        <f t="shared" si="61"/>
        <v>0.11123464660250196</v>
      </c>
      <c r="AJ53" s="51">
        <f t="shared" si="61"/>
        <v>1.9569171843180216E-2</v>
      </c>
      <c r="AK53" s="51">
        <f t="shared" si="61"/>
        <v>4.5683945571464067E-2</v>
      </c>
      <c r="AL53" s="51"/>
      <c r="AM53" s="51">
        <f>T53/$E$53</f>
        <v>1.8546284566312167E-2</v>
      </c>
      <c r="AN53" s="51">
        <f>U53/$E$53</f>
        <v>2.9606411180005805E-2</v>
      </c>
      <c r="AO53" s="51">
        <f>V53/$E$53</f>
        <v>2.3525917454724345E-2</v>
      </c>
      <c r="AP53" s="51"/>
      <c r="AQ53" s="51">
        <f>X53/$E$53</f>
        <v>6.2501842009322949E-3</v>
      </c>
      <c r="AR53" s="51">
        <f>Y53/$E$53</f>
        <v>4.4834797000709886E-2</v>
      </c>
      <c r="AS53" s="51">
        <f>Z53/$E$53</f>
        <v>1.9665658966700261E-2</v>
      </c>
      <c r="AT53" s="55">
        <f>AA53/$E$53</f>
        <v>7.5124585581745028E-3</v>
      </c>
      <c r="AU53" s="51">
        <f t="shared" si="39"/>
        <v>4.4548171969964606E-2</v>
      </c>
      <c r="AV53" s="51">
        <f t="shared" si="56"/>
        <v>0.41635807934103675</v>
      </c>
      <c r="AW53" s="51">
        <f t="shared" si="57"/>
        <v>0.46083067574738901</v>
      </c>
      <c r="AX53" s="55">
        <f t="shared" si="40"/>
        <v>7.8263098726516947E-2</v>
      </c>
    </row>
    <row r="54" spans="3:50" x14ac:dyDescent="0.25">
      <c r="C54" s="36" t="s">
        <v>68</v>
      </c>
      <c r="D54" s="10" t="s">
        <v>73</v>
      </c>
      <c r="E54" s="8">
        <v>35476861</v>
      </c>
      <c r="F54" s="8">
        <v>3736</v>
      </c>
      <c r="G54" s="158">
        <f t="shared" si="5"/>
        <v>9495.947805139187</v>
      </c>
      <c r="H54" s="55">
        <f t="shared" si="58"/>
        <v>-0.14638581343497559</v>
      </c>
      <c r="I54" s="87">
        <v>1885775</v>
      </c>
      <c r="J54" s="87">
        <v>587421</v>
      </c>
      <c r="K54" s="87">
        <v>6360673</v>
      </c>
      <c r="L54" s="87">
        <v>4224773</v>
      </c>
      <c r="M54" s="87">
        <v>709853</v>
      </c>
      <c r="N54" s="87">
        <v>2783225</v>
      </c>
      <c r="O54" s="87">
        <v>7418801</v>
      </c>
      <c r="P54" s="87">
        <v>3001855</v>
      </c>
      <c r="Q54" s="87">
        <v>1068479</v>
      </c>
      <c r="R54" s="87">
        <v>2431072</v>
      </c>
      <c r="S54" s="151" t="s">
        <v>161</v>
      </c>
      <c r="T54" s="87">
        <v>292000</v>
      </c>
      <c r="U54" s="87">
        <v>1685739</v>
      </c>
      <c r="V54" s="87">
        <v>1030164</v>
      </c>
      <c r="W54" s="151" t="s">
        <v>161</v>
      </c>
      <c r="X54" s="87">
        <v>205218</v>
      </c>
      <c r="Y54" s="87">
        <v>916702</v>
      </c>
      <c r="Z54" s="87">
        <v>626494</v>
      </c>
      <c r="AA54" s="87">
        <v>248618</v>
      </c>
      <c r="AB54" s="94">
        <f t="shared" ref="AB54:AK54" si="62">I54/$E$54</f>
        <v>5.3155069159021705E-2</v>
      </c>
      <c r="AC54" s="51">
        <f t="shared" si="62"/>
        <v>1.6557862884205004E-2</v>
      </c>
      <c r="AD54" s="51">
        <f t="shared" si="62"/>
        <v>0.17929074953953789</v>
      </c>
      <c r="AE54" s="51">
        <f t="shared" si="62"/>
        <v>0.11908531028153815</v>
      </c>
      <c r="AF54" s="51">
        <f t="shared" si="62"/>
        <v>2.0008901012972934E-2</v>
      </c>
      <c r="AG54" s="51">
        <f t="shared" si="62"/>
        <v>7.8451839355234948E-2</v>
      </c>
      <c r="AH54" s="51">
        <f t="shared" si="62"/>
        <v>0.20911661265634521</v>
      </c>
      <c r="AI54" s="51">
        <f t="shared" si="62"/>
        <v>8.4614447710015833E-2</v>
      </c>
      <c r="AJ54" s="51">
        <f t="shared" si="62"/>
        <v>3.0117630756565525E-2</v>
      </c>
      <c r="AK54" s="51">
        <f t="shared" si="62"/>
        <v>6.852556656576804E-2</v>
      </c>
      <c r="AL54" s="51"/>
      <c r="AM54" s="51">
        <f>T54/$E$54</f>
        <v>8.2307169171477717E-3</v>
      </c>
      <c r="AN54" s="51">
        <f>U54/$E$54</f>
        <v>4.7516577072588245E-2</v>
      </c>
      <c r="AO54" s="51">
        <f>V54/$E$54</f>
        <v>2.9037631035056907E-2</v>
      </c>
      <c r="AP54" s="51"/>
      <c r="AQ54" s="51">
        <f>X54/$E$54</f>
        <v>5.7845591243261343E-3</v>
      </c>
      <c r="AR54" s="51">
        <f>Y54/$E$54</f>
        <v>2.5839433765010945E-2</v>
      </c>
      <c r="AS54" s="51">
        <f>Z54/$E$54</f>
        <v>1.7659228644834164E-2</v>
      </c>
      <c r="AT54" s="55">
        <f>AA54/$E$54</f>
        <v>7.0078917072172757E-3</v>
      </c>
      <c r="AU54" s="51">
        <f t="shared" si="39"/>
        <v>5.3155069159021705E-2</v>
      </c>
      <c r="AV54" s="51">
        <f t="shared" si="56"/>
        <v>0.41339466307348893</v>
      </c>
      <c r="AW54" s="51">
        <f t="shared" si="57"/>
        <v>0.47715918271348751</v>
      </c>
      <c r="AX54" s="55">
        <f t="shared" si="40"/>
        <v>5.6291113241388517E-2</v>
      </c>
    </row>
    <row r="55" spans="3:50" x14ac:dyDescent="0.25">
      <c r="C55" s="36" t="s">
        <v>68</v>
      </c>
      <c r="D55" s="10" t="s">
        <v>74</v>
      </c>
      <c r="E55" s="8">
        <v>27792478</v>
      </c>
      <c r="F55" s="8">
        <v>3382</v>
      </c>
      <c r="G55" s="158">
        <f t="shared" si="5"/>
        <v>8217.7640449438204</v>
      </c>
      <c r="H55" s="55">
        <f t="shared" si="58"/>
        <v>-0.26128490651437353</v>
      </c>
      <c r="I55" s="87">
        <v>1546795</v>
      </c>
      <c r="J55" s="151" t="s">
        <v>162</v>
      </c>
      <c r="K55" s="87">
        <v>4857519</v>
      </c>
      <c r="L55" s="87">
        <v>1709273</v>
      </c>
      <c r="M55" s="87">
        <v>493355</v>
      </c>
      <c r="N55" s="87">
        <v>2029070</v>
      </c>
      <c r="O55" s="87">
        <v>6665799</v>
      </c>
      <c r="P55" s="87">
        <v>3224233</v>
      </c>
      <c r="Q55" s="87">
        <v>721590</v>
      </c>
      <c r="R55" s="87">
        <v>1094873</v>
      </c>
      <c r="S55" s="151" t="s">
        <v>161</v>
      </c>
      <c r="T55" s="87">
        <v>923393</v>
      </c>
      <c r="U55" s="87">
        <v>1076917</v>
      </c>
      <c r="V55" s="87">
        <v>1357508</v>
      </c>
      <c r="W55" s="151" t="s">
        <v>161</v>
      </c>
      <c r="X55" s="87">
        <v>90240</v>
      </c>
      <c r="Y55" s="87">
        <v>715713</v>
      </c>
      <c r="Z55" s="87">
        <v>549256</v>
      </c>
      <c r="AA55" s="87">
        <v>234264</v>
      </c>
      <c r="AB55" s="94">
        <f>I55/$E$55</f>
        <v>5.5655166840466688E-2</v>
      </c>
      <c r="AC55" s="51"/>
      <c r="AD55" s="51">
        <f t="shared" ref="AD55:AK55" si="63">K55/$E$55</f>
        <v>0.17477818998363515</v>
      </c>
      <c r="AE55" s="51">
        <f t="shared" si="63"/>
        <v>6.150128103006864E-2</v>
      </c>
      <c r="AF55" s="51">
        <f t="shared" si="63"/>
        <v>1.7751385824610531E-2</v>
      </c>
      <c r="AG55" s="51">
        <f t="shared" si="63"/>
        <v>7.3007883643912572E-2</v>
      </c>
      <c r="AH55" s="51">
        <f t="shared" si="63"/>
        <v>0.23984183778071175</v>
      </c>
      <c r="AI55" s="51">
        <f t="shared" si="63"/>
        <v>0.11601099405385874</v>
      </c>
      <c r="AJ55" s="51">
        <f t="shared" si="63"/>
        <v>2.5963499908140612E-2</v>
      </c>
      <c r="AK55" s="51">
        <f t="shared" si="63"/>
        <v>3.9394580073068688E-2</v>
      </c>
      <c r="AL55" s="51"/>
      <c r="AM55" s="51">
        <f>T55/$E$55</f>
        <v>3.3224565294249761E-2</v>
      </c>
      <c r="AN55" s="51">
        <f>U55/$E$55</f>
        <v>3.8748505980646997E-2</v>
      </c>
      <c r="AO55" s="51">
        <f>V55/$E$55</f>
        <v>4.88444391320558E-2</v>
      </c>
      <c r="AP55" s="51"/>
      <c r="AQ55" s="51">
        <f>X55/$E$55</f>
        <v>3.2469217030593675E-3</v>
      </c>
      <c r="AR55" s="51">
        <f>Y55/$E$55</f>
        <v>2.5752039814513839E-2</v>
      </c>
      <c r="AS55" s="51">
        <f>Z55/$E$55</f>
        <v>1.9762757390686791E-2</v>
      </c>
      <c r="AT55" s="55">
        <f>AA55/$E$55</f>
        <v>8.4290432828623627E-3</v>
      </c>
      <c r="AU55" s="51">
        <f t="shared" si="39"/>
        <v>5.5655166840466688E-2</v>
      </c>
      <c r="AV55" s="51">
        <f t="shared" si="56"/>
        <v>0.32703874048222692</v>
      </c>
      <c r="AW55" s="51">
        <f t="shared" si="57"/>
        <v>0.5420284222227324</v>
      </c>
      <c r="AX55" s="55">
        <f t="shared" si="40"/>
        <v>5.719076219112236E-2</v>
      </c>
    </row>
    <row r="56" spans="3:50" x14ac:dyDescent="0.25">
      <c r="C56" s="36" t="s">
        <v>68</v>
      </c>
      <c r="D56" s="10" t="s">
        <v>75</v>
      </c>
      <c r="E56" s="8">
        <v>39203002</v>
      </c>
      <c r="F56" s="8">
        <v>2825</v>
      </c>
      <c r="G56" s="158">
        <f t="shared" si="5"/>
        <v>13877.168849557522</v>
      </c>
      <c r="H56" s="55">
        <f t="shared" si="58"/>
        <v>0.24745296019104535</v>
      </c>
      <c r="I56" s="87">
        <v>4877039</v>
      </c>
      <c r="J56" s="151" t="s">
        <v>162</v>
      </c>
      <c r="K56" s="87">
        <v>10593522</v>
      </c>
      <c r="L56" s="87">
        <v>4277537</v>
      </c>
      <c r="M56" s="151" t="s">
        <v>162</v>
      </c>
      <c r="N56" s="87">
        <v>4489116</v>
      </c>
      <c r="O56" s="87">
        <v>6650578</v>
      </c>
      <c r="P56" s="87">
        <v>2397608</v>
      </c>
      <c r="Q56" s="87">
        <v>574310</v>
      </c>
      <c r="R56" s="87">
        <v>1435986</v>
      </c>
      <c r="S56" s="151" t="s">
        <v>161</v>
      </c>
      <c r="T56" s="87">
        <v>405763</v>
      </c>
      <c r="U56" s="87">
        <v>766796</v>
      </c>
      <c r="V56" s="87">
        <v>1071460</v>
      </c>
      <c r="W56" s="151" t="s">
        <v>161</v>
      </c>
      <c r="X56" s="87">
        <v>173524</v>
      </c>
      <c r="Y56" s="87">
        <v>520421</v>
      </c>
      <c r="Z56" s="87">
        <v>541744</v>
      </c>
      <c r="AA56" s="87">
        <v>256564</v>
      </c>
      <c r="AB56" s="94">
        <f>I56/$E$56</f>
        <v>0.12440473308651209</v>
      </c>
      <c r="AC56" s="51"/>
      <c r="AD56" s="51">
        <f>K56/$E$56</f>
        <v>0.27022221410493003</v>
      </c>
      <c r="AE56" s="51">
        <f>L56/$E$56</f>
        <v>0.10911248582442742</v>
      </c>
      <c r="AF56" s="51"/>
      <c r="AG56" s="51">
        <f>N56/$E$56</f>
        <v>0.11450949598196587</v>
      </c>
      <c r="AH56" s="51">
        <f>O56/$E$56</f>
        <v>0.16964461037958267</v>
      </c>
      <c r="AI56" s="51">
        <f>P56/$E$56</f>
        <v>6.1158785748091436E-2</v>
      </c>
      <c r="AJ56" s="51">
        <f>Q56/$E$56</f>
        <v>1.4649643412512134E-2</v>
      </c>
      <c r="AK56" s="51">
        <f>R56/$E$56</f>
        <v>3.6629490772160767E-2</v>
      </c>
      <c r="AL56" s="51"/>
      <c r="AM56" s="51">
        <f>T56/$E$56</f>
        <v>1.0350304295574099E-2</v>
      </c>
      <c r="AN56" s="51">
        <f>U56/$E$56</f>
        <v>1.9559624540998161E-2</v>
      </c>
      <c r="AO56" s="51">
        <f>V56/$E$56</f>
        <v>2.7331070207327491E-2</v>
      </c>
      <c r="AP56" s="51"/>
      <c r="AQ56" s="51">
        <f>X56/$E$56</f>
        <v>4.4262936802645881E-3</v>
      </c>
      <c r="AR56" s="51">
        <f>Y56/$E$56</f>
        <v>1.3275029294950422E-2</v>
      </c>
      <c r="AS56" s="51">
        <f>Z56/$E$56</f>
        <v>1.3818941722881324E-2</v>
      </c>
      <c r="AT56" s="55">
        <f>AA56/$E$56</f>
        <v>6.5444988115961117E-3</v>
      </c>
      <c r="AU56" s="51">
        <f t="shared" si="39"/>
        <v>0.12440473308651209</v>
      </c>
      <c r="AV56" s="51">
        <f t="shared" si="56"/>
        <v>0.49384419591132328</v>
      </c>
      <c r="AW56" s="51">
        <f t="shared" si="57"/>
        <v>0.33932352935624677</v>
      </c>
      <c r="AX56" s="55">
        <f t="shared" si="40"/>
        <v>3.8064763509692449E-2</v>
      </c>
    </row>
    <row r="57" spans="3:50" x14ac:dyDescent="0.25">
      <c r="C57" s="36" t="s">
        <v>68</v>
      </c>
      <c r="D57" s="10" t="s">
        <v>76</v>
      </c>
      <c r="E57" s="8">
        <v>20916100</v>
      </c>
      <c r="F57" s="8">
        <v>2133</v>
      </c>
      <c r="G57" s="158">
        <f t="shared" si="5"/>
        <v>9805.9540553211446</v>
      </c>
      <c r="H57" s="55">
        <f t="shared" si="58"/>
        <v>-0.1185185864335877</v>
      </c>
      <c r="I57" s="87">
        <v>992233</v>
      </c>
      <c r="J57" s="151" t="s">
        <v>162</v>
      </c>
      <c r="K57" s="87">
        <v>5577988</v>
      </c>
      <c r="L57" s="87">
        <v>3209432</v>
      </c>
      <c r="M57" s="151" t="s">
        <v>162</v>
      </c>
      <c r="N57" s="87">
        <v>1365524</v>
      </c>
      <c r="O57" s="87">
        <v>4629628</v>
      </c>
      <c r="P57" s="87">
        <v>1057617</v>
      </c>
      <c r="Q57" s="87">
        <v>728139</v>
      </c>
      <c r="R57" s="87">
        <v>558312</v>
      </c>
      <c r="S57" s="151" t="s">
        <v>161</v>
      </c>
      <c r="T57" s="87">
        <v>511385</v>
      </c>
      <c r="U57" s="87">
        <v>592461</v>
      </c>
      <c r="V57" s="87">
        <v>473602</v>
      </c>
      <c r="W57" s="151" t="s">
        <v>161</v>
      </c>
      <c r="X57" s="87">
        <v>69681</v>
      </c>
      <c r="Y57" s="87">
        <v>379361</v>
      </c>
      <c r="Z57" s="87">
        <v>518831</v>
      </c>
      <c r="AA57" s="87">
        <v>131254</v>
      </c>
      <c r="AB57" s="94">
        <f>I57/$E$57</f>
        <v>4.7438719455347791E-2</v>
      </c>
      <c r="AC57" s="51"/>
      <c r="AD57" s="51">
        <f>K57/$E$57</f>
        <v>0.266683942035083</v>
      </c>
      <c r="AE57" s="51">
        <f>L57/$E$57</f>
        <v>0.15344313710490962</v>
      </c>
      <c r="AF57" s="51"/>
      <c r="AG57" s="51">
        <f>N57/$E$57</f>
        <v>6.5285784634802849E-2</v>
      </c>
      <c r="AH57" s="51">
        <f>O57/$E$57</f>
        <v>0.22134279335057683</v>
      </c>
      <c r="AI57" s="51">
        <f>P57/$E$57</f>
        <v>5.0564732430998127E-2</v>
      </c>
      <c r="AJ57" s="51">
        <f>Q57/$E$57</f>
        <v>3.4812369418773095E-2</v>
      </c>
      <c r="AK57" s="51">
        <f>R57/$E$57</f>
        <v>2.6692930326399279E-2</v>
      </c>
      <c r="AL57" s="51"/>
      <c r="AM57" s="51">
        <f>T57/$E$57</f>
        <v>2.4449347631728669E-2</v>
      </c>
      <c r="AN57" s="51">
        <f>U57/$E$57</f>
        <v>2.8325596071925453E-2</v>
      </c>
      <c r="AO57" s="51">
        <f>V57/$E$57</f>
        <v>2.2642940127461621E-2</v>
      </c>
      <c r="AP57" s="51"/>
      <c r="AQ57" s="51">
        <f>X57/$E$57</f>
        <v>3.3314528042990804E-3</v>
      </c>
      <c r="AR57" s="51">
        <f>Y57/$E$57</f>
        <v>1.8137272244825756E-2</v>
      </c>
      <c r="AS57" s="51">
        <f>Z57/$E$57</f>
        <v>2.4805341339924746E-2</v>
      </c>
      <c r="AT57" s="55">
        <f>AA57/$E$57</f>
        <v>6.2752616405544054E-3</v>
      </c>
      <c r="AU57" s="51">
        <f t="shared" si="39"/>
        <v>4.7438719455347791E-2</v>
      </c>
      <c r="AV57" s="51">
        <f t="shared" si="56"/>
        <v>0.48541286377479542</v>
      </c>
      <c r="AW57" s="51">
        <f t="shared" si="57"/>
        <v>0.40883070935786309</v>
      </c>
      <c r="AX57" s="55">
        <f t="shared" si="40"/>
        <v>5.2549328029603992E-2</v>
      </c>
    </row>
    <row r="58" spans="3:50" x14ac:dyDescent="0.25">
      <c r="C58" s="36" t="s">
        <v>68</v>
      </c>
      <c r="D58" s="10" t="s">
        <v>77</v>
      </c>
      <c r="E58" s="8">
        <v>39876394</v>
      </c>
      <c r="F58" s="8">
        <v>3650</v>
      </c>
      <c r="G58" s="158">
        <f t="shared" si="5"/>
        <v>10925.039452054794</v>
      </c>
      <c r="H58" s="55">
        <f t="shared" si="58"/>
        <v>-1.7921237940096257E-2</v>
      </c>
      <c r="I58" s="87">
        <v>1829961</v>
      </c>
      <c r="J58" s="87">
        <v>813838</v>
      </c>
      <c r="K58" s="87">
        <v>7089912</v>
      </c>
      <c r="L58" s="87">
        <v>2788910</v>
      </c>
      <c r="M58" s="87">
        <v>764069</v>
      </c>
      <c r="N58" s="87">
        <v>5362724</v>
      </c>
      <c r="O58" s="87">
        <v>8653309</v>
      </c>
      <c r="P58" s="87">
        <v>3544880</v>
      </c>
      <c r="Q58" s="87">
        <v>786529</v>
      </c>
      <c r="R58" s="87">
        <v>2397896</v>
      </c>
      <c r="S58" s="151" t="s">
        <v>161</v>
      </c>
      <c r="T58" s="87">
        <v>810242</v>
      </c>
      <c r="U58" s="87">
        <v>1881740</v>
      </c>
      <c r="V58" s="87">
        <v>1175602</v>
      </c>
      <c r="W58" s="151" t="s">
        <v>161</v>
      </c>
      <c r="X58" s="87">
        <v>69350</v>
      </c>
      <c r="Y58" s="87">
        <v>875338</v>
      </c>
      <c r="Z58" s="87">
        <v>755923</v>
      </c>
      <c r="AA58" s="87">
        <v>276172</v>
      </c>
      <c r="AB58" s="94">
        <f t="shared" ref="AB58:AK58" si="64">I58/$E$58</f>
        <v>4.5890834562423072E-2</v>
      </c>
      <c r="AC58" s="51">
        <f t="shared" si="64"/>
        <v>2.0409016923646606E-2</v>
      </c>
      <c r="AD58" s="51">
        <f t="shared" si="64"/>
        <v>0.17779722007962906</v>
      </c>
      <c r="AE58" s="51">
        <f t="shared" si="64"/>
        <v>6.9938871604087377E-2</v>
      </c>
      <c r="AF58" s="51">
        <f t="shared" si="64"/>
        <v>1.9160935163796404E-2</v>
      </c>
      <c r="AG58" s="51">
        <f t="shared" si="64"/>
        <v>0.13448367472745906</v>
      </c>
      <c r="AH58" s="51">
        <f t="shared" si="64"/>
        <v>0.21700329774051286</v>
      </c>
      <c r="AI58" s="51">
        <f t="shared" si="64"/>
        <v>8.8896704150330144E-2</v>
      </c>
      <c r="AJ58" s="51">
        <f t="shared" si="64"/>
        <v>1.9724175661420137E-2</v>
      </c>
      <c r="AK58" s="51">
        <f t="shared" si="64"/>
        <v>6.0133220671859146E-2</v>
      </c>
      <c r="AL58" s="51"/>
      <c r="AM58" s="51">
        <f>T58/$E$58</f>
        <v>2.0318838258043093E-2</v>
      </c>
      <c r="AN58" s="51">
        <f>U58/$E$58</f>
        <v>4.7189322083636749E-2</v>
      </c>
      <c r="AO58" s="51">
        <f>V58/$E$58</f>
        <v>2.9481151179316767E-2</v>
      </c>
      <c r="AP58" s="51"/>
      <c r="AQ58" s="51">
        <f>X58/$E$58</f>
        <v>1.7391241545060469E-3</v>
      </c>
      <c r="AR58" s="51">
        <f>Y58/$E$58</f>
        <v>2.1951282756409719E-2</v>
      </c>
      <c r="AS58" s="51">
        <f>Z58/$E$58</f>
        <v>1.8956653904061635E-2</v>
      </c>
      <c r="AT58" s="55">
        <f>AA58/$E$58</f>
        <v>6.9257014563553565E-3</v>
      </c>
      <c r="AU58" s="51">
        <f t="shared" si="39"/>
        <v>4.5890834562423072E-2</v>
      </c>
      <c r="AV58" s="51">
        <f t="shared" si="56"/>
        <v>0.42178971849861857</v>
      </c>
      <c r="AW58" s="51">
        <f t="shared" si="57"/>
        <v>0.48274670974511891</v>
      </c>
      <c r="AX58" s="55">
        <f t="shared" si="40"/>
        <v>4.9572762271332761E-2</v>
      </c>
    </row>
    <row r="59" spans="3:50" x14ac:dyDescent="0.25">
      <c r="C59" s="36" t="s">
        <v>68</v>
      </c>
      <c r="D59" s="23" t="s">
        <v>78</v>
      </c>
      <c r="E59" s="8">
        <v>12983894</v>
      </c>
      <c r="F59" s="8">
        <v>1273</v>
      </c>
      <c r="G59" s="158">
        <f t="shared" si="5"/>
        <v>10199.445404556167</v>
      </c>
      <c r="H59" s="55">
        <f t="shared" si="58"/>
        <v>-8.314667781633045E-2</v>
      </c>
      <c r="I59" s="87">
        <v>525468</v>
      </c>
      <c r="J59" s="87">
        <v>340615</v>
      </c>
      <c r="K59" s="87">
        <v>3809515</v>
      </c>
      <c r="L59" s="87">
        <v>1287434</v>
      </c>
      <c r="M59" s="87">
        <v>300430</v>
      </c>
      <c r="N59" s="87">
        <v>1253006</v>
      </c>
      <c r="O59" s="87">
        <v>2380357</v>
      </c>
      <c r="P59" s="87">
        <v>1343345</v>
      </c>
      <c r="Q59" s="87">
        <v>254465</v>
      </c>
      <c r="R59" s="87">
        <v>188388</v>
      </c>
      <c r="S59" s="151" t="s">
        <v>161</v>
      </c>
      <c r="T59" s="151" t="s">
        <v>162</v>
      </c>
      <c r="U59" s="87">
        <v>196727</v>
      </c>
      <c r="V59" s="87">
        <v>448063</v>
      </c>
      <c r="W59" s="151" t="s">
        <v>161</v>
      </c>
      <c r="X59" s="87">
        <v>18727</v>
      </c>
      <c r="Y59" s="87">
        <v>167388</v>
      </c>
      <c r="Z59" s="87">
        <v>97278</v>
      </c>
      <c r="AA59" s="87">
        <v>202799</v>
      </c>
      <c r="AB59" s="94">
        <f t="shared" ref="AB59:AK59" si="65">I59/$E$59</f>
        <v>4.047075553759142E-2</v>
      </c>
      <c r="AC59" s="51">
        <f t="shared" si="65"/>
        <v>2.6233655327130675E-2</v>
      </c>
      <c r="AD59" s="51">
        <f t="shared" si="65"/>
        <v>0.29340311927993251</v>
      </c>
      <c r="AE59" s="51">
        <f t="shared" si="65"/>
        <v>9.9156231558883645E-2</v>
      </c>
      <c r="AF59" s="51">
        <f t="shared" si="65"/>
        <v>2.313866702855091E-2</v>
      </c>
      <c r="AG59" s="51">
        <f t="shared" si="65"/>
        <v>9.6504638747050772E-2</v>
      </c>
      <c r="AH59" s="51">
        <f t="shared" si="65"/>
        <v>0.18333151826408933</v>
      </c>
      <c r="AI59" s="51">
        <f t="shared" si="65"/>
        <v>0.10346241273996845</v>
      </c>
      <c r="AJ59" s="51">
        <f t="shared" si="65"/>
        <v>1.9598511817795185E-2</v>
      </c>
      <c r="AK59" s="51">
        <f t="shared" si="65"/>
        <v>1.4509360597059711E-2</v>
      </c>
      <c r="AL59" s="51"/>
      <c r="AM59" s="51"/>
      <c r="AN59" s="51">
        <f>U59/$E$59</f>
        <v>1.5151617842844373E-2</v>
      </c>
      <c r="AO59" s="51">
        <f>V59/$E$59</f>
        <v>3.4509138783788591E-2</v>
      </c>
      <c r="AP59" s="51"/>
      <c r="AQ59" s="51">
        <f>X59/$E$59</f>
        <v>1.4423253917507336E-3</v>
      </c>
      <c r="AR59" s="51">
        <f>Y59/$E$59</f>
        <v>1.2891972161818326E-2</v>
      </c>
      <c r="AS59" s="51">
        <f>Z59/$E$59</f>
        <v>7.4922053430195902E-3</v>
      </c>
      <c r="AT59" s="55">
        <f>AA59/$E$59</f>
        <v>1.5619274156119882E-2</v>
      </c>
      <c r="AU59" s="51">
        <f t="shared" si="39"/>
        <v>4.047075553759142E-2</v>
      </c>
      <c r="AV59" s="51">
        <f t="shared" si="56"/>
        <v>0.53843631194154851</v>
      </c>
      <c r="AW59" s="51">
        <f t="shared" si="57"/>
        <v>0.37056256004554566</v>
      </c>
      <c r="AX59" s="55">
        <f t="shared" si="40"/>
        <v>3.7445777052708532E-2</v>
      </c>
    </row>
    <row r="60" spans="3:50" x14ac:dyDescent="0.25">
      <c r="C60" s="36" t="s">
        <v>68</v>
      </c>
      <c r="D60" s="23" t="s">
        <v>79</v>
      </c>
      <c r="E60" s="8">
        <v>11012195</v>
      </c>
      <c r="F60" s="8">
        <v>778</v>
      </c>
      <c r="G60" s="158">
        <f t="shared" si="5"/>
        <v>14154.492287917737</v>
      </c>
      <c r="H60" s="55">
        <f t="shared" si="58"/>
        <v>0.27238224856846838</v>
      </c>
      <c r="I60" s="87">
        <v>4657447</v>
      </c>
      <c r="J60" s="151" t="s">
        <v>162</v>
      </c>
      <c r="K60" s="87">
        <v>1791934</v>
      </c>
      <c r="L60" s="87">
        <v>733574</v>
      </c>
      <c r="M60" s="151" t="s">
        <v>162</v>
      </c>
      <c r="N60" s="87">
        <v>472465</v>
      </c>
      <c r="O60" s="87">
        <v>1036152</v>
      </c>
      <c r="P60" s="87">
        <v>909220</v>
      </c>
      <c r="Q60" s="87">
        <v>170681</v>
      </c>
      <c r="R60" s="151" t="s">
        <v>162</v>
      </c>
      <c r="S60" s="151" t="s">
        <v>162</v>
      </c>
      <c r="T60" s="87">
        <v>165080</v>
      </c>
      <c r="U60" s="87">
        <v>225547</v>
      </c>
      <c r="V60" s="87">
        <v>140852</v>
      </c>
      <c r="W60" s="151" t="s">
        <v>161</v>
      </c>
      <c r="X60" s="87">
        <v>373</v>
      </c>
      <c r="Y60" s="87">
        <v>187264</v>
      </c>
      <c r="Z60" s="87">
        <v>174995</v>
      </c>
      <c r="AA60" s="87">
        <v>15643</v>
      </c>
      <c r="AB60" s="94">
        <f>I60/$E$60</f>
        <v>0.42293539117314938</v>
      </c>
      <c r="AC60" s="51"/>
      <c r="AD60" s="51">
        <f>K60/$E$60</f>
        <v>0.16272269061708405</v>
      </c>
      <c r="AE60" s="51">
        <f>L60/$E$60</f>
        <v>6.6614693982444004E-2</v>
      </c>
      <c r="AF60" s="51"/>
      <c r="AG60" s="51">
        <f>N60/$E$60</f>
        <v>4.290379892473753E-2</v>
      </c>
      <c r="AH60" s="51">
        <f>O60/$E$60</f>
        <v>9.4091323301122076E-2</v>
      </c>
      <c r="AI60" s="51">
        <f>P60/$E$60</f>
        <v>8.2564829264283823E-2</v>
      </c>
      <c r="AJ60" s="51">
        <f>Q60/$E$60</f>
        <v>1.5499271489471445E-2</v>
      </c>
      <c r="AK60" s="51"/>
      <c r="AL60" s="51"/>
      <c r="AM60" s="51">
        <f>T60/$E$60</f>
        <v>1.4990653543639574E-2</v>
      </c>
      <c r="AN60" s="51">
        <f>U60/$E$60</f>
        <v>2.048156611828977E-2</v>
      </c>
      <c r="AO60" s="51">
        <f>V60/$E$60</f>
        <v>1.2790547206982803E-2</v>
      </c>
      <c r="AP60" s="51"/>
      <c r="AQ60" s="51">
        <f>X60/$E$60</f>
        <v>3.3871539688499885E-5</v>
      </c>
      <c r="AR60" s="51">
        <f>Y60/$E$60</f>
        <v>1.7005147475140061E-2</v>
      </c>
      <c r="AS60" s="51">
        <f>Z60/$E$60</f>
        <v>1.5891019002115384E-2</v>
      </c>
      <c r="AT60" s="55">
        <f>AA60/$E$60</f>
        <v>1.4205160733169E-3</v>
      </c>
      <c r="AU60" s="51">
        <f t="shared" si="39"/>
        <v>0.42293539117314938</v>
      </c>
      <c r="AV60" s="51">
        <f t="shared" si="56"/>
        <v>0.27224118352426563</v>
      </c>
      <c r="AW60" s="51">
        <f t="shared" si="57"/>
        <v>0.24041819092378949</v>
      </c>
      <c r="AX60" s="55">
        <f t="shared" si="40"/>
        <v>3.4350554090260839E-2</v>
      </c>
    </row>
    <row r="61" spans="3:50" x14ac:dyDescent="0.25">
      <c r="C61" s="36" t="s">
        <v>68</v>
      </c>
      <c r="D61" s="23" t="s">
        <v>80</v>
      </c>
      <c r="E61" s="8">
        <v>6649307</v>
      </c>
      <c r="F61" s="8">
        <v>702</v>
      </c>
      <c r="G61" s="158">
        <f t="shared" si="5"/>
        <v>9471.9472934472942</v>
      </c>
      <c r="H61" s="55">
        <f t="shared" si="58"/>
        <v>-0.14854327867019224</v>
      </c>
      <c r="I61" s="87">
        <v>912472</v>
      </c>
      <c r="J61" s="87">
        <v>296818</v>
      </c>
      <c r="K61" s="87">
        <v>1442279</v>
      </c>
      <c r="L61" s="87">
        <v>340234</v>
      </c>
      <c r="M61" s="151" t="s">
        <v>162</v>
      </c>
      <c r="N61" s="87">
        <v>327000</v>
      </c>
      <c r="O61" s="87">
        <v>1247793</v>
      </c>
      <c r="P61" s="87">
        <v>327138</v>
      </c>
      <c r="Q61" s="87">
        <v>142148</v>
      </c>
      <c r="R61" s="87">
        <v>750905</v>
      </c>
      <c r="S61" s="151" t="s">
        <v>162</v>
      </c>
      <c r="T61" s="151" t="s">
        <v>162</v>
      </c>
      <c r="U61" s="87">
        <v>240663</v>
      </c>
      <c r="V61" s="87">
        <v>129331</v>
      </c>
      <c r="W61" s="151" t="s">
        <v>161</v>
      </c>
      <c r="X61" s="87">
        <v>33457</v>
      </c>
      <c r="Y61" s="87">
        <v>98380</v>
      </c>
      <c r="Z61" s="87">
        <v>55998</v>
      </c>
      <c r="AA61" s="87">
        <v>59205</v>
      </c>
      <c r="AB61" s="94">
        <f>I61/$E$61</f>
        <v>0.13722813520266097</v>
      </c>
      <c r="AC61" s="51">
        <f>J61/$E$61</f>
        <v>4.4638937561463171E-2</v>
      </c>
      <c r="AD61" s="51">
        <f>K61/$E$61</f>
        <v>0.21690666410800405</v>
      </c>
      <c r="AE61" s="51">
        <f>L61/$E$61</f>
        <v>5.1168339798418089E-2</v>
      </c>
      <c r="AF61" s="51"/>
      <c r="AG61" s="51">
        <f>N61/$E$61</f>
        <v>4.9178057202051283E-2</v>
      </c>
      <c r="AH61" s="51">
        <f>O61/$E$61</f>
        <v>0.18765760101015039</v>
      </c>
      <c r="AI61" s="51">
        <f>P61/$E$61</f>
        <v>4.9198811244540223E-2</v>
      </c>
      <c r="AJ61" s="51">
        <f>Q61/$E$61</f>
        <v>2.1377866896505154E-2</v>
      </c>
      <c r="AK61" s="51">
        <f>R61/$E$61</f>
        <v>0.11292981358809272</v>
      </c>
      <c r="AL61" s="51"/>
      <c r="AM61" s="51"/>
      <c r="AN61" s="51">
        <f>U61/$E$61</f>
        <v>3.6193696576199592E-2</v>
      </c>
      <c r="AO61" s="51">
        <f>V61/$E$61</f>
        <v>1.9450297602441879E-2</v>
      </c>
      <c r="AP61" s="51"/>
      <c r="AQ61" s="51">
        <f>X61/$E$61</f>
        <v>5.0316521706698153E-3</v>
      </c>
      <c r="AR61" s="51">
        <f>Y61/$E$61</f>
        <v>1.4795526812042218E-2</v>
      </c>
      <c r="AS61" s="51">
        <f>Z61/$E$61</f>
        <v>8.4216295021421021E-3</v>
      </c>
      <c r="AT61" s="55">
        <f>AA61/$E$61</f>
        <v>8.9039354025915781E-3</v>
      </c>
      <c r="AU61" s="51">
        <f t="shared" si="39"/>
        <v>0.13722813520266097</v>
      </c>
      <c r="AV61" s="51">
        <f t="shared" si="56"/>
        <v>0.3618919986699366</v>
      </c>
      <c r="AW61" s="51">
        <f t="shared" si="57"/>
        <v>0.42680808691792999</v>
      </c>
      <c r="AX61" s="55">
        <f t="shared" si="40"/>
        <v>3.7152743887445716E-2</v>
      </c>
    </row>
    <row r="62" spans="3:50" x14ac:dyDescent="0.25">
      <c r="C62" s="36" t="s">
        <v>68</v>
      </c>
      <c r="D62" s="23" t="s">
        <v>81</v>
      </c>
      <c r="E62" s="8">
        <v>3662343</v>
      </c>
      <c r="F62" s="8">
        <v>447</v>
      </c>
      <c r="G62" s="158">
        <f t="shared" si="5"/>
        <v>8193.161073825504</v>
      </c>
      <c r="H62" s="55">
        <f t="shared" si="58"/>
        <v>-0.26349652831445114</v>
      </c>
      <c r="I62" s="87">
        <v>495490</v>
      </c>
      <c r="J62" s="151" t="s">
        <v>162</v>
      </c>
      <c r="K62" s="87">
        <v>766944</v>
      </c>
      <c r="L62" s="151" t="s">
        <v>162</v>
      </c>
      <c r="M62" s="151" t="s">
        <v>162</v>
      </c>
      <c r="N62" s="87">
        <v>235518</v>
      </c>
      <c r="O62" s="87">
        <v>733870</v>
      </c>
      <c r="P62" s="87">
        <v>176077</v>
      </c>
      <c r="Q62" s="87">
        <v>131571</v>
      </c>
      <c r="R62" s="151" t="s">
        <v>162</v>
      </c>
      <c r="S62" s="151" t="s">
        <v>162</v>
      </c>
      <c r="T62" s="151" t="s">
        <v>162</v>
      </c>
      <c r="U62" s="87">
        <v>181399</v>
      </c>
      <c r="V62" s="87">
        <v>69543</v>
      </c>
      <c r="W62" s="151" t="s">
        <v>161</v>
      </c>
      <c r="X62" s="87">
        <v>925</v>
      </c>
      <c r="Y62" s="87">
        <v>57160</v>
      </c>
      <c r="Z62" s="87">
        <v>8978</v>
      </c>
      <c r="AA62" s="87">
        <v>17718</v>
      </c>
      <c r="AB62" s="94">
        <f>I62/$E$62</f>
        <v>0.13529317161172505</v>
      </c>
      <c r="AC62" s="51"/>
      <c r="AD62" s="51">
        <f>K62/$E$62</f>
        <v>0.20941348202503152</v>
      </c>
      <c r="AE62" s="51"/>
      <c r="AF62" s="51"/>
      <c r="AG62" s="51">
        <f>N62/$E$62</f>
        <v>6.4308012657470909E-2</v>
      </c>
      <c r="AH62" s="51">
        <f>O62/$E$62</f>
        <v>0.20038265121535584</v>
      </c>
      <c r="AI62" s="51">
        <f>P62/$E$62</f>
        <v>4.8077692340668256E-2</v>
      </c>
      <c r="AJ62" s="51">
        <f>Q62/$E$62</f>
        <v>3.5925362534312048E-2</v>
      </c>
      <c r="AK62" s="51"/>
      <c r="AL62" s="51"/>
      <c r="AM62" s="51"/>
      <c r="AN62" s="51">
        <f>U62/$E$62</f>
        <v>4.9530860435519013E-2</v>
      </c>
      <c r="AO62" s="51">
        <f>V62/$E$62</f>
        <v>1.8988663814394229E-2</v>
      </c>
      <c r="AP62" s="51"/>
      <c r="AQ62" s="51">
        <f>X62/$E$62</f>
        <v>2.5257055387766794E-4</v>
      </c>
      <c r="AR62" s="51">
        <f>Y62/$E$62</f>
        <v>1.5607494983402701E-2</v>
      </c>
      <c r="AS62" s="51">
        <f>Z62/$E$62</f>
        <v>2.4514361434742732E-3</v>
      </c>
      <c r="AT62" s="55">
        <f>AA62/$E$62</f>
        <v>4.8378865660589406E-3</v>
      </c>
      <c r="AU62" s="51">
        <f t="shared" si="39"/>
        <v>0.13529317161172505</v>
      </c>
      <c r="AV62" s="51">
        <f t="shared" si="56"/>
        <v>0.2737214946825024</v>
      </c>
      <c r="AW62" s="51">
        <f t="shared" si="57"/>
        <v>0.3529052303402494</v>
      </c>
      <c r="AX62" s="55">
        <f t="shared" si="40"/>
        <v>2.3149388246813583E-2</v>
      </c>
    </row>
    <row r="63" spans="3:50" x14ac:dyDescent="0.25">
      <c r="C63" s="36" t="s">
        <v>68</v>
      </c>
      <c r="D63" s="23" t="s">
        <v>82</v>
      </c>
      <c r="E63" s="8">
        <v>2765453</v>
      </c>
      <c r="F63" s="8">
        <v>335</v>
      </c>
      <c r="G63" s="158">
        <f t="shared" si="5"/>
        <v>8255.0835820895518</v>
      </c>
      <c r="H63" s="55">
        <f t="shared" si="58"/>
        <v>-0.25793016120644374</v>
      </c>
      <c r="I63" s="151" t="s">
        <v>162</v>
      </c>
      <c r="J63" s="87">
        <v>893580</v>
      </c>
      <c r="K63" s="87">
        <v>521587</v>
      </c>
      <c r="L63" s="151" t="s">
        <v>162</v>
      </c>
      <c r="M63" s="151" t="s">
        <v>162</v>
      </c>
      <c r="N63" s="87">
        <v>235924</v>
      </c>
      <c r="O63" s="87">
        <v>360009</v>
      </c>
      <c r="P63" s="87">
        <v>269991</v>
      </c>
      <c r="Q63" s="87">
        <v>173879</v>
      </c>
      <c r="R63" s="151" t="s">
        <v>162</v>
      </c>
      <c r="S63" s="151" t="s">
        <v>162</v>
      </c>
      <c r="T63" s="151" t="s">
        <v>162</v>
      </c>
      <c r="U63" s="151" t="s">
        <v>162</v>
      </c>
      <c r="V63" s="87">
        <v>79261</v>
      </c>
      <c r="W63" s="151" t="s">
        <v>161</v>
      </c>
      <c r="X63" s="151" t="s">
        <v>161</v>
      </c>
      <c r="Y63" s="87">
        <v>22376</v>
      </c>
      <c r="Z63" s="151" t="s">
        <v>162</v>
      </c>
      <c r="AA63" s="151" t="s">
        <v>162</v>
      </c>
      <c r="AB63" s="94"/>
      <c r="AC63" s="51">
        <f>J63/$E$63</f>
        <v>0.32312246854312837</v>
      </c>
      <c r="AD63" s="51">
        <f>K63/$E$63</f>
        <v>0.18860815931422448</v>
      </c>
      <c r="AE63" s="51"/>
      <c r="AF63" s="51"/>
      <c r="AG63" s="51">
        <f>N63/$E$63</f>
        <v>8.5311158786643637E-2</v>
      </c>
      <c r="AH63" s="51">
        <f>O63/$E$63</f>
        <v>0.13018084198140414</v>
      </c>
      <c r="AI63" s="51">
        <f>P63/$E$63</f>
        <v>9.7629936216598143E-2</v>
      </c>
      <c r="AJ63" s="51">
        <f>Q63/$E$63</f>
        <v>6.287541317823879E-2</v>
      </c>
      <c r="AK63" s="51"/>
      <c r="AL63" s="51"/>
      <c r="AM63" s="51"/>
      <c r="AN63" s="51"/>
      <c r="AO63" s="51">
        <f>V63/$E$63</f>
        <v>2.8661127128177553E-2</v>
      </c>
      <c r="AP63" s="51"/>
      <c r="AQ63" s="51"/>
      <c r="AR63" s="51">
        <f>Y63/$E$63</f>
        <v>8.0912602745373003E-3</v>
      </c>
      <c r="AS63" s="51"/>
      <c r="AT63" s="55"/>
      <c r="AU63" s="51">
        <f t="shared" si="39"/>
        <v>0</v>
      </c>
      <c r="AV63" s="51">
        <f t="shared" si="56"/>
        <v>0.59704178664399643</v>
      </c>
      <c r="AW63" s="51">
        <f t="shared" si="57"/>
        <v>0.31934731850441861</v>
      </c>
      <c r="AX63" s="55">
        <f t="shared" si="40"/>
        <v>8.0912602745373003E-3</v>
      </c>
    </row>
    <row r="64" spans="3:50" x14ac:dyDescent="0.25">
      <c r="C64" s="36" t="s">
        <v>68</v>
      </c>
      <c r="D64" s="23" t="s">
        <v>83</v>
      </c>
      <c r="E64" s="8">
        <v>5250859</v>
      </c>
      <c r="F64" s="8">
        <v>451</v>
      </c>
      <c r="G64" s="158">
        <f t="shared" si="5"/>
        <v>11642.702882483371</v>
      </c>
      <c r="H64" s="55">
        <f t="shared" si="58"/>
        <v>4.6591299192975555E-2</v>
      </c>
      <c r="I64" s="87">
        <v>97855</v>
      </c>
      <c r="J64" s="151" t="s">
        <v>162</v>
      </c>
      <c r="K64" s="87">
        <v>2252214</v>
      </c>
      <c r="L64" s="151" t="s">
        <v>162</v>
      </c>
      <c r="M64" s="87">
        <v>149809</v>
      </c>
      <c r="N64" s="87">
        <v>299836</v>
      </c>
      <c r="O64" s="87">
        <v>925203</v>
      </c>
      <c r="P64" s="87">
        <v>322777</v>
      </c>
      <c r="Q64" s="87">
        <v>112199</v>
      </c>
      <c r="R64" s="151" t="s">
        <v>162</v>
      </c>
      <c r="S64" s="151" t="s">
        <v>162</v>
      </c>
      <c r="T64" s="87">
        <v>176832</v>
      </c>
      <c r="U64" s="87">
        <v>124586</v>
      </c>
      <c r="V64" s="87">
        <v>226474</v>
      </c>
      <c r="W64" s="151" t="s">
        <v>161</v>
      </c>
      <c r="X64" s="87">
        <v>7366</v>
      </c>
      <c r="Y64" s="87">
        <v>95690</v>
      </c>
      <c r="Z64" s="151" t="s">
        <v>162</v>
      </c>
      <c r="AA64" s="87">
        <v>23319</v>
      </c>
      <c r="AB64" s="94">
        <f>I64/$E$64</f>
        <v>1.863599841473557E-2</v>
      </c>
      <c r="AC64" s="51"/>
      <c r="AD64" s="51">
        <f>K64/$E$64</f>
        <v>0.42892296289045279</v>
      </c>
      <c r="AE64" s="51"/>
      <c r="AF64" s="51">
        <f>M64/$E$64</f>
        <v>2.8530379505524714E-2</v>
      </c>
      <c r="AG64" s="51">
        <f>N64/$E$64</f>
        <v>5.7102276027598535E-2</v>
      </c>
      <c r="AH64" s="51">
        <f>O64/$E$64</f>
        <v>0.1762003131297184</v>
      </c>
      <c r="AI64" s="51">
        <f>P64/$E$64</f>
        <v>6.1471275461786351E-2</v>
      </c>
      <c r="AJ64" s="51">
        <f>Q64/$E$64</f>
        <v>2.1367741925654452E-2</v>
      </c>
      <c r="AK64" s="51"/>
      <c r="AL64" s="51"/>
      <c r="AM64" s="51">
        <f>T64/$E$64</f>
        <v>3.3676775552342962E-2</v>
      </c>
      <c r="AN64" s="51">
        <f>U64/$E$64</f>
        <v>2.3726784512781623E-2</v>
      </c>
      <c r="AO64" s="51">
        <f>V64/$E$64</f>
        <v>4.3130847733675579E-2</v>
      </c>
      <c r="AP64" s="51"/>
      <c r="AQ64" s="51">
        <f>X64/$E$64</f>
        <v>1.4028180912875397E-3</v>
      </c>
      <c r="AR64" s="51">
        <f>Y64/$E$64</f>
        <v>1.8223684924695178E-2</v>
      </c>
      <c r="AS64" s="51"/>
      <c r="AT64" s="55">
        <f>AA64/$E$64</f>
        <v>4.4409876555435981E-3</v>
      </c>
      <c r="AU64" s="51">
        <f t="shared" si="39"/>
        <v>1.863599841473557E-2</v>
      </c>
      <c r="AV64" s="51">
        <f t="shared" si="56"/>
        <v>0.514555618423576</v>
      </c>
      <c r="AW64" s="51">
        <f t="shared" si="57"/>
        <v>0.3595737383159594</v>
      </c>
      <c r="AX64" s="55">
        <f t="shared" si="40"/>
        <v>2.4067490671526318E-2</v>
      </c>
    </row>
    <row r="65" spans="3:50" x14ac:dyDescent="0.25">
      <c r="C65" s="36" t="s">
        <v>68</v>
      </c>
      <c r="D65" s="23" t="s">
        <v>84</v>
      </c>
      <c r="E65" s="8">
        <v>4489681</v>
      </c>
      <c r="F65" s="8">
        <v>500</v>
      </c>
      <c r="G65" s="158">
        <f t="shared" si="5"/>
        <v>8979.3619999999992</v>
      </c>
      <c r="H65" s="55">
        <f t="shared" si="58"/>
        <v>-0.19282298652119212</v>
      </c>
      <c r="I65" s="87">
        <v>1621274</v>
      </c>
      <c r="J65" s="151" t="s">
        <v>162</v>
      </c>
      <c r="K65" s="87">
        <v>842135</v>
      </c>
      <c r="L65" s="151" t="s">
        <v>162</v>
      </c>
      <c r="M65" s="151" t="s">
        <v>162</v>
      </c>
      <c r="N65" s="87">
        <v>313723</v>
      </c>
      <c r="O65" s="87">
        <v>530885</v>
      </c>
      <c r="P65" s="87">
        <v>315005</v>
      </c>
      <c r="Q65" s="87">
        <v>120834</v>
      </c>
      <c r="R65" s="151" t="s">
        <v>162</v>
      </c>
      <c r="S65" s="151" t="s">
        <v>162</v>
      </c>
      <c r="T65" s="151" t="s">
        <v>162</v>
      </c>
      <c r="U65" s="151" t="s">
        <v>162</v>
      </c>
      <c r="V65" s="87">
        <v>82613</v>
      </c>
      <c r="W65" s="151" t="s">
        <v>161</v>
      </c>
      <c r="X65" s="151" t="s">
        <v>161</v>
      </c>
      <c r="Y65" s="87">
        <v>53530</v>
      </c>
      <c r="Z65" s="87">
        <v>728</v>
      </c>
      <c r="AA65" s="151" t="s">
        <v>162</v>
      </c>
      <c r="AB65" s="94">
        <f>I65/$E$65</f>
        <v>0.36111117916840862</v>
      </c>
      <c r="AC65" s="51"/>
      <c r="AD65" s="51">
        <f>K65/$E$65</f>
        <v>0.1875712327891447</v>
      </c>
      <c r="AE65" s="51"/>
      <c r="AF65" s="51"/>
      <c r="AG65" s="51">
        <f>N65/$E$65</f>
        <v>6.9876456701489481E-2</v>
      </c>
      <c r="AH65" s="51">
        <f>O65/$E$65</f>
        <v>0.11824559473156333</v>
      </c>
      <c r="AI65" s="51">
        <f>P65/$E$65</f>
        <v>7.0162000373745925E-2</v>
      </c>
      <c r="AJ65" s="51">
        <f>Q65/$E$65</f>
        <v>2.6913716141525424E-2</v>
      </c>
      <c r="AK65" s="51"/>
      <c r="AL65" s="51"/>
      <c r="AM65" s="51"/>
      <c r="AN65" s="51"/>
      <c r="AO65" s="51">
        <f>V65/$E$65</f>
        <v>1.8400639154541269E-2</v>
      </c>
      <c r="AP65" s="51"/>
      <c r="AQ65" s="51"/>
      <c r="AR65" s="51">
        <f>Y65/$E$65</f>
        <v>1.1922896081035601E-2</v>
      </c>
      <c r="AS65" s="51">
        <f>Z65/$E$65</f>
        <v>1.6214960483829476E-4</v>
      </c>
      <c r="AT65" s="55"/>
      <c r="AU65" s="51">
        <f t="shared" si="39"/>
        <v>0.36111117916840862</v>
      </c>
      <c r="AV65" s="51">
        <f t="shared" si="56"/>
        <v>0.25744768949063418</v>
      </c>
      <c r="AW65" s="51">
        <f t="shared" si="57"/>
        <v>0.23372195040137594</v>
      </c>
      <c r="AX65" s="55">
        <f t="shared" si="40"/>
        <v>1.2085045685873895E-2</v>
      </c>
    </row>
    <row r="66" spans="3:50" x14ac:dyDescent="0.25">
      <c r="C66" s="36" t="s">
        <v>68</v>
      </c>
      <c r="D66" t="s">
        <v>85</v>
      </c>
      <c r="E66" s="8">
        <v>18050402</v>
      </c>
      <c r="F66" s="8">
        <v>1557</v>
      </c>
      <c r="G66" s="158">
        <f t="shared" si="5"/>
        <v>11593.064868336545</v>
      </c>
      <c r="H66" s="55">
        <f t="shared" si="58"/>
        <v>4.2129215582352275E-2</v>
      </c>
      <c r="I66" s="87">
        <v>462439</v>
      </c>
      <c r="J66" s="151" t="s">
        <v>162</v>
      </c>
      <c r="K66" s="87">
        <v>2185126</v>
      </c>
      <c r="L66" s="87">
        <v>584552</v>
      </c>
      <c r="M66" s="87">
        <v>106137</v>
      </c>
      <c r="N66" s="87">
        <v>1890927</v>
      </c>
      <c r="O66" s="87">
        <v>3997252</v>
      </c>
      <c r="P66" s="87">
        <v>1792813</v>
      </c>
      <c r="Q66" s="87">
        <v>488278</v>
      </c>
      <c r="R66" s="87">
        <v>1947374</v>
      </c>
      <c r="S66" s="151" t="s">
        <v>161</v>
      </c>
      <c r="T66" s="87">
        <v>985565</v>
      </c>
      <c r="U66" s="87">
        <v>1499195</v>
      </c>
      <c r="V66" s="87">
        <v>693780</v>
      </c>
      <c r="W66" s="151" t="s">
        <v>161</v>
      </c>
      <c r="X66" s="87">
        <v>100564</v>
      </c>
      <c r="Y66" s="87">
        <v>797094</v>
      </c>
      <c r="Z66" s="87">
        <v>431304</v>
      </c>
      <c r="AA66" s="87">
        <v>82677</v>
      </c>
      <c r="AB66" s="94">
        <f>I66/$E$66</f>
        <v>2.5619318616837455E-2</v>
      </c>
      <c r="AC66" s="51"/>
      <c r="AD66" s="51">
        <f t="shared" ref="AD66:AK66" si="66">K66/$E$66</f>
        <v>0.12105691607311571</v>
      </c>
      <c r="AE66" s="51">
        <f t="shared" si="66"/>
        <v>3.2384431105744904E-2</v>
      </c>
      <c r="AF66" s="51">
        <f t="shared" si="66"/>
        <v>5.8800352479684388E-3</v>
      </c>
      <c r="AG66" s="51">
        <f t="shared" si="66"/>
        <v>0.10475816549681276</v>
      </c>
      <c r="AH66" s="51">
        <f t="shared" si="66"/>
        <v>0.22144947242726229</v>
      </c>
      <c r="AI66" s="51">
        <f t="shared" si="66"/>
        <v>9.9322607884300862E-2</v>
      </c>
      <c r="AJ66" s="51">
        <f t="shared" si="66"/>
        <v>2.7050810281122824E-2</v>
      </c>
      <c r="AK66" s="51">
        <f t="shared" si="66"/>
        <v>0.10788535346747402</v>
      </c>
      <c r="AL66" s="51"/>
      <c r="AM66" s="51">
        <f>T66/$E$66</f>
        <v>5.4600723019908363E-2</v>
      </c>
      <c r="AN66" s="51">
        <f>U66/$E$66</f>
        <v>8.3056044956782676E-2</v>
      </c>
      <c r="AO66" s="51">
        <f>V66/$E$66</f>
        <v>3.8435709077282602E-2</v>
      </c>
      <c r="AP66" s="51"/>
      <c r="AQ66" s="51">
        <f>X66/$E$66</f>
        <v>5.5712886616043232E-3</v>
      </c>
      <c r="AR66" s="51">
        <f>Y66/$E$66</f>
        <v>4.4159348916439647E-2</v>
      </c>
      <c r="AS66" s="51">
        <f>Z66/$E$66</f>
        <v>2.3894426284799642E-2</v>
      </c>
      <c r="AT66" s="55">
        <f>AA66/$E$66</f>
        <v>4.5803412023732214E-3</v>
      </c>
      <c r="AU66" s="51">
        <f t="shared" si="39"/>
        <v>2.5619318616837455E-2</v>
      </c>
      <c r="AV66" s="51">
        <f t="shared" si="56"/>
        <v>0.2640795479236418</v>
      </c>
      <c r="AW66" s="51">
        <f t="shared" si="57"/>
        <v>0.63180072111413355</v>
      </c>
      <c r="AX66" s="55">
        <f t="shared" si="40"/>
        <v>7.8205405065216824E-2</v>
      </c>
    </row>
    <row r="67" spans="3:50" x14ac:dyDescent="0.25">
      <c r="C67" s="36" t="s">
        <v>68</v>
      </c>
      <c r="D67" t="s">
        <v>86</v>
      </c>
      <c r="E67" s="8">
        <v>63927073</v>
      </c>
      <c r="F67" s="8">
        <v>4006</v>
      </c>
      <c r="G67" s="158">
        <f t="shared" si="5"/>
        <v>15957.831502745881</v>
      </c>
      <c r="H67" s="55">
        <f t="shared" si="58"/>
        <v>0.43448886167908785</v>
      </c>
      <c r="I67" s="87">
        <v>1286598</v>
      </c>
      <c r="J67" s="87">
        <v>541251</v>
      </c>
      <c r="K67" s="87">
        <v>7539018</v>
      </c>
      <c r="L67" s="87">
        <v>4534832</v>
      </c>
      <c r="M67" s="87">
        <v>429599</v>
      </c>
      <c r="N67" s="87">
        <v>3775527</v>
      </c>
      <c r="O67" s="87">
        <v>14903789</v>
      </c>
      <c r="P67" s="87">
        <v>5784099</v>
      </c>
      <c r="Q67" s="87">
        <v>669333</v>
      </c>
      <c r="R67" s="87">
        <v>5707262</v>
      </c>
      <c r="S67" s="151" t="s">
        <v>161</v>
      </c>
      <c r="T67" s="87">
        <v>5712804</v>
      </c>
      <c r="U67" s="87">
        <v>7100769</v>
      </c>
      <c r="V67" s="87">
        <v>2567916</v>
      </c>
      <c r="W67" s="151" t="s">
        <v>161</v>
      </c>
      <c r="X67" s="87">
        <v>526870</v>
      </c>
      <c r="Y67" s="87">
        <v>1329276</v>
      </c>
      <c r="Z67" s="87">
        <v>1036585</v>
      </c>
      <c r="AA67" s="87">
        <v>481544</v>
      </c>
      <c r="AB67" s="94">
        <f t="shared" ref="AB67:AK67" si="67">I67/$E$67</f>
        <v>2.012602704334672E-2</v>
      </c>
      <c r="AC67" s="51">
        <f t="shared" si="67"/>
        <v>8.466694541137524E-3</v>
      </c>
      <c r="AD67" s="51">
        <f t="shared" si="67"/>
        <v>0.1179315373941804</v>
      </c>
      <c r="AE67" s="51">
        <f t="shared" si="67"/>
        <v>7.0937582266593066E-2</v>
      </c>
      <c r="AF67" s="51">
        <f t="shared" si="67"/>
        <v>6.7201418716605404E-3</v>
      </c>
      <c r="AG67" s="51">
        <f t="shared" si="67"/>
        <v>5.9059907216462107E-2</v>
      </c>
      <c r="AH67" s="51">
        <f t="shared" si="67"/>
        <v>0.23313735950338285</v>
      </c>
      <c r="AI67" s="51">
        <f t="shared" si="67"/>
        <v>9.0479647019033702E-2</v>
      </c>
      <c r="AJ67" s="51">
        <f t="shared" si="67"/>
        <v>1.047025882132911E-2</v>
      </c>
      <c r="AK67" s="51">
        <f t="shared" si="67"/>
        <v>8.9277699293380752E-2</v>
      </c>
      <c r="AL67" s="51"/>
      <c r="AM67" s="51">
        <f>T67/$E$67</f>
        <v>8.9364391828169576E-2</v>
      </c>
      <c r="AN67" s="51">
        <f>U67/$E$67</f>
        <v>0.11107608508839439</v>
      </c>
      <c r="AO67" s="51">
        <f>V67/$E$67</f>
        <v>4.0169459971990271E-2</v>
      </c>
      <c r="AP67" s="51"/>
      <c r="AQ67" s="51">
        <f>X67/$E$67</f>
        <v>8.2417350783446624E-3</v>
      </c>
      <c r="AR67" s="51">
        <f>Y67/$E$67</f>
        <v>2.0793631518214513E-2</v>
      </c>
      <c r="AS67" s="51">
        <f>Z67/$E$67</f>
        <v>1.621511749802779E-2</v>
      </c>
      <c r="AT67" s="55">
        <f>AA67/$E$67</f>
        <v>7.5327084035272506E-3</v>
      </c>
      <c r="AU67" s="51">
        <f t="shared" si="39"/>
        <v>2.012602704334672E-2</v>
      </c>
      <c r="AV67" s="51">
        <f t="shared" si="56"/>
        <v>0.26311586329003361</v>
      </c>
      <c r="AW67" s="51">
        <f t="shared" si="57"/>
        <v>0.66397490152568062</v>
      </c>
      <c r="AX67" s="55">
        <f t="shared" si="40"/>
        <v>5.2783192498114223E-2</v>
      </c>
    </row>
    <row r="68" spans="3:50" x14ac:dyDescent="0.25">
      <c r="C68" s="36" t="s">
        <v>68</v>
      </c>
      <c r="D68" t="s">
        <v>87</v>
      </c>
      <c r="E68" s="8">
        <v>40231223</v>
      </c>
      <c r="F68" s="8">
        <v>3160</v>
      </c>
      <c r="G68" s="158">
        <f t="shared" si="5"/>
        <v>12731.399683544303</v>
      </c>
      <c r="H68" s="55">
        <f t="shared" si="58"/>
        <v>0.14445694181483404</v>
      </c>
      <c r="I68" s="87">
        <v>1175709</v>
      </c>
      <c r="J68" s="151" t="s">
        <v>162</v>
      </c>
      <c r="K68" s="87">
        <v>6097244</v>
      </c>
      <c r="L68" s="87">
        <v>5321920</v>
      </c>
      <c r="M68" s="87">
        <v>806232</v>
      </c>
      <c r="N68" s="87">
        <v>4495757</v>
      </c>
      <c r="O68" s="87">
        <v>7455847</v>
      </c>
      <c r="P68" s="87">
        <v>5586438</v>
      </c>
      <c r="Q68" s="87">
        <v>946486</v>
      </c>
      <c r="R68" s="87">
        <v>2155572</v>
      </c>
      <c r="S68" s="151" t="s">
        <v>161</v>
      </c>
      <c r="T68" s="87">
        <v>643930</v>
      </c>
      <c r="U68" s="87">
        <v>2135361</v>
      </c>
      <c r="V68" s="87">
        <v>1376920</v>
      </c>
      <c r="W68" s="151" t="s">
        <v>161</v>
      </c>
      <c r="X68" s="87">
        <v>179973</v>
      </c>
      <c r="Y68" s="87">
        <v>649589</v>
      </c>
      <c r="Z68" s="87">
        <v>896363</v>
      </c>
      <c r="AA68" s="87">
        <v>285029</v>
      </c>
      <c r="AB68" s="94">
        <f>I68/$E$68</f>
        <v>2.9223794663164975E-2</v>
      </c>
      <c r="AC68" s="51"/>
      <c r="AD68" s="51">
        <f t="shared" ref="AD68:AK68" si="68">K68/$E$68</f>
        <v>0.15155502481244479</v>
      </c>
      <c r="AE68" s="51">
        <f t="shared" si="68"/>
        <v>0.13228332631100972</v>
      </c>
      <c r="AF68" s="51">
        <f t="shared" si="68"/>
        <v>2.003995752254412E-2</v>
      </c>
      <c r="AG68" s="51">
        <f t="shared" si="68"/>
        <v>0.11174795755028377</v>
      </c>
      <c r="AH68" s="51">
        <f t="shared" si="68"/>
        <v>0.18532489057068935</v>
      </c>
      <c r="AI68" s="51">
        <f t="shared" si="68"/>
        <v>0.13885826935959664</v>
      </c>
      <c r="AJ68" s="51">
        <f t="shared" si="68"/>
        <v>2.3526155294856434E-2</v>
      </c>
      <c r="AK68" s="51">
        <f t="shared" si="68"/>
        <v>5.3579579223828222E-2</v>
      </c>
      <c r="AL68" s="51"/>
      <c r="AM68" s="51">
        <f>T68/$E$68</f>
        <v>1.6005727690654593E-2</v>
      </c>
      <c r="AN68" s="51">
        <f>U68/$E$68</f>
        <v>5.3077208217110379E-2</v>
      </c>
      <c r="AO68" s="51">
        <f>V68/$E$68</f>
        <v>3.4225158902079611E-2</v>
      </c>
      <c r="AP68" s="51"/>
      <c r="AQ68" s="51">
        <f>X68/$E$68</f>
        <v>4.4734657954594121E-3</v>
      </c>
      <c r="AR68" s="51">
        <f>Y68/$E$68</f>
        <v>1.6146389584030293E-2</v>
      </c>
      <c r="AS68" s="51">
        <f>Z68/$E$68</f>
        <v>2.2280282157964723E-2</v>
      </c>
      <c r="AT68" s="55">
        <f>AA68/$E$68</f>
        <v>7.0847709501647513E-3</v>
      </c>
      <c r="AU68" s="51">
        <f t="shared" si="39"/>
        <v>2.9223794663164975E-2</v>
      </c>
      <c r="AV68" s="51">
        <f t="shared" si="56"/>
        <v>0.4156262661962824</v>
      </c>
      <c r="AW68" s="51">
        <f t="shared" si="57"/>
        <v>0.50459698925881524</v>
      </c>
      <c r="AX68" s="55">
        <f t="shared" si="40"/>
        <v>4.9984908487619183E-2</v>
      </c>
    </row>
    <row r="69" spans="3:50" x14ac:dyDescent="0.25">
      <c r="C69" s="36" t="s">
        <v>68</v>
      </c>
      <c r="D69" t="s">
        <v>88</v>
      </c>
      <c r="E69" s="8">
        <v>16255452</v>
      </c>
      <c r="F69" s="8">
        <v>1338</v>
      </c>
      <c r="G69" s="158">
        <f t="shared" si="5"/>
        <v>12149.067264573991</v>
      </c>
      <c r="H69" s="55">
        <f t="shared" si="58"/>
        <v>9.210964333234184E-2</v>
      </c>
      <c r="I69" s="87">
        <v>532615</v>
      </c>
      <c r="J69" s="151" t="s">
        <v>162</v>
      </c>
      <c r="K69" s="87">
        <v>3835897</v>
      </c>
      <c r="L69" s="87">
        <v>499115</v>
      </c>
      <c r="M69" s="87">
        <v>187843</v>
      </c>
      <c r="N69" s="87">
        <v>1035883</v>
      </c>
      <c r="O69" s="87">
        <v>3297057</v>
      </c>
      <c r="P69" s="87">
        <v>2196348</v>
      </c>
      <c r="Q69" s="87">
        <v>444870</v>
      </c>
      <c r="R69" s="87">
        <v>928897</v>
      </c>
      <c r="S69" s="151" t="s">
        <v>162</v>
      </c>
      <c r="T69" s="87">
        <v>374820</v>
      </c>
      <c r="U69" s="87">
        <v>682487</v>
      </c>
      <c r="V69" s="87">
        <v>1277340</v>
      </c>
      <c r="W69" s="151" t="s">
        <v>161</v>
      </c>
      <c r="X69" s="87">
        <v>98838</v>
      </c>
      <c r="Y69" s="87">
        <v>327550</v>
      </c>
      <c r="Z69" s="87">
        <v>354048</v>
      </c>
      <c r="AA69" s="87">
        <v>97410</v>
      </c>
      <c r="AB69" s="94">
        <f>I69/$E$69</f>
        <v>3.2765314677192611E-2</v>
      </c>
      <c r="AC69" s="51"/>
      <c r="AD69" s="51">
        <f t="shared" ref="AD69:AK69" si="69">K69/$E$69</f>
        <v>0.23597602822732952</v>
      </c>
      <c r="AE69" s="51">
        <f t="shared" si="69"/>
        <v>3.0704467645685889E-2</v>
      </c>
      <c r="AF69" s="51">
        <f t="shared" si="69"/>
        <v>1.1555692207143795E-2</v>
      </c>
      <c r="AG69" s="51">
        <f t="shared" si="69"/>
        <v>6.3725265836963502E-2</v>
      </c>
      <c r="AH69" s="51">
        <f t="shared" si="69"/>
        <v>0.20282776510920766</v>
      </c>
      <c r="AI69" s="51">
        <f t="shared" si="69"/>
        <v>0.13511454495390224</v>
      </c>
      <c r="AJ69" s="51">
        <f t="shared" si="69"/>
        <v>2.7367433400190901E-2</v>
      </c>
      <c r="AK69" s="51">
        <f t="shared" si="69"/>
        <v>5.7143720150014898E-2</v>
      </c>
      <c r="AL69" s="51"/>
      <c r="AM69" s="51">
        <f>T69/$E$69</f>
        <v>2.3058109980577592E-2</v>
      </c>
      <c r="AN69" s="51">
        <f>U69/$E$69</f>
        <v>4.1985113671400835E-2</v>
      </c>
      <c r="AO69" s="51">
        <f>V69/$E$69</f>
        <v>7.8579174544023758E-2</v>
      </c>
      <c r="AP69" s="51"/>
      <c r="AQ69" s="51">
        <f>X69/$E$69</f>
        <v>6.0802984746286971E-3</v>
      </c>
      <c r="AR69" s="51">
        <f>Y69/$E$69</f>
        <v>2.0150162542388855E-2</v>
      </c>
      <c r="AS69" s="51">
        <f>Z69/$E$69</f>
        <v>2.1780261785399754E-2</v>
      </c>
      <c r="AT69" s="55">
        <f>AA69/$E$69</f>
        <v>5.992451025046858E-3</v>
      </c>
      <c r="AU69" s="51">
        <f t="shared" si="39"/>
        <v>3.2765314677192611E-2</v>
      </c>
      <c r="AV69" s="51">
        <f t="shared" si="56"/>
        <v>0.34196145391712274</v>
      </c>
      <c r="AW69" s="51">
        <f t="shared" si="57"/>
        <v>0.5660758618093179</v>
      </c>
      <c r="AX69" s="55">
        <f t="shared" si="40"/>
        <v>5.4003173827464161E-2</v>
      </c>
    </row>
    <row r="70" spans="3:50" x14ac:dyDescent="0.25">
      <c r="C70" s="36" t="s">
        <v>68</v>
      </c>
      <c r="D70" t="s">
        <v>89</v>
      </c>
      <c r="E70" s="8">
        <v>22255066</v>
      </c>
      <c r="F70" s="8">
        <v>1230</v>
      </c>
      <c r="G70" s="158">
        <f t="shared" si="5"/>
        <v>18093.549593495936</v>
      </c>
      <c r="H70" s="55">
        <f t="shared" si="58"/>
        <v>0.62647383234006493</v>
      </c>
      <c r="I70" s="87">
        <v>697391</v>
      </c>
      <c r="J70" s="151" t="s">
        <v>162</v>
      </c>
      <c r="K70" s="87">
        <v>2272383</v>
      </c>
      <c r="L70" s="87">
        <v>10200797</v>
      </c>
      <c r="M70" s="87">
        <v>317466</v>
      </c>
      <c r="N70" s="87">
        <v>1278630</v>
      </c>
      <c r="O70" s="87">
        <v>3103786</v>
      </c>
      <c r="P70" s="87">
        <v>1824348</v>
      </c>
      <c r="Q70" s="87">
        <v>220957</v>
      </c>
      <c r="R70" s="87">
        <v>494542</v>
      </c>
      <c r="S70" s="151" t="s">
        <v>161</v>
      </c>
      <c r="T70" s="87">
        <v>250447</v>
      </c>
      <c r="U70" s="87">
        <v>676406</v>
      </c>
      <c r="V70" s="87">
        <v>385775</v>
      </c>
      <c r="W70" s="151" t="s">
        <v>161</v>
      </c>
      <c r="X70" s="87">
        <v>136371</v>
      </c>
      <c r="Y70" s="87">
        <v>271515</v>
      </c>
      <c r="Z70" s="87">
        <v>64836</v>
      </c>
      <c r="AA70" s="87">
        <v>38477</v>
      </c>
      <c r="AB70" s="94">
        <f>I70/$E$70</f>
        <v>3.1336280916893257E-2</v>
      </c>
      <c r="AC70" s="51"/>
      <c r="AD70" s="51">
        <f t="shared" ref="AD70:AK70" si="70">K70/$E$70</f>
        <v>0.10210632491496544</v>
      </c>
      <c r="AE70" s="51">
        <f t="shared" si="70"/>
        <v>0.4583584249986048</v>
      </c>
      <c r="AF70" s="51">
        <f t="shared" si="70"/>
        <v>1.4264886925071352E-2</v>
      </c>
      <c r="AG70" s="51">
        <f t="shared" si="70"/>
        <v>5.7453435545866273E-2</v>
      </c>
      <c r="AH70" s="51">
        <f t="shared" si="70"/>
        <v>0.13946424602829754</v>
      </c>
      <c r="AI70" s="51">
        <f t="shared" si="70"/>
        <v>8.1974504142113075E-2</v>
      </c>
      <c r="AJ70" s="51">
        <f t="shared" si="70"/>
        <v>9.928391135753091E-3</v>
      </c>
      <c r="AK70" s="51">
        <f t="shared" si="70"/>
        <v>2.2221547219855472E-2</v>
      </c>
      <c r="AL70" s="51"/>
      <c r="AM70" s="51">
        <f>T70/$E$70</f>
        <v>1.1253482690188383E-2</v>
      </c>
      <c r="AN70" s="51">
        <f>U70/$E$70</f>
        <v>3.0393349541178623E-2</v>
      </c>
      <c r="AO70" s="51">
        <f>V70/$E$70</f>
        <v>1.7334255490412835E-2</v>
      </c>
      <c r="AP70" s="51"/>
      <c r="AQ70" s="51">
        <f>X70/$E$70</f>
        <v>6.1276385340757918E-3</v>
      </c>
      <c r="AR70" s="51">
        <f>Y70/$E$70</f>
        <v>1.2200143553831743E-2</v>
      </c>
      <c r="AS70" s="51">
        <f>Z70/$E$70</f>
        <v>2.9133142089985266E-3</v>
      </c>
      <c r="AT70" s="55">
        <f>AA70/$E$70</f>
        <v>1.7289097232962597E-3</v>
      </c>
      <c r="AU70" s="51">
        <f t="shared" si="39"/>
        <v>3.1336280916893257E-2</v>
      </c>
      <c r="AV70" s="51">
        <f t="shared" si="56"/>
        <v>0.63218307238450777</v>
      </c>
      <c r="AW70" s="51">
        <f t="shared" si="57"/>
        <v>0.31256977624779902</v>
      </c>
      <c r="AX70" s="55">
        <f t="shared" si="40"/>
        <v>2.2970006020202324E-2</v>
      </c>
    </row>
    <row r="71" spans="3:50" x14ac:dyDescent="0.25">
      <c r="C71" s="36" t="s">
        <v>68</v>
      </c>
      <c r="D71" t="s">
        <v>90</v>
      </c>
      <c r="E71" s="8">
        <v>5389708</v>
      </c>
      <c r="F71" s="8">
        <v>513</v>
      </c>
      <c r="G71" s="158">
        <f t="shared" si="5"/>
        <v>10506.253411306043</v>
      </c>
      <c r="H71" s="55">
        <f t="shared" si="58"/>
        <v>-5.5566948811112682E-2</v>
      </c>
      <c r="I71" s="87">
        <v>351124</v>
      </c>
      <c r="J71" s="151" t="s">
        <v>162</v>
      </c>
      <c r="K71" s="87">
        <v>925229</v>
      </c>
      <c r="L71" s="87">
        <v>666435</v>
      </c>
      <c r="M71" s="87">
        <v>162796</v>
      </c>
      <c r="N71" s="87">
        <v>405100</v>
      </c>
      <c r="O71" s="87">
        <v>1109945</v>
      </c>
      <c r="P71" s="87">
        <v>640261</v>
      </c>
      <c r="Q71" s="87">
        <v>219260</v>
      </c>
      <c r="R71" s="151" t="s">
        <v>162</v>
      </c>
      <c r="S71" s="151" t="s">
        <v>162</v>
      </c>
      <c r="T71" s="151" t="s">
        <v>162</v>
      </c>
      <c r="U71" s="87">
        <v>139050</v>
      </c>
      <c r="V71" s="87">
        <v>131489</v>
      </c>
      <c r="W71" s="151" t="s">
        <v>161</v>
      </c>
      <c r="X71" s="151" t="s">
        <v>161</v>
      </c>
      <c r="Y71" s="87">
        <v>102974</v>
      </c>
      <c r="Z71" s="87">
        <v>12761</v>
      </c>
      <c r="AA71" s="151" t="s">
        <v>162</v>
      </c>
      <c r="AB71" s="94">
        <f>I71/$E$71</f>
        <v>6.5147128564293277E-2</v>
      </c>
      <c r="AC71" s="51"/>
      <c r="AD71" s="51">
        <f t="shared" ref="AD71:AJ71" si="71">K71/$E$71</f>
        <v>0.17166588616674594</v>
      </c>
      <c r="AE71" s="51">
        <f t="shared" si="71"/>
        <v>0.12364955578298491</v>
      </c>
      <c r="AF71" s="51">
        <f t="shared" si="71"/>
        <v>3.0204975853979472E-2</v>
      </c>
      <c r="AG71" s="51">
        <f t="shared" si="71"/>
        <v>7.5161771287053022E-2</v>
      </c>
      <c r="AH71" s="51">
        <f t="shared" si="71"/>
        <v>0.20593787270108138</v>
      </c>
      <c r="AI71" s="51">
        <f t="shared" si="71"/>
        <v>0.11879326301165109</v>
      </c>
      <c r="AJ71" s="51">
        <f t="shared" si="71"/>
        <v>4.0681239132064298E-2</v>
      </c>
      <c r="AK71" s="51"/>
      <c r="AL71" s="51"/>
      <c r="AM71" s="51"/>
      <c r="AN71" s="51">
        <f>U71/$E$71</f>
        <v>2.5799171309466115E-2</v>
      </c>
      <c r="AO71" s="51">
        <f>V71/$E$71</f>
        <v>2.439631237907508E-2</v>
      </c>
      <c r="AP71" s="51"/>
      <c r="AQ71" s="51"/>
      <c r="AR71" s="51">
        <f>Y71/$E$71</f>
        <v>1.9105673257252525E-2</v>
      </c>
      <c r="AS71" s="51">
        <f>Z71/$E$71</f>
        <v>2.3676607341251142E-3</v>
      </c>
      <c r="AT71" s="55"/>
      <c r="AU71" s="51">
        <f t="shared" ref="AU71:AU90" si="72">AB71</f>
        <v>6.5147128564293277E-2</v>
      </c>
      <c r="AV71" s="51">
        <f t="shared" si="56"/>
        <v>0.40068218909076336</v>
      </c>
      <c r="AW71" s="51">
        <f t="shared" si="57"/>
        <v>0.41560785853333798</v>
      </c>
      <c r="AX71" s="55">
        <f t="shared" ref="AX71:AX90" si="73">SUM(AP71:AT71)</f>
        <v>2.147333399137764E-2</v>
      </c>
    </row>
    <row r="72" spans="3:50" x14ac:dyDescent="0.25">
      <c r="C72" s="36" t="s">
        <v>68</v>
      </c>
      <c r="D72" t="s">
        <v>91</v>
      </c>
      <c r="E72" s="8">
        <v>3774103</v>
      </c>
      <c r="F72" s="8">
        <v>382</v>
      </c>
      <c r="G72" s="158">
        <f t="shared" ref="G72:G90" si="74">E72/F72</f>
        <v>9879.8507853403135</v>
      </c>
      <c r="H72" s="55">
        <f t="shared" si="58"/>
        <v>-0.11187582697665499</v>
      </c>
      <c r="I72" s="151" t="s">
        <v>162</v>
      </c>
      <c r="J72" s="151" t="s">
        <v>162</v>
      </c>
      <c r="K72" s="87">
        <v>587784</v>
      </c>
      <c r="L72" s="151" t="s">
        <v>162</v>
      </c>
      <c r="M72" s="151" t="s">
        <v>162</v>
      </c>
      <c r="N72" s="87">
        <v>142583</v>
      </c>
      <c r="O72" s="87">
        <v>1148674</v>
      </c>
      <c r="P72" s="87">
        <v>795327</v>
      </c>
      <c r="Q72" s="87">
        <v>103564</v>
      </c>
      <c r="R72" s="151" t="s">
        <v>162</v>
      </c>
      <c r="S72" s="151" t="s">
        <v>162</v>
      </c>
      <c r="T72" s="151" t="s">
        <v>162</v>
      </c>
      <c r="U72" s="151" t="s">
        <v>162</v>
      </c>
      <c r="V72" s="87">
        <v>197198</v>
      </c>
      <c r="W72" s="151" t="s">
        <v>161</v>
      </c>
      <c r="X72" s="87">
        <v>2886</v>
      </c>
      <c r="Y72" s="87">
        <v>34496</v>
      </c>
      <c r="Z72" s="87">
        <v>10906</v>
      </c>
      <c r="AA72" s="151" t="s">
        <v>162</v>
      </c>
      <c r="AB72" s="94"/>
      <c r="AC72" s="51"/>
      <c r="AD72" s="51">
        <f>K72/$E$72</f>
        <v>0.15574137748757785</v>
      </c>
      <c r="AE72" s="51"/>
      <c r="AF72" s="51"/>
      <c r="AG72" s="51">
        <f>N72/$E$72</f>
        <v>3.7779308089895797E-2</v>
      </c>
      <c r="AH72" s="51">
        <f>O72/$E$72</f>
        <v>0.30435682332994091</v>
      </c>
      <c r="AI72" s="51">
        <f>P72/$E$72</f>
        <v>0.2107327224508711</v>
      </c>
      <c r="AJ72" s="51">
        <f>Q72/$E$72</f>
        <v>2.7440692530119076E-2</v>
      </c>
      <c r="AK72" s="51"/>
      <c r="AL72" s="51"/>
      <c r="AM72" s="51"/>
      <c r="AN72" s="51"/>
      <c r="AO72" s="51">
        <f>V72/$E$72</f>
        <v>5.2250296295570098E-2</v>
      </c>
      <c r="AP72" s="51"/>
      <c r="AQ72" s="51">
        <f>X72/$E$72</f>
        <v>7.6468501257119905E-4</v>
      </c>
      <c r="AR72" s="51">
        <f>Y72/$E$72</f>
        <v>9.140185098286931E-3</v>
      </c>
      <c r="AS72" s="51">
        <f>Z72/$E$72</f>
        <v>2.8896932595639281E-3</v>
      </c>
      <c r="AT72" s="55"/>
      <c r="AU72" s="51">
        <f t="shared" si="72"/>
        <v>0</v>
      </c>
      <c r="AV72" s="51">
        <f t="shared" si="56"/>
        <v>0.19352068557747365</v>
      </c>
      <c r="AW72" s="51">
        <f t="shared" si="57"/>
        <v>0.59478053460650115</v>
      </c>
      <c r="AX72" s="55">
        <f t="shared" si="73"/>
        <v>1.2794563370422058E-2</v>
      </c>
    </row>
    <row r="73" spans="3:50" x14ac:dyDescent="0.25">
      <c r="C73" s="36" t="s">
        <v>68</v>
      </c>
      <c r="D73" s="23" t="s">
        <v>93</v>
      </c>
      <c r="E73" s="8">
        <v>7409187</v>
      </c>
      <c r="F73" s="8">
        <v>781</v>
      </c>
      <c r="G73" s="158">
        <f t="shared" si="74"/>
        <v>9486.7951344430221</v>
      </c>
      <c r="H73" s="55">
        <f t="shared" si="58"/>
        <v>-0.14720856959492168</v>
      </c>
      <c r="I73" s="87">
        <v>598275</v>
      </c>
      <c r="J73" s="151" t="s">
        <v>162</v>
      </c>
      <c r="K73" s="87">
        <v>1717843</v>
      </c>
      <c r="L73" s="87">
        <v>489342</v>
      </c>
      <c r="M73" s="151" t="s">
        <v>162</v>
      </c>
      <c r="N73" s="87">
        <v>642742</v>
      </c>
      <c r="O73" s="87">
        <v>1651059</v>
      </c>
      <c r="P73" s="87">
        <v>740752</v>
      </c>
      <c r="Q73" s="151" t="s">
        <v>162</v>
      </c>
      <c r="R73" s="87">
        <v>437312</v>
      </c>
      <c r="S73" s="151" t="s">
        <v>162</v>
      </c>
      <c r="T73" s="87">
        <v>138622</v>
      </c>
      <c r="U73" s="87">
        <v>344041</v>
      </c>
      <c r="V73" s="87">
        <v>156190</v>
      </c>
      <c r="W73" s="151" t="s">
        <v>161</v>
      </c>
      <c r="X73" s="87">
        <v>66105</v>
      </c>
      <c r="Y73" s="87">
        <v>139481</v>
      </c>
      <c r="Z73" s="87">
        <v>47923</v>
      </c>
      <c r="AA73" s="87">
        <v>82433</v>
      </c>
      <c r="AB73" s="94">
        <f>I73/$E$73</f>
        <v>8.0747725762624165E-2</v>
      </c>
      <c r="AC73" s="51"/>
      <c r="AD73" s="51">
        <f>K73/$E$73</f>
        <v>0.23185310345116136</v>
      </c>
      <c r="AE73" s="51">
        <f>L73/$E$73</f>
        <v>6.6045302946193693E-2</v>
      </c>
      <c r="AF73" s="51"/>
      <c r="AG73" s="51">
        <f>N73/$E$73</f>
        <v>8.6749328907476622E-2</v>
      </c>
      <c r="AH73" s="51">
        <f>O73/$E$73</f>
        <v>0.22283942894139397</v>
      </c>
      <c r="AI73" s="51">
        <f>P73/$E$73</f>
        <v>9.9977500905295003E-2</v>
      </c>
      <c r="AJ73" s="51"/>
      <c r="AK73" s="51">
        <f>R73/$E$73</f>
        <v>5.9022940033771586E-2</v>
      </c>
      <c r="AL73" s="51"/>
      <c r="AM73" s="51">
        <f>T73/$E$73</f>
        <v>1.8709475142144476E-2</v>
      </c>
      <c r="AN73" s="51">
        <f>U73/$E$73</f>
        <v>4.6434379372527645E-2</v>
      </c>
      <c r="AO73" s="51">
        <f>V73/$E$73</f>
        <v>2.1080585494737816E-2</v>
      </c>
      <c r="AP73" s="51"/>
      <c r="AQ73" s="51">
        <f>X73/$E$73</f>
        <v>8.9220315265359073E-3</v>
      </c>
      <c r="AR73" s="51">
        <f>Y73/$E$73</f>
        <v>1.8825412288824672E-2</v>
      </c>
      <c r="AS73" s="51">
        <f>Z73/$E$73</f>
        <v>6.4680510830675483E-3</v>
      </c>
      <c r="AT73" s="55">
        <f>AA73/$E$73</f>
        <v>1.1125782086482633E-2</v>
      </c>
      <c r="AU73" s="51">
        <f t="shared" si="72"/>
        <v>8.0747725762624165E-2</v>
      </c>
      <c r="AV73" s="51">
        <f t="shared" si="56"/>
        <v>0.38464773530483165</v>
      </c>
      <c r="AW73" s="51">
        <f t="shared" si="57"/>
        <v>0.46806430988987047</v>
      </c>
      <c r="AX73" s="55">
        <f t="shared" si="73"/>
        <v>4.5341276984910764E-2</v>
      </c>
    </row>
    <row r="74" spans="3:50" x14ac:dyDescent="0.25">
      <c r="C74" s="36" t="s">
        <v>68</v>
      </c>
      <c r="D74" s="23" t="s">
        <v>92</v>
      </c>
      <c r="E74" s="8">
        <v>3879396</v>
      </c>
      <c r="F74" s="8">
        <v>387</v>
      </c>
      <c r="G74" s="158">
        <f t="shared" si="74"/>
        <v>10024.279069767443</v>
      </c>
      <c r="H74" s="55">
        <f t="shared" si="58"/>
        <v>-9.8892812004571451E-2</v>
      </c>
      <c r="I74" s="87">
        <v>539205</v>
      </c>
      <c r="J74" s="151" t="s">
        <v>162</v>
      </c>
      <c r="K74" s="87">
        <v>721332</v>
      </c>
      <c r="L74" s="151" t="s">
        <v>162</v>
      </c>
      <c r="M74" s="87">
        <v>143928</v>
      </c>
      <c r="N74" s="87">
        <v>299156</v>
      </c>
      <c r="O74" s="87">
        <v>701258</v>
      </c>
      <c r="P74" s="87">
        <v>413776</v>
      </c>
      <c r="Q74" s="151" t="s">
        <v>162</v>
      </c>
      <c r="R74" s="151" t="s">
        <v>162</v>
      </c>
      <c r="S74" s="151" t="s">
        <v>162</v>
      </c>
      <c r="T74" s="151" t="s">
        <v>162</v>
      </c>
      <c r="U74" s="151" t="s">
        <v>162</v>
      </c>
      <c r="V74" s="87">
        <v>498695</v>
      </c>
      <c r="W74" s="151" t="s">
        <v>161</v>
      </c>
      <c r="X74" s="87">
        <v>15127</v>
      </c>
      <c r="Y74" s="87">
        <v>21359</v>
      </c>
      <c r="Z74" s="87">
        <v>68843</v>
      </c>
      <c r="AA74" s="151" t="s">
        <v>162</v>
      </c>
      <c r="AB74" s="94">
        <f>I74/$E$74</f>
        <v>0.13899199772335694</v>
      </c>
      <c r="AC74" s="51"/>
      <c r="AD74" s="51">
        <f>K74/$E$74</f>
        <v>0.1859392544612615</v>
      </c>
      <c r="AE74" s="51"/>
      <c r="AF74" s="51">
        <f>M74/$E$74</f>
        <v>3.7100620818292331E-2</v>
      </c>
      <c r="AG74" s="51">
        <f>N74/$E$74</f>
        <v>7.7114066210306961E-2</v>
      </c>
      <c r="AH74" s="51">
        <f>O74/$E$74</f>
        <v>0.18076473760348261</v>
      </c>
      <c r="AI74" s="51">
        <f>P74/$E$74</f>
        <v>0.10665990272712557</v>
      </c>
      <c r="AJ74" s="51"/>
      <c r="AK74" s="51"/>
      <c r="AL74" s="51"/>
      <c r="AM74" s="51"/>
      <c r="AN74" s="51"/>
      <c r="AO74" s="51">
        <f>V74/$E$74</f>
        <v>0.12854965051260558</v>
      </c>
      <c r="AP74" s="51"/>
      <c r="AQ74" s="51">
        <f>X74/$E$74</f>
        <v>3.8993183474953317E-3</v>
      </c>
      <c r="AR74" s="51">
        <f>Y74/$E$74</f>
        <v>5.5057539885074889E-3</v>
      </c>
      <c r="AS74" s="51">
        <f>Z74/$E$74</f>
        <v>1.7745803728209237E-2</v>
      </c>
      <c r="AT74" s="55"/>
      <c r="AU74" s="51">
        <f t="shared" si="72"/>
        <v>0.13899199772335694</v>
      </c>
      <c r="AV74" s="51">
        <f t="shared" si="56"/>
        <v>0.3001539414898608</v>
      </c>
      <c r="AW74" s="51">
        <f t="shared" si="57"/>
        <v>0.41597429084321375</v>
      </c>
      <c r="AX74" s="55">
        <f t="shared" si="73"/>
        <v>2.7150876064212057E-2</v>
      </c>
    </row>
    <row r="75" spans="3:50" x14ac:dyDescent="0.25">
      <c r="C75" s="36" t="s">
        <v>68</v>
      </c>
      <c r="D75" s="23" t="s">
        <v>94</v>
      </c>
      <c r="E75" s="8">
        <v>2693149</v>
      </c>
      <c r="F75" s="8">
        <v>381</v>
      </c>
      <c r="G75" s="158">
        <f t="shared" si="74"/>
        <v>7068.6325459317586</v>
      </c>
      <c r="H75" s="55">
        <f t="shared" si="58"/>
        <v>-0.36458317330292511</v>
      </c>
      <c r="I75" s="87">
        <v>522830</v>
      </c>
      <c r="J75" s="151" t="s">
        <v>162</v>
      </c>
      <c r="K75" s="87">
        <v>329026</v>
      </c>
      <c r="L75" s="151" t="s">
        <v>162</v>
      </c>
      <c r="M75" s="151" t="s">
        <v>162</v>
      </c>
      <c r="N75" s="87">
        <v>215786</v>
      </c>
      <c r="O75" s="87">
        <v>729804</v>
      </c>
      <c r="P75" s="87">
        <v>384009</v>
      </c>
      <c r="Q75" s="151" t="s">
        <v>162</v>
      </c>
      <c r="R75" s="151" t="s">
        <v>162</v>
      </c>
      <c r="S75" s="151" t="s">
        <v>162</v>
      </c>
      <c r="T75" s="151" t="s">
        <v>162</v>
      </c>
      <c r="U75" s="151" t="s">
        <v>162</v>
      </c>
      <c r="V75" s="87">
        <v>76849</v>
      </c>
      <c r="W75" s="151" t="s">
        <v>161</v>
      </c>
      <c r="X75" s="151" t="s">
        <v>161</v>
      </c>
      <c r="Y75" s="87">
        <v>63682</v>
      </c>
      <c r="Z75" s="87">
        <v>82024</v>
      </c>
      <c r="AA75" s="87">
        <v>11661</v>
      </c>
      <c r="AB75" s="94">
        <f>I75/$E$75</f>
        <v>0.1941333361058003</v>
      </c>
      <c r="AC75" s="51"/>
      <c r="AD75" s="51">
        <f>K75/$E$75</f>
        <v>0.12217148030057008</v>
      </c>
      <c r="AE75" s="51"/>
      <c r="AF75" s="51"/>
      <c r="AG75" s="51">
        <f>N75/$E$75</f>
        <v>8.0124048093885639E-2</v>
      </c>
      <c r="AH75" s="51">
        <f>O75/$E$75</f>
        <v>0.27098537808342577</v>
      </c>
      <c r="AI75" s="51">
        <f>P75/$E$75</f>
        <v>0.14258735777337236</v>
      </c>
      <c r="AJ75" s="51"/>
      <c r="AK75" s="51"/>
      <c r="AL75" s="51"/>
      <c r="AM75" s="51"/>
      <c r="AN75" s="51"/>
      <c r="AO75" s="51">
        <f>V75/$E$75</f>
        <v>2.8534997506636284E-2</v>
      </c>
      <c r="AP75" s="51"/>
      <c r="AQ75" s="51"/>
      <c r="AR75" s="51">
        <f>Y75/$E$75</f>
        <v>2.3645925271865761E-2</v>
      </c>
      <c r="AS75" s="51">
        <f>Z75/$E$75</f>
        <v>3.0456539909228936E-2</v>
      </c>
      <c r="AT75" s="55">
        <f>AA75/$E$75</f>
        <v>4.3298755471754442E-3</v>
      </c>
      <c r="AU75" s="51">
        <f t="shared" si="72"/>
        <v>0.1941333361058003</v>
      </c>
      <c r="AV75" s="51">
        <f t="shared" si="56"/>
        <v>0.20229552839445572</v>
      </c>
      <c r="AW75" s="51">
        <f t="shared" si="57"/>
        <v>0.4421077333634344</v>
      </c>
      <c r="AX75" s="55">
        <f t="shared" si="73"/>
        <v>5.8432340728270138E-2</v>
      </c>
    </row>
    <row r="76" spans="3:50" ht="15.75" thickBot="1" x14ac:dyDescent="0.3">
      <c r="C76" s="146" t="s">
        <v>68</v>
      </c>
      <c r="D76" s="132" t="s">
        <v>166</v>
      </c>
      <c r="E76" s="136">
        <v>998170389</v>
      </c>
      <c r="F76" s="136">
        <v>89728</v>
      </c>
      <c r="G76" s="159">
        <f t="shared" si="74"/>
        <v>11124.402516494294</v>
      </c>
      <c r="H76" s="143"/>
      <c r="I76" s="140">
        <v>109041943</v>
      </c>
      <c r="J76" s="140">
        <v>19472711</v>
      </c>
      <c r="K76" s="140">
        <v>257199784</v>
      </c>
      <c r="L76" s="140">
        <v>67146738</v>
      </c>
      <c r="M76" s="140">
        <v>12590134</v>
      </c>
      <c r="N76" s="140">
        <v>75814551</v>
      </c>
      <c r="O76" s="140">
        <v>183309336</v>
      </c>
      <c r="P76" s="140">
        <v>85480510</v>
      </c>
      <c r="Q76" s="140">
        <v>20758642</v>
      </c>
      <c r="R76" s="140">
        <v>49426844</v>
      </c>
      <c r="S76" s="141" t="s">
        <v>161</v>
      </c>
      <c r="T76" s="140">
        <v>16400804</v>
      </c>
      <c r="U76" s="140">
        <v>32507028</v>
      </c>
      <c r="V76" s="140">
        <v>25558823</v>
      </c>
      <c r="W76" s="140">
        <v>123317</v>
      </c>
      <c r="X76" s="140">
        <v>3594225</v>
      </c>
      <c r="Y76" s="140">
        <v>16586390</v>
      </c>
      <c r="Z76" s="140">
        <v>15097716</v>
      </c>
      <c r="AA76" s="140">
        <v>8060894</v>
      </c>
      <c r="AB76" s="144">
        <f>I76/$E$76</f>
        <v>0.10924181302276639</v>
      </c>
      <c r="AC76" s="145">
        <f t="shared" ref="AC76:AG76" si="75">J76/$E$76</f>
        <v>1.9508403790166932E-2</v>
      </c>
      <c r="AD76" s="145">
        <f t="shared" si="75"/>
        <v>0.25767122210234189</v>
      </c>
      <c r="AE76" s="145">
        <f t="shared" si="75"/>
        <v>6.7269815594579813E-2</v>
      </c>
      <c r="AF76" s="145">
        <f t="shared" si="75"/>
        <v>1.2613211270085072E-2</v>
      </c>
      <c r="AG76" s="145">
        <f t="shared" si="75"/>
        <v>7.5953516389074133E-2</v>
      </c>
      <c r="AH76" s="145">
        <f>O76/$E$76</f>
        <v>0.183645335525977</v>
      </c>
      <c r="AI76" s="145">
        <f>P76/$E$76</f>
        <v>8.5637192749864269E-2</v>
      </c>
      <c r="AJ76" s="145">
        <f>Q76/$E$76</f>
        <v>2.0796691856183686E-2</v>
      </c>
      <c r="AK76" s="145">
        <f>R76/$E$76</f>
        <v>4.9517441655945578E-2</v>
      </c>
      <c r="AL76" s="145"/>
      <c r="AM76" s="145">
        <f t="shared" ref="AM76:AT76" si="76">T76/$E$76</f>
        <v>1.6430866093343908E-2</v>
      </c>
      <c r="AN76" s="145">
        <f t="shared" si="76"/>
        <v>3.2566612231972353E-2</v>
      </c>
      <c r="AO76" s="145">
        <f t="shared" si="76"/>
        <v>2.5605671418088921E-2</v>
      </c>
      <c r="AP76" s="145">
        <f t="shared" si="76"/>
        <v>1.2354303569708477E-4</v>
      </c>
      <c r="AQ76" s="145">
        <f t="shared" si="76"/>
        <v>3.600813087233346E-3</v>
      </c>
      <c r="AR76" s="145">
        <f t="shared" si="76"/>
        <v>1.6616792265914431E-2</v>
      </c>
      <c r="AS76" s="145">
        <f t="shared" si="76"/>
        <v>1.5125389579153305E-2</v>
      </c>
      <c r="AT76" s="152">
        <f t="shared" si="76"/>
        <v>8.0756693334448331E-3</v>
      </c>
      <c r="AU76" s="145">
        <f t="shared" si="72"/>
        <v>0.10924181302276639</v>
      </c>
      <c r="AV76" s="145">
        <f t="shared" si="56"/>
        <v>0.43301616914624785</v>
      </c>
      <c r="AW76" s="145">
        <f t="shared" si="57"/>
        <v>0.41419981153137564</v>
      </c>
      <c r="AX76" s="152">
        <f t="shared" si="73"/>
        <v>4.3542207301443002E-2</v>
      </c>
    </row>
    <row r="77" spans="3:50" x14ac:dyDescent="0.25">
      <c r="C77" s="32" t="s">
        <v>95</v>
      </c>
      <c r="D77" s="11" t="s">
        <v>96</v>
      </c>
      <c r="E77" s="8">
        <v>398678309</v>
      </c>
      <c r="F77" s="8">
        <v>30290</v>
      </c>
      <c r="G77" s="158">
        <f t="shared" si="74"/>
        <v>13162.043875866622</v>
      </c>
      <c r="H77" s="55">
        <f>(G77/$G$90)-1</f>
        <v>4.2117123541916657E-2</v>
      </c>
      <c r="I77" s="87">
        <v>10040211</v>
      </c>
      <c r="J77" s="87">
        <v>2389761</v>
      </c>
      <c r="K77" s="87">
        <v>80437947</v>
      </c>
      <c r="L77" s="87">
        <v>47329339</v>
      </c>
      <c r="M77" s="87">
        <v>8827201</v>
      </c>
      <c r="N77" s="87">
        <v>29157484</v>
      </c>
      <c r="O77" s="87">
        <v>70578386</v>
      </c>
      <c r="P77" s="87">
        <v>45865550</v>
      </c>
      <c r="Q77" s="87">
        <v>7564250</v>
      </c>
      <c r="R77" s="87">
        <v>28370879</v>
      </c>
      <c r="S77" s="87">
        <v>13139</v>
      </c>
      <c r="T77" s="87">
        <v>14928308</v>
      </c>
      <c r="U77" s="87">
        <v>16834102</v>
      </c>
      <c r="V77" s="87">
        <v>14072899</v>
      </c>
      <c r="W77" s="87">
        <v>22592</v>
      </c>
      <c r="X77" s="87">
        <v>2965826</v>
      </c>
      <c r="Y77" s="87">
        <v>5788058</v>
      </c>
      <c r="Z77" s="87">
        <v>10645015</v>
      </c>
      <c r="AA77" s="87">
        <v>2847363</v>
      </c>
      <c r="AB77" s="94">
        <f>I77/$E$77</f>
        <v>2.5183740307276159E-2</v>
      </c>
      <c r="AC77" s="51">
        <f t="shared" ref="AC77:AG77" si="77">J77/$E$77</f>
        <v>5.9942087293241731E-3</v>
      </c>
      <c r="AD77" s="51">
        <f t="shared" si="77"/>
        <v>0.20176153350745751</v>
      </c>
      <c r="AE77" s="51">
        <f t="shared" si="77"/>
        <v>0.11871561088616939</v>
      </c>
      <c r="AF77" s="51">
        <f t="shared" si="77"/>
        <v>2.2141161936151385E-2</v>
      </c>
      <c r="AG77" s="51">
        <f t="shared" si="77"/>
        <v>7.3135365887186998E-2</v>
      </c>
      <c r="AH77" s="51">
        <f t="shared" ref="AH77:AT77" si="78">O77/$E$77</f>
        <v>0.17703091541907789</v>
      </c>
      <c r="AI77" s="51">
        <f t="shared" si="78"/>
        <v>0.1150440065702195</v>
      </c>
      <c r="AJ77" s="51">
        <f t="shared" si="78"/>
        <v>1.8973317156314114E-2</v>
      </c>
      <c r="AK77" s="51">
        <f t="shared" si="78"/>
        <v>7.1162334041102795E-2</v>
      </c>
      <c r="AL77" s="51">
        <f t="shared" si="78"/>
        <v>3.2956395428074319E-5</v>
      </c>
      <c r="AM77" s="51">
        <f t="shared" si="78"/>
        <v>3.7444495130533925E-2</v>
      </c>
      <c r="AN77" s="51">
        <f t="shared" si="78"/>
        <v>4.222477526360733E-2</v>
      </c>
      <c r="AO77" s="51">
        <f t="shared" si="78"/>
        <v>3.529888304006025E-2</v>
      </c>
      <c r="AP77" s="51">
        <f t="shared" si="78"/>
        <v>5.6667241457573253E-5</v>
      </c>
      <c r="AQ77" s="51">
        <f t="shared" si="78"/>
        <v>7.4391456295657158E-3</v>
      </c>
      <c r="AR77" s="51">
        <f t="shared" si="78"/>
        <v>1.4518116158659637E-2</v>
      </c>
      <c r="AS77" s="51">
        <f t="shared" si="78"/>
        <v>2.6700762895028735E-2</v>
      </c>
      <c r="AT77" s="55">
        <f t="shared" si="78"/>
        <v>7.1420063136667915E-3</v>
      </c>
      <c r="AU77" s="51">
        <f t="shared" si="72"/>
        <v>2.5183740307276159E-2</v>
      </c>
      <c r="AV77" s="51">
        <f t="shared" si="56"/>
        <v>0.42174788094628946</v>
      </c>
      <c r="AW77" s="51">
        <f t="shared" si="57"/>
        <v>0.49721168301634389</v>
      </c>
      <c r="AX77" s="55">
        <f t="shared" si="73"/>
        <v>5.5856698238378452E-2</v>
      </c>
    </row>
    <row r="78" spans="3:50" x14ac:dyDescent="0.25">
      <c r="C78" s="32" t="s">
        <v>95</v>
      </c>
      <c r="D78" s="11" t="s">
        <v>97</v>
      </c>
      <c r="E78" s="8">
        <v>123412472</v>
      </c>
      <c r="F78" s="8">
        <v>10817</v>
      </c>
      <c r="G78" s="158">
        <f t="shared" si="74"/>
        <v>11409.121937690672</v>
      </c>
      <c r="H78" s="55">
        <f>(G78/$G$90)-1</f>
        <v>-9.6672108984111937E-2</v>
      </c>
      <c r="I78" s="87">
        <v>7743852</v>
      </c>
      <c r="J78" s="87">
        <v>1828237</v>
      </c>
      <c r="K78" s="87">
        <v>25228519</v>
      </c>
      <c r="L78" s="87">
        <v>11353143</v>
      </c>
      <c r="M78" s="87">
        <v>2136236</v>
      </c>
      <c r="N78" s="87">
        <v>15407245</v>
      </c>
      <c r="O78" s="87">
        <v>23559063</v>
      </c>
      <c r="P78" s="87">
        <v>12994576</v>
      </c>
      <c r="Q78" s="87">
        <v>2083496</v>
      </c>
      <c r="R78" s="87">
        <v>4083299</v>
      </c>
      <c r="S78" s="151" t="s">
        <v>161</v>
      </c>
      <c r="T78" s="87">
        <v>4131582</v>
      </c>
      <c r="U78" s="87">
        <v>3400533</v>
      </c>
      <c r="V78" s="87">
        <v>3800595</v>
      </c>
      <c r="W78" s="151" t="s">
        <v>161</v>
      </c>
      <c r="X78" s="87">
        <v>346490</v>
      </c>
      <c r="Y78" s="87">
        <v>2075157</v>
      </c>
      <c r="Z78" s="87">
        <v>2422524</v>
      </c>
      <c r="AA78" s="87">
        <v>817924</v>
      </c>
      <c r="AB78" s="94">
        <f t="shared" ref="AB78:AK78" si="79">I78/$E$78</f>
        <v>6.274772617795063E-2</v>
      </c>
      <c r="AC78" s="51">
        <f t="shared" si="79"/>
        <v>1.4814037595811224E-2</v>
      </c>
      <c r="AD78" s="51">
        <f t="shared" si="79"/>
        <v>0.20442438751247119</v>
      </c>
      <c r="AE78" s="51">
        <f t="shared" si="79"/>
        <v>9.1993481825726656E-2</v>
      </c>
      <c r="AF78" s="51">
        <f t="shared" si="79"/>
        <v>1.730972538982932E-2</v>
      </c>
      <c r="AG78" s="51">
        <f t="shared" si="79"/>
        <v>0.12484350042028167</v>
      </c>
      <c r="AH78" s="51">
        <f t="shared" si="79"/>
        <v>0.19089693787188705</v>
      </c>
      <c r="AI78" s="51">
        <f t="shared" si="79"/>
        <v>0.10529386365423424</v>
      </c>
      <c r="AJ78" s="51">
        <f t="shared" si="79"/>
        <v>1.6882377982024379E-2</v>
      </c>
      <c r="AK78" s="51">
        <f t="shared" si="79"/>
        <v>3.3086599221511422E-2</v>
      </c>
      <c r="AL78" s="51"/>
      <c r="AM78" s="51">
        <f>T78/$E$78</f>
        <v>3.3477831964989727E-2</v>
      </c>
      <c r="AN78" s="51">
        <f>U78/$E$78</f>
        <v>2.7554208621637526E-2</v>
      </c>
      <c r="AO78" s="51">
        <f>V78/$E$78</f>
        <v>3.0795874504482821E-2</v>
      </c>
      <c r="AP78" s="51"/>
      <c r="AQ78" s="51">
        <f>X78/$E$78</f>
        <v>2.8075768549551457E-3</v>
      </c>
      <c r="AR78" s="51">
        <f>Y78/$E$78</f>
        <v>1.6814807825905959E-2</v>
      </c>
      <c r="AS78" s="51">
        <f>Z78/$E$78</f>
        <v>1.962949093184034E-2</v>
      </c>
      <c r="AT78" s="55">
        <f>AA78/$E$78</f>
        <v>6.6275635415519426E-3</v>
      </c>
      <c r="AU78" s="51">
        <f t="shared" si="72"/>
        <v>6.274772617795063E-2</v>
      </c>
      <c r="AV78" s="51">
        <f t="shared" si="56"/>
        <v>0.45338513274412007</v>
      </c>
      <c r="AW78" s="51">
        <f t="shared" si="57"/>
        <v>0.43798769382076719</v>
      </c>
      <c r="AX78" s="55">
        <f t="shared" si="73"/>
        <v>4.5879439154253389E-2</v>
      </c>
    </row>
    <row r="79" spans="3:50" x14ac:dyDescent="0.25">
      <c r="C79" s="32" t="s">
        <v>95</v>
      </c>
      <c r="D79" s="10" t="s">
        <v>98</v>
      </c>
      <c r="E79" s="8">
        <v>47069083</v>
      </c>
      <c r="F79" s="8">
        <v>4204</v>
      </c>
      <c r="G79" s="158">
        <f t="shared" si="74"/>
        <v>11196.261417697431</v>
      </c>
      <c r="H79" s="55">
        <f t="shared" ref="H79:H89" si="80">(G79/$G$90)-1</f>
        <v>-0.11352553956853073</v>
      </c>
      <c r="I79" s="87">
        <v>5504631</v>
      </c>
      <c r="J79" s="151" t="s">
        <v>162</v>
      </c>
      <c r="K79" s="87">
        <v>6330799</v>
      </c>
      <c r="L79" s="87">
        <v>3000164</v>
      </c>
      <c r="M79" s="87">
        <v>367560</v>
      </c>
      <c r="N79" s="87">
        <v>3887443</v>
      </c>
      <c r="O79" s="87">
        <v>11036998</v>
      </c>
      <c r="P79" s="87">
        <v>5996517</v>
      </c>
      <c r="Q79" s="87">
        <v>1331251</v>
      </c>
      <c r="R79" s="87">
        <v>2233708</v>
      </c>
      <c r="S79" s="151" t="s">
        <v>161</v>
      </c>
      <c r="T79" s="87">
        <v>732383</v>
      </c>
      <c r="U79" s="87">
        <v>1835883</v>
      </c>
      <c r="V79" s="87">
        <v>2094737</v>
      </c>
      <c r="W79" s="151" t="s">
        <v>161</v>
      </c>
      <c r="X79" s="87">
        <v>178806</v>
      </c>
      <c r="Y79" s="87">
        <v>940274</v>
      </c>
      <c r="Z79" s="87">
        <v>970444</v>
      </c>
      <c r="AA79" s="87">
        <v>422557</v>
      </c>
      <c r="AB79" s="94">
        <f>I79/$E$79</f>
        <v>0.11694791249704185</v>
      </c>
      <c r="AC79" s="51"/>
      <c r="AD79" s="51">
        <f t="shared" ref="AD79:AK79" si="81">K79/$E$79</f>
        <v>0.13450015586664393</v>
      </c>
      <c r="AE79" s="51">
        <f t="shared" si="81"/>
        <v>6.3739588893201929E-2</v>
      </c>
      <c r="AF79" s="51">
        <f t="shared" si="81"/>
        <v>7.8089475420628019E-3</v>
      </c>
      <c r="AG79" s="51">
        <f t="shared" si="81"/>
        <v>8.2590157959950061E-2</v>
      </c>
      <c r="AH79" s="51">
        <f t="shared" si="81"/>
        <v>0.23448508652696717</v>
      </c>
      <c r="AI79" s="51">
        <f t="shared" si="81"/>
        <v>0.12739821168812657</v>
      </c>
      <c r="AJ79" s="51">
        <f t="shared" si="81"/>
        <v>2.8282917685054539E-2</v>
      </c>
      <c r="AK79" s="51">
        <f t="shared" si="81"/>
        <v>4.7455948950609471E-2</v>
      </c>
      <c r="AL79" s="51"/>
      <c r="AM79" s="51">
        <f>T79/$E$79</f>
        <v>1.5559746511314018E-2</v>
      </c>
      <c r="AN79" s="51">
        <f>U79/$E$79</f>
        <v>3.9004010339440863E-2</v>
      </c>
      <c r="AO79" s="51">
        <f>V79/$E$79</f>
        <v>4.4503458884040718E-2</v>
      </c>
      <c r="AP79" s="51"/>
      <c r="AQ79" s="51">
        <f>X79/$E$79</f>
        <v>3.7987993095170347E-3</v>
      </c>
      <c r="AR79" s="51">
        <f>Y79/$E$79</f>
        <v>1.9976467355440088E-2</v>
      </c>
      <c r="AS79" s="51">
        <f>Z79/$E$79</f>
        <v>2.0617440114565223E-2</v>
      </c>
      <c r="AT79" s="55">
        <f>AA79/$E$79</f>
        <v>8.9773790579264108E-3</v>
      </c>
      <c r="AU79" s="51">
        <f t="shared" si="72"/>
        <v>0.11694791249704185</v>
      </c>
      <c r="AV79" s="51">
        <f t="shared" si="56"/>
        <v>0.2886388502618587</v>
      </c>
      <c r="AW79" s="51">
        <f t="shared" si="57"/>
        <v>0.53668938058555327</v>
      </c>
      <c r="AX79" s="55">
        <f t="shared" si="73"/>
        <v>5.3370085837448761E-2</v>
      </c>
    </row>
    <row r="80" spans="3:50" x14ac:dyDescent="0.25">
      <c r="C80" s="32" t="s">
        <v>95</v>
      </c>
      <c r="D80" s="10" t="s">
        <v>99</v>
      </c>
      <c r="E80" s="8">
        <v>70033886</v>
      </c>
      <c r="F80" s="8">
        <v>5050</v>
      </c>
      <c r="G80" s="158">
        <f t="shared" si="74"/>
        <v>13868.096237623762</v>
      </c>
      <c r="H80" s="55">
        <f t="shared" si="80"/>
        <v>9.8019479076032257E-2</v>
      </c>
      <c r="I80" s="87">
        <v>4675602</v>
      </c>
      <c r="J80" s="151" t="s">
        <v>162</v>
      </c>
      <c r="K80" s="87">
        <v>26710682</v>
      </c>
      <c r="L80" s="87">
        <v>5910834</v>
      </c>
      <c r="M80" s="87">
        <v>1024446</v>
      </c>
      <c r="N80" s="87">
        <v>3631088</v>
      </c>
      <c r="O80" s="87">
        <v>10184690</v>
      </c>
      <c r="P80" s="87">
        <v>4771831</v>
      </c>
      <c r="Q80" s="87">
        <v>1120253</v>
      </c>
      <c r="R80" s="87">
        <v>3406291</v>
      </c>
      <c r="S80" s="151" t="s">
        <v>161</v>
      </c>
      <c r="T80" s="87">
        <v>2102356</v>
      </c>
      <c r="U80" s="87">
        <v>2346618</v>
      </c>
      <c r="V80" s="87">
        <v>1680153</v>
      </c>
      <c r="W80" s="151" t="s">
        <v>161</v>
      </c>
      <c r="X80" s="87">
        <v>345894</v>
      </c>
      <c r="Y80" s="87">
        <v>828893</v>
      </c>
      <c r="Z80" s="87">
        <v>826123</v>
      </c>
      <c r="AA80" s="87">
        <v>296074</v>
      </c>
      <c r="AB80" s="94">
        <f>I80/$E$80</f>
        <v>6.6761995757310968E-2</v>
      </c>
      <c r="AC80" s="51"/>
      <c r="AD80" s="51">
        <f t="shared" ref="AD80:AK80" si="82">K80/$E$80</f>
        <v>0.38139654281071877</v>
      </c>
      <c r="AE80" s="51">
        <f t="shared" si="82"/>
        <v>8.4399629059566966E-2</v>
      </c>
      <c r="AF80" s="51">
        <f t="shared" si="82"/>
        <v>1.4627861718254503E-2</v>
      </c>
      <c r="AG80" s="51">
        <f t="shared" si="82"/>
        <v>5.1847587038080394E-2</v>
      </c>
      <c r="AH80" s="51">
        <f t="shared" si="82"/>
        <v>0.1454251731797376</v>
      </c>
      <c r="AI80" s="51">
        <f t="shared" si="82"/>
        <v>6.8136030606669465E-2</v>
      </c>
      <c r="AJ80" s="51">
        <f t="shared" si="82"/>
        <v>1.5995870913117688E-2</v>
      </c>
      <c r="AK80" s="51">
        <f t="shared" si="82"/>
        <v>4.8637755157553302E-2</v>
      </c>
      <c r="AL80" s="51"/>
      <c r="AM80" s="51">
        <f>T80/$E$80</f>
        <v>3.00191253131377E-2</v>
      </c>
      <c r="AN80" s="51">
        <f>U80/$E$80</f>
        <v>3.3506894076961544E-2</v>
      </c>
      <c r="AO80" s="51">
        <f>V80/$E$80</f>
        <v>2.3990572220995991E-2</v>
      </c>
      <c r="AP80" s="51"/>
      <c r="AQ80" s="51">
        <f>X80/$E$80</f>
        <v>4.9389519810452897E-3</v>
      </c>
      <c r="AR80" s="51">
        <f>Y80/$E$80</f>
        <v>1.1835599126971193E-2</v>
      </c>
      <c r="AS80" s="51">
        <f>Z80/$E$80</f>
        <v>1.1796046845094388E-2</v>
      </c>
      <c r="AT80" s="55">
        <f>AA80/$E$80</f>
        <v>4.2275820593476706E-3</v>
      </c>
      <c r="AU80" s="51">
        <f t="shared" si="72"/>
        <v>6.6761995757310968E-2</v>
      </c>
      <c r="AV80" s="51">
        <f t="shared" si="56"/>
        <v>0.53227162062662059</v>
      </c>
      <c r="AW80" s="51">
        <f t="shared" si="57"/>
        <v>0.36571142146817331</v>
      </c>
      <c r="AX80" s="55">
        <f t="shared" si="73"/>
        <v>3.2798180012458544E-2</v>
      </c>
    </row>
    <row r="81" spans="3:50" x14ac:dyDescent="0.25">
      <c r="C81" s="32" t="s">
        <v>95</v>
      </c>
      <c r="D81" s="10" t="s">
        <v>100</v>
      </c>
      <c r="E81" s="8">
        <v>59675844</v>
      </c>
      <c r="F81" s="8">
        <v>3623</v>
      </c>
      <c r="G81" s="158">
        <f t="shared" si="74"/>
        <v>16471.389456251723</v>
      </c>
      <c r="H81" s="55">
        <f t="shared" si="80"/>
        <v>0.30413765238702362</v>
      </c>
      <c r="I81" s="87">
        <v>1272571</v>
      </c>
      <c r="J81" s="87">
        <v>2000035</v>
      </c>
      <c r="K81" s="87">
        <v>15742872</v>
      </c>
      <c r="L81" s="87">
        <v>17140173</v>
      </c>
      <c r="M81" s="87">
        <v>585884</v>
      </c>
      <c r="N81" s="87">
        <v>2376685</v>
      </c>
      <c r="O81" s="87">
        <v>7986678</v>
      </c>
      <c r="P81" s="87">
        <v>4269722</v>
      </c>
      <c r="Q81" s="87">
        <v>686663</v>
      </c>
      <c r="R81" s="87">
        <v>1486631</v>
      </c>
      <c r="S81" s="151" t="s">
        <v>161</v>
      </c>
      <c r="T81" s="87">
        <v>1392992</v>
      </c>
      <c r="U81" s="87">
        <v>1413571</v>
      </c>
      <c r="V81" s="87">
        <v>1486122</v>
      </c>
      <c r="W81" s="151" t="s">
        <v>161</v>
      </c>
      <c r="X81" s="87">
        <v>180482</v>
      </c>
      <c r="Y81" s="87">
        <v>555767</v>
      </c>
      <c r="Z81" s="87">
        <v>906055</v>
      </c>
      <c r="AA81" s="87">
        <v>192940</v>
      </c>
      <c r="AB81" s="94">
        <f t="shared" ref="AB81:AK81" si="83">I81/$E$81</f>
        <v>2.1324725629351803E-2</v>
      </c>
      <c r="AC81" s="51">
        <f t="shared" si="83"/>
        <v>3.3514984723131858E-2</v>
      </c>
      <c r="AD81" s="51">
        <f t="shared" si="83"/>
        <v>0.2638064406763983</v>
      </c>
      <c r="AE81" s="51">
        <f t="shared" si="83"/>
        <v>0.28722129175081296</v>
      </c>
      <c r="AF81" s="51">
        <f t="shared" si="83"/>
        <v>9.8177748437039275E-3</v>
      </c>
      <c r="AG81" s="51">
        <f t="shared" si="83"/>
        <v>3.9826583768132376E-2</v>
      </c>
      <c r="AH81" s="51">
        <f t="shared" si="83"/>
        <v>0.1338343534781008</v>
      </c>
      <c r="AI81" s="51">
        <f t="shared" si="83"/>
        <v>7.1548581700830241E-2</v>
      </c>
      <c r="AJ81" s="51">
        <f t="shared" si="83"/>
        <v>1.1506548612869221E-2</v>
      </c>
      <c r="AK81" s="51">
        <f t="shared" si="83"/>
        <v>2.4911771670962878E-2</v>
      </c>
      <c r="AL81" s="51"/>
      <c r="AM81" s="51">
        <f>T81/$E$81</f>
        <v>2.3342644303447138E-2</v>
      </c>
      <c r="AN81" s="51">
        <f>U81/$E$81</f>
        <v>2.3687490703943794E-2</v>
      </c>
      <c r="AO81" s="51">
        <f>V81/$E$81</f>
        <v>2.4903242256615592E-2</v>
      </c>
      <c r="AP81" s="51"/>
      <c r="AQ81" s="51">
        <f>X81/$E$81</f>
        <v>3.0243728098759692E-3</v>
      </c>
      <c r="AR81" s="51">
        <f>Y81/$E$81</f>
        <v>9.3130982780905459E-3</v>
      </c>
      <c r="AS81" s="51">
        <f>Z81/$E$81</f>
        <v>1.5182944040137916E-2</v>
      </c>
      <c r="AT81" s="55">
        <f>AA81/$E$81</f>
        <v>3.2331339963955937E-3</v>
      </c>
      <c r="AU81" s="51">
        <f t="shared" si="72"/>
        <v>2.1324725629351803E-2</v>
      </c>
      <c r="AV81" s="51">
        <f t="shared" si="56"/>
        <v>0.63418707576217948</v>
      </c>
      <c r="AW81" s="51">
        <f t="shared" si="57"/>
        <v>0.31373463272676966</v>
      </c>
      <c r="AX81" s="55">
        <f t="shared" si="73"/>
        <v>3.0753549124500023E-2</v>
      </c>
    </row>
    <row r="82" spans="3:50" x14ac:dyDescent="0.25">
      <c r="C82" s="32" t="s">
        <v>95</v>
      </c>
      <c r="D82" t="s">
        <v>117</v>
      </c>
      <c r="E82" s="8">
        <v>33785379</v>
      </c>
      <c r="F82" s="8">
        <v>2170</v>
      </c>
      <c r="G82" s="158">
        <f t="shared" si="74"/>
        <v>15569.299078341013</v>
      </c>
      <c r="H82" s="55">
        <f t="shared" si="80"/>
        <v>0.23271380373029271</v>
      </c>
      <c r="I82" s="87">
        <v>1872752</v>
      </c>
      <c r="J82" s="87">
        <v>336336</v>
      </c>
      <c r="K82" s="87">
        <v>5071095</v>
      </c>
      <c r="L82" s="87">
        <v>3050588</v>
      </c>
      <c r="M82" s="87">
        <v>253956</v>
      </c>
      <c r="N82" s="87">
        <v>1745586</v>
      </c>
      <c r="O82" s="87">
        <v>6924921</v>
      </c>
      <c r="P82" s="87">
        <v>3170604</v>
      </c>
      <c r="Q82" s="87">
        <v>486918</v>
      </c>
      <c r="R82" s="87">
        <v>2813824</v>
      </c>
      <c r="S82" s="151" t="s">
        <v>161</v>
      </c>
      <c r="T82" s="87">
        <v>2085138</v>
      </c>
      <c r="U82" s="87">
        <v>2466586</v>
      </c>
      <c r="V82" s="87">
        <v>1622300</v>
      </c>
      <c r="W82" s="151" t="s">
        <v>161</v>
      </c>
      <c r="X82" s="87">
        <v>200154</v>
      </c>
      <c r="Y82" s="87">
        <v>647985</v>
      </c>
      <c r="Z82" s="87">
        <v>656874</v>
      </c>
      <c r="AA82" s="87">
        <v>379761</v>
      </c>
      <c r="AB82" s="94">
        <f t="shared" ref="AB82:AK82" si="84">I82/$E$82</f>
        <v>5.5430841844337456E-2</v>
      </c>
      <c r="AC82" s="51">
        <f t="shared" si="84"/>
        <v>9.9550755372612518E-3</v>
      </c>
      <c r="AD82" s="51">
        <f t="shared" si="84"/>
        <v>0.150097324644486</v>
      </c>
      <c r="AE82" s="51">
        <f t="shared" si="84"/>
        <v>9.0293141302336732E-2</v>
      </c>
      <c r="AF82" s="51">
        <f t="shared" si="84"/>
        <v>7.5167426714378427E-3</v>
      </c>
      <c r="AG82" s="51">
        <f t="shared" si="84"/>
        <v>5.1666905971367083E-2</v>
      </c>
      <c r="AH82" s="51">
        <f t="shared" si="84"/>
        <v>0.20496798333977548</v>
      </c>
      <c r="AI82" s="51">
        <f t="shared" si="84"/>
        <v>9.3845447168137433E-2</v>
      </c>
      <c r="AJ82" s="51">
        <f t="shared" si="84"/>
        <v>1.4412092284061694E-2</v>
      </c>
      <c r="AK82" s="51">
        <f t="shared" si="84"/>
        <v>8.3285257803382931E-2</v>
      </c>
      <c r="AL82" s="51"/>
      <c r="AM82" s="51">
        <f>T82/$E$82</f>
        <v>6.1717170613951079E-2</v>
      </c>
      <c r="AN82" s="51">
        <f>U82/$E$82</f>
        <v>7.3007498302742141E-2</v>
      </c>
      <c r="AO82" s="51">
        <f>V82/$E$82</f>
        <v>4.801781267571395E-2</v>
      </c>
      <c r="AP82" s="51"/>
      <c r="AQ82" s="51">
        <f>X82/$E$82</f>
        <v>5.9242786650402831E-3</v>
      </c>
      <c r="AR82" s="51">
        <f>Y82/$E$82</f>
        <v>1.9179450377040316E-2</v>
      </c>
      <c r="AS82" s="51">
        <f>Z82/$E$82</f>
        <v>1.9442552353785936E-2</v>
      </c>
      <c r="AT82" s="55">
        <f>AA82/$E$82</f>
        <v>1.1240394846539978E-2</v>
      </c>
      <c r="AU82" s="51">
        <f t="shared" si="72"/>
        <v>5.5430841844337456E-2</v>
      </c>
      <c r="AV82" s="51">
        <f t="shared" si="56"/>
        <v>0.3095291901268889</v>
      </c>
      <c r="AW82" s="51">
        <f t="shared" si="57"/>
        <v>0.57925326218776474</v>
      </c>
      <c r="AX82" s="55">
        <f t="shared" si="73"/>
        <v>5.5786676242406519E-2</v>
      </c>
    </row>
    <row r="83" spans="3:50" x14ac:dyDescent="0.25">
      <c r="C83" s="32" t="s">
        <v>95</v>
      </c>
      <c r="D83" t="s">
        <v>167</v>
      </c>
      <c r="E83" s="8">
        <v>64053541</v>
      </c>
      <c r="F83" s="8">
        <v>4285</v>
      </c>
      <c r="G83" s="158">
        <f t="shared" si="74"/>
        <v>14948.317619603267</v>
      </c>
      <c r="H83" s="55">
        <f t="shared" si="80"/>
        <v>0.18354701643981697</v>
      </c>
      <c r="I83" s="87">
        <v>15338588</v>
      </c>
      <c r="J83" s="87">
        <v>569579</v>
      </c>
      <c r="K83" s="87">
        <v>14009884</v>
      </c>
      <c r="L83" s="87">
        <v>3646022</v>
      </c>
      <c r="M83" s="87">
        <v>380480</v>
      </c>
      <c r="N83" s="87">
        <v>2605251</v>
      </c>
      <c r="O83" s="87">
        <v>9046705</v>
      </c>
      <c r="P83" s="87">
        <v>6176537</v>
      </c>
      <c r="Q83" s="87">
        <v>929359</v>
      </c>
      <c r="R83" s="87">
        <v>2941111</v>
      </c>
      <c r="S83" s="151" t="s">
        <v>161</v>
      </c>
      <c r="T83" s="87">
        <v>1381908</v>
      </c>
      <c r="U83" s="87">
        <v>2043443</v>
      </c>
      <c r="V83" s="87">
        <v>2661767</v>
      </c>
      <c r="W83" s="151" t="s">
        <v>161</v>
      </c>
      <c r="X83" s="87">
        <v>296384</v>
      </c>
      <c r="Y83" s="87">
        <v>799986</v>
      </c>
      <c r="Z83" s="87">
        <v>907156</v>
      </c>
      <c r="AA83" s="87">
        <v>319381</v>
      </c>
      <c r="AB83" s="94">
        <f t="shared" ref="AB83:AK83" si="85">I83/$E$83</f>
        <v>0.23946510623042683</v>
      </c>
      <c r="AC83" s="51">
        <f t="shared" si="85"/>
        <v>8.8922328275340776E-3</v>
      </c>
      <c r="AD83" s="51">
        <f t="shared" si="85"/>
        <v>0.21872145991117026</v>
      </c>
      <c r="AE83" s="51">
        <f t="shared" si="85"/>
        <v>5.6921474489599257E-2</v>
      </c>
      <c r="AF83" s="51">
        <f t="shared" si="85"/>
        <v>5.9400307002543387E-3</v>
      </c>
      <c r="AG83" s="51">
        <f t="shared" si="85"/>
        <v>4.0673020715591666E-2</v>
      </c>
      <c r="AH83" s="51">
        <f t="shared" si="85"/>
        <v>0.14123661016648556</v>
      </c>
      <c r="AI83" s="51">
        <f t="shared" si="85"/>
        <v>9.6427721302714556E-2</v>
      </c>
      <c r="AJ83" s="51">
        <f t="shared" si="85"/>
        <v>1.4509096382353006E-2</v>
      </c>
      <c r="AK83" s="51">
        <f t="shared" si="85"/>
        <v>4.5916446680129674E-2</v>
      </c>
      <c r="AL83" s="51"/>
      <c r="AM83" s="51">
        <f>T83/$E$83</f>
        <v>2.1574263942722542E-2</v>
      </c>
      <c r="AN83" s="51">
        <f>U83/$E$83</f>
        <v>3.1902108269080708E-2</v>
      </c>
      <c r="AO83" s="51">
        <f>V83/$E$83</f>
        <v>4.1555345082327298E-2</v>
      </c>
      <c r="AP83" s="51"/>
      <c r="AQ83" s="51">
        <f>X83/$E$83</f>
        <v>4.627129045059351E-3</v>
      </c>
      <c r="AR83" s="51">
        <f>Y83/$E$83</f>
        <v>1.2489332947260481E-2</v>
      </c>
      <c r="AS83" s="51">
        <f>Z83/$E$83</f>
        <v>1.4162464492009896E-2</v>
      </c>
      <c r="AT83" s="55">
        <f>AA83/$E$83</f>
        <v>4.986156815280517E-3</v>
      </c>
      <c r="AU83" s="51">
        <f t="shared" si="72"/>
        <v>0.23946510623042683</v>
      </c>
      <c r="AV83" s="51">
        <f t="shared" si="56"/>
        <v>0.33114821864414956</v>
      </c>
      <c r="AW83" s="51">
        <f t="shared" si="57"/>
        <v>0.3931215918258133</v>
      </c>
      <c r="AX83" s="55">
        <f t="shared" si="73"/>
        <v>3.6265083299610243E-2</v>
      </c>
    </row>
    <row r="84" spans="3:50" x14ac:dyDescent="0.25">
      <c r="C84" s="32" t="s">
        <v>95</v>
      </c>
      <c r="D84" t="s">
        <v>103</v>
      </c>
      <c r="E84" s="8">
        <v>17956462</v>
      </c>
      <c r="F84" s="8">
        <v>1377</v>
      </c>
      <c r="G84" s="158">
        <f t="shared" si="74"/>
        <v>13040.277414669572</v>
      </c>
      <c r="H84" s="55">
        <f t="shared" si="80"/>
        <v>3.2476150188285757E-2</v>
      </c>
      <c r="I84" s="87">
        <v>1286783</v>
      </c>
      <c r="J84" s="87">
        <v>1034219</v>
      </c>
      <c r="K84" s="87">
        <v>3223679</v>
      </c>
      <c r="L84" s="87">
        <v>3452062</v>
      </c>
      <c r="M84" s="151" t="s">
        <v>162</v>
      </c>
      <c r="N84" s="87">
        <v>765019</v>
      </c>
      <c r="O84" s="87">
        <v>2486819</v>
      </c>
      <c r="P84" s="87">
        <v>2845958</v>
      </c>
      <c r="Q84" s="87">
        <v>549529</v>
      </c>
      <c r="R84" s="87">
        <v>271558</v>
      </c>
      <c r="S84" s="151" t="s">
        <v>161</v>
      </c>
      <c r="T84" s="87">
        <v>317258</v>
      </c>
      <c r="U84" s="87">
        <v>226980</v>
      </c>
      <c r="V84" s="87">
        <v>520828</v>
      </c>
      <c r="W84" s="151" t="s">
        <v>161</v>
      </c>
      <c r="X84" s="87">
        <v>3545</v>
      </c>
      <c r="Y84" s="87">
        <v>269603</v>
      </c>
      <c r="Z84" s="87">
        <v>544891</v>
      </c>
      <c r="AA84" s="87">
        <v>113835</v>
      </c>
      <c r="AB84" s="94">
        <f>I84/$E$84</f>
        <v>7.166127714913996E-2</v>
      </c>
      <c r="AC84" s="51">
        <f>J84/$E$84</f>
        <v>5.7595922849389816E-2</v>
      </c>
      <c r="AD84" s="51">
        <f>K84/$E$84</f>
        <v>0.17952751494141775</v>
      </c>
      <c r="AE84" s="51">
        <f>L84/$E$84</f>
        <v>0.19224622311455342</v>
      </c>
      <c r="AF84" s="51"/>
      <c r="AG84" s="51">
        <f>N84/$E$84</f>
        <v>4.26041054189851E-2</v>
      </c>
      <c r="AH84" s="51">
        <f>O84/$E$84</f>
        <v>0.13849159149502838</v>
      </c>
      <c r="AI84" s="51">
        <f>P84/$E$84</f>
        <v>0.15849213503194559</v>
      </c>
      <c r="AJ84" s="51">
        <f>Q84/$E$84</f>
        <v>3.0603411741132524E-2</v>
      </c>
      <c r="AK84" s="51">
        <f>R84/$E$84</f>
        <v>1.5123135058565546E-2</v>
      </c>
      <c r="AL84" s="51"/>
      <c r="AM84" s="51">
        <f>T84/$E$84</f>
        <v>1.7668179845227863E-2</v>
      </c>
      <c r="AN84" s="51">
        <f>U84/$E$84</f>
        <v>1.2640574741282553E-2</v>
      </c>
      <c r="AO84" s="51">
        <f>V84/$E$84</f>
        <v>2.9005045648747511E-2</v>
      </c>
      <c r="AP84" s="51"/>
      <c r="AQ84" s="51">
        <f>X84/$E$84</f>
        <v>1.9742196430454952E-4</v>
      </c>
      <c r="AR84" s="51">
        <f>Y84/$E$84</f>
        <v>1.5014260604343996E-2</v>
      </c>
      <c r="AS84" s="51">
        <f>Z84/$E$84</f>
        <v>3.034512032492815E-2</v>
      </c>
      <c r="AT84" s="55">
        <f>AA84/$E$84</f>
        <v>6.3395005096215503E-3</v>
      </c>
      <c r="AU84" s="51">
        <f t="shared" si="72"/>
        <v>7.166127714913996E-2</v>
      </c>
      <c r="AV84" s="51">
        <f t="shared" si="56"/>
        <v>0.47197376632434607</v>
      </c>
      <c r="AW84" s="51">
        <f t="shared" si="57"/>
        <v>0.40202407356192993</v>
      </c>
      <c r="AX84" s="55">
        <f t="shared" si="73"/>
        <v>5.1896303403198243E-2</v>
      </c>
    </row>
    <row r="85" spans="3:50" x14ac:dyDescent="0.25">
      <c r="C85" s="32" t="s">
        <v>95</v>
      </c>
      <c r="D85" t="s">
        <v>119</v>
      </c>
      <c r="E85" s="8">
        <v>22116018</v>
      </c>
      <c r="F85" s="8">
        <v>1669</v>
      </c>
      <c r="G85" s="158">
        <f t="shared" si="74"/>
        <v>13251.059316956262</v>
      </c>
      <c r="H85" s="55">
        <f t="shared" si="80"/>
        <v>4.9165004273361346E-2</v>
      </c>
      <c r="I85" s="87">
        <v>2208193</v>
      </c>
      <c r="J85" s="87">
        <v>790272</v>
      </c>
      <c r="K85" s="87">
        <v>5560536</v>
      </c>
      <c r="L85" s="87">
        <v>3180353</v>
      </c>
      <c r="M85" s="87">
        <v>285378</v>
      </c>
      <c r="N85" s="87">
        <v>1180979</v>
      </c>
      <c r="O85" s="87">
        <v>2950701</v>
      </c>
      <c r="P85" s="87">
        <v>2333156</v>
      </c>
      <c r="Q85" s="87">
        <v>439476</v>
      </c>
      <c r="R85" s="87">
        <v>894013</v>
      </c>
      <c r="S85" s="151" t="s">
        <v>161</v>
      </c>
      <c r="T85" s="87">
        <v>569327</v>
      </c>
      <c r="U85" s="87">
        <v>460061</v>
      </c>
      <c r="V85" s="87">
        <v>539249</v>
      </c>
      <c r="W85" s="151" t="s">
        <v>161</v>
      </c>
      <c r="X85" s="87">
        <v>33031</v>
      </c>
      <c r="Y85" s="87">
        <v>152262</v>
      </c>
      <c r="Z85" s="87">
        <v>464221</v>
      </c>
      <c r="AA85" s="87">
        <v>74810</v>
      </c>
      <c r="AB85" s="94">
        <f t="shared" ref="AB85:AK85" si="86">I85/$E$85</f>
        <v>9.9845867370880234E-2</v>
      </c>
      <c r="AC85" s="51">
        <f t="shared" si="86"/>
        <v>3.5733014867323762E-2</v>
      </c>
      <c r="AD85" s="51">
        <f t="shared" si="86"/>
        <v>0.25142573134096746</v>
      </c>
      <c r="AE85" s="51">
        <f t="shared" si="86"/>
        <v>0.14380314756481027</v>
      </c>
      <c r="AF85" s="51">
        <f t="shared" si="86"/>
        <v>1.2903679134281767E-2</v>
      </c>
      <c r="AG85" s="51">
        <f t="shared" si="86"/>
        <v>5.3399260210404968E-2</v>
      </c>
      <c r="AH85" s="51">
        <f t="shared" si="86"/>
        <v>0.13341918061379765</v>
      </c>
      <c r="AI85" s="51">
        <f t="shared" si="86"/>
        <v>0.10549620641473524</v>
      </c>
      <c r="AJ85" s="51">
        <f t="shared" si="86"/>
        <v>1.9871389144284473E-2</v>
      </c>
      <c r="AK85" s="51">
        <f t="shared" si="86"/>
        <v>4.0423777915174423E-2</v>
      </c>
      <c r="AL85" s="51"/>
      <c r="AM85" s="51">
        <f>T85/$E$85</f>
        <v>2.5742744466928903E-2</v>
      </c>
      <c r="AN85" s="51">
        <f>U85/$E$85</f>
        <v>2.0802162486935939E-2</v>
      </c>
      <c r="AO85" s="51">
        <f>V85/$E$85</f>
        <v>2.4382734721955825E-2</v>
      </c>
      <c r="AP85" s="51"/>
      <c r="AQ85" s="51">
        <f>X85/$E$85</f>
        <v>1.4935328773923045E-3</v>
      </c>
      <c r="AR85" s="51">
        <f>Y85/$E$85</f>
        <v>6.8846932571677236E-3</v>
      </c>
      <c r="AS85" s="51">
        <f>Z85/$E$85</f>
        <v>2.0990261447607794E-2</v>
      </c>
      <c r="AT85" s="55">
        <f>AA85/$E$85</f>
        <v>3.3826161653512854E-3</v>
      </c>
      <c r="AU85" s="51">
        <f t="shared" si="72"/>
        <v>9.9845867370880234E-2</v>
      </c>
      <c r="AV85" s="51">
        <f t="shared" si="56"/>
        <v>0.49726483311778824</v>
      </c>
      <c r="AW85" s="51">
        <f t="shared" si="57"/>
        <v>0.37013819576381252</v>
      </c>
      <c r="AX85" s="55">
        <f t="shared" si="73"/>
        <v>3.2751103747519106E-2</v>
      </c>
    </row>
    <row r="86" spans="3:50" x14ac:dyDescent="0.25">
      <c r="C86" s="32" t="s">
        <v>95</v>
      </c>
      <c r="D86" t="s">
        <v>105</v>
      </c>
      <c r="E86" s="8">
        <v>11646134</v>
      </c>
      <c r="F86" s="8">
        <v>1049</v>
      </c>
      <c r="G86" s="158">
        <f t="shared" si="74"/>
        <v>11102.129647283127</v>
      </c>
      <c r="H86" s="55">
        <f t="shared" si="80"/>
        <v>-0.12097851045536456</v>
      </c>
      <c r="I86" s="87">
        <v>1817745</v>
      </c>
      <c r="J86" s="151" t="s">
        <v>162</v>
      </c>
      <c r="K86" s="87">
        <v>3190904</v>
      </c>
      <c r="L86" s="87">
        <v>1097177</v>
      </c>
      <c r="M86" s="87">
        <v>138294</v>
      </c>
      <c r="N86" s="87">
        <v>857434</v>
      </c>
      <c r="O86" s="87">
        <v>1826826</v>
      </c>
      <c r="P86" s="87">
        <v>799192</v>
      </c>
      <c r="Q86" s="87">
        <v>350638</v>
      </c>
      <c r="R86" s="87">
        <v>485507</v>
      </c>
      <c r="S86" s="151" t="s">
        <v>162</v>
      </c>
      <c r="T86" s="151" t="s">
        <v>162</v>
      </c>
      <c r="U86" s="87">
        <v>327033</v>
      </c>
      <c r="V86" s="87">
        <v>398285</v>
      </c>
      <c r="W86" s="151" t="s">
        <v>161</v>
      </c>
      <c r="X86" s="87">
        <v>27150</v>
      </c>
      <c r="Y86" s="87">
        <v>154543</v>
      </c>
      <c r="Z86" s="87">
        <v>28196</v>
      </c>
      <c r="AA86" s="151" t="s">
        <v>162</v>
      </c>
      <c r="AB86" s="94">
        <f>I86/$E$86</f>
        <v>0.1560814086459936</v>
      </c>
      <c r="AC86" s="51"/>
      <c r="AD86" s="51">
        <f t="shared" ref="AD86:AK86" si="87">K86/$E$86</f>
        <v>0.27398826082543787</v>
      </c>
      <c r="AE86" s="51">
        <f t="shared" si="87"/>
        <v>9.4209546275184533E-2</v>
      </c>
      <c r="AF86" s="51">
        <f t="shared" si="87"/>
        <v>1.1874670169517198E-2</v>
      </c>
      <c r="AG86" s="51">
        <f t="shared" si="87"/>
        <v>7.3623916743530513E-2</v>
      </c>
      <c r="AH86" s="51">
        <f t="shared" si="87"/>
        <v>0.1568611523789783</v>
      </c>
      <c r="AI86" s="51">
        <f t="shared" si="87"/>
        <v>6.8622943888504123E-2</v>
      </c>
      <c r="AJ86" s="51">
        <f t="shared" si="87"/>
        <v>3.0107673499205831E-2</v>
      </c>
      <c r="AK86" s="51">
        <f t="shared" si="87"/>
        <v>4.1688254660301863E-2</v>
      </c>
      <c r="AL86" s="51"/>
      <c r="AM86" s="51"/>
      <c r="AN86" s="51">
        <f>U86/$E$86</f>
        <v>2.8080820639707564E-2</v>
      </c>
      <c r="AO86" s="51">
        <f>V86/$E$86</f>
        <v>3.4198902399714792E-2</v>
      </c>
      <c r="AP86" s="51"/>
      <c r="AQ86" s="51">
        <f>X86/$E$86</f>
        <v>2.331245716389662E-3</v>
      </c>
      <c r="AR86" s="51">
        <f>Y86/$E$86</f>
        <v>1.3269897117790332E-2</v>
      </c>
      <c r="AS86" s="51">
        <f>Z86/$E$86</f>
        <v>2.4210609288885048E-3</v>
      </c>
      <c r="AT86" s="55"/>
      <c r="AU86" s="51">
        <f t="shared" si="72"/>
        <v>0.1560814086459936</v>
      </c>
      <c r="AV86" s="51">
        <f t="shared" si="56"/>
        <v>0.45369639401367012</v>
      </c>
      <c r="AW86" s="51">
        <f t="shared" si="57"/>
        <v>0.35955974746641245</v>
      </c>
      <c r="AX86" s="55">
        <f t="shared" si="73"/>
        <v>1.8022203763068498E-2</v>
      </c>
    </row>
    <row r="87" spans="3:50" x14ac:dyDescent="0.25">
      <c r="C87" s="32" t="s">
        <v>95</v>
      </c>
      <c r="D87" t="s">
        <v>106</v>
      </c>
      <c r="E87" s="8">
        <v>10325604</v>
      </c>
      <c r="F87" s="8">
        <v>738</v>
      </c>
      <c r="G87" s="158">
        <f t="shared" si="74"/>
        <v>13991.333333333334</v>
      </c>
      <c r="H87" s="55">
        <f t="shared" si="80"/>
        <v>0.10777689129147094</v>
      </c>
      <c r="I87" s="87">
        <v>1925499</v>
      </c>
      <c r="J87" s="151" t="s">
        <v>162</v>
      </c>
      <c r="K87" s="87">
        <v>3155610</v>
      </c>
      <c r="L87" s="87">
        <v>1287941</v>
      </c>
      <c r="M87" s="151" t="s">
        <v>162</v>
      </c>
      <c r="N87" s="87">
        <v>488943</v>
      </c>
      <c r="O87" s="87">
        <v>1097061</v>
      </c>
      <c r="P87" s="87">
        <v>1421302</v>
      </c>
      <c r="Q87" s="87">
        <v>122313</v>
      </c>
      <c r="R87" s="87">
        <v>289315</v>
      </c>
      <c r="S87" s="151" t="s">
        <v>162</v>
      </c>
      <c r="T87" s="87">
        <v>126084</v>
      </c>
      <c r="U87" s="87">
        <v>163813</v>
      </c>
      <c r="V87" s="87">
        <v>87897</v>
      </c>
      <c r="W87" s="151" t="s">
        <v>161</v>
      </c>
      <c r="X87" s="87">
        <v>709</v>
      </c>
      <c r="Y87" s="87">
        <v>111089</v>
      </c>
      <c r="Z87" s="87">
        <v>9019</v>
      </c>
      <c r="AA87" s="151" t="s">
        <v>162</v>
      </c>
      <c r="AB87" s="94">
        <f>I87/$E$87</f>
        <v>0.18647809852091946</v>
      </c>
      <c r="AC87" s="51"/>
      <c r="AD87" s="51">
        <f>K87/$E$87</f>
        <v>0.30561020933981198</v>
      </c>
      <c r="AE87" s="51">
        <f>L87/$E$87</f>
        <v>0.12473275171118318</v>
      </c>
      <c r="AF87" s="51"/>
      <c r="AG87" s="51">
        <f>N87/$E$87</f>
        <v>4.7352484174291401E-2</v>
      </c>
      <c r="AH87" s="51">
        <f>O87/$E$87</f>
        <v>0.10624666605459593</v>
      </c>
      <c r="AI87" s="51">
        <f>P87/$E$87</f>
        <v>0.13764831577891232</v>
      </c>
      <c r="AJ87" s="51">
        <f>Q87/$E$87</f>
        <v>1.1845602446113565E-2</v>
      </c>
      <c r="AK87" s="51">
        <f>R87/$E$87</f>
        <v>2.8019184156200451E-2</v>
      </c>
      <c r="AL87" s="51"/>
      <c r="AM87" s="51">
        <f>T87/$E$87</f>
        <v>1.2210811106062173E-2</v>
      </c>
      <c r="AN87" s="51">
        <f>U87/$E$87</f>
        <v>1.5864737791610059E-2</v>
      </c>
      <c r="AO87" s="51">
        <f>V87/$E$87</f>
        <v>8.5125286617615779E-3</v>
      </c>
      <c r="AP87" s="51"/>
      <c r="AQ87" s="51">
        <f>X87/$E$87</f>
        <v>6.8664264095349775E-5</v>
      </c>
      <c r="AR87" s="51">
        <f>Y87/$E$87</f>
        <v>1.0758595816767717E-2</v>
      </c>
      <c r="AS87" s="51">
        <f>Z87/$E$87</f>
        <v>8.7345979954296139E-4</v>
      </c>
      <c r="AT87" s="55"/>
      <c r="AU87" s="51">
        <f t="shared" si="72"/>
        <v>0.18647809852091946</v>
      </c>
      <c r="AV87" s="51">
        <f t="shared" si="56"/>
        <v>0.47769544522528656</v>
      </c>
      <c r="AW87" s="51">
        <f t="shared" si="57"/>
        <v>0.32034784599525606</v>
      </c>
      <c r="AX87" s="55">
        <f t="shared" si="73"/>
        <v>1.1700719880406028E-2</v>
      </c>
    </row>
    <row r="88" spans="3:50" x14ac:dyDescent="0.25">
      <c r="C88" s="32" t="s">
        <v>95</v>
      </c>
      <c r="D88" t="s">
        <v>107</v>
      </c>
      <c r="E88" s="8">
        <v>5960977</v>
      </c>
      <c r="F88" s="8">
        <v>688</v>
      </c>
      <c r="G88" s="158">
        <f t="shared" si="74"/>
        <v>8664.2107558139542</v>
      </c>
      <c r="H88" s="55">
        <f t="shared" si="80"/>
        <v>-0.31400301687451471</v>
      </c>
      <c r="I88" s="87">
        <v>580064</v>
      </c>
      <c r="J88" s="87">
        <v>271378</v>
      </c>
      <c r="K88" s="87">
        <v>573224</v>
      </c>
      <c r="L88" s="87">
        <v>697340</v>
      </c>
      <c r="M88" s="151" t="s">
        <v>162</v>
      </c>
      <c r="N88" s="87">
        <v>390319</v>
      </c>
      <c r="O88" s="87">
        <v>1656736</v>
      </c>
      <c r="P88" s="87">
        <v>691052</v>
      </c>
      <c r="Q88" s="87">
        <v>128020</v>
      </c>
      <c r="R88" s="151" t="s">
        <v>162</v>
      </c>
      <c r="S88" s="151" t="s">
        <v>162</v>
      </c>
      <c r="T88" s="151" t="s">
        <v>162</v>
      </c>
      <c r="U88" s="87">
        <v>268182</v>
      </c>
      <c r="V88" s="87">
        <v>176548</v>
      </c>
      <c r="W88" s="151" t="s">
        <v>161</v>
      </c>
      <c r="X88" s="87">
        <v>40523</v>
      </c>
      <c r="Y88" s="87">
        <v>187142</v>
      </c>
      <c r="Z88" s="87">
        <v>52225</v>
      </c>
      <c r="AA88" s="87">
        <v>54447</v>
      </c>
      <c r="AB88" s="94">
        <f>I88/$E$88</f>
        <v>9.7310222804080609E-2</v>
      </c>
      <c r="AC88" s="51">
        <f>J88/$E$88</f>
        <v>4.5525758613059568E-2</v>
      </c>
      <c r="AD88" s="51">
        <f>K88/$E$88</f>
        <v>9.6162759896573996E-2</v>
      </c>
      <c r="AE88" s="51">
        <f>L88/$E$88</f>
        <v>0.11698417893576842</v>
      </c>
      <c r="AF88" s="51"/>
      <c r="AG88" s="51">
        <f>N88/$E$88</f>
        <v>6.5479031373548324E-2</v>
      </c>
      <c r="AH88" s="51">
        <f>O88/$E$88</f>
        <v>0.27793027887878113</v>
      </c>
      <c r="AI88" s="51">
        <f>P88/$E$88</f>
        <v>0.11592931829799041</v>
      </c>
      <c r="AJ88" s="51">
        <f>Q88/$E$88</f>
        <v>2.1476345236695261E-2</v>
      </c>
      <c r="AK88" s="51"/>
      <c r="AL88" s="51"/>
      <c r="AM88" s="51"/>
      <c r="AN88" s="51">
        <f>U88/$E$88</f>
        <v>4.498960489194976E-2</v>
      </c>
      <c r="AO88" s="51">
        <f>V88/$E$88</f>
        <v>2.9617292601531595E-2</v>
      </c>
      <c r="AP88" s="51"/>
      <c r="AQ88" s="51">
        <f>X88/$E$88</f>
        <v>6.7980466960365724E-3</v>
      </c>
      <c r="AR88" s="51">
        <f>Y88/$E$88</f>
        <v>3.1394518046286707E-2</v>
      </c>
      <c r="AS88" s="51">
        <f>Z88/$E$88</f>
        <v>8.7611477111889536E-3</v>
      </c>
      <c r="AT88" s="55">
        <f>AA88/$E$88</f>
        <v>9.1339053983935849E-3</v>
      </c>
      <c r="AU88" s="51">
        <f t="shared" si="72"/>
        <v>9.7310222804080609E-2</v>
      </c>
      <c r="AV88" s="51">
        <f t="shared" si="56"/>
        <v>0.32415172881895032</v>
      </c>
      <c r="AW88" s="51">
        <f t="shared" si="57"/>
        <v>0.4899428399069482</v>
      </c>
      <c r="AX88" s="55">
        <f t="shared" si="73"/>
        <v>5.6087617851905816E-2</v>
      </c>
    </row>
    <row r="89" spans="3:50" x14ac:dyDescent="0.25">
      <c r="C89" s="32" t="s">
        <v>95</v>
      </c>
      <c r="D89" t="s">
        <v>108</v>
      </c>
      <c r="E89" s="8">
        <v>5678102</v>
      </c>
      <c r="F89" s="8">
        <v>546</v>
      </c>
      <c r="G89" s="158">
        <f t="shared" si="74"/>
        <v>10399.454212454213</v>
      </c>
      <c r="H89" s="55">
        <f t="shared" si="80"/>
        <v>-0.17661349464426646</v>
      </c>
      <c r="I89" s="87">
        <v>1154196</v>
      </c>
      <c r="J89" s="87">
        <v>1792539</v>
      </c>
      <c r="K89" s="87">
        <v>552066</v>
      </c>
      <c r="L89" s="87">
        <v>776084</v>
      </c>
      <c r="M89" s="151" t="s">
        <v>162</v>
      </c>
      <c r="N89" s="87">
        <v>212256</v>
      </c>
      <c r="O89" s="87">
        <v>462913</v>
      </c>
      <c r="P89" s="87">
        <v>189244</v>
      </c>
      <c r="Q89" s="87">
        <v>64187</v>
      </c>
      <c r="R89" s="151" t="s">
        <v>162</v>
      </c>
      <c r="S89" s="151" t="s">
        <v>162</v>
      </c>
      <c r="T89" s="151" t="s">
        <v>162</v>
      </c>
      <c r="U89" s="151" t="s">
        <v>162</v>
      </c>
      <c r="V89" s="87">
        <v>57231</v>
      </c>
      <c r="W89" s="151" t="s">
        <v>161</v>
      </c>
      <c r="X89" s="87">
        <v>269</v>
      </c>
      <c r="Y89" s="87">
        <v>108654</v>
      </c>
      <c r="Z89" s="87">
        <v>256</v>
      </c>
      <c r="AA89" s="151" t="s">
        <v>162</v>
      </c>
      <c r="AB89" s="94">
        <f>I89/$E$89</f>
        <v>0.20327144528224397</v>
      </c>
      <c r="AC89" s="51">
        <f>J89/$E$89</f>
        <v>0.3156933425993404</v>
      </c>
      <c r="AD89" s="51">
        <f>K89/$E$89</f>
        <v>9.7227207260454279E-2</v>
      </c>
      <c r="AE89" s="51">
        <f>L89/$E$89</f>
        <v>0.13668017939797489</v>
      </c>
      <c r="AF89" s="51"/>
      <c r="AG89" s="51">
        <f>N89/$E$89</f>
        <v>3.7381505298777658E-2</v>
      </c>
      <c r="AH89" s="51">
        <f>O89/$E$89</f>
        <v>8.1526009923738596E-2</v>
      </c>
      <c r="AI89" s="51">
        <f>P89/$E$89</f>
        <v>3.3328742597438371E-2</v>
      </c>
      <c r="AJ89" s="51">
        <f>Q89/$E$89</f>
        <v>1.1304305558441887E-2</v>
      </c>
      <c r="AK89" s="51"/>
      <c r="AL89" s="51"/>
      <c r="AM89" s="51"/>
      <c r="AN89" s="51"/>
      <c r="AO89" s="51">
        <f>V89/$E$89</f>
        <v>1.0079248312200098E-2</v>
      </c>
      <c r="AP89" s="51"/>
      <c r="AQ89" s="51">
        <f>X89/$E$89</f>
        <v>4.7374985514525805E-5</v>
      </c>
      <c r="AR89" s="51">
        <f>Y89/$E$89</f>
        <v>1.9135619613737127E-2</v>
      </c>
      <c r="AS89" s="51">
        <f>Z89/$E$89</f>
        <v>4.5085488073303371E-5</v>
      </c>
      <c r="AT89" s="55"/>
      <c r="AU89" s="51">
        <f t="shared" si="72"/>
        <v>0.20327144528224397</v>
      </c>
      <c r="AV89" s="51">
        <f t="shared" si="56"/>
        <v>0.5869822345565473</v>
      </c>
      <c r="AW89" s="51">
        <f t="shared" si="57"/>
        <v>0.13623830639181894</v>
      </c>
      <c r="AX89" s="55">
        <f t="shared" si="73"/>
        <v>1.9228080087324958E-2</v>
      </c>
    </row>
    <row r="90" spans="3:50" x14ac:dyDescent="0.25">
      <c r="C90" s="147" t="s">
        <v>95</v>
      </c>
      <c r="D90" s="133" t="s">
        <v>168</v>
      </c>
      <c r="E90" s="135">
        <v>1433781625</v>
      </c>
      <c r="F90" s="135">
        <v>113521</v>
      </c>
      <c r="G90" s="160">
        <f t="shared" si="74"/>
        <v>12630.100377903647</v>
      </c>
      <c r="H90" s="153"/>
      <c r="I90" s="154">
        <v>154830700</v>
      </c>
      <c r="J90" s="154">
        <v>25084261</v>
      </c>
      <c r="K90" s="154">
        <v>306178972</v>
      </c>
      <c r="L90" s="154">
        <v>136962487</v>
      </c>
      <c r="M90" s="154">
        <v>22320411</v>
      </c>
      <c r="N90" s="154">
        <v>110306461</v>
      </c>
      <c r="O90" s="154">
        <v>244115281</v>
      </c>
      <c r="P90" s="154">
        <v>150096173</v>
      </c>
      <c r="Q90" s="154">
        <v>27632783</v>
      </c>
      <c r="R90" s="154">
        <v>66689056</v>
      </c>
      <c r="S90" s="154">
        <v>13139</v>
      </c>
      <c r="T90" s="154">
        <v>37939404</v>
      </c>
      <c r="U90" s="154">
        <v>46734042</v>
      </c>
      <c r="V90" s="154">
        <v>45279298</v>
      </c>
      <c r="W90" s="154">
        <v>22592</v>
      </c>
      <c r="X90" s="154">
        <v>6464927</v>
      </c>
      <c r="Y90" s="154">
        <v>18475802</v>
      </c>
      <c r="Z90" s="154">
        <v>26553606</v>
      </c>
      <c r="AA90" s="154">
        <v>8082230</v>
      </c>
      <c r="AB90" s="155">
        <f>I90/$E$90</f>
        <v>0.10798764421325319</v>
      </c>
      <c r="AC90" s="156">
        <f t="shared" ref="AC90:AG90" si="88">J90/$E$90</f>
        <v>1.7495175389766904E-2</v>
      </c>
      <c r="AD90" s="156">
        <f t="shared" si="88"/>
        <v>0.21354644714462706</v>
      </c>
      <c r="AE90" s="156">
        <f t="shared" si="88"/>
        <v>9.5525346825392599E-2</v>
      </c>
      <c r="AF90" s="156">
        <f t="shared" si="88"/>
        <v>1.5567510847406766E-2</v>
      </c>
      <c r="AG90" s="156">
        <f t="shared" si="88"/>
        <v>7.6933934064052467E-2</v>
      </c>
      <c r="AH90" s="156">
        <f t="shared" ref="AH90:AT90" si="89">O90/$E$90</f>
        <v>0.17025973603197767</v>
      </c>
      <c r="AI90" s="156">
        <f t="shared" si="89"/>
        <v>0.10468551861933648</v>
      </c>
      <c r="AJ90" s="156">
        <f t="shared" si="89"/>
        <v>1.9272658066042659E-2</v>
      </c>
      <c r="AK90" s="156">
        <f t="shared" si="89"/>
        <v>4.6512700984014915E-2</v>
      </c>
      <c r="AL90" s="156">
        <f t="shared" si="89"/>
        <v>9.1638780766213268E-6</v>
      </c>
      <c r="AM90" s="156">
        <f t="shared" si="89"/>
        <v>2.6461075618820266E-2</v>
      </c>
      <c r="AN90" s="156">
        <f t="shared" si="89"/>
        <v>3.2594951131417936E-2</v>
      </c>
      <c r="AO90" s="156">
        <f t="shared" si="89"/>
        <v>3.1580330791308613E-2</v>
      </c>
      <c r="AP90" s="156">
        <f t="shared" si="89"/>
        <v>1.5756932301318899E-5</v>
      </c>
      <c r="AQ90" s="156">
        <f t="shared" si="89"/>
        <v>4.5090039426331748E-3</v>
      </c>
      <c r="AR90" s="156">
        <f t="shared" si="89"/>
        <v>1.2886064152203095E-2</v>
      </c>
      <c r="AS90" s="156">
        <f t="shared" si="89"/>
        <v>1.8519979289035735E-2</v>
      </c>
      <c r="AT90" s="157">
        <f t="shared" si="89"/>
        <v>5.6370020783325352E-3</v>
      </c>
      <c r="AU90" s="156">
        <f t="shared" si="72"/>
        <v>0.10798764421325319</v>
      </c>
      <c r="AV90" s="156">
        <f t="shared" si="56"/>
        <v>0.4190684142712458</v>
      </c>
      <c r="AW90" s="156">
        <f t="shared" si="57"/>
        <v>0.43137613512099515</v>
      </c>
      <c r="AX90" s="157">
        <f t="shared" si="73"/>
        <v>4.1567806394505857E-2</v>
      </c>
    </row>
    <row r="91" spans="3:50" x14ac:dyDescent="0.25">
      <c r="F91" s="8"/>
    </row>
    <row r="92" spans="3:50" x14ac:dyDescent="0.25">
      <c r="C92" s="14" t="s">
        <v>169</v>
      </c>
      <c r="D92" t="s">
        <v>169</v>
      </c>
      <c r="F92" s="8">
        <v>12815574175</v>
      </c>
    </row>
  </sheetData>
  <mergeCells count="1">
    <mergeCell ref="E2:G3"/>
  </mergeCells>
  <conditionalFormatting sqref="H6:H90">
    <cfRule type="cellIs" dxfId="50" priority="46" operator="lessThan">
      <formula>0</formula>
    </cfRule>
    <cfRule type="cellIs" dxfId="49" priority="47" operator="greaterThan">
      <formula>0.01</formula>
    </cfRule>
  </conditionalFormatting>
  <conditionalFormatting sqref="H5:H90">
    <cfRule type="containsBlanks" dxfId="48" priority="45">
      <formula>LEN(TRIM(H5))=0</formula>
    </cfRule>
  </conditionalFormatting>
  <conditionalFormatting sqref="AB6:AX90">
    <cfRule type="containsErrors" dxfId="47" priority="43">
      <formula>ISERROR(AB6)</formula>
    </cfRule>
  </conditionalFormatting>
  <conditionalFormatting sqref="I6:AX90">
    <cfRule type="containsBlanks" dxfId="46" priority="42">
      <formula>LEN(TRIM(I6))=0</formula>
    </cfRule>
  </conditionalFormatting>
  <conditionalFormatting sqref="AU6:AU24">
    <cfRule type="cellIs" dxfId="45" priority="40" operator="lessThan">
      <formula>$AU$25</formula>
    </cfRule>
    <cfRule type="cellIs" dxfId="44" priority="41" operator="greaterThan">
      <formula>$AU$25</formula>
    </cfRule>
  </conditionalFormatting>
  <conditionalFormatting sqref="AV6:AV24">
    <cfRule type="cellIs" dxfId="43" priority="38" operator="lessThan">
      <formula>$AV$25</formula>
    </cfRule>
    <cfRule type="cellIs" dxfId="42" priority="39" operator="greaterThan">
      <formula>$AV$25</formula>
    </cfRule>
  </conditionalFormatting>
  <conditionalFormatting sqref="AW6:AW24">
    <cfRule type="cellIs" dxfId="41" priority="36" operator="lessThan">
      <formula>$AW$25</formula>
    </cfRule>
    <cfRule type="cellIs" dxfId="40" priority="37" operator="greaterThan">
      <formula>$AW$25</formula>
    </cfRule>
  </conditionalFormatting>
  <conditionalFormatting sqref="AX6:AX24">
    <cfRule type="cellIs" dxfId="39" priority="34" operator="lessThan">
      <formula>$AX$25</formula>
    </cfRule>
    <cfRule type="cellIs" dxfId="38" priority="35" operator="greaterThan">
      <formula>$AX$25</formula>
    </cfRule>
  </conditionalFormatting>
  <conditionalFormatting sqref="AU26:AU39">
    <cfRule type="cellIs" dxfId="37" priority="32" operator="lessThan">
      <formula>$AU$40</formula>
    </cfRule>
    <cfRule type="cellIs" dxfId="36" priority="33" operator="greaterThan">
      <formula>$AU$40</formula>
    </cfRule>
  </conditionalFormatting>
  <conditionalFormatting sqref="AV26:AV39">
    <cfRule type="cellIs" dxfId="35" priority="30" operator="lessThan">
      <formula>$AV$40</formula>
    </cfRule>
    <cfRule type="cellIs" dxfId="34" priority="31" operator="greaterThan">
      <formula>$AV$40</formula>
    </cfRule>
  </conditionalFormatting>
  <conditionalFormatting sqref="AW26:AW39">
    <cfRule type="cellIs" dxfId="33" priority="28" operator="lessThan">
      <formula>$AW$40</formula>
    </cfRule>
    <cfRule type="cellIs" dxfId="32" priority="29" operator="greaterThan">
      <formula>$AW$40</formula>
    </cfRule>
  </conditionalFormatting>
  <conditionalFormatting sqref="AX26:AX39">
    <cfRule type="cellIs" dxfId="31" priority="26" operator="lessThan">
      <formula>$AX$40</formula>
    </cfRule>
    <cfRule type="cellIs" dxfId="30" priority="27" operator="greaterThan">
      <formula>$AX$40</formula>
    </cfRule>
  </conditionalFormatting>
  <conditionalFormatting sqref="AU41:AU48">
    <cfRule type="cellIs" dxfId="29" priority="24" operator="lessThan">
      <formula>$AU$49</formula>
    </cfRule>
    <cfRule type="cellIs" dxfId="28" priority="25" operator="greaterThan">
      <formula>$AU$49</formula>
    </cfRule>
  </conditionalFormatting>
  <conditionalFormatting sqref="AV41:AV48">
    <cfRule type="cellIs" dxfId="27" priority="22" operator="lessThan">
      <formula>$AV$49</formula>
    </cfRule>
    <cfRule type="cellIs" dxfId="26" priority="23" operator="greaterThan">
      <formula>$AV$49</formula>
    </cfRule>
  </conditionalFormatting>
  <conditionalFormatting sqref="AW41:AW48">
    <cfRule type="cellIs" dxfId="25" priority="20" operator="lessThan">
      <formula>$AW$49</formula>
    </cfRule>
    <cfRule type="cellIs" dxfId="24" priority="21" operator="greaterThan">
      <formula>$AW$49</formula>
    </cfRule>
  </conditionalFormatting>
  <conditionalFormatting sqref="AX41:AX48">
    <cfRule type="cellIs" dxfId="23" priority="18" operator="lessThan">
      <formula>$AX$49</formula>
    </cfRule>
    <cfRule type="cellIs" dxfId="22" priority="19" operator="greaterThan">
      <formula>$AX$49</formula>
    </cfRule>
  </conditionalFormatting>
  <conditionalFormatting sqref="AU50:AU75">
    <cfRule type="cellIs" dxfId="21" priority="16" operator="lessThan">
      <formula>$AU$76</formula>
    </cfRule>
    <cfRule type="cellIs" dxfId="20" priority="17" operator="greaterThan">
      <formula>$AU$76</formula>
    </cfRule>
  </conditionalFormatting>
  <conditionalFormatting sqref="AV50:AV75">
    <cfRule type="cellIs" dxfId="19" priority="14" operator="lessThan">
      <formula>$AV$76</formula>
    </cfRule>
    <cfRule type="cellIs" dxfId="18" priority="15" operator="greaterThan">
      <formula>$AV$76</formula>
    </cfRule>
  </conditionalFormatting>
  <conditionalFormatting sqref="AW50:AW75">
    <cfRule type="cellIs" dxfId="17" priority="12" operator="lessThan">
      <formula>$AW$76</formula>
    </cfRule>
    <cfRule type="cellIs" dxfId="16" priority="13" operator="greaterThan">
      <formula>$AW$76</formula>
    </cfRule>
  </conditionalFormatting>
  <conditionalFormatting sqref="AX50:AX75">
    <cfRule type="cellIs" dxfId="15" priority="10" operator="lessThan">
      <formula>$AX$76</formula>
    </cfRule>
    <cfRule type="cellIs" dxfId="14" priority="11" operator="greaterThan">
      <formula>$AX$76</formula>
    </cfRule>
  </conditionalFormatting>
  <conditionalFormatting sqref="AU77:AU89">
    <cfRule type="cellIs" dxfId="13" priority="6" operator="lessThan">
      <formula>$AU$90</formula>
    </cfRule>
    <cfRule type="cellIs" dxfId="12" priority="9" operator="greaterThan">
      <formula>$AU$90</formula>
    </cfRule>
  </conditionalFormatting>
  <conditionalFormatting sqref="AV77:AV89">
    <cfRule type="cellIs" dxfId="11" priority="5" operator="lessThan">
      <formula>$AV$90</formula>
    </cfRule>
    <cfRule type="cellIs" dxfId="10" priority="7" operator="greaterThan">
      <formula>$AV$90</formula>
    </cfRule>
  </conditionalFormatting>
  <conditionalFormatting sqref="AW77:AW89">
    <cfRule type="cellIs" dxfId="9" priority="3" operator="lessThan">
      <formula>$AW$90</formula>
    </cfRule>
    <cfRule type="cellIs" dxfId="8" priority="4" operator="greaterThan">
      <formula>$AW$90</formula>
    </cfRule>
  </conditionalFormatting>
  <conditionalFormatting sqref="AX77:AX89">
    <cfRule type="cellIs" dxfId="7" priority="1" operator="lessThan">
      <formula>$AX$90</formula>
    </cfRule>
    <cfRule type="cellIs" dxfId="6" priority="2" operator="greaterThan">
      <formula>$AX$90</formula>
    </cfRule>
  </conditionalFormatting>
  <hyperlinks>
    <hyperlink ref="C3" r:id="rId1" xr:uid="{B91DB4F0-2F64-4074-A5F6-AF08FE11B145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52B3-FD69-4BEC-8A05-07C526A52D21}">
  <dimension ref="A1:Y17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87" sqref="D87"/>
    </sheetView>
  </sheetViews>
  <sheetFormatPr defaultRowHeight="15" outlineLevelRow="1" x14ac:dyDescent="0.25"/>
  <cols>
    <col min="1" max="1" width="3.5703125" style="21" customWidth="1"/>
    <col min="2" max="2" width="0" hidden="1" customWidth="1"/>
    <col min="3" max="3" width="8.85546875" bestFit="1" customWidth="1"/>
    <col min="4" max="4" width="17.28515625" bestFit="1" customWidth="1"/>
    <col min="5" max="5" width="11.5703125" bestFit="1" customWidth="1"/>
    <col min="23" max="23" width="10.140625" bestFit="1" customWidth="1"/>
    <col min="24" max="24" width="15.5703125" bestFit="1" customWidth="1"/>
    <col min="25" max="25" width="17" bestFit="1" customWidth="1"/>
    <col min="26" max="26" width="22" bestFit="1" customWidth="1"/>
    <col min="27" max="27" width="23.42578125" bestFit="1" customWidth="1"/>
  </cols>
  <sheetData>
    <row r="1" spans="3:25" s="21" customFormat="1" hidden="1" x14ac:dyDescent="0.25"/>
    <row r="2" spans="3:25" s="21" customFormat="1" ht="15" customHeight="1" x14ac:dyDescent="0.25">
      <c r="C2" s="1" t="s">
        <v>0</v>
      </c>
      <c r="E2" s="186" t="s">
        <v>170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8"/>
      <c r="R2" s="21" t="s">
        <v>171</v>
      </c>
    </row>
    <row r="3" spans="3:25" s="21" customFormat="1" ht="15" customHeight="1" x14ac:dyDescent="0.25">
      <c r="C3" s="2" t="s">
        <v>2</v>
      </c>
      <c r="E3" s="189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1"/>
    </row>
    <row r="4" spans="3:25" s="21" customFormat="1" x14ac:dyDescent="0.25"/>
    <row r="5" spans="3:25" x14ac:dyDescent="0.25">
      <c r="C5" s="29" t="s">
        <v>3</v>
      </c>
      <c r="D5" s="30" t="s">
        <v>4</v>
      </c>
      <c r="E5" s="30">
        <v>2011</v>
      </c>
      <c r="F5" s="30">
        <v>2012</v>
      </c>
      <c r="G5" s="30">
        <v>2013</v>
      </c>
      <c r="H5" s="30">
        <v>2014</v>
      </c>
      <c r="I5" s="30">
        <v>2015</v>
      </c>
      <c r="J5" s="30">
        <v>2016</v>
      </c>
      <c r="K5" s="30">
        <v>2017</v>
      </c>
      <c r="L5" s="30">
        <v>2018</v>
      </c>
      <c r="M5" s="30">
        <v>2019</v>
      </c>
      <c r="N5" s="29" t="s">
        <v>7</v>
      </c>
      <c r="O5" s="30" t="s">
        <v>8</v>
      </c>
      <c r="P5" s="30" t="s">
        <v>9</v>
      </c>
      <c r="Q5" s="30" t="s">
        <v>10</v>
      </c>
      <c r="R5" s="30" t="s">
        <v>11</v>
      </c>
      <c r="S5" s="30" t="s">
        <v>12</v>
      </c>
      <c r="T5" s="30" t="s">
        <v>13</v>
      </c>
      <c r="U5" s="30" t="s">
        <v>14</v>
      </c>
      <c r="V5" s="57" t="s">
        <v>172</v>
      </c>
      <c r="W5" s="30"/>
      <c r="X5" s="57" t="s">
        <v>19</v>
      </c>
      <c r="Y5" s="43" t="s">
        <v>18</v>
      </c>
    </row>
    <row r="6" spans="3:25" x14ac:dyDescent="0.25">
      <c r="C6" s="32" t="s">
        <v>20</v>
      </c>
      <c r="D6" s="11" t="s">
        <v>21</v>
      </c>
      <c r="E6" s="3">
        <f>E93/'1.1 - Iedzīvotāju Skaits'!G6*1000</f>
        <v>247.87413860356261</v>
      </c>
      <c r="F6" s="3">
        <f>F93/'1.1 - Iedzīvotāju Skaits'!H6*1000</f>
        <v>253.84964978880393</v>
      </c>
      <c r="G6" s="3">
        <f>G93/'1.1 - Iedzīvotāju Skaits'!I6*1000</f>
        <v>267.3780778287441</v>
      </c>
      <c r="H6" s="3">
        <f>H93/'1.1 - Iedzīvotāju Skaits'!J6*1000</f>
        <v>279.81536579262018</v>
      </c>
      <c r="I6" s="3">
        <f>I93/'1.1 - Iedzīvotāju Skaits'!K6*1000</f>
        <v>291.43057996485061</v>
      </c>
      <c r="J6" s="3">
        <f>J93/'1.1 - Iedzīvotāju Skaits'!L6*1000</f>
        <v>304.27580348293924</v>
      </c>
      <c r="K6" s="3">
        <f>K93/'1.1 - Iedzīvotāju Skaits'!M6*1000</f>
        <v>319.45624468988956</v>
      </c>
      <c r="L6" s="3">
        <f>L93/'1.1 - Iedzīvotāju Skaits'!N6*1000</f>
        <v>331.38190228389709</v>
      </c>
      <c r="M6" s="3">
        <f>M93/'1.1 - Iedzīvotāju Skaits'!O6*1000</f>
        <v>343.73776198419034</v>
      </c>
      <c r="N6" s="94">
        <f>(F6-E6)/E6</f>
        <v>2.4107037623631433E-2</v>
      </c>
      <c r="O6" s="51">
        <f t="shared" ref="O6:O11" si="0">(G6-F6)/F6</f>
        <v>5.3293073483439722E-2</v>
      </c>
      <c r="P6" s="51">
        <f t="shared" ref="P6:P11" si="1">(H6-G6)/G6</f>
        <v>4.6515735563938725E-2</v>
      </c>
      <c r="Q6" s="51">
        <f t="shared" ref="Q6:Q11" si="2">(I6-H6)/H6</f>
        <v>4.1510279963820208E-2</v>
      </c>
      <c r="R6" s="51">
        <f t="shared" ref="R6:R70" si="3">(J6-I6)/I6</f>
        <v>4.4076443589543317E-2</v>
      </c>
      <c r="S6" s="51">
        <f t="shared" ref="S6:S70" si="4">(K6-J6)/J6</f>
        <v>4.9890398885435817E-2</v>
      </c>
      <c r="T6" s="51">
        <f t="shared" ref="T6:T70" si="5">(L6-K6)/K6</f>
        <v>3.7331114330177835E-2</v>
      </c>
      <c r="U6" s="51">
        <f t="shared" ref="U6:U70" si="6">(M6-L6)/L6</f>
        <v>3.7285861464178283E-2</v>
      </c>
      <c r="V6" s="58">
        <f>AVERAGE(N6:U6)</f>
        <v>4.175124311302067E-2</v>
      </c>
      <c r="W6" s="125" t="s">
        <v>22</v>
      </c>
      <c r="X6" s="82">
        <f t="shared" ref="X6:X7" si="7">(M6-$W$11)/($W$13-$W$11)</f>
        <v>0.69047599104514468</v>
      </c>
      <c r="Y6" s="33">
        <f t="shared" ref="Y6:Y7" si="8">(V6-$W$7)/($W$9-$W$7)</f>
        <v>0.70463844856782754</v>
      </c>
    </row>
    <row r="7" spans="3:25" x14ac:dyDescent="0.25">
      <c r="C7" s="32" t="s">
        <v>20</v>
      </c>
      <c r="D7" s="11" t="s">
        <v>23</v>
      </c>
      <c r="E7" s="3">
        <f>E94/'1.1 - Iedzīvotāju Skaits'!G7*1000</f>
        <v>298.86152895116425</v>
      </c>
      <c r="F7" s="3">
        <f>F94/'1.1 - Iedzīvotāju Skaits'!H7*1000</f>
        <v>307.4210526315789</v>
      </c>
      <c r="G7" s="3">
        <f>G94/'1.1 - Iedzīvotāju Skaits'!I7*1000</f>
        <v>320.60209985001069</v>
      </c>
      <c r="H7" s="3">
        <f>H94/'1.1 - Iedzīvotāju Skaits'!J7*1000</f>
        <v>334.35122829020912</v>
      </c>
      <c r="I7" s="3">
        <f>I94/'1.1 - Iedzīvotāju Skaits'!K7*1000</f>
        <v>353.64172685670178</v>
      </c>
      <c r="J7" s="3">
        <f>J94/'1.1 - Iedzīvotāju Skaits'!L7*1000</f>
        <v>367.54588753028992</v>
      </c>
      <c r="K7" s="3">
        <f>K94/'1.1 - Iedzīvotāju Skaits'!M7*1000</f>
        <v>381.9636898365477</v>
      </c>
      <c r="L7" s="3">
        <f>L94/'1.1 - Iedzīvotāju Skaits'!N7*1000</f>
        <v>397.10228087792279</v>
      </c>
      <c r="M7" s="3">
        <f>M94/'1.1 - Iedzīvotāju Skaits'!O7*1000</f>
        <v>412.60144864298803</v>
      </c>
      <c r="N7" s="94">
        <f t="shared" ref="N7:N11" si="9">(F7-E7)/E7</f>
        <v>2.8640433281773559E-2</v>
      </c>
      <c r="O7" s="51">
        <f t="shared" si="0"/>
        <v>4.2876202217121039E-2</v>
      </c>
      <c r="P7" s="51">
        <f t="shared" si="1"/>
        <v>4.2885334957664889E-2</v>
      </c>
      <c r="Q7" s="51">
        <f t="shared" si="2"/>
        <v>5.7695312396905424E-2</v>
      </c>
      <c r="R7" s="51">
        <f t="shared" si="3"/>
        <v>3.9317081717628322E-2</v>
      </c>
      <c r="S7" s="51">
        <f t="shared" si="4"/>
        <v>3.9227217050740622E-2</v>
      </c>
      <c r="T7" s="51">
        <f t="shared" si="5"/>
        <v>3.9633586762797518E-2</v>
      </c>
      <c r="U7" s="51">
        <f t="shared" si="6"/>
        <v>3.9030669203912211E-2</v>
      </c>
      <c r="V7" s="58">
        <f t="shared" ref="V7:V71" si="10">AVERAGE(N7:U7)</f>
        <v>4.1163229698567949E-2</v>
      </c>
      <c r="W7" s="51">
        <f>MIN(V6:V24)</f>
        <v>-0.18336095357568935</v>
      </c>
      <c r="X7" s="82">
        <f t="shared" si="7"/>
        <v>0.84097262617755741</v>
      </c>
      <c r="Y7" s="33">
        <f t="shared" si="8"/>
        <v>0.70279786922032117</v>
      </c>
    </row>
    <row r="8" spans="3:25" x14ac:dyDescent="0.25">
      <c r="C8" s="32" t="s">
        <v>20</v>
      </c>
      <c r="D8" s="10" t="s">
        <v>24</v>
      </c>
      <c r="E8" s="3">
        <f>E95/'1.1 - Iedzīvotāju Skaits'!G8*1000</f>
        <v>305.95315549772283</v>
      </c>
      <c r="F8" s="3">
        <f>F95/'1.1 - Iedzīvotāju Skaits'!H8*1000</f>
        <v>317.12578825091271</v>
      </c>
      <c r="G8" s="3">
        <f>G95/'1.1 - Iedzīvotāju Skaits'!I8*1000</f>
        <v>330.69095406757742</v>
      </c>
      <c r="H8" s="3">
        <f>H95/'1.1 - Iedzīvotāju Skaits'!J8*1000</f>
        <v>344.59843235260706</v>
      </c>
      <c r="I8" s="3">
        <f>I95/'1.1 - Iedzīvotāju Skaits'!K8*1000</f>
        <v>365.82588396059901</v>
      </c>
      <c r="J8" s="3">
        <f>J95/'1.1 - Iedzīvotāju Skaits'!L8*1000</f>
        <v>380.21762910933273</v>
      </c>
      <c r="K8" s="3">
        <f>K95/'1.1 - Iedzīvotāju Skaits'!M8*1000</f>
        <v>406.2664714494876</v>
      </c>
      <c r="L8" s="3">
        <f>L95/'1.1 - Iedzīvotāju Skaits'!N8*1000</f>
        <v>432.72126114424043</v>
      </c>
      <c r="M8" s="3">
        <f>M95/'1.1 - Iedzīvotāju Skaits'!O8*1000</f>
        <v>446.32037178657566</v>
      </c>
      <c r="N8" s="94">
        <f t="shared" si="9"/>
        <v>3.6517462076880031E-2</v>
      </c>
      <c r="O8" s="51">
        <f t="shared" si="0"/>
        <v>4.2775347572591098E-2</v>
      </c>
      <c r="P8" s="51">
        <f t="shared" si="1"/>
        <v>4.2055817112516526E-2</v>
      </c>
      <c r="Q8" s="51">
        <f t="shared" si="2"/>
        <v>6.1600546070596063E-2</v>
      </c>
      <c r="R8" s="51">
        <f t="shared" si="3"/>
        <v>3.9340423353651406E-2</v>
      </c>
      <c r="S8" s="51">
        <f t="shared" si="4"/>
        <v>6.8510348668405482E-2</v>
      </c>
      <c r="T8" s="51">
        <f t="shared" si="5"/>
        <v>6.5116842156249757E-2</v>
      </c>
      <c r="U8" s="51">
        <f t="shared" si="6"/>
        <v>3.1426952783358143E-2</v>
      </c>
      <c r="V8" s="58">
        <f t="shared" si="10"/>
        <v>4.8417967474281065E-2</v>
      </c>
      <c r="W8" s="125" t="s">
        <v>25</v>
      </c>
      <c r="X8" s="82">
        <f>(M8-$W$11)/($W$13-$W$11)</f>
        <v>0.91466290794451632</v>
      </c>
      <c r="Y8" s="33">
        <f>(V8-$W$7)/($W$9-$W$7)</f>
        <v>0.72550639966087227</v>
      </c>
    </row>
    <row r="9" spans="3:25" x14ac:dyDescent="0.25">
      <c r="C9" s="32" t="s">
        <v>20</v>
      </c>
      <c r="D9" s="10" t="s">
        <v>26</v>
      </c>
      <c r="E9" s="3">
        <f>E96/'1.1 - Iedzīvotāju Skaits'!G9*1000</f>
        <v>313.10988544760289</v>
      </c>
      <c r="F9" s="3">
        <f>F96/'1.1 - Iedzīvotāju Skaits'!H9*1000</f>
        <v>316.92201755896019</v>
      </c>
      <c r="G9" s="3">
        <f>G96/'1.1 - Iedzīvotāju Skaits'!I9*1000</f>
        <v>321.17995127044901</v>
      </c>
      <c r="H9" s="3">
        <f>H96/'1.1 - Iedzīvotāju Skaits'!J9*1000</f>
        <v>329.44171348314603</v>
      </c>
      <c r="I9" s="3">
        <f>I96/'1.1 - Iedzīvotāju Skaits'!K9*1000</f>
        <v>351.77583437444224</v>
      </c>
      <c r="J9" s="3">
        <f>J96/'1.1 - Iedzīvotāju Skaits'!L9*1000</f>
        <v>371.81232416734736</v>
      </c>
      <c r="K9" s="3">
        <f>K96/'1.1 - Iedzīvotāju Skaits'!M9*1000</f>
        <v>390.30968101925043</v>
      </c>
      <c r="L9" s="3">
        <f>L96/'1.1 - Iedzīvotāju Skaits'!N9*1000</f>
        <v>408.17094982584956</v>
      </c>
      <c r="M9" s="3">
        <f>M96/'1.1 - Iedzīvotāju Skaits'!O9*1000</f>
        <v>424.02591216538059</v>
      </c>
      <c r="N9" s="94">
        <f t="shared" si="9"/>
        <v>1.2175061499280701E-2</v>
      </c>
      <c r="O9" s="51">
        <f t="shared" si="0"/>
        <v>1.3435272639890573E-2</v>
      </c>
      <c r="P9" s="51">
        <f t="shared" si="1"/>
        <v>2.5723156691496659E-2</v>
      </c>
      <c r="Q9" s="51">
        <f t="shared" si="2"/>
        <v>6.7793846307926037E-2</v>
      </c>
      <c r="R9" s="51">
        <f t="shared" si="3"/>
        <v>5.6958118878562843E-2</v>
      </c>
      <c r="S9" s="51">
        <f t="shared" si="4"/>
        <v>4.9749176263392723E-2</v>
      </c>
      <c r="T9" s="51">
        <f t="shared" si="5"/>
        <v>4.5761787819242415E-2</v>
      </c>
      <c r="U9" s="51">
        <f t="shared" si="6"/>
        <v>3.8843926414399932E-2</v>
      </c>
      <c r="V9" s="58">
        <f t="shared" si="10"/>
        <v>3.8805043314273986E-2</v>
      </c>
      <c r="W9" s="51">
        <f>MAX(V6:V24)</f>
        <v>0.13611096446433368</v>
      </c>
      <c r="X9" s="82">
        <f t="shared" ref="X9:X24" si="11">(M9-$W$11)/($W$13-$W$11)</f>
        <v>0.86593996966051645</v>
      </c>
      <c r="Y9" s="33">
        <f t="shared" ref="Y9:Y24" si="12">(V9-$W$7)/($W$9-$W$7)</f>
        <v>0.6954163553809779</v>
      </c>
    </row>
    <row r="10" spans="3:25" x14ac:dyDescent="0.25">
      <c r="C10" s="32" t="s">
        <v>20</v>
      </c>
      <c r="D10" s="10" t="s">
        <v>27</v>
      </c>
      <c r="E10" s="3">
        <f>E97/'1.1 - Iedzīvotāju Skaits'!G10*1000</f>
        <v>348.46227985630424</v>
      </c>
      <c r="F10" s="3">
        <f>F97/'1.1 - Iedzīvotāju Skaits'!H10*1000</f>
        <v>353.03557100829096</v>
      </c>
      <c r="G10" s="3">
        <f>G97/'1.1 - Iedzīvotāju Skaits'!I10*1000</f>
        <v>364.54363999274182</v>
      </c>
      <c r="H10" s="3">
        <f>H97/'1.1 - Iedzīvotāju Skaits'!J10*1000</f>
        <v>376.13584212941714</v>
      </c>
      <c r="I10" s="3">
        <f>I97/'1.1 - Iedzīvotāju Skaits'!K10*1000</f>
        <v>392.07130257172037</v>
      </c>
      <c r="J10" s="3">
        <f>J97/'1.1 - Iedzīvotāju Skaits'!L10*1000</f>
        <v>408.39371412440011</v>
      </c>
      <c r="K10" s="3">
        <f>K97/'1.1 - Iedzīvotāju Skaits'!M10*1000</f>
        <v>427.21365531956161</v>
      </c>
      <c r="L10" s="3">
        <f>L97/'1.1 - Iedzīvotāju Skaits'!N10*1000</f>
        <v>454.49119665771411</v>
      </c>
      <c r="M10" s="3">
        <f>M97/'1.1 - Iedzīvotāju Skaits'!O10*1000</f>
        <v>480.42668813525205</v>
      </c>
      <c r="N10" s="94">
        <f t="shared" si="9"/>
        <v>1.3124207170637281E-2</v>
      </c>
      <c r="O10" s="51">
        <f t="shared" si="0"/>
        <v>3.2597477221864971E-2</v>
      </c>
      <c r="P10" s="51">
        <f t="shared" si="1"/>
        <v>3.1799216513299013E-2</v>
      </c>
      <c r="Q10" s="51">
        <f t="shared" si="2"/>
        <v>4.2366237559515282E-2</v>
      </c>
      <c r="R10" s="51">
        <f t="shared" si="3"/>
        <v>4.163123249678273E-2</v>
      </c>
      <c r="S10" s="51">
        <f t="shared" si="4"/>
        <v>4.6082837576262976E-2</v>
      </c>
      <c r="T10" s="51">
        <f t="shared" si="5"/>
        <v>6.3849881665764011E-2</v>
      </c>
      <c r="U10" s="51">
        <f t="shared" si="6"/>
        <v>5.7064892935804086E-2</v>
      </c>
      <c r="V10" s="58">
        <f t="shared" si="10"/>
        <v>4.1064497892491295E-2</v>
      </c>
      <c r="W10" s="125" t="s">
        <v>173</v>
      </c>
      <c r="X10" s="82">
        <f t="shared" si="11"/>
        <v>0.98919980970334243</v>
      </c>
      <c r="Y10" s="33">
        <f t="shared" si="12"/>
        <v>0.70248882231979115</v>
      </c>
    </row>
    <row r="11" spans="3:25" x14ac:dyDescent="0.25">
      <c r="C11" s="32" t="s">
        <v>20</v>
      </c>
      <c r="D11" s="10" t="s">
        <v>29</v>
      </c>
      <c r="E11" s="3">
        <f>E98/'1.1 - Iedzīvotāju Skaits'!G11*1000</f>
        <v>350.97601243080504</v>
      </c>
      <c r="F11" s="3">
        <f>F98/'1.1 - Iedzīvotāju Skaits'!H11*1000</f>
        <v>356.29804849201656</v>
      </c>
      <c r="G11" s="3">
        <f>G98/'1.1 - Iedzīvotāju Skaits'!I11*1000</f>
        <v>362.62525050100203</v>
      </c>
      <c r="H11" s="3">
        <f>H98/'1.1 - Iedzīvotāju Skaits'!J11*1000</f>
        <v>377.08099274844244</v>
      </c>
      <c r="I11" s="3">
        <f>I98/'1.1 - Iedzīvotāju Skaits'!K11*1000</f>
        <v>392.9159802306425</v>
      </c>
      <c r="J11" s="3">
        <f>J98/'1.1 - Iedzīvotāju Skaits'!L11*1000</f>
        <v>416.03614964270702</v>
      </c>
      <c r="K11" s="3">
        <f>K98/'1.1 - Iedzīvotāju Skaits'!M11*1000</f>
        <v>437.1761658031088</v>
      </c>
      <c r="L11" s="3">
        <f>L98/'1.1 - Iedzīvotāju Skaits'!N11*1000</f>
        <v>445.8949185456899</v>
      </c>
      <c r="M11" s="3">
        <f>M98/'1.1 - Iedzīvotāju Skaits'!O11*1000</f>
        <v>476.98882314266928</v>
      </c>
      <c r="N11" s="94">
        <f t="shared" si="9"/>
        <v>1.5163532186578592E-2</v>
      </c>
      <c r="O11" s="51">
        <f t="shared" si="0"/>
        <v>1.7758171945550912E-2</v>
      </c>
      <c r="P11" s="51">
        <f t="shared" si="1"/>
        <v>3.9864135846768525E-2</v>
      </c>
      <c r="Q11" s="51">
        <f t="shared" si="2"/>
        <v>4.1993597626820374E-2</v>
      </c>
      <c r="R11" s="51">
        <f t="shared" si="3"/>
        <v>5.8842527602193544E-2</v>
      </c>
      <c r="S11" s="51">
        <f t="shared" si="4"/>
        <v>5.0812930988225154E-2</v>
      </c>
      <c r="T11" s="51">
        <f t="shared" si="5"/>
        <v>1.9943339606733664E-2</v>
      </c>
      <c r="U11" s="51">
        <f t="shared" si="6"/>
        <v>6.9733704744592742E-2</v>
      </c>
      <c r="V11" s="58">
        <f t="shared" si="10"/>
        <v>3.9263992568432937E-2</v>
      </c>
      <c r="W11" s="3">
        <f>MIN(M6:M24)</f>
        <v>27.792343995804927</v>
      </c>
      <c r="X11" s="82">
        <f t="shared" si="11"/>
        <v>0.98168660298255295</v>
      </c>
      <c r="Y11" s="33">
        <f t="shared" si="12"/>
        <v>0.69685294253697783</v>
      </c>
    </row>
    <row r="12" spans="3:25" x14ac:dyDescent="0.25">
      <c r="C12" s="32" t="s">
        <v>20</v>
      </c>
      <c r="D12" s="23" t="s">
        <v>30</v>
      </c>
      <c r="E12" s="3"/>
      <c r="F12" s="3"/>
      <c r="G12" s="3"/>
      <c r="H12" s="3"/>
      <c r="I12" s="3">
        <f>I99/'1.1 - Iedzīvotāju Skaits'!K12*1000</f>
        <v>260.19594440647069</v>
      </c>
      <c r="J12" s="3">
        <f>J99/'1.1 - Iedzīvotāju Skaits'!L12*1000</f>
        <v>308.37415442034057</v>
      </c>
      <c r="K12" s="3">
        <f>K99/'1.1 - Iedzīvotāju Skaits'!M12*1000</f>
        <v>330.18645267878219</v>
      </c>
      <c r="L12" s="3">
        <f>L99/'1.1 - Iedzīvotāju Skaits'!N12*1000</f>
        <v>366.06498194945846</v>
      </c>
      <c r="M12" s="3">
        <f>M99/'1.1 - Iedzīvotāju Skaits'!O12*1000</f>
        <v>392.09427940093298</v>
      </c>
      <c r="N12" s="94"/>
      <c r="O12" s="51"/>
      <c r="P12" s="51"/>
      <c r="Q12" s="51"/>
      <c r="R12" s="51">
        <f t="shared" si="3"/>
        <v>0.18516126423018822</v>
      </c>
      <c r="S12" s="51">
        <f t="shared" si="4"/>
        <v>7.0733224382707419E-2</v>
      </c>
      <c r="T12" s="51">
        <f t="shared" si="5"/>
        <v>0.10866142138660138</v>
      </c>
      <c r="U12" s="51">
        <f t="shared" si="6"/>
        <v>7.1105674497617774E-2</v>
      </c>
      <c r="V12" s="58">
        <f t="shared" si="10"/>
        <v>0.10891539612427871</v>
      </c>
      <c r="W12" s="125" t="s">
        <v>174</v>
      </c>
      <c r="X12" s="82">
        <f t="shared" si="11"/>
        <v>0.79615568249123048</v>
      </c>
      <c r="Y12" s="33">
        <f t="shared" si="12"/>
        <v>0.91487336819179221</v>
      </c>
    </row>
    <row r="13" spans="3:25" x14ac:dyDescent="0.25">
      <c r="C13" s="32" t="s">
        <v>20</v>
      </c>
      <c r="D13" s="23" t="s">
        <v>32</v>
      </c>
      <c r="E13" s="3"/>
      <c r="F13" s="3"/>
      <c r="G13" s="3"/>
      <c r="H13" s="3"/>
      <c r="I13" s="3">
        <f>I100/'1.1 - Iedzīvotāju Skaits'!K13*1000</f>
        <v>227.69871572370704</v>
      </c>
      <c r="J13" s="3">
        <f>J100/'1.1 - Iedzīvotāju Skaits'!L13*1000</f>
        <v>262.50880902043696</v>
      </c>
      <c r="K13" s="3">
        <f>K100/'1.1 - Iedzīvotāju Skaits'!M13*1000</f>
        <v>297.22921914357681</v>
      </c>
      <c r="L13" s="3">
        <f>L100/'1.1 - Iedzīvotāju Skaits'!N13*1000</f>
        <v>319.71830985915494</v>
      </c>
      <c r="M13" s="3">
        <f>M100/'1.1 - Iedzīvotāju Skaits'!O13*1000</f>
        <v>334.03214535290005</v>
      </c>
      <c r="N13" s="94"/>
      <c r="O13" s="51"/>
      <c r="P13" s="51"/>
      <c r="Q13" s="51"/>
      <c r="R13" s="51">
        <f t="shared" si="3"/>
        <v>0.15287786400591294</v>
      </c>
      <c r="S13" s="51">
        <f t="shared" si="4"/>
        <v>0.13226379050935691</v>
      </c>
      <c r="T13" s="51">
        <f t="shared" si="5"/>
        <v>7.5662449271902688E-2</v>
      </c>
      <c r="U13" s="51">
        <f t="shared" si="6"/>
        <v>4.4770146257969261E-2</v>
      </c>
      <c r="V13" s="58">
        <f t="shared" si="10"/>
        <v>0.10139356251128545</v>
      </c>
      <c r="W13" s="3">
        <f>MAX(M6:M24)</f>
        <v>485.36859876195837</v>
      </c>
      <c r="X13" s="82">
        <f t="shared" si="11"/>
        <v>0.66926506383859552</v>
      </c>
      <c r="Y13" s="33">
        <f t="shared" si="12"/>
        <v>0.89132878355618428</v>
      </c>
    </row>
    <row r="14" spans="3:25" x14ac:dyDescent="0.25">
      <c r="C14" s="32" t="s">
        <v>20</v>
      </c>
      <c r="D14" s="23" t="s">
        <v>33</v>
      </c>
      <c r="E14" s="3"/>
      <c r="F14" s="3"/>
      <c r="G14" s="3"/>
      <c r="H14" s="3"/>
      <c r="I14" s="3">
        <f>I101/'1.1 - Iedzīvotāju Skaits'!K14*1000</f>
        <v>61.508889956751567</v>
      </c>
      <c r="J14" s="3">
        <f>J101/'1.1 - Iedzīvotāju Skaits'!L14*1000</f>
        <v>56.019656019656018</v>
      </c>
      <c r="K14" s="3">
        <f>K101/'1.1 - Iedzīvotāju Skaits'!M14*1000</f>
        <v>43.654822335025379</v>
      </c>
      <c r="L14" s="3">
        <f>L101/'1.1 - Iedzīvotāju Skaits'!N14*1000</f>
        <v>39.836567926455565</v>
      </c>
      <c r="M14" s="3">
        <f>M101/'1.1 - Iedzīvotāju Skaits'!O14*1000</f>
        <v>36.106750392464676</v>
      </c>
      <c r="N14" s="94"/>
      <c r="O14" s="51"/>
      <c r="P14" s="51"/>
      <c r="Q14" s="51"/>
      <c r="R14" s="51">
        <f t="shared" si="3"/>
        <v>-8.9242936117936211E-2</v>
      </c>
      <c r="S14" s="51">
        <f t="shared" si="4"/>
        <v>-0.2207231276159943</v>
      </c>
      <c r="T14" s="51">
        <f t="shared" si="5"/>
        <v>-8.7464664940494583E-2</v>
      </c>
      <c r="U14" s="51">
        <f t="shared" si="6"/>
        <v>-9.3627983737873871E-2</v>
      </c>
      <c r="V14" s="58">
        <f t="shared" si="10"/>
        <v>-0.12276467810307476</v>
      </c>
      <c r="W14" s="51"/>
      <c r="X14" s="82">
        <f t="shared" si="11"/>
        <v>1.8170537282160469E-2</v>
      </c>
      <c r="Y14" s="33">
        <f t="shared" si="12"/>
        <v>0.18967637545226482</v>
      </c>
    </row>
    <row r="15" spans="3:25" x14ac:dyDescent="0.25">
      <c r="C15" s="32" t="s">
        <v>20</v>
      </c>
      <c r="D15" s="23" t="s">
        <v>34</v>
      </c>
      <c r="E15" s="3"/>
      <c r="F15" s="3"/>
      <c r="G15" s="3"/>
      <c r="H15" s="3"/>
      <c r="I15" s="3">
        <f>I102/'1.1 - Iedzīvotāju Skaits'!K15*1000</f>
        <v>62.930186823992138</v>
      </c>
      <c r="J15" s="3">
        <f>J102/'1.1 - Iedzīvotāju Skaits'!L15*1000</f>
        <v>50.907258064516135</v>
      </c>
      <c r="K15" s="3">
        <f>K102/'1.1 - Iedzīvotāju Skaits'!M15*1000</f>
        <v>37.783375314861466</v>
      </c>
      <c r="L15" s="3">
        <f>L102/'1.1 - Iedzīvotāju Skaits'!N15*1000</f>
        <v>32.057911065149952</v>
      </c>
      <c r="M15" s="3">
        <f>M102/'1.1 - Iedzīvotāju Skaits'!O15*1000</f>
        <v>27.792343995804927</v>
      </c>
      <c r="N15" s="94"/>
      <c r="O15" s="51"/>
      <c r="P15" s="51"/>
      <c r="Q15" s="51"/>
      <c r="R15" s="51">
        <f t="shared" si="3"/>
        <v>-0.19105185231854835</v>
      </c>
      <c r="S15" s="51">
        <f t="shared" si="4"/>
        <v>-0.25779983539915702</v>
      </c>
      <c r="T15" s="51">
        <f t="shared" si="5"/>
        <v>-0.1515339538090314</v>
      </c>
      <c r="U15" s="51">
        <f t="shared" si="6"/>
        <v>-0.13305817277602058</v>
      </c>
      <c r="V15" s="58">
        <f t="shared" si="10"/>
        <v>-0.18336095357568935</v>
      </c>
      <c r="W15" s="51"/>
      <c r="X15" s="82">
        <f t="shared" si="11"/>
        <v>0</v>
      </c>
      <c r="Y15" s="33">
        <f t="shared" si="12"/>
        <v>0</v>
      </c>
    </row>
    <row r="16" spans="3:25" x14ac:dyDescent="0.25">
      <c r="C16" s="32" t="s">
        <v>20</v>
      </c>
      <c r="D16" s="23" t="s">
        <v>35</v>
      </c>
      <c r="E16" s="3"/>
      <c r="F16" s="3"/>
      <c r="G16" s="3"/>
      <c r="H16" s="3"/>
      <c r="I16" s="3">
        <f>I103/'1.1 - Iedzīvotāju Skaits'!K16*1000</f>
        <v>278.87492519449432</v>
      </c>
      <c r="J16" s="3">
        <f>J103/'1.1 - Iedzīvotāju Skaits'!L16*1000</f>
        <v>307.92498487598306</v>
      </c>
      <c r="K16" s="3">
        <f>K103/'1.1 - Iedzīvotāju Skaits'!M16*1000</f>
        <v>348.38316046369738</v>
      </c>
      <c r="L16" s="3">
        <f>L103/'1.1 - Iedzīvotāju Skaits'!N16*1000</f>
        <v>365.18563603164944</v>
      </c>
      <c r="M16" s="3">
        <f>M103/'1.1 - Iedzīvotāju Skaits'!O16*1000</f>
        <v>402.69277845777236</v>
      </c>
      <c r="N16" s="94"/>
      <c r="O16" s="51"/>
      <c r="P16" s="51"/>
      <c r="Q16" s="51"/>
      <c r="R16" s="51">
        <f t="shared" si="3"/>
        <v>0.10416877623984479</v>
      </c>
      <c r="S16" s="51">
        <f t="shared" si="4"/>
        <v>0.1313897136473316</v>
      </c>
      <c r="T16" s="51">
        <f t="shared" si="5"/>
        <v>4.8229872952492862E-2</v>
      </c>
      <c r="U16" s="51">
        <f t="shared" si="6"/>
        <v>0.10270705834353328</v>
      </c>
      <c r="V16" s="58">
        <f t="shared" si="10"/>
        <v>9.6623855295800629E-2</v>
      </c>
      <c r="W16" s="51"/>
      <c r="X16" s="82">
        <f t="shared" si="11"/>
        <v>0.81931794003069958</v>
      </c>
      <c r="Y16" s="33">
        <f t="shared" si="12"/>
        <v>0.87639881022786426</v>
      </c>
    </row>
    <row r="17" spans="3:25" x14ac:dyDescent="0.25">
      <c r="C17" s="32" t="s">
        <v>20</v>
      </c>
      <c r="D17" s="23" t="s">
        <v>36</v>
      </c>
      <c r="E17" s="3"/>
      <c r="F17" s="3"/>
      <c r="G17" s="3"/>
      <c r="H17" s="3"/>
      <c r="I17" s="3">
        <f>I104/'1.1 - Iedzīvotāju Skaits'!K17*1000</f>
        <v>200.40899795501022</v>
      </c>
      <c r="J17" s="3">
        <f>J104/'1.1 - Iedzīvotāju Skaits'!L17*1000</f>
        <v>241.18070554355654</v>
      </c>
      <c r="K17" s="3">
        <f>K104/'1.1 - Iedzīvotāju Skaits'!M17*1000</f>
        <v>282.96296296296299</v>
      </c>
      <c r="L17" s="3">
        <f>L104/'1.1 - Iedzīvotāju Skaits'!N17*1000</f>
        <v>312.07801950487624</v>
      </c>
      <c r="M17" s="3">
        <f>M104/'1.1 - Iedzīvotāju Skaits'!O17*1000</f>
        <v>332.32169954476484</v>
      </c>
      <c r="N17" s="94"/>
      <c r="O17" s="51"/>
      <c r="P17" s="51"/>
      <c r="Q17" s="51"/>
      <c r="R17" s="51">
        <f t="shared" si="3"/>
        <v>0.20344250011019541</v>
      </c>
      <c r="S17" s="51">
        <f t="shared" si="4"/>
        <v>0.17324046434494195</v>
      </c>
      <c r="T17" s="51">
        <f t="shared" si="5"/>
        <v>0.10289352442822744</v>
      </c>
      <c r="U17" s="51">
        <f t="shared" si="6"/>
        <v>6.4867368973969969E-2</v>
      </c>
      <c r="V17" s="58">
        <f t="shared" si="10"/>
        <v>0.13611096446433368</v>
      </c>
      <c r="W17" s="51"/>
      <c r="X17" s="82">
        <f t="shared" si="11"/>
        <v>0.66552700752487937</v>
      </c>
      <c r="Y17" s="33">
        <f t="shared" si="12"/>
        <v>1</v>
      </c>
    </row>
    <row r="18" spans="3:25" x14ac:dyDescent="0.25">
      <c r="C18" s="32" t="s">
        <v>20</v>
      </c>
      <c r="D18" s="23" t="s">
        <v>37</v>
      </c>
      <c r="E18" s="3"/>
      <c r="F18" s="3"/>
      <c r="G18" s="3"/>
      <c r="H18" s="3"/>
      <c r="I18" s="3">
        <f>I105/'1.1 - Iedzīvotāju Skaits'!K18*1000</f>
        <v>209.79020979020979</v>
      </c>
      <c r="J18" s="3">
        <f>J105/'1.1 - Iedzīvotāju Skaits'!L18*1000</f>
        <v>257.98722044728436</v>
      </c>
      <c r="K18" s="3">
        <f>K105/'1.1 - Iedzīvotāju Skaits'!M18*1000</f>
        <v>271.68576104746319</v>
      </c>
      <c r="L18" s="3">
        <f>L105/'1.1 - Iedzīvotāju Skaits'!N18*1000</f>
        <v>303.58632193494577</v>
      </c>
      <c r="M18" s="3">
        <f>M105/'1.1 - Iedzīvotāju Skaits'!O18*1000</f>
        <v>328.48588537211293</v>
      </c>
      <c r="N18" s="94"/>
      <c r="O18" s="51"/>
      <c r="P18" s="51"/>
      <c r="Q18" s="51"/>
      <c r="R18" s="51">
        <f t="shared" si="3"/>
        <v>0.22973908413205546</v>
      </c>
      <c r="S18" s="51">
        <f t="shared" si="4"/>
        <v>5.3097748704098745E-2</v>
      </c>
      <c r="T18" s="51">
        <f t="shared" si="5"/>
        <v>0.11741712471236058</v>
      </c>
      <c r="U18" s="51">
        <f t="shared" si="6"/>
        <v>8.2018067475723697E-2</v>
      </c>
      <c r="V18" s="58">
        <f t="shared" si="10"/>
        <v>0.12056800625605962</v>
      </c>
      <c r="W18" s="51"/>
      <c r="X18" s="82">
        <f t="shared" si="11"/>
        <v>0.65714411148799423</v>
      </c>
      <c r="Y18" s="33">
        <f t="shared" si="12"/>
        <v>0.95134796728416393</v>
      </c>
    </row>
    <row r="19" spans="3:25" x14ac:dyDescent="0.25">
      <c r="C19" s="32" t="s">
        <v>20</v>
      </c>
      <c r="D19" s="23" t="s">
        <v>38</v>
      </c>
      <c r="E19" s="3"/>
      <c r="F19" s="3"/>
      <c r="G19" s="3"/>
      <c r="H19" s="3"/>
      <c r="I19" s="3">
        <f>I106/'1.1 - Iedzīvotāju Skaits'!K19*1000</f>
        <v>244.2211055276382</v>
      </c>
      <c r="J19" s="3">
        <f>J106/'1.1 - Iedzīvotāju Skaits'!L19*1000</f>
        <v>272.72727272727269</v>
      </c>
      <c r="K19" s="3">
        <f>K106/'1.1 - Iedzīvotāju Skaits'!M19*1000</f>
        <v>306.70926517571883</v>
      </c>
      <c r="L19" s="3">
        <f>L106/'1.1 - Iedzīvotāju Skaits'!N19*1000</f>
        <v>338.87043189368768</v>
      </c>
      <c r="M19" s="3">
        <f>M106/'1.1 - Iedzīvotāju Skaits'!O19*1000</f>
        <v>373.61419068736143</v>
      </c>
      <c r="N19" s="94"/>
      <c r="O19" s="51"/>
      <c r="P19" s="51"/>
      <c r="Q19" s="51"/>
      <c r="R19" s="51">
        <f t="shared" si="3"/>
        <v>0.11672278338944986</v>
      </c>
      <c r="S19" s="51">
        <f t="shared" si="4"/>
        <v>0.12460063897763585</v>
      </c>
      <c r="T19" s="51">
        <f t="shared" si="5"/>
        <v>0.10485880398671096</v>
      </c>
      <c r="U19" s="51">
        <f t="shared" si="6"/>
        <v>0.10252815094995882</v>
      </c>
      <c r="V19" s="58">
        <f t="shared" si="10"/>
        <v>0.11217759432593888</v>
      </c>
      <c r="W19" s="51"/>
      <c r="X19" s="82">
        <f t="shared" si="11"/>
        <v>0.75576877753040406</v>
      </c>
      <c r="Y19" s="33">
        <f t="shared" si="12"/>
        <v>0.92508458870116883</v>
      </c>
    </row>
    <row r="20" spans="3:25" x14ac:dyDescent="0.25">
      <c r="C20" s="32" t="s">
        <v>20</v>
      </c>
      <c r="D20" s="23" t="s">
        <v>39</v>
      </c>
      <c r="E20" s="3"/>
      <c r="F20" s="3"/>
      <c r="G20" s="3"/>
      <c r="H20" s="3"/>
      <c r="I20" s="3">
        <f>I107/'1.1 - Iedzīvotāju Skaits'!K20*1000</f>
        <v>273.50427350427356</v>
      </c>
      <c r="J20" s="3">
        <f>J107/'1.1 - Iedzīvotāju Skaits'!L20*1000</f>
        <v>328.34224598930484</v>
      </c>
      <c r="K20" s="3">
        <f>K107/'1.1 - Iedzīvotāju Skaits'!M20*1000</f>
        <v>339.20704845814981</v>
      </c>
      <c r="L20" s="3">
        <f>L107/'1.1 - Iedzīvotāju Skaits'!N20*1000</f>
        <v>373.60178970917224</v>
      </c>
      <c r="M20" s="3">
        <f>M107/'1.1 - Iedzīvotāju Skaits'!O20*1000</f>
        <v>408.5155350978136</v>
      </c>
      <c r="N20" s="94"/>
      <c r="O20" s="51"/>
      <c r="P20" s="51"/>
      <c r="Q20" s="51"/>
      <c r="R20" s="51">
        <f t="shared" si="3"/>
        <v>0.20050133689839561</v>
      </c>
      <c r="S20" s="51">
        <f t="shared" si="4"/>
        <v>3.3089870711303086E-2</v>
      </c>
      <c r="T20" s="51">
        <f t="shared" si="5"/>
        <v>0.10139748394781935</v>
      </c>
      <c r="U20" s="51">
        <f t="shared" si="6"/>
        <v>9.3451761609117889E-2</v>
      </c>
      <c r="V20" s="58">
        <f t="shared" si="10"/>
        <v>0.10711011329165898</v>
      </c>
      <c r="W20" s="51"/>
      <c r="X20" s="82">
        <f t="shared" si="11"/>
        <v>0.83204315594693412</v>
      </c>
      <c r="Y20" s="33">
        <f t="shared" si="12"/>
        <v>0.90922253401614628</v>
      </c>
    </row>
    <row r="21" spans="3:25" x14ac:dyDescent="0.25">
      <c r="C21" s="32" t="s">
        <v>20</v>
      </c>
      <c r="D21" s="23" t="s">
        <v>41</v>
      </c>
      <c r="E21" s="3"/>
      <c r="F21" s="3"/>
      <c r="G21" s="3"/>
      <c r="H21" s="3"/>
      <c r="I21" s="3">
        <f>I108/'1.1 - Iedzīvotāju Skaits'!K21*1000</f>
        <v>334.83682674449454</v>
      </c>
      <c r="J21" s="3">
        <f>J108/'1.1 - Iedzīvotāju Skaits'!L21*1000</f>
        <v>377.56202804746493</v>
      </c>
      <c r="K21" s="3">
        <f>K108/'1.1 - Iedzīvotāju Skaits'!M21*1000</f>
        <v>418.61746075461303</v>
      </c>
      <c r="L21" s="3">
        <f>L108/'1.1 - Iedzīvotāju Skaits'!N21*1000</f>
        <v>449.54128440366975</v>
      </c>
      <c r="M21" s="3">
        <f>M108/'1.1 - Iedzīvotāju Skaits'!O21*1000</f>
        <v>485.36859876195837</v>
      </c>
      <c r="N21" s="94"/>
      <c r="O21" s="51"/>
      <c r="P21" s="51"/>
      <c r="Q21" s="51"/>
      <c r="R21" s="51">
        <f t="shared" si="3"/>
        <v>0.1276000663319298</v>
      </c>
      <c r="S21" s="51">
        <f t="shared" si="4"/>
        <v>0.1087382460557894</v>
      </c>
      <c r="T21" s="51">
        <f t="shared" si="5"/>
        <v>7.3871318203766412E-2</v>
      </c>
      <c r="U21" s="51">
        <f t="shared" si="6"/>
        <v>7.9697495205172636E-2</v>
      </c>
      <c r="V21" s="58">
        <f t="shared" si="10"/>
        <v>9.7476781449164551E-2</v>
      </c>
      <c r="W21" s="51"/>
      <c r="X21" s="82">
        <f t="shared" si="11"/>
        <v>1</v>
      </c>
      <c r="Y21" s="33">
        <f t="shared" si="12"/>
        <v>0.87906861031106609</v>
      </c>
    </row>
    <row r="22" spans="3:25" x14ac:dyDescent="0.25">
      <c r="C22" s="32" t="s">
        <v>20</v>
      </c>
      <c r="D22" s="23" t="s">
        <v>175</v>
      </c>
      <c r="E22" s="3"/>
      <c r="F22" s="3"/>
      <c r="G22" s="3"/>
      <c r="H22" s="3"/>
      <c r="I22" s="3"/>
      <c r="J22" s="3">
        <f>J109/'1.1 - Iedzīvotāju Skaits'!L22*1000</f>
        <v>328.33333333333331</v>
      </c>
      <c r="K22" s="3">
        <f>K109/'1.1 - Iedzīvotāju Skaits'!M22*1000</f>
        <v>378.65748709122204</v>
      </c>
      <c r="L22" s="3">
        <f>L109/'1.1 - Iedzīvotāju Skaits'!N22*1000</f>
        <v>434.28063943161635</v>
      </c>
      <c r="M22" s="3">
        <f>M109/'1.1 - Iedzīvotāju Skaits'!O22*1000</f>
        <v>477.21410146173685</v>
      </c>
      <c r="N22" s="94"/>
      <c r="O22" s="51"/>
      <c r="P22" s="51"/>
      <c r="Q22" s="51"/>
      <c r="R22" s="51"/>
      <c r="S22" s="51">
        <f t="shared" si="4"/>
        <v>0.15327153428798596</v>
      </c>
      <c r="T22" s="51">
        <f t="shared" si="5"/>
        <v>0.1468956886807686</v>
      </c>
      <c r="U22" s="51">
        <f t="shared" si="6"/>
        <v>9.8861100707394026E-2</v>
      </c>
      <c r="V22" s="58">
        <f t="shared" si="10"/>
        <v>0.13300944122538286</v>
      </c>
      <c r="W22" s="51"/>
      <c r="X22" s="82">
        <f t="shared" si="11"/>
        <v>0.98217893254887334</v>
      </c>
      <c r="Y22" s="33">
        <f t="shared" si="12"/>
        <v>0.99029171872764632</v>
      </c>
    </row>
    <row r="23" spans="3:25" x14ac:dyDescent="0.25">
      <c r="C23" s="32" t="s">
        <v>20</v>
      </c>
      <c r="D23" s="23" t="s">
        <v>43</v>
      </c>
      <c r="E23" s="3"/>
      <c r="F23" s="3"/>
      <c r="G23" s="3"/>
      <c r="H23" s="3"/>
      <c r="I23" s="3">
        <f>I110/'1.1 - Iedzīvotāju Skaits'!K23*1000</f>
        <v>218.63117870722434</v>
      </c>
      <c r="J23" s="3">
        <f>J110/'1.1 - Iedzīvotāju Skaits'!L23*1000</f>
        <v>232.69230769230771</v>
      </c>
      <c r="K23" s="3">
        <f>K110/'1.1 - Iedzīvotāju Skaits'!M23*1000</f>
        <v>275.5905511811024</v>
      </c>
      <c r="L23" s="3">
        <f>L110/'1.1 - Iedzīvotāju Skaits'!N23*1000</f>
        <v>310.13916500994037</v>
      </c>
      <c r="M23" s="3">
        <f>M110/'1.1 - Iedzīvotāju Skaits'!O23*1000</f>
        <v>334</v>
      </c>
      <c r="N23" s="94"/>
      <c r="O23" s="51"/>
      <c r="P23" s="51"/>
      <c r="Q23" s="51"/>
      <c r="R23" s="51">
        <f t="shared" si="3"/>
        <v>6.4314381270903068E-2</v>
      </c>
      <c r="S23" s="51">
        <f t="shared" si="4"/>
        <v>0.18435608772043999</v>
      </c>
      <c r="T23" s="51">
        <f t="shared" si="5"/>
        <v>0.1253621130360692</v>
      </c>
      <c r="U23" s="51">
        <f t="shared" si="6"/>
        <v>7.6935897435897391E-2</v>
      </c>
      <c r="V23" s="58">
        <f t="shared" si="10"/>
        <v>0.11274211986582741</v>
      </c>
      <c r="W23" s="51"/>
      <c r="X23" s="82">
        <f t="shared" si="11"/>
        <v>0.66919481248143875</v>
      </c>
      <c r="Y23" s="33">
        <f t="shared" si="12"/>
        <v>0.92685164711228651</v>
      </c>
    </row>
    <row r="24" spans="3:25" ht="15.75" thickBot="1" x14ac:dyDescent="0.3">
      <c r="C24" s="34" t="s">
        <v>20</v>
      </c>
      <c r="D24" s="13" t="s">
        <v>44</v>
      </c>
      <c r="E24" s="22"/>
      <c r="F24" s="22"/>
      <c r="G24" s="22"/>
      <c r="H24" s="22"/>
      <c r="I24" s="22">
        <f>I111/'1.1 - Iedzīvotāju Skaits'!K24*1000</f>
        <v>248.87237994162908</v>
      </c>
      <c r="J24" s="22">
        <f>J111/'1.1 - Iedzīvotāju Skaits'!L24*1000</f>
        <v>292.31595916174103</v>
      </c>
      <c r="K24" s="22">
        <f>K111/'1.1 - Iedzīvotāju Skaits'!M24*1000</f>
        <v>315.52999178307311</v>
      </c>
      <c r="L24" s="22">
        <f>L111/'1.1 - Iedzīvotāju Skaits'!N24*1000</f>
        <v>347.51972942502817</v>
      </c>
      <c r="M24" s="22">
        <f>M111/'1.1 - Iedzīvotāju Skaits'!O24*1000</f>
        <v>386.29194149698878</v>
      </c>
      <c r="N24" s="86"/>
      <c r="O24" s="54"/>
      <c r="P24" s="54"/>
      <c r="Q24" s="54"/>
      <c r="R24" s="54">
        <f t="shared" si="3"/>
        <v>0.1745616738599168</v>
      </c>
      <c r="S24" s="54">
        <f t="shared" si="4"/>
        <v>7.9414181449079038E-2</v>
      </c>
      <c r="T24" s="54">
        <f t="shared" si="5"/>
        <v>0.10138414247463362</v>
      </c>
      <c r="U24" s="54">
        <f t="shared" si="6"/>
        <v>0.11156837666773418</v>
      </c>
      <c r="V24" s="59">
        <f t="shared" si="10"/>
        <v>0.11673209361284091</v>
      </c>
      <c r="W24" s="54"/>
      <c r="X24" s="46">
        <f t="shared" si="11"/>
        <v>0.78347509025440321</v>
      </c>
      <c r="Y24" s="35">
        <f t="shared" si="12"/>
        <v>0.93934092557999083</v>
      </c>
    </row>
    <row r="25" spans="3:25" x14ac:dyDescent="0.25">
      <c r="C25" s="36" t="s">
        <v>45</v>
      </c>
      <c r="D25" s="11" t="s">
        <v>46</v>
      </c>
      <c r="E25" s="3">
        <f>E112/'1.1 - Iedzīvotāju Skaits'!G25*1000</f>
        <v>236.33371799803393</v>
      </c>
      <c r="F25" s="3">
        <f>F112/'1.1 - Iedzīvotāju Skaits'!H25*1000</f>
        <v>249.11145589190022</v>
      </c>
      <c r="G25" s="3">
        <f>G112/'1.1 - Iedzīvotāju Skaits'!I25*1000</f>
        <v>262.62558306422676</v>
      </c>
      <c r="H25" s="3">
        <f>H112/'1.1 - Iedzīvotāju Skaits'!J25*1000</f>
        <v>274.07526057457983</v>
      </c>
      <c r="I25" s="3">
        <f>I112/'1.1 - Iedzīvotāju Skaits'!K25*1000</f>
        <v>288.12402383293806</v>
      </c>
      <c r="J25" s="3">
        <f>J112/'1.1 - Iedzīvotāju Skaits'!L25*1000</f>
        <v>294.73083463393044</v>
      </c>
      <c r="K25" s="3">
        <f>K112/'1.1 - Iedzīvotāju Skaits'!M25*1000</f>
        <v>305.28891620957069</v>
      </c>
      <c r="L25" s="3">
        <f>L112/'1.1 - Iedzīvotāju Skaits'!N25*1000</f>
        <v>318.63063063063061</v>
      </c>
      <c r="M25" s="3">
        <f>M112/'1.1 - Iedzīvotāju Skaits'!O25*1000</f>
        <v>332.51416396300419</v>
      </c>
      <c r="N25" s="94">
        <f t="shared" ref="N25:N28" si="13">(F25-E25)/E25</f>
        <v>5.4066503933952355E-2</v>
      </c>
      <c r="O25" s="51">
        <f t="shared" ref="O25:O28" si="14">(G25-F25)/F25</f>
        <v>5.4249320345150558E-2</v>
      </c>
      <c r="P25" s="51">
        <f t="shared" ref="P25:P28" si="15">(H25-G25)/G25</f>
        <v>4.3596961791620197E-2</v>
      </c>
      <c r="Q25" s="51">
        <f t="shared" ref="Q25:Q28" si="16">(I25-H25)/H25</f>
        <v>5.1258779172209758E-2</v>
      </c>
      <c r="R25" s="51">
        <f t="shared" si="3"/>
        <v>2.2930440555082563E-2</v>
      </c>
      <c r="S25" s="51">
        <f t="shared" si="4"/>
        <v>3.5822792646564718E-2</v>
      </c>
      <c r="T25" s="51">
        <f t="shared" si="5"/>
        <v>4.3701928608182013E-2</v>
      </c>
      <c r="U25" s="51">
        <f t="shared" si="6"/>
        <v>4.3572500562470834E-2</v>
      </c>
      <c r="V25" s="58">
        <f t="shared" si="10"/>
        <v>4.3649903451904129E-2</v>
      </c>
      <c r="W25" s="125" t="s">
        <v>22</v>
      </c>
      <c r="X25" s="82">
        <f t="shared" ref="X25:X26" si="17">(M25-$W$30)/($W$32-$W$30)</f>
        <v>0.36256183147473808</v>
      </c>
      <c r="Y25" s="33">
        <f t="shared" ref="Y25:Y26" si="18">(V25-$W$26)/($W$28-$W$26)</f>
        <v>7.9029772920208227E-2</v>
      </c>
    </row>
    <row r="26" spans="3:25" x14ac:dyDescent="0.25">
      <c r="C26" s="36" t="s">
        <v>45</v>
      </c>
      <c r="D26" s="11" t="s">
        <v>47</v>
      </c>
      <c r="E26" s="3">
        <f>E113/'1.1 - Iedzīvotāju Skaits'!G26*1000</f>
        <v>276.72568009376346</v>
      </c>
      <c r="F26" s="3">
        <f>F113/'1.1 - Iedzīvotāju Skaits'!H26*1000</f>
        <v>294.53757409650075</v>
      </c>
      <c r="G26" s="3">
        <f>G113/'1.1 - Iedzīvotāju Skaits'!I26*1000</f>
        <v>304.52594615684745</v>
      </c>
      <c r="H26" s="3">
        <f>H113/'1.1 - Iedzīvotāju Skaits'!J26*1000</f>
        <v>316.54868438626954</v>
      </c>
      <c r="I26" s="3">
        <f>I113/'1.1 - Iedzīvotāju Skaits'!K26*1000</f>
        <v>334.2770406248934</v>
      </c>
      <c r="J26" s="3">
        <f>J113/'1.1 - Iedzīvotāju Skaits'!L26*1000</f>
        <v>353.68743900738883</v>
      </c>
      <c r="K26" s="3">
        <f>K113/'1.1 - Iedzīvotāju Skaits'!M26*1000</f>
        <v>369.73805636402358</v>
      </c>
      <c r="L26" s="3">
        <f>L113/'1.1 - Iedzīvotāju Skaits'!N26*1000</f>
        <v>379.20869441682061</v>
      </c>
      <c r="M26" s="3">
        <f>M113/'1.1 - Iedzīvotāju Skaits'!O26*1000</f>
        <v>400.07189072609634</v>
      </c>
      <c r="N26" s="94">
        <f t="shared" si="13"/>
        <v>6.4366610271594793E-2</v>
      </c>
      <c r="O26" s="51">
        <f t="shared" si="14"/>
        <v>3.3912047014667705E-2</v>
      </c>
      <c r="P26" s="51">
        <f t="shared" si="15"/>
        <v>3.9480176914809498E-2</v>
      </c>
      <c r="Q26" s="51">
        <f t="shared" si="16"/>
        <v>5.6005149012057734E-2</v>
      </c>
      <c r="R26" s="51">
        <f t="shared" si="3"/>
        <v>5.8066800957103933E-2</v>
      </c>
      <c r="S26" s="51">
        <f t="shared" si="4"/>
        <v>4.5380795545581797E-2</v>
      </c>
      <c r="T26" s="51">
        <f t="shared" si="5"/>
        <v>2.5614452961457566E-2</v>
      </c>
      <c r="U26" s="51">
        <f t="shared" si="6"/>
        <v>5.5017716145356145E-2</v>
      </c>
      <c r="V26" s="58">
        <f t="shared" si="10"/>
        <v>4.7230468602828646E-2</v>
      </c>
      <c r="W26" s="51">
        <f>MIN(V25:V38)</f>
        <v>3.4095099671804262E-2</v>
      </c>
      <c r="X26" s="82">
        <f t="shared" si="17"/>
        <v>0.72903002451492371</v>
      </c>
      <c r="Y26" s="33">
        <f t="shared" si="18"/>
        <v>0.10864537333608805</v>
      </c>
    </row>
    <row r="27" spans="3:25" x14ac:dyDescent="0.25">
      <c r="C27" s="36" t="s">
        <v>45</v>
      </c>
      <c r="D27" s="10" t="s">
        <v>48</v>
      </c>
      <c r="E27" s="3">
        <f>E114/'1.1 - Iedzīvotāju Skaits'!G27*1000</f>
        <v>277.18788420699673</v>
      </c>
      <c r="F27" s="3">
        <f>F114/'1.1 - Iedzīvotāju Skaits'!H27*1000</f>
        <v>295.98356914650844</v>
      </c>
      <c r="G27" s="3">
        <f>G114/'1.1 - Iedzīvotāju Skaits'!I27*1000</f>
        <v>310.12287887653599</v>
      </c>
      <c r="H27" s="3">
        <f>H114/'1.1 - Iedzīvotāju Skaits'!J27*1000</f>
        <v>318.957345971564</v>
      </c>
      <c r="I27" s="3">
        <f>I114/'1.1 - Iedzīvotāju Skaits'!K27*1000</f>
        <v>337.52545214995808</v>
      </c>
      <c r="J27" s="3">
        <f>J114/'1.1 - Iedzīvotāju Skaits'!L27*1000</f>
        <v>348.82302719843881</v>
      </c>
      <c r="K27" s="3">
        <f>K114/'1.1 - Iedzīvotāju Skaits'!M27*1000</f>
        <v>357.0809069508116</v>
      </c>
      <c r="L27" s="3">
        <f>L114/'1.1 - Iedzīvotāju Skaits'!N27*1000</f>
        <v>372.43476057765389</v>
      </c>
      <c r="M27" s="3">
        <f>M114/'1.1 - Iedzīvotāju Skaits'!O27*1000</f>
        <v>401.05439115340107</v>
      </c>
      <c r="N27" s="94">
        <f t="shared" si="13"/>
        <v>6.7808464981375535E-2</v>
      </c>
      <c r="O27" s="51">
        <f t="shared" si="14"/>
        <v>4.7770590005382203E-2</v>
      </c>
      <c r="P27" s="51">
        <f t="shared" si="15"/>
        <v>2.848698918000539E-2</v>
      </c>
      <c r="Q27" s="51">
        <f t="shared" si="16"/>
        <v>5.8215013427060217E-2</v>
      </c>
      <c r="R27" s="51">
        <f t="shared" si="3"/>
        <v>3.3471772207155984E-2</v>
      </c>
      <c r="S27" s="51">
        <f t="shared" si="4"/>
        <v>2.3673551080316255E-2</v>
      </c>
      <c r="T27" s="51">
        <f t="shared" si="5"/>
        <v>4.2998248654491374E-2</v>
      </c>
      <c r="U27" s="51">
        <f t="shared" si="6"/>
        <v>7.6844681552703492E-2</v>
      </c>
      <c r="V27" s="58">
        <f t="shared" si="10"/>
        <v>4.7408663886061311E-2</v>
      </c>
      <c r="W27" s="125" t="s">
        <v>25</v>
      </c>
      <c r="X27" s="82">
        <f>(M27-$W$30)/($W$32-$W$30)</f>
        <v>0.7343596170501816</v>
      </c>
      <c r="Y27" s="33">
        <f>(V27-$W$26)/($W$28-$W$26)</f>
        <v>0.11011926365277465</v>
      </c>
    </row>
    <row r="28" spans="3:25" x14ac:dyDescent="0.25">
      <c r="C28" s="36" t="s">
        <v>45</v>
      </c>
      <c r="D28" s="10" t="s">
        <v>49</v>
      </c>
      <c r="E28" s="3">
        <f>E115/'1.1 - Iedzīvotāju Skaits'!G28*1000</f>
        <v>250.63013698630138</v>
      </c>
      <c r="F28" s="3">
        <f>F115/'1.1 - Iedzīvotāju Skaits'!H28*1000</f>
        <v>261.23372948500287</v>
      </c>
      <c r="G28" s="3">
        <f>G115/'1.1 - Iedzīvotāju Skaits'!I28*1000</f>
        <v>275.10411846367424</v>
      </c>
      <c r="H28" s="3">
        <f>H115/'1.1 - Iedzīvotāju Skaits'!J28*1000</f>
        <v>286.95959476970194</v>
      </c>
      <c r="I28" s="3">
        <f>I115/'1.1 - Iedzīvotāju Skaits'!K28*1000</f>
        <v>306.62650602409639</v>
      </c>
      <c r="J28" s="3">
        <f>J115/'1.1 - Iedzīvotāju Skaits'!L28*1000</f>
        <v>324.23834577266609</v>
      </c>
      <c r="K28" s="3">
        <f>K115/'1.1 - Iedzīvotāju Skaits'!M28*1000</f>
        <v>335.42241163198798</v>
      </c>
      <c r="L28" s="3">
        <f>L115/'1.1 - Iedzīvotāju Skaits'!N28*1000</f>
        <v>353.12981015905592</v>
      </c>
      <c r="M28" s="3">
        <f>M115/'1.1 - Iedzīvotāju Skaits'!O28*1000</f>
        <v>367.35228612603169</v>
      </c>
      <c r="N28" s="94">
        <f t="shared" si="13"/>
        <v>4.2307731329536982E-2</v>
      </c>
      <c r="O28" s="51">
        <f t="shared" si="14"/>
        <v>5.3095704777539665E-2</v>
      </c>
      <c r="P28" s="51">
        <f t="shared" si="15"/>
        <v>4.3094506807949289E-2</v>
      </c>
      <c r="Q28" s="51">
        <f t="shared" si="16"/>
        <v>6.8535471937009235E-2</v>
      </c>
      <c r="R28" s="51">
        <f t="shared" si="3"/>
        <v>5.7437434150541679E-2</v>
      </c>
      <c r="S28" s="51">
        <f t="shared" si="4"/>
        <v>3.4493347271033134E-2</v>
      </c>
      <c r="T28" s="51">
        <f t="shared" si="5"/>
        <v>5.2791339853866963E-2</v>
      </c>
      <c r="U28" s="51">
        <f t="shared" si="6"/>
        <v>4.0275489516361444E-2</v>
      </c>
      <c r="V28" s="58">
        <f t="shared" si="10"/>
        <v>4.9003878205479801E-2</v>
      </c>
      <c r="W28" s="51">
        <f>MAX(V25:V38)</f>
        <v>0.1549964185930518</v>
      </c>
      <c r="X28" s="82">
        <f t="shared" ref="X28:X38" si="19">(M28-$W$30)/($W$32-$W$30)</f>
        <v>0.55154189770415385</v>
      </c>
      <c r="Y28" s="33">
        <f t="shared" ref="Y28:Y38" si="20">(V28-$W$26)/($W$28-$W$26)</f>
        <v>0.12331361367022629</v>
      </c>
    </row>
    <row r="29" spans="3:25" x14ac:dyDescent="0.25">
      <c r="C29" s="36" t="s">
        <v>45</v>
      </c>
      <c r="D29" s="10" t="s">
        <v>50</v>
      </c>
      <c r="E29" s="3"/>
      <c r="F29" s="3"/>
      <c r="G29" s="3"/>
      <c r="H29" s="3"/>
      <c r="I29" s="3">
        <f>I116/'1.1 - Iedzīvotāju Skaits'!K29*1000</f>
        <v>229.45113788487282</v>
      </c>
      <c r="J29" s="3">
        <f>J116/'1.1 - Iedzīvotāju Skaits'!L29*1000</f>
        <v>256.13333333333333</v>
      </c>
      <c r="K29" s="3">
        <f>K116/'1.1 - Iedzīvotāju Skaits'!M29*1000</f>
        <v>288.71033637477871</v>
      </c>
      <c r="L29" s="3">
        <f>L116/'1.1 - Iedzīvotāju Skaits'!N29*1000</f>
        <v>316.00603483747085</v>
      </c>
      <c r="M29" s="3">
        <f>M116/'1.1 - Iedzīvotāju Skaits'!O29*1000</f>
        <v>335.55463001527141</v>
      </c>
      <c r="N29" s="94"/>
      <c r="O29" s="51"/>
      <c r="P29" s="51"/>
      <c r="Q29" s="51"/>
      <c r="R29" s="51">
        <f t="shared" si="3"/>
        <v>0.11628704784130686</v>
      </c>
      <c r="S29" s="51">
        <f t="shared" si="4"/>
        <v>0.12718767455015115</v>
      </c>
      <c r="T29" s="51">
        <f t="shared" si="5"/>
        <v>9.4543544250730388E-2</v>
      </c>
      <c r="U29" s="51">
        <f t="shared" si="6"/>
        <v>6.1861461563083295E-2</v>
      </c>
      <c r="V29" s="58">
        <f t="shared" si="10"/>
        <v>9.996993205131792E-2</v>
      </c>
      <c r="W29" s="125" t="s">
        <v>173</v>
      </c>
      <c r="X29" s="82">
        <f t="shared" si="19"/>
        <v>0.37905489827199329</v>
      </c>
      <c r="Y29" s="33">
        <f t="shared" si="20"/>
        <v>0.54486446440193992</v>
      </c>
    </row>
    <row r="30" spans="3:25" x14ac:dyDescent="0.25">
      <c r="C30" s="36" t="s">
        <v>45</v>
      </c>
      <c r="D30" s="10" t="s">
        <v>51</v>
      </c>
      <c r="E30" s="3">
        <f>E117/'1.1 - Iedzīvotāju Skaits'!G30*1000</f>
        <v>315.85449553877834</v>
      </c>
      <c r="F30" s="3">
        <f>F117/'1.1 - Iedzīvotāju Skaits'!H30*1000</f>
        <v>324.24071991001125</v>
      </c>
      <c r="G30" s="3">
        <f>G117/'1.1 - Iedzīvotāju Skaits'!I30*1000</f>
        <v>331.08592741357052</v>
      </c>
      <c r="H30" s="3">
        <f>H117/'1.1 - Iedzīvotāju Skaits'!J30*1000</f>
        <v>348.72844197603041</v>
      </c>
      <c r="I30" s="3">
        <f>I117/'1.1 - Iedzīvotāju Skaits'!K30*1000</f>
        <v>371.37761925991975</v>
      </c>
      <c r="J30" s="3">
        <f>J117/'1.1 - Iedzīvotāju Skaits'!L30*1000</f>
        <v>381.971661139584</v>
      </c>
      <c r="K30" s="3">
        <f>K117/'1.1 - Iedzīvotāju Skaits'!M30*1000</f>
        <v>401.41061024225701</v>
      </c>
      <c r="L30" s="3">
        <f>L117/'1.1 - Iedzīvotāju Skaits'!N30*1000</f>
        <v>402.77129067413978</v>
      </c>
      <c r="M30" s="3">
        <f>M117/'1.1 - Iedzīvotāju Skaits'!O30*1000</f>
        <v>412.46056782334387</v>
      </c>
      <c r="N30" s="94">
        <f t="shared" ref="N30:N31" si="21">(F30-E30)/E30</f>
        <v>2.655091027572002E-2</v>
      </c>
      <c r="O30" s="51">
        <f t="shared" ref="O30:O31" si="22">(G30-F30)/F30</f>
        <v>2.1111498597273851E-2</v>
      </c>
      <c r="P30" s="51">
        <f t="shared" ref="P30:P31" si="23">(H30-G30)/G30</f>
        <v>5.3286814997793724E-2</v>
      </c>
      <c r="Q30" s="51">
        <f t="shared" ref="Q30:Q31" si="24">(I30-H30)/H30</f>
        <v>6.4947892278445468E-2</v>
      </c>
      <c r="R30" s="51">
        <f t="shared" si="3"/>
        <v>2.8526333656766992E-2</v>
      </c>
      <c r="S30" s="51">
        <f t="shared" si="4"/>
        <v>5.0891076695790335E-2</v>
      </c>
      <c r="T30" s="51">
        <f t="shared" si="5"/>
        <v>3.389747049938665E-3</v>
      </c>
      <c r="U30" s="51">
        <f t="shared" si="6"/>
        <v>2.4056523822705012E-2</v>
      </c>
      <c r="V30" s="58">
        <f t="shared" si="10"/>
        <v>3.4095099671804262E-2</v>
      </c>
      <c r="W30" s="3">
        <f>MIN(M25:M38)</f>
        <v>265.67656765676566</v>
      </c>
      <c r="X30" s="82">
        <f t="shared" si="19"/>
        <v>0.79623264259453219</v>
      </c>
      <c r="Y30" s="33">
        <f t="shared" si="20"/>
        <v>0</v>
      </c>
    </row>
    <row r="31" spans="3:25" x14ac:dyDescent="0.25">
      <c r="C31" s="36" t="s">
        <v>45</v>
      </c>
      <c r="D31" s="10" t="s">
        <v>52</v>
      </c>
      <c r="E31" s="3">
        <f>E118/'1.1 - Iedzīvotāju Skaits'!G31*1000</f>
        <v>322.91232457968601</v>
      </c>
      <c r="F31" s="3">
        <f>F118/'1.1 - Iedzīvotāju Skaits'!H31*1000</f>
        <v>334.90229639138499</v>
      </c>
      <c r="G31" s="3">
        <f>G118/'1.1 - Iedzīvotāju Skaits'!I31*1000</f>
        <v>353.37029471841259</v>
      </c>
      <c r="H31" s="3">
        <f>H118/'1.1 - Iedzīvotāju Skaits'!J31*1000</f>
        <v>363.24596475640459</v>
      </c>
      <c r="I31" s="3">
        <f>I118/'1.1 - Iedzīvotāju Skaits'!K31*1000</f>
        <v>368.52380237272865</v>
      </c>
      <c r="J31" s="3">
        <f>J118/'1.1 - Iedzīvotāju Skaits'!L31*1000</f>
        <v>386.55332302936631</v>
      </c>
      <c r="K31" s="3">
        <f>K118/'1.1 - Iedzīvotāju Skaits'!M31*1000</f>
        <v>399.27376065677294</v>
      </c>
      <c r="L31" s="3">
        <f>L118/'1.1 - Iedzīvotāju Skaits'!N31*1000</f>
        <v>431.78484107579465</v>
      </c>
      <c r="M31" s="3">
        <f>M118/'1.1 - Iedzīvotāju Skaits'!O31*1000</f>
        <v>450.02469948954388</v>
      </c>
      <c r="N31" s="94">
        <f t="shared" si="21"/>
        <v>3.7130734564887066E-2</v>
      </c>
      <c r="O31" s="51">
        <f t="shared" si="22"/>
        <v>5.514443623117142E-2</v>
      </c>
      <c r="P31" s="51">
        <f t="shared" si="23"/>
        <v>2.7947086061270492E-2</v>
      </c>
      <c r="Q31" s="51">
        <f t="shared" si="24"/>
        <v>1.4529652434992418E-2</v>
      </c>
      <c r="R31" s="51">
        <f t="shared" si="3"/>
        <v>4.8923625938284497E-2</v>
      </c>
      <c r="S31" s="51">
        <f t="shared" si="4"/>
        <v>3.2907329647869195E-2</v>
      </c>
      <c r="T31" s="51">
        <f t="shared" si="5"/>
        <v>8.1425537119052399E-2</v>
      </c>
      <c r="U31" s="51">
        <f t="shared" si="6"/>
        <v>4.2242933698886952E-2</v>
      </c>
      <c r="V31" s="58">
        <f t="shared" si="10"/>
        <v>4.2531416962051802E-2</v>
      </c>
      <c r="W31" s="125" t="s">
        <v>174</v>
      </c>
      <c r="X31" s="82">
        <f t="shared" si="19"/>
        <v>1</v>
      </c>
      <c r="Y31" s="33">
        <f t="shared" si="20"/>
        <v>6.9778538112911515E-2</v>
      </c>
    </row>
    <row r="32" spans="3:25" x14ac:dyDescent="0.25">
      <c r="C32" s="36" t="s">
        <v>45</v>
      </c>
      <c r="D32" s="23" t="s">
        <v>53</v>
      </c>
      <c r="E32" s="3"/>
      <c r="F32" s="3"/>
      <c r="G32" s="3"/>
      <c r="H32" s="3"/>
      <c r="I32" s="3">
        <f>I119/'1.1 - Iedzīvotāju Skaits'!K32*1000</f>
        <v>232.33256351039262</v>
      </c>
      <c r="J32" s="3">
        <f>J119/'1.1 - Iedzīvotāju Skaits'!L32*1000</f>
        <v>252.3364485981308</v>
      </c>
      <c r="K32" s="3">
        <f>K119/'1.1 - Iedzīvotāju Skaits'!M32*1000</f>
        <v>274.26955702167766</v>
      </c>
      <c r="L32" s="3">
        <f>L119/'1.1 - Iedzīvotāju Skaits'!N32*1000</f>
        <v>306.05326876513317</v>
      </c>
      <c r="M32" s="3">
        <f>M119/'1.1 - Iedzīvotāju Skaits'!O32*1000</f>
        <v>343.67306745445592</v>
      </c>
      <c r="N32" s="94"/>
      <c r="O32" s="51"/>
      <c r="P32" s="51"/>
      <c r="Q32" s="51"/>
      <c r="R32" s="51">
        <f t="shared" si="3"/>
        <v>8.6100221103286606E-2</v>
      </c>
      <c r="S32" s="51">
        <f t="shared" si="4"/>
        <v>8.6920096345167175E-2</v>
      </c>
      <c r="T32" s="51">
        <f t="shared" si="5"/>
        <v>0.11588494212991855</v>
      </c>
      <c r="U32" s="51">
        <f t="shared" si="6"/>
        <v>0.12291912071748652</v>
      </c>
      <c r="V32" s="58">
        <f t="shared" si="10"/>
        <v>0.10295609507396471</v>
      </c>
      <c r="W32" s="3">
        <f>MAX(M25:M38)</f>
        <v>450.02469948954388</v>
      </c>
      <c r="X32" s="82">
        <f t="shared" si="19"/>
        <v>0.42309351888871166</v>
      </c>
      <c r="Y32" s="33">
        <f t="shared" si="20"/>
        <v>0.56956364096420653</v>
      </c>
    </row>
    <row r="33" spans="3:25" x14ac:dyDescent="0.25">
      <c r="C33" s="36" t="s">
        <v>45</v>
      </c>
      <c r="D33" s="23" t="s">
        <v>54</v>
      </c>
      <c r="E33" s="3"/>
      <c r="F33" s="3"/>
      <c r="G33" s="3"/>
      <c r="H33" s="3"/>
      <c r="I33" s="3">
        <f>I120/'1.1 - Iedzīvotāju Skaits'!K33*1000</f>
        <v>262.37942122186496</v>
      </c>
      <c r="J33" s="3">
        <f>J120/'1.1 - Iedzīvotāju Skaits'!L33*1000</f>
        <v>288.32354859752121</v>
      </c>
      <c r="K33" s="3">
        <f>K120/'1.1 - Iedzīvotāju Skaits'!M33*1000</f>
        <v>310.41524846834585</v>
      </c>
      <c r="L33" s="3">
        <f>L120/'1.1 - Iedzīvotāju Skaits'!N33*1000</f>
        <v>331.24565066109949</v>
      </c>
      <c r="M33" s="3">
        <f>M120/'1.1 - Iedzīvotāju Skaits'!O33*1000</f>
        <v>369.75397973950794</v>
      </c>
      <c r="N33" s="94"/>
      <c r="O33" s="51"/>
      <c r="P33" s="51"/>
      <c r="Q33" s="51"/>
      <c r="R33" s="51">
        <f t="shared" si="3"/>
        <v>9.8880191345944779E-2</v>
      </c>
      <c r="S33" s="51">
        <f t="shared" si="4"/>
        <v>7.6621212447905374E-2</v>
      </c>
      <c r="T33" s="51">
        <f t="shared" si="5"/>
        <v>6.7104957941129584E-2</v>
      </c>
      <c r="U33" s="51">
        <f t="shared" si="6"/>
        <v>0.1162530858942709</v>
      </c>
      <c r="V33" s="58">
        <f t="shared" si="10"/>
        <v>8.9714861907312662E-2</v>
      </c>
      <c r="W33" s="51"/>
      <c r="X33" s="82">
        <f t="shared" si="19"/>
        <v>0.56456993107557318</v>
      </c>
      <c r="Y33" s="33">
        <f t="shared" si="20"/>
        <v>0.46004264247719162</v>
      </c>
    </row>
    <row r="34" spans="3:25" x14ac:dyDescent="0.25">
      <c r="C34" s="36" t="s">
        <v>45</v>
      </c>
      <c r="D34" s="23" t="s">
        <v>55</v>
      </c>
      <c r="E34" s="3"/>
      <c r="F34" s="3"/>
      <c r="G34" s="3"/>
      <c r="H34" s="3"/>
      <c r="I34" s="3">
        <f>I121/'1.1 - Iedzīvotāju Skaits'!K34*1000</f>
        <v>205.77470516470109</v>
      </c>
      <c r="J34" s="3">
        <f>J121/'1.1 - Iedzīvotāju Skaits'!L34*1000</f>
        <v>230.99538009239814</v>
      </c>
      <c r="K34" s="3">
        <f>K121/'1.1 - Iedzīvotāju Skaits'!M34*1000</f>
        <v>253.6997885835095</v>
      </c>
      <c r="L34" s="3">
        <f>L121/'1.1 - Iedzīvotāju Skaits'!N34*1000</f>
        <v>285.52689112374293</v>
      </c>
      <c r="M34" s="3">
        <f>M121/'1.1 - Iedzīvotāju Skaits'!O34*1000</f>
        <v>308.0337328007102</v>
      </c>
      <c r="N34" s="94"/>
      <c r="O34" s="51"/>
      <c r="P34" s="51"/>
      <c r="Q34" s="51"/>
      <c r="R34" s="51">
        <f t="shared" si="3"/>
        <v>0.12256450523163447</v>
      </c>
      <c r="S34" s="51">
        <f t="shared" si="4"/>
        <v>9.8289448395156659E-2</v>
      </c>
      <c r="T34" s="51">
        <f t="shared" si="5"/>
        <v>0.1254518291794201</v>
      </c>
      <c r="U34" s="51">
        <f t="shared" si="6"/>
        <v>7.8825646118260553E-2</v>
      </c>
      <c r="V34" s="58">
        <f t="shared" si="10"/>
        <v>0.10628285723111794</v>
      </c>
      <c r="W34" s="51"/>
      <c r="X34" s="82">
        <f t="shared" si="19"/>
        <v>0.22976726003584691</v>
      </c>
      <c r="Y34" s="33">
        <f t="shared" si="20"/>
        <v>0.59707998393578476</v>
      </c>
    </row>
    <row r="35" spans="3:25" x14ac:dyDescent="0.25">
      <c r="C35" s="36" t="s">
        <v>45</v>
      </c>
      <c r="D35" s="23" t="s">
        <v>56</v>
      </c>
      <c r="E35" s="3"/>
      <c r="F35" s="3"/>
      <c r="G35" s="3"/>
      <c r="H35" s="3"/>
      <c r="I35" s="3">
        <f>I122/'1.1 - Iedzīvotāju Skaits'!K35*1000</f>
        <v>207.05725699067909</v>
      </c>
      <c r="J35" s="3">
        <f>J122/'1.1 - Iedzīvotāju Skaits'!L35*1000</f>
        <v>241.64697941275733</v>
      </c>
      <c r="K35" s="3">
        <f>K122/'1.1 - Iedzīvotāju Skaits'!M35*1000</f>
        <v>262.42341729067391</v>
      </c>
      <c r="L35" s="3">
        <f>L122/'1.1 - Iedzīvotāju Skaits'!N35*1000</f>
        <v>284.67658249740572</v>
      </c>
      <c r="M35" s="3">
        <f>M122/'1.1 - Iedzīvotāju Skaits'!O35*1000</f>
        <v>310.87719298245617</v>
      </c>
      <c r="N35" s="94"/>
      <c r="O35" s="51"/>
      <c r="P35" s="51"/>
      <c r="Q35" s="51"/>
      <c r="R35" s="51">
        <f t="shared" si="3"/>
        <v>0.16705390057222352</v>
      </c>
      <c r="S35" s="51">
        <f t="shared" si="4"/>
        <v>8.5978471274115675E-2</v>
      </c>
      <c r="T35" s="51">
        <f t="shared" si="5"/>
        <v>8.4798702175587617E-2</v>
      </c>
      <c r="U35" s="51">
        <f t="shared" si="6"/>
        <v>9.2036409370936628E-2</v>
      </c>
      <c r="V35" s="58">
        <f t="shared" si="10"/>
        <v>0.10746687084821585</v>
      </c>
      <c r="W35" s="51"/>
      <c r="X35" s="82">
        <f t="shared" si="19"/>
        <v>0.24519166468522663</v>
      </c>
      <c r="Y35" s="33">
        <f t="shared" si="20"/>
        <v>0.60687320726587235</v>
      </c>
    </row>
    <row r="36" spans="3:25" x14ac:dyDescent="0.25">
      <c r="C36" s="36" t="s">
        <v>45</v>
      </c>
      <c r="D36" s="23" t="s">
        <v>57</v>
      </c>
      <c r="E36" s="3"/>
      <c r="F36" s="3"/>
      <c r="G36" s="3"/>
      <c r="H36" s="3"/>
      <c r="I36" s="3">
        <f>I123/'1.1 - Iedzīvotāju Skaits'!K36*1000</f>
        <v>220.43795620437956</v>
      </c>
      <c r="J36" s="3">
        <f>J123/'1.1 - Iedzīvotāju Skaits'!L36*1000</f>
        <v>256.41025641025641</v>
      </c>
      <c r="K36" s="3">
        <f>K123/'1.1 - Iedzīvotāju Skaits'!M36*1000</f>
        <v>277.31092436974791</v>
      </c>
      <c r="L36" s="3">
        <f>L123/'1.1 - Iedzīvotāju Skaits'!N36*1000</f>
        <v>295.1575710991545</v>
      </c>
      <c r="M36" s="3">
        <f>M123/'1.1 - Iedzīvotāju Skaits'!O36*1000</f>
        <v>338.84948778565797</v>
      </c>
      <c r="N36" s="94"/>
      <c r="O36" s="51"/>
      <c r="P36" s="51"/>
      <c r="Q36" s="51"/>
      <c r="R36" s="51">
        <f t="shared" si="3"/>
        <v>0.16318560027169299</v>
      </c>
      <c r="S36" s="51">
        <f t="shared" si="4"/>
        <v>8.151260504201685E-2</v>
      </c>
      <c r="T36" s="51">
        <f t="shared" si="5"/>
        <v>6.4356089721193444E-2</v>
      </c>
      <c r="U36" s="51">
        <f t="shared" si="6"/>
        <v>0.14802912398213808</v>
      </c>
      <c r="V36" s="58">
        <f t="shared" si="10"/>
        <v>0.11427085475426034</v>
      </c>
      <c r="W36" s="51"/>
      <c r="X36" s="82">
        <f t="shared" si="19"/>
        <v>0.39692791785526371</v>
      </c>
      <c r="Y36" s="33">
        <f t="shared" si="20"/>
        <v>0.66315037584230829</v>
      </c>
    </row>
    <row r="37" spans="3:25" x14ac:dyDescent="0.25">
      <c r="C37" s="36" t="s">
        <v>45</v>
      </c>
      <c r="D37" s="23" t="s">
        <v>58</v>
      </c>
      <c r="E37" s="3"/>
      <c r="F37" s="3"/>
      <c r="G37" s="3"/>
      <c r="H37" s="3"/>
      <c r="I37" s="3">
        <f>I124/'1.1 - Iedzīvotāju Skaits'!K37*1000</f>
        <v>251.80201826045175</v>
      </c>
      <c r="J37" s="3">
        <f>J124/'1.1 - Iedzīvotāju Skaits'!L37*1000</f>
        <v>287.40157480314957</v>
      </c>
      <c r="K37" s="3">
        <f>K124/'1.1 - Iedzīvotāju Skaits'!M37*1000</f>
        <v>305.0424363454818</v>
      </c>
      <c r="L37" s="3">
        <f>L124/'1.1 - Iedzīvotāju Skaits'!N37*1000</f>
        <v>349.64322120285425</v>
      </c>
      <c r="M37" s="3">
        <f>M124/'1.1 - Iedzīvotāju Skaits'!O37*1000</f>
        <v>367.95865633074936</v>
      </c>
      <c r="N37" s="94"/>
      <c r="O37" s="51"/>
      <c r="P37" s="51"/>
      <c r="Q37" s="51"/>
      <c r="R37" s="51">
        <f t="shared" ref="R37" si="25">(J37-I37)/I37</f>
        <v>0.14137915489571407</v>
      </c>
      <c r="S37" s="51">
        <f t="shared" ref="S37" si="26">(K37-J37)/J37</f>
        <v>6.1380531941813525E-2</v>
      </c>
      <c r="T37" s="51">
        <f t="shared" ref="T37" si="27">(L37-K37)/K37</f>
        <v>0.14621173824765465</v>
      </c>
      <c r="U37" s="51">
        <f t="shared" ref="U37" si="28">(M37-L37)/L37</f>
        <v>5.2383212421181068E-2</v>
      </c>
      <c r="V37" s="58">
        <f t="shared" ref="V37" si="29">AVERAGE(N37:U37)</f>
        <v>0.10033865937659082</v>
      </c>
      <c r="W37" s="51"/>
      <c r="X37" s="82">
        <f t="shared" ref="X37" si="30">(M37-$W$30)/($W$32-$W$30)</f>
        <v>0.55483116458572823</v>
      </c>
      <c r="Y37" s="33">
        <f t="shared" ref="Y37" si="31">(V37-$W$26)/($W$28-$W$26)</f>
        <v>0.54791428493791849</v>
      </c>
    </row>
    <row r="38" spans="3:25" ht="15.75" thickBot="1" x14ac:dyDescent="0.3">
      <c r="C38" s="37" t="s">
        <v>45</v>
      </c>
      <c r="D38" s="24" t="s">
        <v>59</v>
      </c>
      <c r="E38" s="22"/>
      <c r="F38" s="22"/>
      <c r="G38" s="22"/>
      <c r="H38" s="22"/>
      <c r="I38" s="22">
        <f>I125/'1.1 - Iedzīvotāju Skaits'!K38*1000</f>
        <v>150</v>
      </c>
      <c r="J38" s="22">
        <f>J125/'1.1 - Iedzīvotāju Skaits'!L38*1000</f>
        <v>172.36024844720495</v>
      </c>
      <c r="K38" s="22">
        <f>K125/'1.1 - Iedzīvotāju Skaits'!M38*1000</f>
        <v>192.48826291079811</v>
      </c>
      <c r="L38" s="22">
        <f>L125/'1.1 - Iedzīvotāju Skaits'!N38*1000</f>
        <v>212.5984251968504</v>
      </c>
      <c r="M38" s="22">
        <f>M125/'1.1 - Iedzīvotāju Skaits'!O38*1000</f>
        <v>265.67656765676566</v>
      </c>
      <c r="N38" s="86"/>
      <c r="O38" s="54"/>
      <c r="P38" s="54"/>
      <c r="Q38" s="54"/>
      <c r="R38" s="54">
        <f t="shared" si="3"/>
        <v>0.14906832298136635</v>
      </c>
      <c r="S38" s="54">
        <f t="shared" si="4"/>
        <v>0.11677875058156753</v>
      </c>
      <c r="T38" s="54">
        <f t="shared" si="5"/>
        <v>0.104474745534857</v>
      </c>
      <c r="U38" s="54">
        <f t="shared" si="6"/>
        <v>0.2496638552744162</v>
      </c>
      <c r="V38" s="59">
        <f t="shared" si="10"/>
        <v>0.1549964185930518</v>
      </c>
      <c r="W38" s="54"/>
      <c r="X38" s="46">
        <f t="shared" si="19"/>
        <v>0</v>
      </c>
      <c r="Y38" s="35">
        <f t="shared" si="20"/>
        <v>1</v>
      </c>
    </row>
    <row r="39" spans="3:25" x14ac:dyDescent="0.25">
      <c r="C39" s="32" t="s">
        <v>60</v>
      </c>
      <c r="D39" s="11" t="s">
        <v>60</v>
      </c>
      <c r="E39" s="3">
        <f>E126/'1.1 - Iedzīvotāju Skaits'!G39*1000</f>
        <v>309.01340272786007</v>
      </c>
      <c r="F39" s="3">
        <f>F126/'1.1 - Iedzīvotāju Skaits'!H39*1000</f>
        <v>316.55312816898589</v>
      </c>
      <c r="G39" s="3">
        <f>G126/'1.1 - Iedzīvotāju Skaits'!I39*1000</f>
        <v>330.6526417190401</v>
      </c>
      <c r="H39" s="3">
        <f>H126/'1.1 - Iedzīvotāju Skaits'!J39*1000</f>
        <v>340.68216013230375</v>
      </c>
      <c r="I39" s="3">
        <f>I126/'1.1 - Iedzīvotāju Skaits'!K39*1000</f>
        <v>359.20980582115328</v>
      </c>
      <c r="J39" s="3">
        <f>J126/'1.1 - Iedzīvotāju Skaits'!L39*1000</f>
        <v>370.67836092741112</v>
      </c>
      <c r="K39" s="3">
        <f>K126/'1.1 - Iedzīvotāju Skaits'!M39*1000</f>
        <v>380.56633454054503</v>
      </c>
      <c r="L39" s="3">
        <f>L126/'1.1 - Iedzīvotāju Skaits'!N39*1000</f>
        <v>392.72945008472169</v>
      </c>
      <c r="M39" s="3">
        <f>M126/'1.1 - Iedzīvotāju Skaits'!O39*1000</f>
        <v>404.03468781911243</v>
      </c>
      <c r="N39" s="94">
        <f t="shared" ref="N39:N40" si="32">(F39-E39)/E39</f>
        <v>2.4399347648250264E-2</v>
      </c>
      <c r="O39" s="51">
        <f t="shared" ref="O39:O40" si="33">(G39-F39)/F39</f>
        <v>4.4540749388922336E-2</v>
      </c>
      <c r="P39" s="51">
        <f t="shared" ref="P39:P40" si="34">(H39-G39)/G39</f>
        <v>3.0332491405847768E-2</v>
      </c>
      <c r="Q39" s="51">
        <f t="shared" ref="Q39:Q40" si="35">(I39-H39)/H39</f>
        <v>5.4383962111941318E-2</v>
      </c>
      <c r="R39" s="51">
        <f t="shared" si="3"/>
        <v>3.1927177154979752E-2</v>
      </c>
      <c r="S39" s="51">
        <f t="shared" si="4"/>
        <v>2.6675346217661305E-2</v>
      </c>
      <c r="T39" s="51">
        <f t="shared" si="5"/>
        <v>3.1960566240997391E-2</v>
      </c>
      <c r="U39" s="51">
        <f t="shared" si="6"/>
        <v>2.878632537476351E-2</v>
      </c>
      <c r="V39" s="58">
        <f t="shared" si="10"/>
        <v>3.4125745692920456E-2</v>
      </c>
      <c r="W39" s="125" t="s">
        <v>22</v>
      </c>
      <c r="X39" s="82">
        <f t="shared" ref="X39:X40" si="36">(M39-$W$44)/($W$46-$W$44)</f>
        <v>0.70735030454222747</v>
      </c>
      <c r="Y39" s="33">
        <f t="shared" ref="Y39:Y40" si="37">(V39-$W$40)/($W$42-$W$40)</f>
        <v>0</v>
      </c>
    </row>
    <row r="40" spans="3:25" x14ac:dyDescent="0.25">
      <c r="C40" s="32" t="s">
        <v>60</v>
      </c>
      <c r="D40" s="11" t="s">
        <v>61</v>
      </c>
      <c r="E40" s="3">
        <f>E127/'1.1 - Iedzīvotāju Skaits'!G40*1000</f>
        <v>317.69116030774063</v>
      </c>
      <c r="F40" s="3">
        <f>F127/'1.1 - Iedzīvotāju Skaits'!H40*1000</f>
        <v>333.83138098653279</v>
      </c>
      <c r="G40" s="3">
        <f>G127/'1.1 - Iedzīvotāju Skaits'!I40*1000</f>
        <v>342.38624432954975</v>
      </c>
      <c r="H40" s="3">
        <f>H127/'1.1 - Iedzīvotāju Skaits'!J40*1000</f>
        <v>360.2211055276382</v>
      </c>
      <c r="I40" s="3">
        <f>I127/'1.1 - Iedzīvotāju Skaits'!K40*1000</f>
        <v>380.41332635056199</v>
      </c>
      <c r="J40" s="3">
        <f>J127/'1.1 - Iedzīvotāju Skaits'!L40*1000</f>
        <v>395.10389980074012</v>
      </c>
      <c r="K40" s="3">
        <f>K127/'1.1 - Iedzīvotāju Skaits'!M40*1000</f>
        <v>408.69439986832901</v>
      </c>
      <c r="L40" s="3">
        <f>L127/'1.1 - Iedzīvotāju Skaits'!N40*1000</f>
        <v>423.75644448067169</v>
      </c>
      <c r="M40" s="3">
        <f>M127/'1.1 - Iedzīvotāju Skaits'!O40*1000</f>
        <v>438.60111505321845</v>
      </c>
      <c r="N40" s="94">
        <f t="shared" si="32"/>
        <v>5.0804752210157421E-2</v>
      </c>
      <c r="O40" s="51">
        <f t="shared" si="33"/>
        <v>2.5626300672320787E-2</v>
      </c>
      <c r="P40" s="51">
        <f t="shared" si="34"/>
        <v>5.2089888228460009E-2</v>
      </c>
      <c r="Q40" s="51">
        <f t="shared" si="35"/>
        <v>5.6055074267086565E-2</v>
      </c>
      <c r="R40" s="51">
        <f t="shared" si="3"/>
        <v>3.861739963504944E-2</v>
      </c>
      <c r="S40" s="51">
        <f t="shared" si="4"/>
        <v>3.4397281511123756E-2</v>
      </c>
      <c r="T40" s="51">
        <f t="shared" si="5"/>
        <v>3.6854051871509086E-2</v>
      </c>
      <c r="U40" s="51">
        <f t="shared" si="6"/>
        <v>3.5031138206616359E-2</v>
      </c>
      <c r="V40" s="58">
        <f t="shared" si="10"/>
        <v>4.1184485825290426E-2</v>
      </c>
      <c r="W40" s="51">
        <f>MIN(V39:V46)</f>
        <v>3.4125745692920456E-2</v>
      </c>
      <c r="X40" s="82">
        <f t="shared" si="36"/>
        <v>1</v>
      </c>
      <c r="Y40" s="33">
        <f t="shared" si="37"/>
        <v>8.9506750691844272E-2</v>
      </c>
    </row>
    <row r="41" spans="3:25" x14ac:dyDescent="0.25">
      <c r="C41" s="32" t="s">
        <v>60</v>
      </c>
      <c r="D41" s="10" t="s">
        <v>62</v>
      </c>
      <c r="E41" s="3"/>
      <c r="F41" s="3"/>
      <c r="G41" s="3"/>
      <c r="H41" s="3"/>
      <c r="I41" s="3">
        <f>I128/'1.1 - Iedzīvotāju Skaits'!K41*1000</f>
        <v>302.76785714285717</v>
      </c>
      <c r="J41" s="3">
        <f>J128/'1.1 - Iedzīvotāju Skaits'!L41*1000</f>
        <v>338.66951262895765</v>
      </c>
      <c r="K41" s="3">
        <f>K128/'1.1 - Iedzīvotāju Skaits'!M41*1000</f>
        <v>377.07377338510412</v>
      </c>
      <c r="L41" s="3">
        <f>L128/'1.1 - Iedzīvotāju Skaits'!N41*1000</f>
        <v>406.2060478199719</v>
      </c>
      <c r="M41" s="3">
        <f>M128/'1.1 - Iedzīvotāju Skaits'!O41*1000</f>
        <v>419.74352353903089</v>
      </c>
      <c r="N41" s="94"/>
      <c r="O41" s="51"/>
      <c r="P41" s="51"/>
      <c r="Q41" s="51"/>
      <c r="R41" s="51">
        <f t="shared" si="3"/>
        <v>0.11857816026078601</v>
      </c>
      <c r="S41" s="51">
        <f t="shared" si="4"/>
        <v>0.11339745481673082</v>
      </c>
      <c r="T41" s="51">
        <f t="shared" si="5"/>
        <v>7.7258819072296217E-2</v>
      </c>
      <c r="U41" s="51">
        <f t="shared" si="6"/>
        <v>3.3326622761310334E-2</v>
      </c>
      <c r="V41" s="58">
        <f t="shared" si="10"/>
        <v>8.5640264227780843E-2</v>
      </c>
      <c r="W41" s="125" t="s">
        <v>25</v>
      </c>
      <c r="X41" s="82">
        <f>(M41-$W$44)/($W$46-$W$44)</f>
        <v>0.84034599884106898</v>
      </c>
      <c r="Y41" s="33">
        <f>(V41-$W$40)/($W$42-$W$40)</f>
        <v>0.65321814956262347</v>
      </c>
    </row>
    <row r="42" spans="3:25" x14ac:dyDescent="0.25">
      <c r="C42" s="32" t="s">
        <v>60</v>
      </c>
      <c r="D42" t="s">
        <v>63</v>
      </c>
      <c r="E42" s="3"/>
      <c r="F42" s="3"/>
      <c r="G42" s="3"/>
      <c r="H42" s="3"/>
      <c r="I42" s="3">
        <f>I129/'1.1 - Iedzīvotāju Skaits'!K42*1000</f>
        <v>250.86649934265566</v>
      </c>
      <c r="J42" s="3">
        <f>J129/'1.1 - Iedzīvotāju Skaits'!L42*1000</f>
        <v>278.61563420056478</v>
      </c>
      <c r="K42" s="3">
        <f>K129/'1.1 - Iedzīvotāju Skaits'!M42*1000</f>
        <v>300.73423206547903</v>
      </c>
      <c r="L42" s="3">
        <f>L129/'1.1 - Iedzīvotāju Skaits'!N42*1000</f>
        <v>299.15333960489181</v>
      </c>
      <c r="M42" s="3">
        <f>M129/'1.1 - Iedzīvotāju Skaits'!O42*1000</f>
        <v>326.68924546110713</v>
      </c>
      <c r="N42" s="94"/>
      <c r="O42" s="51"/>
      <c r="P42" s="51"/>
      <c r="Q42" s="51"/>
      <c r="R42" s="51">
        <f t="shared" si="3"/>
        <v>0.11061315452888312</v>
      </c>
      <c r="S42" s="51">
        <f t="shared" si="4"/>
        <v>7.9387497145949518E-2</v>
      </c>
      <c r="T42" s="51">
        <f t="shared" si="5"/>
        <v>-5.2567758905577916E-3</v>
      </c>
      <c r="U42" s="51">
        <f t="shared" si="6"/>
        <v>9.2046125550807822E-2</v>
      </c>
      <c r="V42" s="58">
        <f t="shared" si="10"/>
        <v>6.9197500333770673E-2</v>
      </c>
      <c r="W42" s="51">
        <f>MAX(V39:V46)</f>
        <v>0.11298840217200491</v>
      </c>
      <c r="X42" s="82">
        <f t="shared" ref="X42:X46" si="38">(M42-$W$44)/($W$46-$W$44)</f>
        <v>5.2520692045182199E-2</v>
      </c>
      <c r="Y42" s="33">
        <f t="shared" ref="Y42:Y46" si="39">(V42-$W$40)/($W$42-$W$40)</f>
        <v>0.44471941736012616</v>
      </c>
    </row>
    <row r="43" spans="3:25" x14ac:dyDescent="0.25">
      <c r="C43" s="32" t="s">
        <v>60</v>
      </c>
      <c r="D43" t="s">
        <v>64</v>
      </c>
      <c r="E43" s="3"/>
      <c r="F43" s="3"/>
      <c r="G43" s="3"/>
      <c r="H43" s="3"/>
      <c r="I43" s="3">
        <f>I130/'1.1 - Iedzīvotāju Skaits'!K43*1000</f>
        <v>233.42036553524804</v>
      </c>
      <c r="J43" s="3">
        <f>J130/'1.1 - Iedzīvotāju Skaits'!L43*1000</f>
        <v>257.05274224636412</v>
      </c>
      <c r="K43" s="3">
        <f>K130/'1.1 - Iedzīvotāju Skaits'!M43*1000</f>
        <v>289.07653611210924</v>
      </c>
      <c r="L43" s="3">
        <f>L130/'1.1 - Iedzīvotāju Skaits'!N43*1000</f>
        <v>310.68227547100787</v>
      </c>
      <c r="M43" s="3">
        <f>M130/'1.1 - Iedzīvotāju Skaits'!O43*1000</f>
        <v>324.72324723247232</v>
      </c>
      <c r="N43" s="94"/>
      <c r="O43" s="51"/>
      <c r="P43" s="51"/>
      <c r="Q43" s="51"/>
      <c r="R43" s="51">
        <f t="shared" si="3"/>
        <v>0.10124385101070983</v>
      </c>
      <c r="S43" s="51">
        <f t="shared" si="4"/>
        <v>0.12458063503190688</v>
      </c>
      <c r="T43" s="51">
        <f t="shared" si="5"/>
        <v>7.4740550199894215E-2</v>
      </c>
      <c r="U43" s="51">
        <f t="shared" si="6"/>
        <v>4.5193990356153159E-2</v>
      </c>
      <c r="V43" s="58">
        <f t="shared" si="10"/>
        <v>8.6439756649666022E-2</v>
      </c>
      <c r="W43" s="125" t="s">
        <v>173</v>
      </c>
      <c r="X43" s="82">
        <f t="shared" si="38"/>
        <v>3.5875963939964138E-2</v>
      </c>
      <c r="Y43" s="33">
        <f t="shared" si="39"/>
        <v>0.66335593159507655</v>
      </c>
    </row>
    <row r="44" spans="3:25" x14ac:dyDescent="0.25">
      <c r="C44" s="32" t="s">
        <v>60</v>
      </c>
      <c r="D44" t="s">
        <v>65</v>
      </c>
      <c r="E44" s="3"/>
      <c r="F44" s="3"/>
      <c r="G44" s="3"/>
      <c r="H44" s="3"/>
      <c r="I44" s="3">
        <f>I131/'1.1 - Iedzīvotāju Skaits'!K44*1000</f>
        <v>313.3205251360871</v>
      </c>
      <c r="J44" s="3">
        <f>J131/'1.1 - Iedzīvotāju Skaits'!L44*1000</f>
        <v>340.21273217971105</v>
      </c>
      <c r="K44" s="3">
        <f>K131/'1.1 - Iedzīvotāju Skaits'!M44*1000</f>
        <v>374.35897435897436</v>
      </c>
      <c r="L44" s="3">
        <f>L131/'1.1 - Iedzīvotāju Skaits'!N44*1000</f>
        <v>405.50257933406289</v>
      </c>
      <c r="M44" s="3">
        <f>M131/'1.1 - Iedzīvotāju Skaits'!O44*1000</f>
        <v>403.64348087925322</v>
      </c>
      <c r="N44" s="94"/>
      <c r="O44" s="51"/>
      <c r="P44" s="51"/>
      <c r="Q44" s="51"/>
      <c r="R44" s="51">
        <f t="shared" si="3"/>
        <v>8.5829701172445177E-2</v>
      </c>
      <c r="S44" s="51">
        <f t="shared" si="4"/>
        <v>0.10036732593895455</v>
      </c>
      <c r="T44" s="51">
        <f t="shared" si="5"/>
        <v>8.31918215087981E-2</v>
      </c>
      <c r="U44" s="51">
        <f t="shared" si="6"/>
        <v>-4.5846772611478209E-3</v>
      </c>
      <c r="V44" s="58">
        <f t="shared" si="10"/>
        <v>6.6201042839762511E-2</v>
      </c>
      <c r="W44" s="3">
        <f>MIN(M39:M46)</f>
        <v>320.48574445617737</v>
      </c>
      <c r="X44" s="82">
        <f t="shared" si="38"/>
        <v>0.70403822976413744</v>
      </c>
      <c r="Y44" s="33">
        <f t="shared" si="39"/>
        <v>0.40672351882223112</v>
      </c>
    </row>
    <row r="45" spans="3:25" x14ac:dyDescent="0.25">
      <c r="C45" s="32" t="s">
        <v>60</v>
      </c>
      <c r="D45" t="s">
        <v>66</v>
      </c>
      <c r="E45" s="3"/>
      <c r="F45" s="3"/>
      <c r="G45" s="3"/>
      <c r="H45" s="3"/>
      <c r="I45" s="3">
        <f>I132/'1.1 - Iedzīvotāju Skaits'!K45*1000</f>
        <v>283.29718004338395</v>
      </c>
      <c r="J45" s="3">
        <f>J132/'1.1 - Iedzīvotāju Skaits'!L45*1000</f>
        <v>326.63755458515283</v>
      </c>
      <c r="K45" s="3">
        <f>K132/'1.1 - Iedzīvotāju Skaits'!M45*1000</f>
        <v>216.14445034519383</v>
      </c>
      <c r="L45" s="3">
        <f>L132/'1.1 - Iedzīvotāju Skaits'!N45*1000</f>
        <v>271.77058668771377</v>
      </c>
      <c r="M45" s="3">
        <f>M132/'1.1 - Iedzīvotāju Skaits'!O45*1000</f>
        <v>320.48574445617737</v>
      </c>
      <c r="N45" s="94"/>
      <c r="O45" s="51"/>
      <c r="P45" s="51"/>
      <c r="Q45" s="51"/>
      <c r="R45" s="51">
        <f t="shared" si="3"/>
        <v>0.15298554872707085</v>
      </c>
      <c r="S45" s="51">
        <f t="shared" si="4"/>
        <v>-0.33827434319452687</v>
      </c>
      <c r="T45" s="51">
        <f t="shared" si="5"/>
        <v>0.25735630155519668</v>
      </c>
      <c r="U45" s="51">
        <f t="shared" si="6"/>
        <v>0.17925103066595366</v>
      </c>
      <c r="V45" s="58">
        <f t="shared" si="10"/>
        <v>6.2829634438423571E-2</v>
      </c>
      <c r="W45" s="125" t="s">
        <v>174</v>
      </c>
      <c r="X45" s="82">
        <f t="shared" si="38"/>
        <v>0</v>
      </c>
      <c r="Y45" s="33">
        <f t="shared" si="39"/>
        <v>0.36397314048273038</v>
      </c>
    </row>
    <row r="46" spans="3:25" ht="15.75" thickBot="1" x14ac:dyDescent="0.3">
      <c r="C46" s="34" t="s">
        <v>60</v>
      </c>
      <c r="D46" s="13" t="s">
        <v>67</v>
      </c>
      <c r="E46" s="22"/>
      <c r="F46" s="22"/>
      <c r="G46" s="22"/>
      <c r="H46" s="22"/>
      <c r="I46" s="22">
        <f>I133/'1.1 - Iedzīvotāju Skaits'!K46*1000</f>
        <v>244.42513756154068</v>
      </c>
      <c r="J46" s="22">
        <f>J133/'1.1 - Iedzīvotāju Skaits'!L46*1000</f>
        <v>273.58490566037733</v>
      </c>
      <c r="K46" s="22">
        <f>K133/'1.1 - Iedzīvotāju Skaits'!M46*1000</f>
        <v>305.93194820837101</v>
      </c>
      <c r="L46" s="22">
        <f>L133/'1.1 - Iedzīvotāju Skaits'!N46*1000</f>
        <v>333.63830436108572</v>
      </c>
      <c r="M46" s="22">
        <f>M133/'1.1 - Iedzīvotāju Skaits'!O46*1000</f>
        <v>374.96155029221779</v>
      </c>
      <c r="N46" s="86"/>
      <c r="O46" s="54"/>
      <c r="P46" s="54"/>
      <c r="Q46" s="54"/>
      <c r="R46" s="54">
        <f t="shared" si="3"/>
        <v>0.11929938299204142</v>
      </c>
      <c r="S46" s="54">
        <f t="shared" si="4"/>
        <v>0.1182340175892183</v>
      </c>
      <c r="T46" s="54">
        <f t="shared" si="5"/>
        <v>9.0563788172407012E-2</v>
      </c>
      <c r="U46" s="54">
        <f t="shared" si="6"/>
        <v>0.12385641993435291</v>
      </c>
      <c r="V46" s="59">
        <f t="shared" si="10"/>
        <v>0.11298840217200491</v>
      </c>
      <c r="W46" s="46">
        <f>MAX(M39:M46)</f>
        <v>438.60111505321845</v>
      </c>
      <c r="X46" s="46">
        <f t="shared" si="38"/>
        <v>0.46120844019436286</v>
      </c>
      <c r="Y46" s="46">
        <f t="shared" si="39"/>
        <v>1</v>
      </c>
    </row>
    <row r="47" spans="3:25" x14ac:dyDescent="0.25">
      <c r="C47" s="36" t="s">
        <v>68</v>
      </c>
      <c r="D47" s="11" t="s">
        <v>69</v>
      </c>
      <c r="E47" s="3">
        <f>E134/'1.1 - Iedzīvotāju Skaits'!G47*1000</f>
        <v>326.48854356616192</v>
      </c>
      <c r="F47" s="3">
        <f>F134/'1.1 - Iedzīvotāju Skaits'!H47*1000</f>
        <v>339.30889033095389</v>
      </c>
      <c r="G47" s="3">
        <f>G134/'1.1 - Iedzīvotāju Skaits'!I47*1000</f>
        <v>345.71570084200096</v>
      </c>
      <c r="H47" s="3">
        <f>H134/'1.1 - Iedzīvotāju Skaits'!J47*1000</f>
        <v>365.00824280339856</v>
      </c>
      <c r="I47" s="3">
        <f>I134/'1.1 - Iedzīvotāju Skaits'!K47*1000</f>
        <v>381.23079549334244</v>
      </c>
      <c r="J47" s="3">
        <f>J134/'1.1 - Iedzīvotāju Skaits'!L47*1000</f>
        <v>394.7006194081211</v>
      </c>
      <c r="K47" s="3">
        <f>K134/'1.1 - Iedzīvotāju Skaits'!M47*1000</f>
        <v>410.13022080919819</v>
      </c>
      <c r="L47" s="3">
        <f>L134/'1.1 - Iedzīvotāju Skaits'!N47*1000</f>
        <v>423.83904955990113</v>
      </c>
      <c r="M47" s="3">
        <f>M134/'1.1 - Iedzīvotāju Skaits'!O47*1000</f>
        <v>444.23783783783784</v>
      </c>
      <c r="N47" s="94">
        <f t="shared" ref="N47:N52" si="40">(F47-E47)/E47</f>
        <v>3.9267370991821524E-2</v>
      </c>
      <c r="O47" s="51">
        <f t="shared" ref="O47:O52" si="41">(G47-F47)/F47</f>
        <v>1.8881941185796863E-2</v>
      </c>
      <c r="P47" s="51">
        <f t="shared" ref="P47:P52" si="42">(H47-G47)/G47</f>
        <v>5.5804645014415136E-2</v>
      </c>
      <c r="Q47" s="51">
        <f t="shared" ref="Q47:Q52" si="43">(I47-H47)/H47</f>
        <v>4.4444346147770979E-2</v>
      </c>
      <c r="R47" s="51">
        <f t="shared" si="3"/>
        <v>3.5332465461893371E-2</v>
      </c>
      <c r="S47" s="51">
        <f t="shared" si="4"/>
        <v>3.9091910785989573E-2</v>
      </c>
      <c r="T47" s="51">
        <f t="shared" si="5"/>
        <v>3.3425551337463111E-2</v>
      </c>
      <c r="U47" s="51">
        <f t="shared" si="6"/>
        <v>4.8128619340568238E-2</v>
      </c>
      <c r="V47" s="58">
        <f t="shared" si="10"/>
        <v>3.9297106283214846E-2</v>
      </c>
      <c r="W47" s="125" t="s">
        <v>22</v>
      </c>
      <c r="X47" s="82">
        <f t="shared" ref="X47:X48" si="44">(M47-$W$52)/($W$54-$W$52)</f>
        <v>0.69010681723287259</v>
      </c>
      <c r="Y47" s="33">
        <f>(V47-$W$48)/($W$50-$W$48)</f>
        <v>5.0183907802823571E-2</v>
      </c>
    </row>
    <row r="48" spans="3:25" x14ac:dyDescent="0.25">
      <c r="C48" s="36" t="s">
        <v>68</v>
      </c>
      <c r="D48" s="11" t="s">
        <v>70</v>
      </c>
      <c r="E48" s="3">
        <f>E135/'1.1 - Iedzīvotāju Skaits'!G48*1000</f>
        <v>268.69806094182826</v>
      </c>
      <c r="F48" s="3">
        <f>F135/'1.1 - Iedzīvotāju Skaits'!H48*1000</f>
        <v>271.9990387311251</v>
      </c>
      <c r="G48" s="3">
        <f>G135/'1.1 - Iedzīvotāju Skaits'!I48*1000</f>
        <v>285.29161431524335</v>
      </c>
      <c r="H48" s="3">
        <f>H135/'1.1 - Iedzīvotāju Skaits'!J48*1000</f>
        <v>300.33543319970545</v>
      </c>
      <c r="I48" s="3">
        <f>I135/'1.1 - Iedzīvotāju Skaits'!K48*1000</f>
        <v>319.4638598799441</v>
      </c>
      <c r="J48" s="3">
        <f>J135/'1.1 - Iedzīvotāju Skaits'!L48*1000</f>
        <v>342.92766598334941</v>
      </c>
      <c r="K48" s="3">
        <f>K135/'1.1 - Iedzīvotāju Skaits'!M48*1000</f>
        <v>356.77559172226239</v>
      </c>
      <c r="L48" s="3">
        <f>L135/'1.1 - Iedzīvotāju Skaits'!N48*1000</f>
        <v>373.62495702990719</v>
      </c>
      <c r="M48" s="3">
        <f>M135/'1.1 - Iedzīvotāju Skaits'!O48*1000</f>
        <v>383.09228650137737</v>
      </c>
      <c r="N48" s="94">
        <f t="shared" si="40"/>
        <v>1.228508228800163E-2</v>
      </c>
      <c r="O48" s="51">
        <f t="shared" si="41"/>
        <v>4.8869935887009337E-2</v>
      </c>
      <c r="P48" s="51">
        <f t="shared" si="42"/>
        <v>5.273137424866222E-2</v>
      </c>
      <c r="Q48" s="51">
        <f t="shared" si="43"/>
        <v>6.3690209564847999E-2</v>
      </c>
      <c r="R48" s="51">
        <f t="shared" si="3"/>
        <v>7.3447450713902712E-2</v>
      </c>
      <c r="S48" s="51">
        <f t="shared" si="4"/>
        <v>4.0381477240116731E-2</v>
      </c>
      <c r="T48" s="51">
        <f t="shared" si="5"/>
        <v>4.722678820686102E-2</v>
      </c>
      <c r="U48" s="51">
        <f t="shared" si="6"/>
        <v>2.5339124952277633E-2</v>
      </c>
      <c r="V48" s="58">
        <f t="shared" si="10"/>
        <v>4.549643038770991E-2</v>
      </c>
      <c r="W48" s="51">
        <f>MIN(V47:V72)</f>
        <v>3.379849865343848E-2</v>
      </c>
      <c r="X48" s="82">
        <f t="shared" si="44"/>
        <v>0.493017634644701</v>
      </c>
      <c r="Y48" s="33">
        <f>(V48-$W$48)/($W$50-$W$48)</f>
        <v>0.1067630147780298</v>
      </c>
    </row>
    <row r="49" spans="3:25" x14ac:dyDescent="0.25">
      <c r="C49" s="36" t="s">
        <v>68</v>
      </c>
      <c r="D49" s="10" t="s">
        <v>71</v>
      </c>
      <c r="E49" s="3">
        <f>E136/'1.1 - Iedzīvotāju Skaits'!G49*1000</f>
        <v>346.95464879741536</v>
      </c>
      <c r="F49" s="3">
        <f>F136/'1.1 - Iedzīvotāju Skaits'!H49*1000</f>
        <v>357.36083984375</v>
      </c>
      <c r="G49" s="3">
        <f>G136/'1.1 - Iedzīvotāju Skaits'!I49*1000</f>
        <v>366.86758217858693</v>
      </c>
      <c r="H49" s="3">
        <f>H136/'1.1 - Iedzīvotāju Skaits'!J49*1000</f>
        <v>379.77002779883753</v>
      </c>
      <c r="I49" s="3">
        <f>I136/'1.1 - Iedzīvotāju Skaits'!K49*1000</f>
        <v>401.31494957232223</v>
      </c>
      <c r="J49" s="3">
        <f>J136/'1.1 - Iedzīvotāju Skaits'!L49*1000</f>
        <v>420.14742014742012</v>
      </c>
      <c r="K49" s="3">
        <f>K136/'1.1 - Iedzīvotāju Skaits'!M49*1000</f>
        <v>433.4662917674753</v>
      </c>
      <c r="L49" s="3">
        <f>L136/'1.1 - Iedzīvotāju Skaits'!N49*1000</f>
        <v>459.13985598203078</v>
      </c>
      <c r="M49" s="3">
        <f>M136/'1.1 - Iedzīvotāju Skaits'!O49*1000</f>
        <v>480.77690568045762</v>
      </c>
      <c r="N49" s="94">
        <f t="shared" si="40"/>
        <v>2.9992943119233863E-2</v>
      </c>
      <c r="O49" s="51">
        <f t="shared" si="41"/>
        <v>2.6602641573692271E-2</v>
      </c>
      <c r="P49" s="51">
        <f t="shared" si="42"/>
        <v>3.5169217033653957E-2</v>
      </c>
      <c r="Q49" s="51">
        <f t="shared" si="43"/>
        <v>5.6731495895976682E-2</v>
      </c>
      <c r="R49" s="51">
        <f t="shared" si="3"/>
        <v>4.6926910136708043E-2</v>
      </c>
      <c r="S49" s="51">
        <f t="shared" si="4"/>
        <v>3.1700472218493904E-2</v>
      </c>
      <c r="T49" s="51">
        <f t="shared" si="5"/>
        <v>5.9228513732568565E-2</v>
      </c>
      <c r="U49" s="51">
        <f t="shared" si="6"/>
        <v>4.7125182918717555E-2</v>
      </c>
      <c r="V49" s="58">
        <f t="shared" si="10"/>
        <v>4.1684672078630601E-2</v>
      </c>
      <c r="W49" s="125" t="s">
        <v>25</v>
      </c>
      <c r="X49" s="82">
        <f>(M49-$W$52)/($W$54-$W$52)</f>
        <v>0.80788243387600067</v>
      </c>
      <c r="Y49" s="33">
        <f>(V49-$W$48)/($W$50-$W$48)</f>
        <v>7.1974402745848362E-2</v>
      </c>
    </row>
    <row r="50" spans="3:25" x14ac:dyDescent="0.25">
      <c r="C50" s="36" t="s">
        <v>68</v>
      </c>
      <c r="D50" s="10" t="s">
        <v>72</v>
      </c>
      <c r="E50" s="3">
        <f>E137/'1.1 - Iedzīvotāju Skaits'!G50*1000</f>
        <v>307.93194344596213</v>
      </c>
      <c r="F50" s="3">
        <f>F137/'1.1 - Iedzīvotāju Skaits'!H50*1000</f>
        <v>327.59462759462758</v>
      </c>
      <c r="G50" s="3">
        <f>G137/'1.1 - Iedzīvotāju Skaits'!I50*1000</f>
        <v>333.0450895614577</v>
      </c>
      <c r="H50" s="3">
        <f>H137/'1.1 - Iedzīvotāju Skaits'!J50*1000</f>
        <v>344.25612052730696</v>
      </c>
      <c r="I50" s="3">
        <f>I137/'1.1 - Iedzīvotāju Skaits'!K50*1000</f>
        <v>370.26647966339408</v>
      </c>
      <c r="J50" s="3">
        <f>J137/'1.1 - Iedzīvotāju Skaits'!L50*1000</f>
        <v>389.12079311244457</v>
      </c>
      <c r="K50" s="3">
        <f>K137/'1.1 - Iedzīvotāju Skaits'!M50*1000</f>
        <v>401.22552284534436</v>
      </c>
      <c r="L50" s="3">
        <f>L137/'1.1 - Iedzīvotāju Skaits'!N50*1000</f>
        <v>415.40335679480239</v>
      </c>
      <c r="M50" s="3">
        <f>M137/'1.1 - Iedzīvotāju Skaits'!O50*1000</f>
        <v>436.61007667031765</v>
      </c>
      <c r="N50" s="94">
        <f t="shared" si="40"/>
        <v>6.3853992959051295E-2</v>
      </c>
      <c r="O50" s="51">
        <f t="shared" si="41"/>
        <v>1.6637824639708788E-2</v>
      </c>
      <c r="P50" s="51">
        <f t="shared" si="42"/>
        <v>3.3662201657473946E-2</v>
      </c>
      <c r="Q50" s="51">
        <f t="shared" si="43"/>
        <v>7.5555255477364663E-2</v>
      </c>
      <c r="R50" s="51">
        <f t="shared" si="3"/>
        <v>5.0920929883231075E-2</v>
      </c>
      <c r="S50" s="51">
        <f t="shared" si="4"/>
        <v>3.1107897463094114E-2</v>
      </c>
      <c r="T50" s="51">
        <f t="shared" si="5"/>
        <v>3.5336321201388264E-2</v>
      </c>
      <c r="U50" s="51">
        <f t="shared" si="6"/>
        <v>5.1050911189412428E-2</v>
      </c>
      <c r="V50" s="58">
        <f t="shared" si="10"/>
        <v>4.4765666808840567E-2</v>
      </c>
      <c r="W50" s="51">
        <f>MAX(V47:V72)</f>
        <v>0.14336763885234083</v>
      </c>
      <c r="X50" s="82">
        <f t="shared" ref="X50:X72" si="45">(M50-$W$52)/($W$54-$W$52)</f>
        <v>0.66552041346962909</v>
      </c>
      <c r="Y50" s="33">
        <f t="shared" ref="Y50:Y72" si="46">(V50-$W$48)/($W$50-$W$48)</f>
        <v>0.10009358598135604</v>
      </c>
    </row>
    <row r="51" spans="3:25" x14ac:dyDescent="0.25">
      <c r="C51" s="36" t="s">
        <v>68</v>
      </c>
      <c r="D51" s="10" t="s">
        <v>73</v>
      </c>
      <c r="E51" s="3">
        <f>E138/'1.1 - Iedzīvotāju Skaits'!G51*1000</f>
        <v>316.49201596806387</v>
      </c>
      <c r="F51" s="3">
        <f>F138/'1.1 - Iedzīvotāju Skaits'!H51*1000</f>
        <v>319.90461847389554</v>
      </c>
      <c r="G51" s="3">
        <f>G138/'1.1 - Iedzīvotāju Skaits'!I51*1000</f>
        <v>329.75734355044699</v>
      </c>
      <c r="H51" s="3">
        <f>H138/'1.1 - Iedzīvotāju Skaits'!J51*1000</f>
        <v>345.77603143418469</v>
      </c>
      <c r="I51" s="3">
        <f>I138/'1.1 - Iedzīvotāju Skaits'!K51*1000</f>
        <v>360.27160165091198</v>
      </c>
      <c r="J51" s="3">
        <f>J138/'1.1 - Iedzīvotāju Skaits'!L51*1000</f>
        <v>375.26997840172788</v>
      </c>
      <c r="K51" s="3">
        <f>K138/'1.1 - Iedzīvotāju Skaits'!M51*1000</f>
        <v>399.52817096863726</v>
      </c>
      <c r="L51" s="3">
        <f>L138/'1.1 - Iedzīvotāju Skaits'!N51*1000</f>
        <v>417.53447790599495</v>
      </c>
      <c r="M51" s="3">
        <f>M138/'1.1 - Iedzīvotāju Skaits'!O51*1000</f>
        <v>437.49109052031361</v>
      </c>
      <c r="N51" s="94">
        <f t="shared" si="40"/>
        <v>1.078258639603732E-2</v>
      </c>
      <c r="O51" s="51">
        <f t="shared" si="41"/>
        <v>3.0798946021954481E-2</v>
      </c>
      <c r="P51" s="51">
        <f t="shared" si="42"/>
        <v>4.8577198346113931E-2</v>
      </c>
      <c r="Q51" s="51">
        <f t="shared" si="43"/>
        <v>4.1921847956330617E-2</v>
      </c>
      <c r="R51" s="51">
        <f t="shared" si="3"/>
        <v>4.1630749362667516E-2</v>
      </c>
      <c r="S51" s="51">
        <f t="shared" si="4"/>
        <v>6.4641975012829006E-2</v>
      </c>
      <c r="T51" s="51">
        <f t="shared" si="5"/>
        <v>4.5068929416672295E-2</v>
      </c>
      <c r="U51" s="51">
        <f t="shared" si="6"/>
        <v>4.7796322628024392E-2</v>
      </c>
      <c r="V51" s="58">
        <f t="shared" si="10"/>
        <v>4.1402319392578699E-2</v>
      </c>
      <c r="W51" s="125" t="s">
        <v>173</v>
      </c>
      <c r="X51" s="82">
        <f t="shared" si="45"/>
        <v>0.66836016706983947</v>
      </c>
      <c r="Y51" s="33">
        <f t="shared" si="46"/>
        <v>6.9397466525126503E-2</v>
      </c>
    </row>
    <row r="52" spans="3:25" x14ac:dyDescent="0.25">
      <c r="C52" s="36" t="s">
        <v>68</v>
      </c>
      <c r="D52" s="10" t="s">
        <v>74</v>
      </c>
      <c r="E52" s="3">
        <f>E139/'1.1 - Iedzīvotāju Skaits'!G52*1000</f>
        <v>311.43281365998513</v>
      </c>
      <c r="F52" s="3">
        <f>F139/'1.1 - Iedzīvotāju Skaits'!H52*1000</f>
        <v>334.01639344262298</v>
      </c>
      <c r="G52" s="3">
        <f>G139/'1.1 - Iedzīvotāju Skaits'!I52*1000</f>
        <v>347.08355228586441</v>
      </c>
      <c r="H52" s="3">
        <f>H139/'1.1 - Iedzīvotāju Skaits'!J52*1000</f>
        <v>351.06382978723406</v>
      </c>
      <c r="I52" s="3">
        <f>I139/'1.1 - Iedzīvotāju Skaits'!K52*1000</f>
        <v>372.58396161754627</v>
      </c>
      <c r="J52" s="3">
        <f>J139/'1.1 - Iedzīvotāju Skaits'!L52*1000</f>
        <v>391.95210247841828</v>
      </c>
      <c r="K52" s="3">
        <f>K139/'1.1 - Iedzīvotāju Skaits'!M52*1000</f>
        <v>409.37950937950939</v>
      </c>
      <c r="L52" s="3">
        <f>L139/'1.1 - Iedzīvotāju Skaits'!N52*1000</f>
        <v>431.45636792452831</v>
      </c>
      <c r="M52" s="3">
        <f>M139/'1.1 - Iedzīvotāju Skaits'!O52*1000</f>
        <v>451.1356843992827</v>
      </c>
      <c r="N52" s="94">
        <f t="shared" si="40"/>
        <v>7.2515094081557083E-2</v>
      </c>
      <c r="O52" s="51">
        <f t="shared" si="41"/>
        <v>3.9121309911054093E-2</v>
      </c>
      <c r="P52" s="51">
        <f t="shared" si="42"/>
        <v>1.1467779084188386E-2</v>
      </c>
      <c r="Q52" s="51">
        <f t="shared" si="43"/>
        <v>6.1299769456040834E-2</v>
      </c>
      <c r="R52" s="51">
        <f t="shared" si="3"/>
        <v>5.1983291972060842E-2</v>
      </c>
      <c r="S52" s="51">
        <f t="shared" si="4"/>
        <v>4.4463103503956054E-2</v>
      </c>
      <c r="T52" s="51">
        <f t="shared" si="5"/>
        <v>5.3927610051808648E-2</v>
      </c>
      <c r="U52" s="51">
        <f t="shared" si="6"/>
        <v>4.5611371016308085E-2</v>
      </c>
      <c r="V52" s="58">
        <f t="shared" si="10"/>
        <v>4.7548666134621755E-2</v>
      </c>
      <c r="W52" s="3">
        <f>MIN(M47:M72)</f>
        <v>230.13698630136986</v>
      </c>
      <c r="X52" s="82">
        <f t="shared" si="45"/>
        <v>0.71234050244298774</v>
      </c>
      <c r="Y52" s="33">
        <f t="shared" si="46"/>
        <v>0.1254930672653122</v>
      </c>
    </row>
    <row r="53" spans="3:25" x14ac:dyDescent="0.25">
      <c r="C53" s="36" t="s">
        <v>68</v>
      </c>
      <c r="D53" s="10" t="s">
        <v>75</v>
      </c>
      <c r="E53" s="3"/>
      <c r="F53" s="3"/>
      <c r="G53" s="3"/>
      <c r="H53" s="3"/>
      <c r="I53" s="3">
        <f>I140/'1.1 - Iedzīvotāju Skaits'!K53*1000</f>
        <v>324.5937961595273</v>
      </c>
      <c r="J53" s="3">
        <f>J140/'1.1 - Iedzīvotāju Skaits'!L53*1000</f>
        <v>356.04642456008986</v>
      </c>
      <c r="K53" s="3">
        <f>K140/'1.1 - Iedzīvotāju Skaits'!M53*1000</f>
        <v>383.33961552958914</v>
      </c>
      <c r="L53" s="3">
        <f>L140/'1.1 - Iedzīvotāju Skaits'!N53*1000</f>
        <v>417.03349282296654</v>
      </c>
      <c r="M53" s="3">
        <f>M140/'1.1 - Iedzīvotāju Skaits'!O53*1000</f>
        <v>449.91380961501625</v>
      </c>
      <c r="N53" s="94"/>
      <c r="O53" s="51"/>
      <c r="P53" s="51"/>
      <c r="Q53" s="51"/>
      <c r="R53" s="51">
        <f t="shared" si="3"/>
        <v>9.6898427427444159E-2</v>
      </c>
      <c r="S53" s="51">
        <f t="shared" si="4"/>
        <v>7.6656270325481141E-2</v>
      </c>
      <c r="T53" s="51">
        <f t="shared" si="5"/>
        <v>8.7895630736804564E-2</v>
      </c>
      <c r="U53" s="51">
        <f t="shared" si="6"/>
        <v>7.8843347975428968E-2</v>
      </c>
      <c r="V53" s="58">
        <f t="shared" si="10"/>
        <v>8.5073419116289711E-2</v>
      </c>
      <c r="W53" s="125" t="s">
        <v>174</v>
      </c>
      <c r="X53" s="82">
        <f t="shared" si="45"/>
        <v>0.7084020588899802</v>
      </c>
      <c r="Y53" s="33">
        <f t="shared" si="46"/>
        <v>0.46796863030750419</v>
      </c>
    </row>
    <row r="54" spans="3:25" ht="15.75" thickBot="1" x14ac:dyDescent="0.3">
      <c r="C54" s="36" t="s">
        <v>68</v>
      </c>
      <c r="D54" s="10" t="s">
        <v>76</v>
      </c>
      <c r="E54" s="3">
        <f>E141/'1.1 - Iedzīvotāju Skaits'!G54*1000</f>
        <v>281.13619810633651</v>
      </c>
      <c r="F54" s="3">
        <f>F141/'1.1 - Iedzīvotāju Skaits'!H54*1000</f>
        <v>286.98280748157947</v>
      </c>
      <c r="G54" s="3">
        <f>G141/'1.1 - Iedzīvotāju Skaits'!I54*1000</f>
        <v>291.89810381153035</v>
      </c>
      <c r="H54" s="3">
        <f>H141/'1.1 - Iedzīvotāju Skaits'!J54*1000</f>
        <v>300.17761989342807</v>
      </c>
      <c r="I54" s="3">
        <f>I141/'1.1 - Iedzīvotāju Skaits'!K54*1000</f>
        <v>315.34434152235195</v>
      </c>
      <c r="J54" s="3">
        <f>J141/'1.1 - Iedzīvotāju Skaits'!L54*1000</f>
        <v>330.37922506183014</v>
      </c>
      <c r="K54" s="3">
        <f>K141/'1.1 - Iedzīvotāju Skaits'!M54*1000</f>
        <v>348.02882577363295</v>
      </c>
      <c r="L54" s="3">
        <f>L141/'1.1 - Iedzīvotāju Skaits'!N54*1000</f>
        <v>368.2491289198606</v>
      </c>
      <c r="M54" s="3">
        <f>M141/'1.1 - Iedzīvotāju Skaits'!O54*1000</f>
        <v>385.96107588016622</v>
      </c>
      <c r="N54" s="94">
        <f t="shared" ref="N54:N55" si="47">(F54-E54)/E54</f>
        <v>2.0796359254426394E-2</v>
      </c>
      <c r="O54" s="51">
        <f t="shared" ref="O54:O55" si="48">(G54-F54)/F54</f>
        <v>1.7127494058215925E-2</v>
      </c>
      <c r="P54" s="51">
        <f t="shared" ref="P54:P55" si="49">(H54-G54)/G54</f>
        <v>2.8364405159834662E-2</v>
      </c>
      <c r="Q54" s="51">
        <f t="shared" ref="Q54:Q55" si="50">(I54-H54)/H54</f>
        <v>5.0525824124758249E-2</v>
      </c>
      <c r="R54" s="51">
        <f t="shared" si="3"/>
        <v>4.767767027908601E-2</v>
      </c>
      <c r="S54" s="51">
        <f t="shared" si="4"/>
        <v>5.3422247444583418E-2</v>
      </c>
      <c r="T54" s="51">
        <f t="shared" si="5"/>
        <v>5.8099506847686992E-2</v>
      </c>
      <c r="U54" s="51">
        <f t="shared" si="6"/>
        <v>4.8097729415566788E-2</v>
      </c>
      <c r="V54" s="58">
        <f t="shared" si="10"/>
        <v>4.0513904573019809E-2</v>
      </c>
      <c r="W54" s="46">
        <f>MAX(M47:M72)</f>
        <v>540.38004750593825</v>
      </c>
      <c r="X54" s="82">
        <f t="shared" si="45"/>
        <v>0.50226454372189455</v>
      </c>
      <c r="Y54" s="33">
        <f t="shared" si="46"/>
        <v>6.1289208872048834E-2</v>
      </c>
    </row>
    <row r="55" spans="3:25" x14ac:dyDescent="0.25">
      <c r="C55" s="36" t="s">
        <v>68</v>
      </c>
      <c r="D55" s="10" t="s">
        <v>77</v>
      </c>
      <c r="E55" s="3">
        <f>E142/'1.1 - Iedzīvotāju Skaits'!G55*1000</f>
        <v>340.84507042253517</v>
      </c>
      <c r="F55" s="3">
        <f>F142/'1.1 - Iedzīvotāju Skaits'!H55*1000</f>
        <v>340.11138453568191</v>
      </c>
      <c r="G55" s="3">
        <f>G142/'1.1 - Iedzīvotāju Skaits'!I55*1000</f>
        <v>333.24600471574536</v>
      </c>
      <c r="H55" s="3">
        <f>H142/'1.1 - Iedzīvotāju Skaits'!J55*1000</f>
        <v>342.9746583521295</v>
      </c>
      <c r="I55" s="3">
        <f>I142/'1.1 - Iedzīvotāju Skaits'!K55*1000</f>
        <v>361.27744510978044</v>
      </c>
      <c r="J55" s="3">
        <f>J142/'1.1 - Iedzīvotāju Skaits'!L55*1000</f>
        <v>383.58960402775887</v>
      </c>
      <c r="K55" s="3">
        <f>K142/'1.1 - Iedzīvotāju Skaits'!M55*1000</f>
        <v>406.59188478050129</v>
      </c>
      <c r="L55" s="3">
        <f>L142/'1.1 - Iedzīvotāju Skaits'!N55*1000</f>
        <v>422.16284629447335</v>
      </c>
      <c r="M55" s="3">
        <f>M142/'1.1 - Iedzīvotāju Skaits'!O55*1000</f>
        <v>443.332856938688</v>
      </c>
      <c r="N55" s="94">
        <f t="shared" si="47"/>
        <v>-2.1525495027513173E-3</v>
      </c>
      <c r="O55" s="51">
        <f t="shared" si="48"/>
        <v>-2.0185680727239187E-2</v>
      </c>
      <c r="P55" s="51">
        <f t="shared" si="49"/>
        <v>2.9193609221759634E-2</v>
      </c>
      <c r="Q55" s="51">
        <f t="shared" si="50"/>
        <v>5.3364837057027159E-2</v>
      </c>
      <c r="R55" s="51">
        <f t="shared" si="3"/>
        <v>6.1759069712194414E-2</v>
      </c>
      <c r="S55" s="51">
        <f t="shared" si="4"/>
        <v>5.996586067822067E-2</v>
      </c>
      <c r="T55" s="51">
        <f t="shared" si="5"/>
        <v>3.8296291925201731E-2</v>
      </c>
      <c r="U55" s="51">
        <f t="shared" si="6"/>
        <v>5.0146550863094712E-2</v>
      </c>
      <c r="V55" s="58">
        <f t="shared" si="10"/>
        <v>3.379849865343848E-2</v>
      </c>
      <c r="W55" s="51"/>
      <c r="X55" s="82">
        <f t="shared" si="45"/>
        <v>0.68718981114211231</v>
      </c>
      <c r="Y55" s="33">
        <f t="shared" si="46"/>
        <v>0</v>
      </c>
    </row>
    <row r="56" spans="3:25" x14ac:dyDescent="0.25">
      <c r="C56" s="36" t="s">
        <v>68</v>
      </c>
      <c r="D56" s="23" t="s">
        <v>78</v>
      </c>
      <c r="E56" s="3"/>
      <c r="F56" s="3"/>
      <c r="G56" s="3"/>
      <c r="H56" s="3"/>
      <c r="I56" s="3">
        <f>I143/'1.1 - Iedzīvotāju Skaits'!K56*1000</f>
        <v>239.18918918918919</v>
      </c>
      <c r="J56" s="3">
        <f>J143/'1.1 - Iedzīvotāju Skaits'!L56*1000</f>
        <v>290.46639231824417</v>
      </c>
      <c r="K56" s="3">
        <f>K143/'1.1 - Iedzīvotāju Skaits'!M56*1000</f>
        <v>317.63075857291307</v>
      </c>
      <c r="L56" s="3">
        <f>L143/'1.1 - Iedzīvotāju Skaits'!N56*1000</f>
        <v>358.72675250357656</v>
      </c>
      <c r="M56" s="3">
        <f>M143/'1.1 - Iedzīvotāju Skaits'!O56*1000</f>
        <v>407.5812274368231</v>
      </c>
      <c r="N56" s="94"/>
      <c r="O56" s="51"/>
      <c r="P56" s="51"/>
      <c r="Q56" s="51"/>
      <c r="R56" s="51">
        <f t="shared" si="3"/>
        <v>0.21437926731921292</v>
      </c>
      <c r="S56" s="51">
        <f t="shared" si="4"/>
        <v>9.3519825264007664E-2</v>
      </c>
      <c r="T56" s="51">
        <f t="shared" si="5"/>
        <v>0.12938291655160905</v>
      </c>
      <c r="U56" s="51">
        <f t="shared" si="6"/>
        <v>0.13618854627453369</v>
      </c>
      <c r="V56" s="58">
        <f t="shared" si="10"/>
        <v>0.14336763885234083</v>
      </c>
      <c r="W56" s="51"/>
      <c r="X56" s="82">
        <f t="shared" si="45"/>
        <v>0.57195232810847585</v>
      </c>
      <c r="Y56" s="33">
        <f t="shared" si="46"/>
        <v>1</v>
      </c>
    </row>
    <row r="57" spans="3:25" x14ac:dyDescent="0.25">
      <c r="C57" s="36" t="s">
        <v>68</v>
      </c>
      <c r="D57" s="23" t="s">
        <v>79</v>
      </c>
      <c r="E57" s="3"/>
      <c r="F57" s="3"/>
      <c r="G57" s="3"/>
      <c r="H57" s="3"/>
      <c r="I57" s="3">
        <f>I144/'1.1 - Iedzīvotāju Skaits'!K57*1000</f>
        <v>279.56989247311827</v>
      </c>
      <c r="J57" s="3">
        <f>J144/'1.1 - Iedzīvotāju Skaits'!L57*1000</f>
        <v>304.16156670746636</v>
      </c>
      <c r="K57" s="3">
        <f>K144/'1.1 - Iedzīvotāju Skaits'!M57*1000</f>
        <v>336.46616541353387</v>
      </c>
      <c r="L57" s="3">
        <f>L144/'1.1 - Iedzīvotāju Skaits'!N57*1000</f>
        <v>363.86931454196031</v>
      </c>
      <c r="M57" s="3">
        <f>M144/'1.1 - Iedzīvotāju Skaits'!O57*1000</f>
        <v>379.02187902187899</v>
      </c>
      <c r="N57" s="94"/>
      <c r="O57" s="51"/>
      <c r="P57" s="51"/>
      <c r="Q57" s="51"/>
      <c r="R57" s="51">
        <f t="shared" si="3"/>
        <v>8.7962527069014321E-2</v>
      </c>
      <c r="S57" s="51">
        <f t="shared" si="4"/>
        <v>0.10620868065536078</v>
      </c>
      <c r="T57" s="51">
        <f t="shared" si="5"/>
        <v>8.1443996292306489E-2</v>
      </c>
      <c r="U57" s="51">
        <f t="shared" si="6"/>
        <v>4.1642875269635664E-2</v>
      </c>
      <c r="V57" s="58">
        <f t="shared" si="10"/>
        <v>7.9314519821579318E-2</v>
      </c>
      <c r="W57" s="51"/>
      <c r="X57" s="82">
        <f t="shared" si="45"/>
        <v>0.47989757496086999</v>
      </c>
      <c r="Y57" s="33">
        <f t="shared" si="46"/>
        <v>0.41540912966474852</v>
      </c>
    </row>
    <row r="58" spans="3:25" x14ac:dyDescent="0.25">
      <c r="C58" s="36" t="s">
        <v>68</v>
      </c>
      <c r="D58" s="23" t="s">
        <v>80</v>
      </c>
      <c r="E58" s="3"/>
      <c r="F58" s="3"/>
      <c r="G58" s="3"/>
      <c r="H58" s="3"/>
      <c r="I58" s="3">
        <f>I145/'1.1 - Iedzīvotāju Skaits'!K58*1000</f>
        <v>249.83073798239676</v>
      </c>
      <c r="J58" s="3">
        <f>J145/'1.1 - Iedzīvotāju Skaits'!L58*1000</f>
        <v>285.91256072172104</v>
      </c>
      <c r="K58" s="3">
        <f>K145/'1.1 - Iedzīvotāju Skaits'!M58*1000</f>
        <v>308.51063829787233</v>
      </c>
      <c r="L58" s="3">
        <f>L145/'1.1 - Iedzīvotāju Skaits'!N58*1000</f>
        <v>345.87554269175109</v>
      </c>
      <c r="M58" s="3">
        <f>M145/'1.1 - Iedzīvotāju Skaits'!O58*1000</f>
        <v>389.94668697638997</v>
      </c>
      <c r="N58" s="94"/>
      <c r="O58" s="51"/>
      <c r="P58" s="51"/>
      <c r="Q58" s="51"/>
      <c r="R58" s="51">
        <f t="shared" si="3"/>
        <v>0.14442507367474786</v>
      </c>
      <c r="S58" s="51">
        <f t="shared" si="4"/>
        <v>7.9038421813674806E-2</v>
      </c>
      <c r="T58" s="51">
        <f t="shared" si="5"/>
        <v>0.12111382803533116</v>
      </c>
      <c r="U58" s="51">
        <f t="shared" si="6"/>
        <v>0.12741908242964628</v>
      </c>
      <c r="V58" s="58">
        <f t="shared" si="10"/>
        <v>0.11799910148835002</v>
      </c>
      <c r="W58" s="125"/>
      <c r="X58" s="82">
        <f t="shared" si="45"/>
        <v>0.51511128098895542</v>
      </c>
      <c r="Y58" s="33">
        <f t="shared" si="46"/>
        <v>0.76847005171402316</v>
      </c>
    </row>
    <row r="59" spans="3:25" x14ac:dyDescent="0.25">
      <c r="C59" s="36" t="s">
        <v>68</v>
      </c>
      <c r="D59" s="23" t="s">
        <v>81</v>
      </c>
      <c r="E59" s="3"/>
      <c r="F59" s="3"/>
      <c r="G59" s="3"/>
      <c r="H59" s="3"/>
      <c r="I59" s="3">
        <f>I146/'1.1 - Iedzīvotāju Skaits'!K59*1000</f>
        <v>246.91358024691357</v>
      </c>
      <c r="J59" s="3">
        <f>J146/'1.1 - Iedzīvotāju Skaits'!L59*1000</f>
        <v>293.17607413647852</v>
      </c>
      <c r="K59" s="3">
        <f>K146/'1.1 - Iedzīvotāju Skaits'!M59*1000</f>
        <v>324.80141218005298</v>
      </c>
      <c r="L59" s="3">
        <f>L146/'1.1 - Iedzīvotāju Skaits'!N59*1000</f>
        <v>344.52296819787989</v>
      </c>
      <c r="M59" s="3">
        <f>M146/'1.1 - Iedzīvotāju Skaits'!O59*1000</f>
        <v>366.69699727024567</v>
      </c>
      <c r="N59" s="94"/>
      <c r="O59" s="51"/>
      <c r="P59" s="51"/>
      <c r="Q59" s="51"/>
      <c r="R59" s="51">
        <f t="shared" si="3"/>
        <v>0.18736310025273806</v>
      </c>
      <c r="S59" s="51">
        <f t="shared" si="4"/>
        <v>0.10787148349920368</v>
      </c>
      <c r="T59" s="51">
        <f t="shared" si="5"/>
        <v>6.0718812413581222E-2</v>
      </c>
      <c r="U59" s="51">
        <f t="shared" si="6"/>
        <v>6.4361540794661706E-2</v>
      </c>
      <c r="V59" s="58">
        <f t="shared" si="10"/>
        <v>0.10507873424004617</v>
      </c>
      <c r="W59" s="51"/>
      <c r="X59" s="82">
        <f t="shared" si="45"/>
        <v>0.44017104021169623</v>
      </c>
      <c r="Y59" s="33">
        <f t="shared" si="46"/>
        <v>0.65055028685277361</v>
      </c>
    </row>
    <row r="60" spans="3:25" x14ac:dyDescent="0.25">
      <c r="C60" s="36" t="s">
        <v>68</v>
      </c>
      <c r="D60" s="23" t="s">
        <v>82</v>
      </c>
      <c r="E60" s="3"/>
      <c r="F60" s="3"/>
      <c r="G60" s="3"/>
      <c r="H60" s="3"/>
      <c r="I60" s="3">
        <f>I147/'1.1 - Iedzīvotāju Skaits'!K60*1000</f>
        <v>141.1192214111922</v>
      </c>
      <c r="J60" s="3">
        <f>J147/'1.1 - Iedzīvotāju Skaits'!L60*1000</f>
        <v>160.16597510373447</v>
      </c>
      <c r="K60" s="3">
        <f>K147/'1.1 - Iedzīvotāju Skaits'!M60*1000</f>
        <v>184.34782608695653</v>
      </c>
      <c r="L60" s="3">
        <f>L147/'1.1 - Iedzīvotāju Skaits'!N60*1000</f>
        <v>212.66968325791854</v>
      </c>
      <c r="M60" s="3">
        <f>M147/'1.1 - Iedzīvotāju Skaits'!O60*1000</f>
        <v>230.13698630136986</v>
      </c>
      <c r="N60" s="94"/>
      <c r="O60" s="51"/>
      <c r="P60" s="51"/>
      <c r="Q60" s="51"/>
      <c r="R60" s="51">
        <f t="shared" si="3"/>
        <v>0.13496923737301506</v>
      </c>
      <c r="S60" s="51">
        <f t="shared" si="4"/>
        <v>0.15097995043928797</v>
      </c>
      <c r="T60" s="51">
        <f t="shared" si="5"/>
        <v>0.15363271578587878</v>
      </c>
      <c r="U60" s="51">
        <f t="shared" si="6"/>
        <v>8.2133488778781766E-2</v>
      </c>
      <c r="V60" s="58">
        <f t="shared" si="10"/>
        <v>0.13042884809424091</v>
      </c>
      <c r="W60" s="125"/>
      <c r="X60" s="82">
        <f t="shared" si="45"/>
        <v>0</v>
      </c>
      <c r="Y60" s="33">
        <f t="shared" si="46"/>
        <v>0.88191209007744376</v>
      </c>
    </row>
    <row r="61" spans="3:25" x14ac:dyDescent="0.25">
      <c r="C61" s="36" t="s">
        <v>68</v>
      </c>
      <c r="D61" s="23" t="s">
        <v>83</v>
      </c>
      <c r="E61" s="3"/>
      <c r="F61" s="3"/>
      <c r="G61" s="3"/>
      <c r="H61" s="3"/>
      <c r="I61" s="3">
        <f>I148/'1.1 - Iedzīvotāju Skaits'!K61*1000</f>
        <v>260.29962546816483</v>
      </c>
      <c r="J61" s="3">
        <f>J148/'1.1 - Iedzīvotāju Skaits'!L61*1000</f>
        <v>275.99243856332708</v>
      </c>
      <c r="K61" s="3">
        <f>K148/'1.1 - Iedzīvotāju Skaits'!M61*1000</f>
        <v>305.41871921182269</v>
      </c>
      <c r="L61" s="3">
        <f>L148/'1.1 - Iedzīvotāju Skaits'!N61*1000</f>
        <v>329.9798792756539</v>
      </c>
      <c r="M61" s="3">
        <f>M148/'1.1 - Iedzīvotāju Skaits'!O61*1000</f>
        <v>351.19047619047615</v>
      </c>
      <c r="N61" s="94"/>
      <c r="O61" s="51"/>
      <c r="P61" s="51"/>
      <c r="Q61" s="51"/>
      <c r="R61" s="51">
        <f t="shared" si="3"/>
        <v>6.0287497790047773E-2</v>
      </c>
      <c r="S61" s="51">
        <f t="shared" si="4"/>
        <v>0.10661987988393269</v>
      </c>
      <c r="T61" s="51">
        <f t="shared" si="5"/>
        <v>8.041799182189896E-2</v>
      </c>
      <c r="U61" s="51">
        <f t="shared" si="6"/>
        <v>6.4278455284552796E-2</v>
      </c>
      <c r="V61" s="58">
        <f t="shared" si="10"/>
        <v>7.7900956195108048E-2</v>
      </c>
      <c r="W61" s="51"/>
      <c r="X61" s="82">
        <f t="shared" si="45"/>
        <v>0.39018919365705301</v>
      </c>
      <c r="Y61" s="33">
        <f t="shared" si="46"/>
        <v>0.40250801878713094</v>
      </c>
    </row>
    <row r="62" spans="3:25" x14ac:dyDescent="0.25">
      <c r="C62" s="36" t="s">
        <v>68</v>
      </c>
      <c r="D62" s="23" t="s">
        <v>84</v>
      </c>
      <c r="E62" s="3"/>
      <c r="F62" s="3"/>
      <c r="G62" s="3"/>
      <c r="H62" s="3"/>
      <c r="I62" s="3">
        <f>I149/'1.1 - Iedzīvotāju Skaits'!K62*1000</f>
        <v>196.79054054054055</v>
      </c>
      <c r="J62" s="3">
        <f>J149/'1.1 - Iedzīvotāju Skaits'!L62*1000</f>
        <v>225.06619593998235</v>
      </c>
      <c r="K62" s="3">
        <f>K149/'1.1 - Iedzīvotāju Skaits'!M62*1000</f>
        <v>272.80939476061428</v>
      </c>
      <c r="L62" s="3">
        <f>L149/'1.1 - Iedzīvotāju Skaits'!N62*1000</f>
        <v>306.34146341463412</v>
      </c>
      <c r="M62" s="3">
        <f>M149/'1.1 - Iedzīvotāju Skaits'!O62*1000</f>
        <v>329.0766208251473</v>
      </c>
      <c r="N62" s="94"/>
      <c r="O62" s="51"/>
      <c r="P62" s="51"/>
      <c r="Q62" s="51"/>
      <c r="R62" s="51">
        <f t="shared" si="3"/>
        <v>0.14368401713707765</v>
      </c>
      <c r="S62" s="51">
        <f t="shared" si="4"/>
        <v>0.21212958534814108</v>
      </c>
      <c r="T62" s="51">
        <f t="shared" si="5"/>
        <v>0.12291390728476807</v>
      </c>
      <c r="U62" s="51">
        <f t="shared" si="6"/>
        <v>7.421508390374526E-2</v>
      </c>
      <c r="V62" s="58">
        <f t="shared" si="10"/>
        <v>0.13823564841843303</v>
      </c>
      <c r="W62" s="125"/>
      <c r="X62" s="82">
        <f t="shared" si="45"/>
        <v>0.31891006406276567</v>
      </c>
      <c r="Y62" s="33">
        <f t="shared" si="46"/>
        <v>0.95316208172673778</v>
      </c>
    </row>
    <row r="63" spans="3:25" x14ac:dyDescent="0.25">
      <c r="C63" s="36" t="s">
        <v>68</v>
      </c>
      <c r="D63" t="s">
        <v>85</v>
      </c>
      <c r="E63" s="3"/>
      <c r="F63" s="3"/>
      <c r="G63" s="3"/>
      <c r="H63" s="3"/>
      <c r="I63" s="3">
        <f>I150/'1.1 - Iedzīvotāju Skaits'!K63*1000</f>
        <v>344.52652787105444</v>
      </c>
      <c r="J63" s="3">
        <f>J150/'1.1 - Iedzīvotāju Skaits'!L63*1000</f>
        <v>384.66803559206028</v>
      </c>
      <c r="K63" s="3">
        <f>K150/'1.1 - Iedzīvotāju Skaits'!M63*1000</f>
        <v>414.85958051901883</v>
      </c>
      <c r="L63" s="3">
        <f>L150/'1.1 - Iedzīvotāju Skaits'!N63*1000</f>
        <v>429.87058412032178</v>
      </c>
      <c r="M63" s="3">
        <f>M150/'1.1 - Iedzīvotāju Skaits'!O63*1000</f>
        <v>431.27490039840637</v>
      </c>
      <c r="N63" s="94"/>
      <c r="O63" s="51"/>
      <c r="P63" s="51"/>
      <c r="Q63" s="51"/>
      <c r="R63" s="51">
        <f t="shared" si="3"/>
        <v>0.11651209550989802</v>
      </c>
      <c r="S63" s="51">
        <f t="shared" si="4"/>
        <v>7.8487272488054177E-2</v>
      </c>
      <c r="T63" s="51">
        <f t="shared" si="5"/>
        <v>3.6183336015822784E-2</v>
      </c>
      <c r="U63" s="51">
        <f t="shared" si="6"/>
        <v>3.266835019563753E-3</v>
      </c>
      <c r="V63" s="58">
        <f t="shared" si="10"/>
        <v>5.861238475833469E-2</v>
      </c>
      <c r="W63" s="3"/>
      <c r="X63" s="82">
        <f t="shared" si="45"/>
        <v>0.64832365086937427</v>
      </c>
      <c r="Y63" s="33">
        <f t="shared" si="46"/>
        <v>0.22646783628904293</v>
      </c>
    </row>
    <row r="64" spans="3:25" x14ac:dyDescent="0.25">
      <c r="C64" s="36" t="s">
        <v>68</v>
      </c>
      <c r="D64" t="s">
        <v>86</v>
      </c>
      <c r="E64" s="3"/>
      <c r="F64" s="3"/>
      <c r="G64" s="3"/>
      <c r="H64" s="3"/>
      <c r="I64" s="3">
        <f>I151/'1.1 - Iedzīvotāju Skaits'!K64*1000</f>
        <v>251.9975414874001</v>
      </c>
      <c r="J64" s="3">
        <f>J151/'1.1 - Iedzīvotāju Skaits'!L64*1000</f>
        <v>310.93080220453157</v>
      </c>
      <c r="K64" s="3">
        <f>K151/'1.1 - Iedzīvotāju Skaits'!M64*1000</f>
        <v>344.51086164163877</v>
      </c>
      <c r="L64" s="3">
        <f>L151/'1.1 - Iedzīvotāju Skaits'!N64*1000</f>
        <v>385.54046406338426</v>
      </c>
      <c r="M64" s="3">
        <f>M151/'1.1 - Iedzīvotāju Skaits'!O64*1000</f>
        <v>414.89659027389604</v>
      </c>
      <c r="N64" s="94"/>
      <c r="O64" s="51"/>
      <c r="P64" s="51"/>
      <c r="Q64" s="51"/>
      <c r="R64" s="51">
        <f t="shared" si="3"/>
        <v>0.23386442728481199</v>
      </c>
      <c r="S64" s="51">
        <f t="shared" si="4"/>
        <v>0.10799849741171057</v>
      </c>
      <c r="T64" s="51">
        <f t="shared" si="5"/>
        <v>0.11909523614504965</v>
      </c>
      <c r="U64" s="51">
        <f t="shared" si="6"/>
        <v>7.6142789011338433E-2</v>
      </c>
      <c r="V64" s="58">
        <f t="shared" si="10"/>
        <v>0.13427523746322767</v>
      </c>
      <c r="W64" s="125"/>
      <c r="X64" s="82">
        <f t="shared" si="45"/>
        <v>0.59553178483724156</v>
      </c>
      <c r="Y64" s="33">
        <f t="shared" si="46"/>
        <v>0.91701676792746933</v>
      </c>
    </row>
    <row r="65" spans="3:25" x14ac:dyDescent="0.25">
      <c r="C65" s="36" t="s">
        <v>68</v>
      </c>
      <c r="D65" t="s">
        <v>87</v>
      </c>
      <c r="E65" s="3"/>
      <c r="F65" s="3"/>
      <c r="G65" s="3"/>
      <c r="H65" s="3"/>
      <c r="I65" s="3">
        <f>I152/'1.1 - Iedzīvotāju Skaits'!K65*1000</f>
        <v>288.22466743307609</v>
      </c>
      <c r="J65" s="3">
        <f>J152/'1.1 - Iedzīvotāju Skaits'!L65*1000</f>
        <v>319.21182266009851</v>
      </c>
      <c r="K65" s="3">
        <f>K152/'1.1 - Iedzīvotāju Skaits'!M65*1000</f>
        <v>352.58663987945755</v>
      </c>
      <c r="L65" s="3">
        <f>L152/'1.1 - Iedzīvotāju Skaits'!N65*1000</f>
        <v>374.56125689453449</v>
      </c>
      <c r="M65" s="3">
        <f>M152/'1.1 - Iedzīvotāju Skaits'!O65*1000</f>
        <v>413.38051904280422</v>
      </c>
      <c r="N65" s="94"/>
      <c r="O65" s="51"/>
      <c r="P65" s="51"/>
      <c r="Q65" s="51"/>
      <c r="R65" s="51">
        <f t="shared" si="3"/>
        <v>0.10751042061386862</v>
      </c>
      <c r="S65" s="51">
        <f t="shared" si="4"/>
        <v>0.10455382554830071</v>
      </c>
      <c r="T65" s="51">
        <f t="shared" si="5"/>
        <v>6.2324020622533047E-2</v>
      </c>
      <c r="U65" s="51">
        <f t="shared" si="6"/>
        <v>0.10363928845742874</v>
      </c>
      <c r="V65" s="58">
        <f t="shared" si="10"/>
        <v>9.4506888810532791E-2</v>
      </c>
      <c r="W65" s="3"/>
      <c r="X65" s="82">
        <f t="shared" si="45"/>
        <v>0.59064506400227612</v>
      </c>
      <c r="Y65" s="33">
        <f t="shared" si="46"/>
        <v>0.55406467593785569</v>
      </c>
    </row>
    <row r="66" spans="3:25" x14ac:dyDescent="0.25">
      <c r="C66" s="36" t="s">
        <v>68</v>
      </c>
      <c r="D66" t="s">
        <v>88</v>
      </c>
      <c r="E66" s="3"/>
      <c r="F66" s="3"/>
      <c r="G66" s="3"/>
      <c r="H66" s="3"/>
      <c r="I66" s="3">
        <f>I153/'1.1 - Iedzīvotāju Skaits'!K66*1000</f>
        <v>285.81485392467442</v>
      </c>
      <c r="J66" s="3">
        <f>J153/'1.1 - Iedzīvotāju Skaits'!L66*1000</f>
        <v>315.19032372821061</v>
      </c>
      <c r="K66" s="3">
        <f>K153/'1.1 - Iedzīvotāju Skaits'!M66*1000</f>
        <v>352.51007695126418</v>
      </c>
      <c r="L66" s="3">
        <f>L153/'1.1 - Iedzīvotāju Skaits'!N66*1000</f>
        <v>383.94875659382069</v>
      </c>
      <c r="M66" s="3">
        <f>M153/'1.1 - Iedzīvotāju Skaits'!O66*1000</f>
        <v>405.98618572524941</v>
      </c>
      <c r="N66" s="94"/>
      <c r="O66" s="51"/>
      <c r="P66" s="51"/>
      <c r="Q66" s="51"/>
      <c r="R66" s="51">
        <f t="shared" si="3"/>
        <v>0.1027779676254265</v>
      </c>
      <c r="S66" s="51">
        <f t="shared" si="4"/>
        <v>0.11840386716704693</v>
      </c>
      <c r="T66" s="51">
        <f t="shared" si="5"/>
        <v>8.9185194121140038E-2</v>
      </c>
      <c r="U66" s="51">
        <f t="shared" si="6"/>
        <v>5.7396797757420827E-2</v>
      </c>
      <c r="V66" s="58">
        <f t="shared" si="10"/>
        <v>9.1940956667758575E-2</v>
      </c>
      <c r="W66" s="51"/>
      <c r="X66" s="82">
        <f t="shared" si="45"/>
        <v>0.5668110633679182</v>
      </c>
      <c r="Y66" s="33">
        <f t="shared" si="46"/>
        <v>0.53064629245765094</v>
      </c>
    </row>
    <row r="67" spans="3:25" x14ac:dyDescent="0.25">
      <c r="C67" s="36" t="s">
        <v>68</v>
      </c>
      <c r="D67" t="s">
        <v>89</v>
      </c>
      <c r="E67" s="3"/>
      <c r="F67" s="3"/>
      <c r="G67" s="3"/>
      <c r="H67" s="3"/>
      <c r="I67" s="3">
        <f>I154/'1.1 - Iedzīvotāju Skaits'!K67*1000</f>
        <v>329.74427994616417</v>
      </c>
      <c r="J67" s="3">
        <f>J154/'1.1 - Iedzīvotāju Skaits'!L67*1000</f>
        <v>365.7090743274054</v>
      </c>
      <c r="K67" s="3">
        <f>K154/'1.1 - Iedzīvotāju Skaits'!M67*1000</f>
        <v>393.23761000463173</v>
      </c>
      <c r="L67" s="3">
        <f>L154/'1.1 - Iedzīvotāju Skaits'!N67*1000</f>
        <v>435.76470588235293</v>
      </c>
      <c r="M67" s="3">
        <f>M154/'1.1 - Iedzīvotāju Skaits'!O67*1000</f>
        <v>448.66920152091257</v>
      </c>
      <c r="N67" s="94"/>
      <c r="O67" s="51"/>
      <c r="P67" s="51"/>
      <c r="Q67" s="51"/>
      <c r="R67" s="51">
        <f t="shared" si="3"/>
        <v>0.10906874377658057</v>
      </c>
      <c r="S67" s="51">
        <f t="shared" si="4"/>
        <v>7.5274412394211149E-2</v>
      </c>
      <c r="T67" s="51">
        <f t="shared" si="5"/>
        <v>0.10814605418138995</v>
      </c>
      <c r="U67" s="51">
        <f t="shared" si="6"/>
        <v>2.9613448414621199E-2</v>
      </c>
      <c r="V67" s="58">
        <f t="shared" si="10"/>
        <v>8.0525664691700721E-2</v>
      </c>
      <c r="W67" s="51"/>
      <c r="X67" s="82">
        <f t="shared" si="45"/>
        <v>0.70439033953267594</v>
      </c>
      <c r="Y67" s="33">
        <f t="shared" si="46"/>
        <v>0.42646283390960066</v>
      </c>
    </row>
    <row r="68" spans="3:25" x14ac:dyDescent="0.25">
      <c r="C68" s="36" t="s">
        <v>68</v>
      </c>
      <c r="D68" t="s">
        <v>90</v>
      </c>
      <c r="E68" s="3"/>
      <c r="F68" s="3"/>
      <c r="G68" s="3"/>
      <c r="H68" s="3"/>
      <c r="I68" s="3">
        <f>I155/'1.1 - Iedzīvotāju Skaits'!K68*1000</f>
        <v>280.23850085178873</v>
      </c>
      <c r="J68" s="3">
        <f>J155/'1.1 - Iedzīvotāju Skaits'!L68*1000</f>
        <v>326.9731136166522</v>
      </c>
      <c r="K68" s="3">
        <f>K155/'1.1 - Iedzīvotāju Skaits'!M68*1000</f>
        <v>338.39285714285717</v>
      </c>
      <c r="L68" s="3">
        <f>L155/'1.1 - Iedzīvotāju Skaits'!N68*1000</f>
        <v>365.41889483065955</v>
      </c>
      <c r="M68" s="3">
        <f>M155/'1.1 - Iedzīvotāju Skaits'!O68*1000</f>
        <v>382.88288288288288</v>
      </c>
      <c r="N68" s="94"/>
      <c r="O68" s="51"/>
      <c r="P68" s="51"/>
      <c r="Q68" s="51"/>
      <c r="R68" s="51">
        <f t="shared" si="3"/>
        <v>0.16676728080835782</v>
      </c>
      <c r="S68" s="51">
        <f t="shared" si="4"/>
        <v>3.492563471011758E-2</v>
      </c>
      <c r="T68" s="51">
        <f t="shared" si="5"/>
        <v>7.9865863351817071E-2</v>
      </c>
      <c r="U68" s="51">
        <f t="shared" si="6"/>
        <v>4.7791694133157495E-2</v>
      </c>
      <c r="V68" s="58">
        <f t="shared" si="10"/>
        <v>8.2337618250862485E-2</v>
      </c>
      <c r="W68" s="51"/>
      <c r="X68" s="82">
        <f t="shared" si="45"/>
        <v>0.49234266832093715</v>
      </c>
      <c r="Y68" s="33">
        <f t="shared" si="46"/>
        <v>0.44299991319919352</v>
      </c>
    </row>
    <row r="69" spans="3:25" x14ac:dyDescent="0.25">
      <c r="C69" s="36" t="s">
        <v>68</v>
      </c>
      <c r="D69" t="s">
        <v>91</v>
      </c>
      <c r="E69" s="3"/>
      <c r="F69" s="3"/>
      <c r="G69" s="3"/>
      <c r="H69" s="3"/>
      <c r="I69" s="3">
        <f>I156/'1.1 - Iedzīvotāju Skaits'!K69*1000</f>
        <v>253.24675324675323</v>
      </c>
      <c r="J69" s="3">
        <f>J156/'1.1 - Iedzīvotāju Skaits'!L69*1000</f>
        <v>294.66666666666669</v>
      </c>
      <c r="K69" s="3">
        <f>K156/'1.1 - Iedzīvotāju Skaits'!M69*1000</f>
        <v>330.52039381153304</v>
      </c>
      <c r="L69" s="3">
        <f>L156/'1.1 - Iedzīvotāju Skaits'!N69*1000</f>
        <v>357.03918722786648</v>
      </c>
      <c r="M69" s="3">
        <f>M156/'1.1 - Iedzīvotāju Skaits'!O69*1000</f>
        <v>414.78129713423834</v>
      </c>
      <c r="N69" s="94"/>
      <c r="O69" s="51"/>
      <c r="P69" s="51"/>
      <c r="Q69" s="51"/>
      <c r="R69" s="51">
        <f t="shared" si="3"/>
        <v>0.1635555555555557</v>
      </c>
      <c r="S69" s="51">
        <f t="shared" si="4"/>
        <v>0.12167554460927495</v>
      </c>
      <c r="T69" s="51">
        <f t="shared" si="5"/>
        <v>8.0233455825587552E-2</v>
      </c>
      <c r="U69" s="51">
        <f t="shared" si="6"/>
        <v>0.16172485254264315</v>
      </c>
      <c r="V69" s="58">
        <f t="shared" si="10"/>
        <v>0.13179735213326535</v>
      </c>
      <c r="W69" s="51"/>
      <c r="X69" s="82">
        <f t="shared" si="45"/>
        <v>0.5951601628605564</v>
      </c>
      <c r="Y69" s="33">
        <f t="shared" si="46"/>
        <v>0.8944019575395793</v>
      </c>
    </row>
    <row r="70" spans="3:25" x14ac:dyDescent="0.25">
      <c r="C70" s="36" t="s">
        <v>68</v>
      </c>
      <c r="D70" s="23" t="s">
        <v>92</v>
      </c>
      <c r="E70" s="3"/>
      <c r="F70" s="3"/>
      <c r="G70" s="3"/>
      <c r="H70" s="3"/>
      <c r="I70" s="3">
        <f>I157/'1.1 - Iedzīvotāju Skaits'!K70*1000</f>
        <v>230.84994753410285</v>
      </c>
      <c r="J70" s="3">
        <f>J157/'1.1 - Iedzīvotāju Skaits'!L70*1000</f>
        <v>274.31693989071039</v>
      </c>
      <c r="K70" s="3">
        <f>K157/'1.1 - Iedzīvotāju Skaits'!M70*1000</f>
        <v>294.77196885428253</v>
      </c>
      <c r="L70" s="3">
        <f>L157/'1.1 - Iedzīvotāju Skaits'!N70*1000</f>
        <v>343.21550741163054</v>
      </c>
      <c r="M70" s="3">
        <f>M157/'1.1 - Iedzīvotāju Skaits'!O70*1000</f>
        <v>368.85245901639348</v>
      </c>
      <c r="N70" s="94"/>
      <c r="O70" s="51"/>
      <c r="P70" s="51"/>
      <c r="Q70" s="51"/>
      <c r="R70" s="51">
        <f t="shared" si="3"/>
        <v>0.18829110779930444</v>
      </c>
      <c r="S70" s="51">
        <f t="shared" si="4"/>
        <v>7.4567137456846663E-2</v>
      </c>
      <c r="T70" s="51">
        <f t="shared" si="5"/>
        <v>0.16434241948322964</v>
      </c>
      <c r="U70" s="51">
        <f t="shared" si="6"/>
        <v>7.4696367300256153E-2</v>
      </c>
      <c r="V70" s="58">
        <f t="shared" si="10"/>
        <v>0.12547425800990922</v>
      </c>
      <c r="W70" s="51"/>
      <c r="X70" s="82">
        <f t="shared" si="45"/>
        <v>0.44711869518189568</v>
      </c>
      <c r="Y70" s="33">
        <f t="shared" si="46"/>
        <v>0.83669324401058986</v>
      </c>
    </row>
    <row r="71" spans="3:25" x14ac:dyDescent="0.25">
      <c r="C71" s="36" t="s">
        <v>68</v>
      </c>
      <c r="D71" s="23" t="s">
        <v>93</v>
      </c>
      <c r="E71" s="3"/>
      <c r="F71" s="3"/>
      <c r="G71" s="3"/>
      <c r="H71" s="3"/>
      <c r="I71" s="3">
        <f>I158/'1.1 - Iedzīvotāju Skaits'!K71*1000</f>
        <v>206.1473237943826</v>
      </c>
      <c r="J71" s="3">
        <f>J158/'1.1 - Iedzīvotāju Skaits'!L71*1000</f>
        <v>240.69077172153263</v>
      </c>
      <c r="K71" s="3">
        <f>K158/'1.1 - Iedzīvotāju Skaits'!M71*1000</f>
        <v>256.34106853750677</v>
      </c>
      <c r="L71" s="3">
        <f>L158/'1.1 - Iedzīvotāju Skaits'!N71*1000</f>
        <v>281.54269972451789</v>
      </c>
      <c r="M71" s="3">
        <f>M158/'1.1 - Iedzīvotāju Skaits'!O71*1000</f>
        <v>322.56235827664398</v>
      </c>
      <c r="N71" s="94"/>
      <c r="O71" s="51"/>
      <c r="P71" s="51"/>
      <c r="Q71" s="51"/>
      <c r="R71" s="51">
        <f t="shared" ref="R71:R85" si="51">(J71-I71)/I71</f>
        <v>0.16756680266974835</v>
      </c>
      <c r="S71" s="51">
        <f t="shared" ref="S71:S85" si="52">(K71-J71)/J71</f>
        <v>6.5022421524663879E-2</v>
      </c>
      <c r="T71" s="51">
        <f t="shared" ref="T71:T85" si="53">(L71-K71)/K71</f>
        <v>9.8312889662171776E-2</v>
      </c>
      <c r="U71" s="51">
        <f t="shared" ref="U71:U85" si="54">(M71-L71)/L71</f>
        <v>0.14569604749923454</v>
      </c>
      <c r="V71" s="58">
        <f t="shared" si="10"/>
        <v>0.11914954033895464</v>
      </c>
      <c r="W71" s="51"/>
      <c r="X71" s="82">
        <f t="shared" si="45"/>
        <v>0.29791277721544457</v>
      </c>
      <c r="Y71" s="33">
        <f t="shared" si="46"/>
        <v>0.77896971291895922</v>
      </c>
    </row>
    <row r="72" spans="3:25" ht="15.75" thickBot="1" x14ac:dyDescent="0.3">
      <c r="C72" s="37" t="s">
        <v>68</v>
      </c>
      <c r="D72" s="24" t="s">
        <v>94</v>
      </c>
      <c r="E72" s="22"/>
      <c r="F72" s="22"/>
      <c r="G72" s="22"/>
      <c r="H72" s="22"/>
      <c r="I72" s="22">
        <f>I159/'1.1 - Iedzīvotāju Skaits'!K72*1000</f>
        <v>344.1208198489752</v>
      </c>
      <c r="J72" s="22">
        <f>J159/'1.1 - Iedzīvotāju Skaits'!L72*1000</f>
        <v>402.88568257491676</v>
      </c>
      <c r="K72" s="22">
        <f>K159/'1.1 - Iedzīvotāju Skaits'!M72*1000</f>
        <v>441.78082191780823</v>
      </c>
      <c r="L72" s="22">
        <f>L159/'1.1 - Iedzīvotāju Skaits'!N72*1000</f>
        <v>491.76470588235293</v>
      </c>
      <c r="M72" s="22">
        <f>M159/'1.1 - Iedzīvotāju Skaits'!O72*1000</f>
        <v>540.38004750593825</v>
      </c>
      <c r="N72" s="86"/>
      <c r="O72" s="54"/>
      <c r="P72" s="54"/>
      <c r="Q72" s="54"/>
      <c r="R72" s="54">
        <f t="shared" si="51"/>
        <v>0.17076811205939754</v>
      </c>
      <c r="S72" s="54">
        <f t="shared" si="52"/>
        <v>9.6541378919959259E-2</v>
      </c>
      <c r="T72" s="54">
        <f t="shared" si="53"/>
        <v>0.11314181486548103</v>
      </c>
      <c r="U72" s="54">
        <f t="shared" si="54"/>
        <v>9.8858948277625661E-2</v>
      </c>
      <c r="V72" s="59">
        <f t="shared" ref="V72:V85" si="55">AVERAGE(N72:U72)</f>
        <v>0.11982756353061587</v>
      </c>
      <c r="W72" s="54"/>
      <c r="X72" s="46">
        <f t="shared" si="45"/>
        <v>1</v>
      </c>
      <c r="Y72" s="46">
        <f t="shared" si="46"/>
        <v>0.78515779827246668</v>
      </c>
    </row>
    <row r="73" spans="3:25" x14ac:dyDescent="0.25">
      <c r="C73" s="32" t="s">
        <v>95</v>
      </c>
      <c r="D73" s="11" t="s">
        <v>96</v>
      </c>
      <c r="E73" s="3">
        <f>E160/'1.1 - Iedzīvotāju Skaits'!G73*1000</f>
        <v>110.21126760563381</v>
      </c>
      <c r="F73" s="3">
        <f>F160/'1.1 - Iedzīvotāju Skaits'!H73*1000</f>
        <v>106.30528697798806</v>
      </c>
      <c r="G73" s="3">
        <f>G160/'1.1 - Iedzīvotāju Skaits'!I73*1000</f>
        <v>111.40151974105551</v>
      </c>
      <c r="H73" s="3">
        <f>H160/'1.1 - Iedzīvotāju Skaits'!J73*1000</f>
        <v>115.65966650387219</v>
      </c>
      <c r="I73" s="3">
        <f>I160/'1.1 - Iedzīvotāju Skaits'!K73*1000</f>
        <v>120.25183630640083</v>
      </c>
      <c r="J73" s="3">
        <f>J160/'1.1 - Iedzīvotāju Skaits'!L73*1000</f>
        <v>125.39217920179482</v>
      </c>
      <c r="K73" s="3">
        <f>K160/'1.1 - Iedzīvotāju Skaits'!M73*1000</f>
        <v>128.12153040903723</v>
      </c>
      <c r="L73" s="3">
        <f>L160/'1.1 - Iedzīvotāju Skaits'!N73*1000</f>
        <v>134.43768511785467</v>
      </c>
      <c r="M73" s="3">
        <f>M160/'1.1 - Iedzīvotāju Skaits'!O73*1000</f>
        <v>144.92960766097335</v>
      </c>
      <c r="N73" s="94">
        <f t="shared" ref="N73:N77" si="56">(F73-E73)/E73</f>
        <v>-3.5440846589501342E-2</v>
      </c>
      <c r="O73" s="51">
        <f t="shared" ref="O73:O77" si="57">(G73-F73)/F73</f>
        <v>4.7939598376915075E-2</v>
      </c>
      <c r="P73" s="51">
        <f t="shared" ref="P73:P77" si="58">(H73-G73)/G73</f>
        <v>3.8223417173431945E-2</v>
      </c>
      <c r="Q73" s="51">
        <f t="shared" ref="Q73:Q77" si="59">(I73-H73)/H73</f>
        <v>3.9704159119072879E-2</v>
      </c>
      <c r="R73" s="51">
        <f t="shared" si="51"/>
        <v>4.2746481494855743E-2</v>
      </c>
      <c r="S73" s="51">
        <f t="shared" si="52"/>
        <v>2.1766518650657197E-2</v>
      </c>
      <c r="T73" s="51">
        <f t="shared" si="53"/>
        <v>4.9298152220416475E-2</v>
      </c>
      <c r="U73" s="51">
        <f t="shared" si="54"/>
        <v>7.8043016985311381E-2</v>
      </c>
      <c r="V73" s="58">
        <f t="shared" si="55"/>
        <v>3.5285062178894919E-2</v>
      </c>
      <c r="W73" s="125" t="s">
        <v>22</v>
      </c>
      <c r="X73" s="82">
        <f t="shared" ref="X73:X74" si="60">(M73-$W$78)/($W$80-$W$78)</f>
        <v>0.25864117952500892</v>
      </c>
      <c r="Y73" s="33">
        <f t="shared" ref="Y73:Y74" si="61">(V73-$W$74)/($W$76-$W$74)</f>
        <v>0.69946672309771074</v>
      </c>
    </row>
    <row r="74" spans="3:25" x14ac:dyDescent="0.25">
      <c r="C74" s="32" t="s">
        <v>95</v>
      </c>
      <c r="D74" s="11" t="s">
        <v>97</v>
      </c>
      <c r="E74" s="3">
        <f>E161/'1.1 - Iedzīvotāju Skaits'!G74*1000</f>
        <v>266.41536964980543</v>
      </c>
      <c r="F74" s="3">
        <f>F161/'1.1 - Iedzīvotāju Skaits'!H74*1000</f>
        <v>256.43040277892646</v>
      </c>
      <c r="G74" s="3">
        <f>G161/'1.1 - Iedzīvotāju Skaits'!I74*1000</f>
        <v>270.03440463203827</v>
      </c>
      <c r="H74" s="3">
        <f>H161/'1.1 - Iedzīvotāju Skaits'!J74*1000</f>
        <v>284.97142120417726</v>
      </c>
      <c r="I74" s="3">
        <f>I161/'1.1 - Iedzīvotāju Skaits'!K74*1000</f>
        <v>298.7097615013684</v>
      </c>
      <c r="J74" s="3">
        <f>J161/'1.1 - Iedzīvotāju Skaits'!L74*1000</f>
        <v>314.46153846153845</v>
      </c>
      <c r="K74" s="3">
        <f>K161/'1.1 - Iedzīvotāju Skaits'!M74*1000</f>
        <v>324.37979653756918</v>
      </c>
      <c r="L74" s="3">
        <f>L161/'1.1 - Iedzīvotāju Skaits'!N74*1000</f>
        <v>341.62610420046872</v>
      </c>
      <c r="M74" s="3">
        <f>M161/'1.1 - Iedzīvotāju Skaits'!O74*1000</f>
        <v>367.45787280304404</v>
      </c>
      <c r="N74" s="94">
        <f t="shared" si="56"/>
        <v>-3.7478944566914016E-2</v>
      </c>
      <c r="O74" s="51">
        <f t="shared" si="57"/>
        <v>5.3051438931132046E-2</v>
      </c>
      <c r="P74" s="51">
        <f t="shared" si="58"/>
        <v>5.5315235080851552E-2</v>
      </c>
      <c r="Q74" s="51">
        <f t="shared" si="59"/>
        <v>4.820953707967738E-2</v>
      </c>
      <c r="R74" s="51">
        <f t="shared" si="51"/>
        <v>5.2732715800778707E-2</v>
      </c>
      <c r="S74" s="51">
        <f t="shared" si="52"/>
        <v>3.1540448871917669E-2</v>
      </c>
      <c r="T74" s="51">
        <f t="shared" si="53"/>
        <v>5.3167021642490299E-2</v>
      </c>
      <c r="U74" s="51">
        <f t="shared" si="54"/>
        <v>7.5614153265691458E-2</v>
      </c>
      <c r="V74" s="58">
        <f t="shared" si="55"/>
        <v>4.1518950763203138E-2</v>
      </c>
      <c r="W74" s="51">
        <f>MIN(V73:V85)</f>
        <v>-0.1771705353708434</v>
      </c>
      <c r="X74" s="82">
        <f t="shared" si="60"/>
        <v>0.76694974326369902</v>
      </c>
      <c r="Y74" s="33">
        <f t="shared" si="61"/>
        <v>0.71999052981549561</v>
      </c>
    </row>
    <row r="75" spans="3:25" x14ac:dyDescent="0.25">
      <c r="C75" s="32" t="s">
        <v>95</v>
      </c>
      <c r="D75" s="10" t="s">
        <v>98</v>
      </c>
      <c r="E75" s="3">
        <f>E162/'1.1 - Iedzīvotāju Skaits'!G75*1000</f>
        <v>288.84462151394422</v>
      </c>
      <c r="F75" s="3">
        <f>F162/'1.1 - Iedzīvotāju Skaits'!H75*1000</f>
        <v>289.74249840391576</v>
      </c>
      <c r="G75" s="3">
        <f>G162/'1.1 - Iedzīvotāju Skaits'!I75*1000</f>
        <v>298.72926986861944</v>
      </c>
      <c r="H75" s="3">
        <f>H162/'1.1 - Iedzīvotāju Skaits'!J75*1000</f>
        <v>311.52173913043481</v>
      </c>
      <c r="I75" s="3">
        <f>I162/'1.1 - Iedzīvotāju Skaits'!K75*1000</f>
        <v>325.46076591987639</v>
      </c>
      <c r="J75" s="3">
        <f>J162/'1.1 - Iedzīvotāju Skaits'!L75*1000</f>
        <v>349.00766801984662</v>
      </c>
      <c r="K75" s="3">
        <f>K162/'1.1 - Iedzīvotāju Skaits'!M75*1000</f>
        <v>364.13793103448279</v>
      </c>
      <c r="L75" s="3">
        <f>L162/'1.1 - Iedzīvotāju Skaits'!N75*1000</f>
        <v>384.85026423957726</v>
      </c>
      <c r="M75" s="3">
        <f>M162/'1.1 - Iedzīvotāju Skaits'!O75*1000</f>
        <v>401.78465199286137</v>
      </c>
      <c r="N75" s="94">
        <f t="shared" si="56"/>
        <v>3.1085117156256143E-3</v>
      </c>
      <c r="O75" s="51">
        <f t="shared" si="57"/>
        <v>3.1016407721368038E-2</v>
      </c>
      <c r="P75" s="51">
        <f t="shared" si="58"/>
        <v>4.2822952258549936E-2</v>
      </c>
      <c r="Q75" s="51">
        <f t="shared" si="59"/>
        <v>4.4744956895625458E-2</v>
      </c>
      <c r="R75" s="51">
        <f t="shared" si="51"/>
        <v>7.2349433681868497E-2</v>
      </c>
      <c r="S75" s="51">
        <f t="shared" si="52"/>
        <v>4.3352236644198246E-2</v>
      </c>
      <c r="T75" s="51">
        <f t="shared" si="53"/>
        <v>5.6880460506414723E-2</v>
      </c>
      <c r="U75" s="51">
        <f t="shared" si="54"/>
        <v>4.4002536380596341E-2</v>
      </c>
      <c r="V75" s="58">
        <f t="shared" si="55"/>
        <v>4.2284686975530852E-2</v>
      </c>
      <c r="W75" s="125" t="s">
        <v>25</v>
      </c>
      <c r="X75" s="82">
        <f>(M75-$W$78)/($W$80-$W$78)</f>
        <v>0.84536043781799008</v>
      </c>
      <c r="Y75" s="33">
        <f>(V75-$W$74)/($W$76-$W$74)</f>
        <v>0.72251156011722129</v>
      </c>
    </row>
    <row r="76" spans="3:25" x14ac:dyDescent="0.25">
      <c r="C76" s="32" t="s">
        <v>95</v>
      </c>
      <c r="D76" s="10" t="s">
        <v>99</v>
      </c>
      <c r="E76" s="3">
        <f>E163/'1.1 - Iedzīvotāju Skaits'!G76*1000</f>
        <v>328.55898577373466</v>
      </c>
      <c r="F76" s="3">
        <f>F163/'1.1 - Iedzīvotāju Skaits'!H76*1000</f>
        <v>332.71046420141619</v>
      </c>
      <c r="G76" s="3">
        <f>G163/'1.1 - Iedzīvotāju Skaits'!I76*1000</f>
        <v>343.21061558415641</v>
      </c>
      <c r="H76" s="3">
        <f>H163/'1.1 - Iedzīvotāju Skaits'!J76*1000</f>
        <v>355.76923076923077</v>
      </c>
      <c r="I76" s="3">
        <f>I163/'1.1 - Iedzīvotāju Skaits'!K76*1000</f>
        <v>378.88774459320291</v>
      </c>
      <c r="J76" s="3">
        <f>J163/'1.1 - Iedzīvotāju Skaits'!L76*1000</f>
        <v>402.90955091714102</v>
      </c>
      <c r="K76" s="3">
        <f>K163/'1.1 - Iedzīvotāju Skaits'!M76*1000</f>
        <v>424.71958584987055</v>
      </c>
      <c r="L76" s="3">
        <f>L163/'1.1 - Iedzīvotāju Skaits'!N76*1000</f>
        <v>440.28950542822673</v>
      </c>
      <c r="M76" s="3">
        <f>M163/'1.1 - Iedzīvotāju Skaits'!O76*1000</f>
        <v>469.48304613674264</v>
      </c>
      <c r="N76" s="94">
        <f t="shared" si="56"/>
        <v>1.2635412840422149E-2</v>
      </c>
      <c r="O76" s="51">
        <f t="shared" si="57"/>
        <v>3.1559426325658481E-2</v>
      </c>
      <c r="P76" s="51">
        <f t="shared" si="58"/>
        <v>3.6591569767441948E-2</v>
      </c>
      <c r="Q76" s="51">
        <f t="shared" si="59"/>
        <v>6.4981768586300059E-2</v>
      </c>
      <c r="R76" s="51">
        <f t="shared" si="51"/>
        <v>6.3400853331187557E-2</v>
      </c>
      <c r="S76" s="51">
        <f t="shared" si="52"/>
        <v>5.4131342588140348E-2</v>
      </c>
      <c r="T76" s="51">
        <f t="shared" si="53"/>
        <v>3.6659292618211908E-2</v>
      </c>
      <c r="U76" s="51">
        <f t="shared" si="54"/>
        <v>6.6305329444821079E-2</v>
      </c>
      <c r="V76" s="58">
        <f t="shared" si="55"/>
        <v>4.5783124437772944E-2</v>
      </c>
      <c r="W76" s="51">
        <f>MAX(V73:V85)</f>
        <v>0.12656885713212163</v>
      </c>
      <c r="X76" s="82">
        <f t="shared" ref="X76:X85" si="62">(M76-$W$78)/($W$80-$W$78)</f>
        <v>1</v>
      </c>
      <c r="Y76" s="33">
        <f t="shared" ref="Y76:Y85" si="63">(V76-$W$74)/($W$76-$W$74)</f>
        <v>0.73402945193037461</v>
      </c>
    </row>
    <row r="77" spans="3:25" x14ac:dyDescent="0.25">
      <c r="C77" s="32" t="s">
        <v>95</v>
      </c>
      <c r="D77" s="10" t="s">
        <v>100</v>
      </c>
      <c r="E77" s="3">
        <f>E164/'1.1 - Iedzīvotāju Skaits'!G77*1000</f>
        <v>317.0824847250509</v>
      </c>
      <c r="F77" s="3">
        <f>F164/'1.1 - Iedzīvotāju Skaits'!H77*1000</f>
        <v>327.09424083769636</v>
      </c>
      <c r="G77" s="3">
        <f>G164/'1.1 - Iedzīvotāju Skaits'!I77*1000</f>
        <v>333.77854948577533</v>
      </c>
      <c r="H77" s="3">
        <f>H164/'1.1 - Iedzīvotāju Skaits'!J77*1000</f>
        <v>349.31322380824133</v>
      </c>
      <c r="I77" s="3">
        <f>I164/'1.1 - Iedzīvotāju Skaits'!K77*1000</f>
        <v>332.46753246753246</v>
      </c>
      <c r="J77" s="3">
        <f>J164/'1.1 - Iedzīvotāju Skaits'!L77*1000</f>
        <v>350.64217649495924</v>
      </c>
      <c r="K77" s="3">
        <f>K164/'1.1 - Iedzīvotāju Skaits'!M77*1000</f>
        <v>357.96410544026918</v>
      </c>
      <c r="L77" s="3">
        <f>L164/'1.1 - Iedzīvotāju Skaits'!N77*1000</f>
        <v>373.76725838264304</v>
      </c>
      <c r="M77" s="3">
        <f>M164/'1.1 - Iedzīvotāju Skaits'!O77*1000</f>
        <v>387.01854493580601</v>
      </c>
      <c r="N77" s="94">
        <f t="shared" si="56"/>
        <v>3.1574611008005911E-2</v>
      </c>
      <c r="O77" s="51">
        <f t="shared" si="57"/>
        <v>2.043542139708816E-2</v>
      </c>
      <c r="P77" s="51">
        <f t="shared" si="58"/>
        <v>4.6541859404683063E-2</v>
      </c>
      <c r="Q77" s="51">
        <f t="shared" si="59"/>
        <v>-4.8225174979222837E-2</v>
      </c>
      <c r="R77" s="51">
        <f t="shared" si="51"/>
        <v>5.4665921488744613E-2</v>
      </c>
      <c r="S77" s="51">
        <f t="shared" si="52"/>
        <v>2.0881483849148973E-2</v>
      </c>
      <c r="T77" s="51">
        <f t="shared" si="53"/>
        <v>4.4147311705840325E-2</v>
      </c>
      <c r="U77" s="51">
        <f t="shared" si="54"/>
        <v>3.5453310197644458E-2</v>
      </c>
      <c r="V77" s="58">
        <f t="shared" si="55"/>
        <v>2.5684343008991584E-2</v>
      </c>
      <c r="W77" s="125" t="s">
        <v>173</v>
      </c>
      <c r="X77" s="82">
        <f t="shared" si="62"/>
        <v>0.81163106566209076</v>
      </c>
      <c r="Y77" s="33">
        <f t="shared" si="63"/>
        <v>0.66785831336597146</v>
      </c>
    </row>
    <row r="78" spans="3:25" x14ac:dyDescent="0.25">
      <c r="C78" s="32" t="s">
        <v>95</v>
      </c>
      <c r="D78" t="s">
        <v>176</v>
      </c>
      <c r="E78" s="3"/>
      <c r="F78" s="3"/>
      <c r="G78" s="3"/>
      <c r="H78" s="3"/>
      <c r="I78" s="3"/>
      <c r="J78" s="3">
        <f>J165/'1.1 - Iedzīvotāju Skaits'!L78*1000</f>
        <v>57.079081632653057</v>
      </c>
      <c r="K78" s="3">
        <f>K165/'1.1 - Iedzīvotāju Skaits'!M78*1000</f>
        <v>45.410937000319798</v>
      </c>
      <c r="L78" s="3">
        <f>L165/'1.1 - Iedzīvotāju Skaits'!N78*1000</f>
        <v>36.19047619047619</v>
      </c>
      <c r="M78" s="3">
        <f>M165/'1.1 - Iedzīvotāju Skaits'!O78*1000</f>
        <v>31.701192718141868</v>
      </c>
      <c r="N78" s="94"/>
      <c r="O78" s="51"/>
      <c r="P78" s="51"/>
      <c r="Q78" s="51"/>
      <c r="R78" s="51"/>
      <c r="S78" s="51">
        <f t="shared" si="52"/>
        <v>-0.20442067914523521</v>
      </c>
      <c r="T78" s="51">
        <f t="shared" si="53"/>
        <v>-0.20304493628437298</v>
      </c>
      <c r="U78" s="51">
        <f t="shared" si="54"/>
        <v>-0.12404599068292203</v>
      </c>
      <c r="V78" s="58">
        <f t="shared" si="55"/>
        <v>-0.1771705353708434</v>
      </c>
      <c r="W78" s="3">
        <f>MIN(M73:M85)</f>
        <v>31.701192718141868</v>
      </c>
      <c r="X78" s="82">
        <f t="shared" si="62"/>
        <v>0</v>
      </c>
      <c r="Y78" s="33">
        <f t="shared" si="63"/>
        <v>0</v>
      </c>
    </row>
    <row r="79" spans="3:25" x14ac:dyDescent="0.25">
      <c r="C79" s="32" t="s">
        <v>95</v>
      </c>
      <c r="D79" t="s">
        <v>177</v>
      </c>
      <c r="E79" s="3"/>
      <c r="F79" s="3"/>
      <c r="G79" s="3"/>
      <c r="H79" s="3"/>
      <c r="I79" s="3"/>
      <c r="J79" s="3">
        <f>J166/'1.1 - Iedzīvotāju Skaits'!L79*1000</f>
        <v>303.11284046692606</v>
      </c>
      <c r="K79" s="3">
        <f>K166/'1.1 - Iedzīvotāju Skaits'!M79*1000</f>
        <v>334.38548037088185</v>
      </c>
      <c r="L79" s="3">
        <f>L166/'1.1 - Iedzīvotāju Skaits'!N79*1000</f>
        <v>367.88177339901478</v>
      </c>
      <c r="M79" s="3">
        <f>M166/'1.1 - Iedzīvotāju Skaits'!O79*1000</f>
        <v>394.89816096499902</v>
      </c>
      <c r="N79" s="94"/>
      <c r="O79" s="51"/>
      <c r="P79" s="51"/>
      <c r="Q79" s="51"/>
      <c r="R79" s="51"/>
      <c r="S79" s="51">
        <f t="shared" si="52"/>
        <v>0.10317161046619562</v>
      </c>
      <c r="T79" s="51">
        <f t="shared" si="53"/>
        <v>0.10017268988767303</v>
      </c>
      <c r="U79" s="51">
        <f t="shared" si="54"/>
        <v>7.3437689821837196E-2</v>
      </c>
      <c r="V79" s="58">
        <f t="shared" si="55"/>
        <v>9.2260663391901934E-2</v>
      </c>
      <c r="W79" s="125" t="s">
        <v>174</v>
      </c>
      <c r="X79" s="82">
        <f t="shared" si="62"/>
        <v>0.82963002100403049</v>
      </c>
      <c r="Y79" s="33">
        <f t="shared" si="63"/>
        <v>0.88704726951119861</v>
      </c>
    </row>
    <row r="80" spans="3:25" x14ac:dyDescent="0.25">
      <c r="C80" s="32" t="s">
        <v>95</v>
      </c>
      <c r="D80" t="s">
        <v>103</v>
      </c>
      <c r="E80" s="3"/>
      <c r="F80" s="3"/>
      <c r="G80" s="3"/>
      <c r="H80" s="3"/>
      <c r="I80" s="3">
        <f>I167/'1.1 - Iedzīvotāju Skaits'!K80*1000</f>
        <v>204.10065237651446</v>
      </c>
      <c r="J80" s="3">
        <f>J167/'1.1 - Iedzīvotāju Skaits'!L80*1000</f>
        <v>225.74626865671644</v>
      </c>
      <c r="K80" s="3">
        <f>K167/'1.1 - Iedzīvotāju Skaits'!M80*1000</f>
        <v>253.57029514439861</v>
      </c>
      <c r="L80" s="3">
        <f>L167/'1.1 - Iedzīvotāju Skaits'!N80*1000</f>
        <v>278.67790019442646</v>
      </c>
      <c r="M80" s="3">
        <f>M167/'1.1 - Iedzīvotāju Skaits'!O80*1000</f>
        <v>314.6991121341664</v>
      </c>
      <c r="N80" s="94"/>
      <c r="O80" s="51"/>
      <c r="P80" s="51"/>
      <c r="Q80" s="51"/>
      <c r="R80" s="51">
        <f t="shared" si="51"/>
        <v>0.10605363592993935</v>
      </c>
      <c r="S80" s="51">
        <f t="shared" si="52"/>
        <v>0.12325353882146814</v>
      </c>
      <c r="T80" s="51">
        <f t="shared" si="53"/>
        <v>9.9016349828082259E-2</v>
      </c>
      <c r="U80" s="51">
        <f t="shared" si="54"/>
        <v>0.1292575116814389</v>
      </c>
      <c r="V80" s="58">
        <f t="shared" si="55"/>
        <v>0.11439525906523217</v>
      </c>
      <c r="W80" s="3">
        <f>MAX(M73:M85)</f>
        <v>469.48304613674264</v>
      </c>
      <c r="X80" s="82">
        <f t="shared" si="62"/>
        <v>0.64643592968990859</v>
      </c>
      <c r="Y80" s="33">
        <f t="shared" si="63"/>
        <v>0.95992091125694012</v>
      </c>
    </row>
    <row r="81" spans="3:25" x14ac:dyDescent="0.25">
      <c r="C81" s="32" t="s">
        <v>95</v>
      </c>
      <c r="D81" t="s">
        <v>178</v>
      </c>
      <c r="E81" s="3"/>
      <c r="F81" s="3"/>
      <c r="G81" s="3"/>
      <c r="H81" s="3"/>
      <c r="I81" s="3"/>
      <c r="J81" s="3">
        <f>J168/'1.1 - Iedzīvotāju Skaits'!L81*1000</f>
        <v>297.99107142857144</v>
      </c>
      <c r="K81" s="3">
        <f>K168/'1.1 - Iedzīvotāju Skaits'!M81*1000</f>
        <v>328.5498489425982</v>
      </c>
      <c r="L81" s="3">
        <f>L168/'1.1 - Iedzīvotāju Skaits'!N81*1000</f>
        <v>368.66359447004612</v>
      </c>
      <c r="M81" s="3">
        <f>M168/'1.1 - Iedzīvotāju Skaits'!O81*1000</f>
        <v>407.42172400463858</v>
      </c>
      <c r="N81" s="94"/>
      <c r="O81" s="51"/>
      <c r="P81" s="51"/>
      <c r="Q81" s="51"/>
      <c r="R81" s="51"/>
      <c r="S81" s="51">
        <f t="shared" si="52"/>
        <v>0.10254930581486132</v>
      </c>
      <c r="T81" s="51">
        <f t="shared" si="53"/>
        <v>0.12209333121457711</v>
      </c>
      <c r="U81" s="51">
        <f t="shared" si="54"/>
        <v>0.10513142636258202</v>
      </c>
      <c r="V81" s="58">
        <f t="shared" si="55"/>
        <v>0.10992468779734015</v>
      </c>
      <c r="W81" s="51"/>
      <c r="X81" s="82">
        <f t="shared" si="62"/>
        <v>0.85823687837338936</v>
      </c>
      <c r="Y81" s="33">
        <f t="shared" si="63"/>
        <v>0.94520246716230927</v>
      </c>
    </row>
    <row r="82" spans="3:25" x14ac:dyDescent="0.25">
      <c r="C82" s="32" t="s">
        <v>95</v>
      </c>
      <c r="D82" t="s">
        <v>105</v>
      </c>
      <c r="E82" s="3"/>
      <c r="F82" s="3"/>
      <c r="G82" s="3"/>
      <c r="H82" s="3"/>
      <c r="I82" s="3">
        <f>I169/'1.1 - Iedzīvotāju Skaits'!K82*1000</f>
        <v>235.31844499586435</v>
      </c>
      <c r="J82" s="3">
        <f>J169/'1.1 - Iedzīvotāju Skaits'!L82*1000</f>
        <v>274.80916030534354</v>
      </c>
      <c r="K82" s="3">
        <f>K169/'1.1 - Iedzīvotāju Skaits'!M82*1000</f>
        <v>311.99317114810071</v>
      </c>
      <c r="L82" s="3">
        <f>L169/'1.1 - Iedzīvotāju Skaits'!N82*1000</f>
        <v>344.19202743249031</v>
      </c>
      <c r="M82" s="3">
        <f>M169/'1.1 - Iedzīvotāju Skaits'!O82*1000</f>
        <v>375.43402777777777</v>
      </c>
      <c r="N82" s="94"/>
      <c r="O82" s="51"/>
      <c r="P82" s="51"/>
      <c r="Q82" s="51"/>
      <c r="R82" s="51">
        <f t="shared" si="51"/>
        <v>0.1678181891358887</v>
      </c>
      <c r="S82" s="51">
        <f t="shared" si="52"/>
        <v>0.13530848390003303</v>
      </c>
      <c r="T82" s="51">
        <f t="shared" si="53"/>
        <v>0.10320372130550591</v>
      </c>
      <c r="U82" s="51">
        <f t="shared" si="54"/>
        <v>9.0769099384253635E-2</v>
      </c>
      <c r="V82" s="58">
        <f t="shared" si="55"/>
        <v>0.12427487343142032</v>
      </c>
      <c r="W82" s="51"/>
      <c r="X82" s="82">
        <f t="shared" si="62"/>
        <v>0.78516921698662434</v>
      </c>
      <c r="Y82" s="33">
        <f t="shared" si="63"/>
        <v>0.9924475265397823</v>
      </c>
    </row>
    <row r="83" spans="3:25" x14ac:dyDescent="0.25">
      <c r="C83" s="32" t="s">
        <v>95</v>
      </c>
      <c r="D83" t="s">
        <v>106</v>
      </c>
      <c r="E83" s="3"/>
      <c r="F83" s="3"/>
      <c r="G83" s="3"/>
      <c r="H83" s="3"/>
      <c r="I83" s="3">
        <f>I170/'1.1 - Iedzīvotāju Skaits'!K83*1000</f>
        <v>315.25595539787128</v>
      </c>
      <c r="J83" s="3">
        <f>J170/'1.1 - Iedzīvotāju Skaits'!L83*1000</f>
        <v>341.72661870503595</v>
      </c>
      <c r="K83" s="3">
        <f>K170/'1.1 - Iedzīvotāju Skaits'!M83*1000</f>
        <v>374.60317460317458</v>
      </c>
      <c r="L83" s="3">
        <f>L170/'1.1 - Iedzīvotāju Skaits'!N83*1000</f>
        <v>404.23223005968526</v>
      </c>
      <c r="M83" s="3">
        <f>M170/'1.1 - Iedzīvotāju Skaits'!O83*1000</f>
        <v>433.2409972299169</v>
      </c>
      <c r="N83" s="94"/>
      <c r="O83" s="51"/>
      <c r="P83" s="51"/>
      <c r="Q83" s="51"/>
      <c r="R83" s="51">
        <f t="shared" si="51"/>
        <v>8.3965624927710439E-2</v>
      </c>
      <c r="S83" s="51">
        <f t="shared" si="52"/>
        <v>9.6207184628237269E-2</v>
      </c>
      <c r="T83" s="51">
        <f t="shared" si="53"/>
        <v>7.9094512447464974E-2</v>
      </c>
      <c r="U83" s="51">
        <f t="shared" si="54"/>
        <v>7.1762628046626725E-2</v>
      </c>
      <c r="V83" s="58">
        <f t="shared" si="55"/>
        <v>8.2757487512509859E-2</v>
      </c>
      <c r="W83" s="51"/>
      <c r="X83" s="82">
        <f t="shared" si="62"/>
        <v>0.91721436458863081</v>
      </c>
      <c r="Y83" s="33">
        <f t="shared" si="63"/>
        <v>0.85576000116881756</v>
      </c>
    </row>
    <row r="84" spans="3:25" x14ac:dyDescent="0.25">
      <c r="C84" s="32" t="s">
        <v>95</v>
      </c>
      <c r="D84" t="s">
        <v>107</v>
      </c>
      <c r="E84" s="3"/>
      <c r="F84" s="3"/>
      <c r="G84" s="3"/>
      <c r="H84" s="3"/>
      <c r="I84" s="3">
        <f>I171/'1.1 - Iedzīvotāju Skaits'!K84*1000</f>
        <v>233.91461214672279</v>
      </c>
      <c r="J84" s="3">
        <f>J171/'1.1 - Iedzīvotāju Skaits'!L84*1000</f>
        <v>268.21800367421923</v>
      </c>
      <c r="K84" s="3">
        <f>K171/'1.1 - Iedzīvotāju Skaits'!M84*1000</f>
        <v>317.08860759493672</v>
      </c>
      <c r="L84" s="3">
        <f>L171/'1.1 - Iedzīvotāju Skaits'!N84*1000</f>
        <v>347.79792746113992</v>
      </c>
      <c r="M84" s="3">
        <f>M171/'1.1 - Iedzīvotāju Skaits'!O84*1000</f>
        <v>375.82128777923782</v>
      </c>
      <c r="N84" s="94"/>
      <c r="O84" s="51"/>
      <c r="P84" s="51"/>
      <c r="Q84" s="51"/>
      <c r="R84" s="51">
        <f t="shared" si="51"/>
        <v>0.14664920336819173</v>
      </c>
      <c r="S84" s="51">
        <f t="shared" si="52"/>
        <v>0.18220478585052888</v>
      </c>
      <c r="T84" s="51">
        <f t="shared" si="53"/>
        <v>9.6847755266668778E-2</v>
      </c>
      <c r="U84" s="51">
        <f t="shared" si="54"/>
        <v>8.057368404309713E-2</v>
      </c>
      <c r="V84" s="58">
        <f t="shared" si="55"/>
        <v>0.12656885713212163</v>
      </c>
      <c r="W84" s="51"/>
      <c r="X84" s="82">
        <f t="shared" si="62"/>
        <v>0.78605381281542797</v>
      </c>
      <c r="Y84" s="33">
        <f t="shared" si="63"/>
        <v>1</v>
      </c>
    </row>
    <row r="85" spans="3:25" x14ac:dyDescent="0.25">
      <c r="C85" s="38" t="s">
        <v>95</v>
      </c>
      <c r="D85" s="4" t="s">
        <v>108</v>
      </c>
      <c r="E85" s="42"/>
      <c r="F85" s="42"/>
      <c r="G85" s="42"/>
      <c r="H85" s="42"/>
      <c r="I85" s="42">
        <f>I172/'1.1 - Iedzīvotāju Skaits'!K85*1000</f>
        <v>265.36312849162016</v>
      </c>
      <c r="J85" s="42">
        <f>J172/'1.1 - Iedzīvotāju Skaits'!L85*1000</f>
        <v>306.31479736098021</v>
      </c>
      <c r="K85" s="42">
        <f>K172/'1.1 - Iedzīvotāju Skaits'!M85*1000</f>
        <v>358.10810810810813</v>
      </c>
      <c r="L85" s="42">
        <f>L172/'1.1 - Iedzīvotāju Skaits'!N85*1000</f>
        <v>366.63433559650827</v>
      </c>
      <c r="M85" s="42">
        <f>M172/'1.1 - Iedzīvotāju Skaits'!O85*1000</f>
        <v>412.16879293424927</v>
      </c>
      <c r="N85" s="95"/>
      <c r="O85" s="65"/>
      <c r="P85" s="65"/>
      <c r="Q85" s="65"/>
      <c r="R85" s="65">
        <f t="shared" si="51"/>
        <v>0.15432313110769363</v>
      </c>
      <c r="S85" s="65">
        <f t="shared" si="52"/>
        <v>0.16908523908523915</v>
      </c>
      <c r="T85" s="65">
        <f t="shared" si="53"/>
        <v>2.3809088080815478E-2</v>
      </c>
      <c r="U85" s="65">
        <f t="shared" si="54"/>
        <v>0.12419583469632532</v>
      </c>
      <c r="V85" s="66">
        <f t="shared" si="55"/>
        <v>0.1178533232425184</v>
      </c>
      <c r="W85" s="65"/>
      <c r="X85" s="78">
        <f t="shared" si="62"/>
        <v>0.86908033589119471</v>
      </c>
      <c r="Y85" s="28">
        <f t="shared" si="63"/>
        <v>0.97130588226379577</v>
      </c>
    </row>
    <row r="86" spans="3:25" s="21" customFormat="1" x14ac:dyDescent="0.25"/>
    <row r="87" spans="3:25" s="21" customFormat="1" x14ac:dyDescent="0.25"/>
    <row r="88" spans="3:25" s="21" customFormat="1" x14ac:dyDescent="0.25"/>
    <row r="89" spans="3:25" s="21" customFormat="1" x14ac:dyDescent="0.25">
      <c r="C89" s="1" t="s">
        <v>0</v>
      </c>
      <c r="E89" s="186" t="s">
        <v>179</v>
      </c>
      <c r="F89" s="187"/>
      <c r="G89" s="187"/>
      <c r="H89" s="187"/>
      <c r="I89" s="187"/>
      <c r="J89" s="187"/>
      <c r="K89" s="187"/>
      <c r="L89" s="187"/>
      <c r="M89" s="188"/>
    </row>
    <row r="90" spans="3:25" s="21" customFormat="1" x14ac:dyDescent="0.25">
      <c r="C90" s="2" t="s">
        <v>2</v>
      </c>
      <c r="E90" s="189"/>
      <c r="F90" s="190"/>
      <c r="G90" s="190"/>
      <c r="H90" s="190"/>
      <c r="I90" s="190"/>
      <c r="J90" s="190"/>
      <c r="K90" s="190"/>
      <c r="L90" s="190"/>
      <c r="M90" s="191"/>
    </row>
    <row r="91" spans="3:25" s="21" customFormat="1" hidden="1" outlineLevel="1" x14ac:dyDescent="0.25"/>
    <row r="92" spans="3:25" hidden="1" outlineLevel="1" x14ac:dyDescent="0.25">
      <c r="C92" s="29" t="s">
        <v>3</v>
      </c>
      <c r="D92" s="30" t="s">
        <v>4</v>
      </c>
      <c r="E92" s="30">
        <v>2011</v>
      </c>
      <c r="F92" s="30">
        <v>2012</v>
      </c>
      <c r="G92" s="30">
        <v>2013</v>
      </c>
      <c r="H92" s="30">
        <v>2014</v>
      </c>
      <c r="I92" s="30">
        <v>2015</v>
      </c>
      <c r="J92" s="30">
        <v>2016</v>
      </c>
      <c r="K92" s="30">
        <v>2017</v>
      </c>
      <c r="L92" s="30">
        <v>2018</v>
      </c>
      <c r="M92" s="30">
        <v>2019</v>
      </c>
      <c r="N92" s="29" t="s">
        <v>7</v>
      </c>
      <c r="O92" s="30" t="s">
        <v>8</v>
      </c>
      <c r="P92" s="30" t="s">
        <v>9</v>
      </c>
      <c r="Q92" s="30" t="s">
        <v>10</v>
      </c>
      <c r="R92" s="30" t="s">
        <v>11</v>
      </c>
      <c r="S92" s="30" t="s">
        <v>12</v>
      </c>
      <c r="T92" s="30" t="s">
        <v>13</v>
      </c>
      <c r="U92" s="30" t="s">
        <v>14</v>
      </c>
      <c r="V92" s="57" t="s">
        <v>172</v>
      </c>
      <c r="W92" s="30"/>
      <c r="X92" s="57" t="s">
        <v>19</v>
      </c>
      <c r="Y92" s="43" t="s">
        <v>18</v>
      </c>
    </row>
    <row r="93" spans="3:25" hidden="1" outlineLevel="1" x14ac:dyDescent="0.25">
      <c r="C93" s="32" t="s">
        <v>20</v>
      </c>
      <c r="D93" s="11" t="s">
        <v>21</v>
      </c>
      <c r="E93">
        <v>19064</v>
      </c>
      <c r="F93">
        <v>18991</v>
      </c>
      <c r="G93">
        <v>19644</v>
      </c>
      <c r="H93">
        <v>20126</v>
      </c>
      <c r="I93">
        <v>20728</v>
      </c>
      <c r="J93">
        <v>21491</v>
      </c>
      <c r="K93">
        <v>22184</v>
      </c>
      <c r="L93">
        <v>22925</v>
      </c>
      <c r="M93">
        <v>23699</v>
      </c>
      <c r="N93" s="94">
        <f>(F93-E93)/E93</f>
        <v>-3.82920688208141E-3</v>
      </c>
      <c r="O93" s="51">
        <f t="shared" ref="O93:U93" si="64">(G93-F93)/F93</f>
        <v>3.4384708546153442E-2</v>
      </c>
      <c r="P93" s="51">
        <f t="shared" si="64"/>
        <v>2.4536754225208714E-2</v>
      </c>
      <c r="Q93" s="51">
        <f t="shared" si="64"/>
        <v>2.9911557189704858E-2</v>
      </c>
      <c r="R93" s="51">
        <f t="shared" si="64"/>
        <v>3.6810111925897337E-2</v>
      </c>
      <c r="S93" s="51">
        <f t="shared" si="64"/>
        <v>3.2246056488762741E-2</v>
      </c>
      <c r="T93" s="51">
        <f t="shared" si="64"/>
        <v>3.340245221781464E-2</v>
      </c>
      <c r="U93" s="51">
        <f t="shared" si="64"/>
        <v>3.3762268266085062E-2</v>
      </c>
      <c r="V93" s="58">
        <f>AVERAGE(N93:U93)</f>
        <v>2.7653087747193172E-2</v>
      </c>
      <c r="W93" s="125" t="s">
        <v>22</v>
      </c>
      <c r="X93" s="83"/>
      <c r="Y93" s="80"/>
    </row>
    <row r="94" spans="3:25" hidden="1" outlineLevel="1" x14ac:dyDescent="0.25">
      <c r="C94" s="32" t="s">
        <v>20</v>
      </c>
      <c r="D94" s="11" t="s">
        <v>23</v>
      </c>
      <c r="E94">
        <v>11603</v>
      </c>
      <c r="F94">
        <v>11682</v>
      </c>
      <c r="G94">
        <v>11970</v>
      </c>
      <c r="H94">
        <v>12263</v>
      </c>
      <c r="I94">
        <v>12828</v>
      </c>
      <c r="J94">
        <v>13196</v>
      </c>
      <c r="K94">
        <v>13507</v>
      </c>
      <c r="L94">
        <v>13841</v>
      </c>
      <c r="M94">
        <v>14184</v>
      </c>
      <c r="N94" s="94">
        <f t="shared" ref="N94:N142" si="65">(F94-E94)/E94</f>
        <v>6.8085839868999394E-3</v>
      </c>
      <c r="O94" s="51">
        <f t="shared" ref="O94:O142" si="66">(G94-F94)/F94</f>
        <v>2.465331278890601E-2</v>
      </c>
      <c r="P94" s="51">
        <f t="shared" ref="P94:P142" si="67">(H94-G94)/G94</f>
        <v>2.4477861319966585E-2</v>
      </c>
      <c r="Q94" s="51">
        <f t="shared" ref="Q94:Q142" si="68">(I94-H94)/H94</f>
        <v>4.6073554595123543E-2</v>
      </c>
      <c r="R94" s="51">
        <f t="shared" ref="R94:R158" si="69">(J94-I94)/I94</f>
        <v>2.8687246647957593E-2</v>
      </c>
      <c r="S94" s="51">
        <f t="shared" ref="S94:S158" si="70">(K94-J94)/J94</f>
        <v>2.3567747802364352E-2</v>
      </c>
      <c r="T94" s="51">
        <f t="shared" ref="T94:T158" si="71">(L94-K94)/K94</f>
        <v>2.472791885688902E-2</v>
      </c>
      <c r="U94" s="51">
        <f t="shared" ref="U94:U158" si="72">(M94-L94)/L94</f>
        <v>2.4781446427281265E-2</v>
      </c>
      <c r="V94" s="58">
        <f t="shared" ref="V94:V158" si="73">AVERAGE(N94:U94)</f>
        <v>2.5472209053173538E-2</v>
      </c>
      <c r="W94" s="51">
        <f>MIN(V95:V111)</f>
        <v>-0.19671446655754285</v>
      </c>
      <c r="X94" s="83"/>
      <c r="Y94" s="80"/>
    </row>
    <row r="95" spans="3:25" hidden="1" outlineLevel="1" x14ac:dyDescent="0.25">
      <c r="C95" s="32" t="s">
        <v>20</v>
      </c>
      <c r="D95" s="10" t="s">
        <v>24</v>
      </c>
      <c r="E95">
        <v>5643</v>
      </c>
      <c r="F95">
        <v>5733</v>
      </c>
      <c r="G95">
        <v>5882</v>
      </c>
      <c r="H95">
        <v>6067</v>
      </c>
      <c r="I95">
        <v>6425</v>
      </c>
      <c r="J95">
        <v>6604</v>
      </c>
      <c r="K95">
        <v>6937</v>
      </c>
      <c r="L95">
        <v>7329</v>
      </c>
      <c r="M95">
        <v>7587</v>
      </c>
      <c r="N95" s="94">
        <f t="shared" si="65"/>
        <v>1.5948963317384369E-2</v>
      </c>
      <c r="O95" s="51">
        <f t="shared" si="66"/>
        <v>2.5989883132740275E-2</v>
      </c>
      <c r="P95" s="51">
        <f t="shared" si="67"/>
        <v>3.1451887113226794E-2</v>
      </c>
      <c r="Q95" s="51">
        <f t="shared" si="68"/>
        <v>5.9007746827097411E-2</v>
      </c>
      <c r="R95" s="51">
        <f t="shared" si="69"/>
        <v>2.7859922178988326E-2</v>
      </c>
      <c r="S95" s="51">
        <f t="shared" si="70"/>
        <v>5.0423985463355539E-2</v>
      </c>
      <c r="T95" s="51">
        <f t="shared" si="71"/>
        <v>5.6508577194752774E-2</v>
      </c>
      <c r="U95" s="51">
        <f t="shared" si="72"/>
        <v>3.5202619729840359E-2</v>
      </c>
      <c r="V95" s="58">
        <f t="shared" si="73"/>
        <v>3.7799198119673229E-2</v>
      </c>
      <c r="W95" s="125" t="s">
        <v>25</v>
      </c>
      <c r="X95" s="82">
        <f>(M95-$W$98)/($W$100-$W$98)</f>
        <v>1</v>
      </c>
      <c r="Y95" s="33">
        <f>(V95-$W$94)/($W$96-$W$94)</f>
        <v>0.76118577598837578</v>
      </c>
    </row>
    <row r="96" spans="3:25" hidden="1" outlineLevel="1" x14ac:dyDescent="0.25">
      <c r="C96" s="32" t="s">
        <v>20</v>
      </c>
      <c r="D96" s="10" t="s">
        <v>26</v>
      </c>
      <c r="E96">
        <v>3690</v>
      </c>
      <c r="F96">
        <v>3682</v>
      </c>
      <c r="G96">
        <v>3691</v>
      </c>
      <c r="H96">
        <v>3753</v>
      </c>
      <c r="I96">
        <v>3942</v>
      </c>
      <c r="J96">
        <v>4097</v>
      </c>
      <c r="K96">
        <v>4197</v>
      </c>
      <c r="L96">
        <v>4336</v>
      </c>
      <c r="M96">
        <v>4451</v>
      </c>
      <c r="N96" s="94">
        <f t="shared" si="65"/>
        <v>-2.1680216802168022E-3</v>
      </c>
      <c r="O96" s="51">
        <f t="shared" si="66"/>
        <v>2.4443237370994023E-3</v>
      </c>
      <c r="P96" s="51">
        <f t="shared" si="67"/>
        <v>1.6797615822270389E-2</v>
      </c>
      <c r="Q96" s="51">
        <f t="shared" si="68"/>
        <v>5.0359712230215826E-2</v>
      </c>
      <c r="R96" s="51">
        <f t="shared" si="69"/>
        <v>3.9320142059868085E-2</v>
      </c>
      <c r="S96" s="51">
        <f t="shared" si="70"/>
        <v>2.4408103490358799E-2</v>
      </c>
      <c r="T96" s="51">
        <f t="shared" si="71"/>
        <v>3.3118894448415537E-2</v>
      </c>
      <c r="U96" s="51">
        <f t="shared" si="72"/>
        <v>2.6522140221402216E-2</v>
      </c>
      <c r="V96" s="58">
        <f t="shared" si="73"/>
        <v>2.3850363791176679E-2</v>
      </c>
      <c r="W96" s="51">
        <f>MAX(V95:V111)</f>
        <v>0.11137545324253151</v>
      </c>
      <c r="X96" s="82">
        <f t="shared" ref="X96:X111" si="74">(M96-$W$98)/($W$100-$W$98)</f>
        <v>0.58375365011945846</v>
      </c>
      <c r="Y96" s="33">
        <f t="shared" ref="Y96:Y111" si="75">(V96-$W$94)/($W$96-$W$94)</f>
        <v>0.71591057082246767</v>
      </c>
    </row>
    <row r="97" spans="3:25" hidden="1" outlineLevel="1" x14ac:dyDescent="0.25">
      <c r="C97" s="32" t="s">
        <v>20</v>
      </c>
      <c r="D97" s="10" t="s">
        <v>27</v>
      </c>
      <c r="E97">
        <v>3977</v>
      </c>
      <c r="F97">
        <v>3960</v>
      </c>
      <c r="G97">
        <v>4018</v>
      </c>
      <c r="H97">
        <v>4098</v>
      </c>
      <c r="I97">
        <v>4223</v>
      </c>
      <c r="J97">
        <v>4340</v>
      </c>
      <c r="K97">
        <v>4405</v>
      </c>
      <c r="L97">
        <v>4569</v>
      </c>
      <c r="M97">
        <v>4774</v>
      </c>
      <c r="N97" s="94">
        <f t="shared" si="65"/>
        <v>-4.2745788282625092E-3</v>
      </c>
      <c r="O97" s="51">
        <f t="shared" si="66"/>
        <v>1.4646464646464647E-2</v>
      </c>
      <c r="P97" s="51">
        <f t="shared" si="67"/>
        <v>1.9910403185664508E-2</v>
      </c>
      <c r="Q97" s="51">
        <f t="shared" si="68"/>
        <v>3.0502684236212788E-2</v>
      </c>
      <c r="R97" s="51">
        <f t="shared" si="69"/>
        <v>2.7705422685294814E-2</v>
      </c>
      <c r="S97" s="51">
        <f t="shared" si="70"/>
        <v>1.4976958525345621E-2</v>
      </c>
      <c r="T97" s="51">
        <f t="shared" si="71"/>
        <v>3.7230419977298528E-2</v>
      </c>
      <c r="U97" s="51">
        <f t="shared" si="72"/>
        <v>4.4867585905012039E-2</v>
      </c>
      <c r="V97" s="58">
        <f t="shared" si="73"/>
        <v>2.3195670041628806E-2</v>
      </c>
      <c r="W97" s="125" t="s">
        <v>173</v>
      </c>
      <c r="X97" s="82">
        <f t="shared" si="74"/>
        <v>0.62662596230422085</v>
      </c>
      <c r="Y97" s="33">
        <f t="shared" si="75"/>
        <v>0.71378556215625522</v>
      </c>
    </row>
    <row r="98" spans="3:25" hidden="1" outlineLevel="1" x14ac:dyDescent="0.25">
      <c r="C98" s="32" t="s">
        <v>20</v>
      </c>
      <c r="D98" s="10" t="s">
        <v>29</v>
      </c>
      <c r="E98">
        <v>3614</v>
      </c>
      <c r="F98">
        <v>3615</v>
      </c>
      <c r="G98">
        <v>3619</v>
      </c>
      <c r="H98">
        <v>3692</v>
      </c>
      <c r="I98">
        <v>3816</v>
      </c>
      <c r="J98">
        <v>3959</v>
      </c>
      <c r="K98">
        <v>4050</v>
      </c>
      <c r="L98">
        <v>4133</v>
      </c>
      <c r="M98">
        <v>4353</v>
      </c>
      <c r="N98" s="94">
        <f t="shared" si="65"/>
        <v>2.7670171555063639E-4</v>
      </c>
      <c r="O98" s="51">
        <f t="shared" si="66"/>
        <v>1.1065006915629322E-3</v>
      </c>
      <c r="P98" s="51">
        <f t="shared" si="67"/>
        <v>2.017131804365847E-2</v>
      </c>
      <c r="Q98" s="51">
        <f t="shared" si="68"/>
        <v>3.3586132177681471E-2</v>
      </c>
      <c r="R98" s="51">
        <f t="shared" si="69"/>
        <v>3.7473794549266248E-2</v>
      </c>
      <c r="S98" s="51">
        <f t="shared" si="70"/>
        <v>2.298560242485476E-2</v>
      </c>
      <c r="T98" s="51">
        <f t="shared" si="71"/>
        <v>2.0493827160493826E-2</v>
      </c>
      <c r="U98" s="51">
        <f t="shared" si="72"/>
        <v>5.323009920154851E-2</v>
      </c>
      <c r="V98" s="58">
        <f t="shared" si="73"/>
        <v>2.3665496995577105E-2</v>
      </c>
      <c r="W98" s="3">
        <f>MIN(M95:M111)</f>
        <v>53</v>
      </c>
      <c r="X98" s="82">
        <f t="shared" si="74"/>
        <v>0.57074595168569153</v>
      </c>
      <c r="Y98" s="33">
        <f t="shared" si="75"/>
        <v>0.71531052913425031</v>
      </c>
    </row>
    <row r="99" spans="3:25" hidden="1" outlineLevel="1" x14ac:dyDescent="0.25">
      <c r="C99" s="32" t="s">
        <v>20</v>
      </c>
      <c r="D99" s="23" t="s">
        <v>30</v>
      </c>
      <c r="I99">
        <v>1142</v>
      </c>
      <c r="J99">
        <v>1322</v>
      </c>
      <c r="K99">
        <v>1399</v>
      </c>
      <c r="L99">
        <v>1521</v>
      </c>
      <c r="M99">
        <v>1597</v>
      </c>
      <c r="N99" s="94"/>
      <c r="O99" s="51"/>
      <c r="P99" s="51"/>
      <c r="Q99" s="51"/>
      <c r="R99" s="51">
        <f t="shared" si="69"/>
        <v>0.15761821366024517</v>
      </c>
      <c r="S99" s="51">
        <f t="shared" si="70"/>
        <v>5.8245083207261725E-2</v>
      </c>
      <c r="T99" s="51">
        <f t="shared" si="71"/>
        <v>8.720514653323802E-2</v>
      </c>
      <c r="U99" s="51">
        <f t="shared" si="72"/>
        <v>4.9967126890203814E-2</v>
      </c>
      <c r="V99" s="58">
        <f t="shared" si="73"/>
        <v>8.8258892572737183E-2</v>
      </c>
      <c r="W99" s="125" t="s">
        <v>174</v>
      </c>
      <c r="X99" s="82">
        <f t="shared" si="74"/>
        <v>0.20493761614016459</v>
      </c>
      <c r="Y99" s="33">
        <f t="shared" si="75"/>
        <v>0.92496813694912472</v>
      </c>
    </row>
    <row r="100" spans="3:25" hidden="1" outlineLevel="1" x14ac:dyDescent="0.25">
      <c r="C100" s="32" t="s">
        <v>20</v>
      </c>
      <c r="D100" s="23" t="s">
        <v>32</v>
      </c>
      <c r="I100">
        <v>656</v>
      </c>
      <c r="J100">
        <v>745</v>
      </c>
      <c r="K100">
        <v>826</v>
      </c>
      <c r="L100">
        <v>908</v>
      </c>
      <c r="M100">
        <v>956</v>
      </c>
      <c r="N100" s="94"/>
      <c r="O100" s="51"/>
      <c r="P100" s="51"/>
      <c r="Q100" s="51"/>
      <c r="R100" s="51">
        <f t="shared" si="69"/>
        <v>0.13567073170731708</v>
      </c>
      <c r="S100" s="51">
        <f t="shared" si="70"/>
        <v>0.1087248322147651</v>
      </c>
      <c r="T100" s="51">
        <f t="shared" si="71"/>
        <v>9.9273607748184015E-2</v>
      </c>
      <c r="U100" s="51">
        <f t="shared" si="72"/>
        <v>5.2863436123348019E-2</v>
      </c>
      <c r="V100" s="58">
        <f t="shared" si="73"/>
        <v>9.9133151948403553E-2</v>
      </c>
      <c r="W100" s="3">
        <f>MAX(M95:M111)</f>
        <v>7587</v>
      </c>
      <c r="X100" s="82">
        <f t="shared" si="74"/>
        <v>0.11985664985399522</v>
      </c>
      <c r="Y100" s="33">
        <f t="shared" si="75"/>
        <v>0.96026386938569031</v>
      </c>
    </row>
    <row r="101" spans="3:25" hidden="1" outlineLevel="1" x14ac:dyDescent="0.25">
      <c r="C101" s="32" t="s">
        <v>20</v>
      </c>
      <c r="D101" s="23" t="s">
        <v>33</v>
      </c>
      <c r="I101">
        <v>128</v>
      </c>
      <c r="J101">
        <v>114</v>
      </c>
      <c r="K101">
        <v>86</v>
      </c>
      <c r="L101">
        <v>78</v>
      </c>
      <c r="M101">
        <v>69</v>
      </c>
      <c r="N101" s="94"/>
      <c r="O101" s="51"/>
      <c r="P101" s="51"/>
      <c r="Q101" s="51"/>
      <c r="R101" s="51">
        <f t="shared" si="69"/>
        <v>-0.109375</v>
      </c>
      <c r="S101" s="51">
        <f t="shared" si="70"/>
        <v>-0.24561403508771928</v>
      </c>
      <c r="T101" s="51">
        <f t="shared" si="71"/>
        <v>-9.3023255813953487E-2</v>
      </c>
      <c r="U101" s="51">
        <f t="shared" si="72"/>
        <v>-0.11538461538461539</v>
      </c>
      <c r="V101" s="58">
        <f t="shared" si="73"/>
        <v>-0.14084922657157203</v>
      </c>
      <c r="W101" s="51"/>
      <c r="X101" s="82">
        <f t="shared" si="74"/>
        <v>2.123705866737457E-3</v>
      </c>
      <c r="Y101" s="33">
        <f t="shared" si="75"/>
        <v>0.18132771115076687</v>
      </c>
    </row>
    <row r="102" spans="3:25" hidden="1" outlineLevel="1" x14ac:dyDescent="0.25">
      <c r="C102" s="32" t="s">
        <v>20</v>
      </c>
      <c r="D102" s="23" t="s">
        <v>34</v>
      </c>
      <c r="I102">
        <v>128</v>
      </c>
      <c r="J102">
        <v>101</v>
      </c>
      <c r="K102">
        <v>75</v>
      </c>
      <c r="L102">
        <v>62</v>
      </c>
      <c r="M102">
        <v>53</v>
      </c>
      <c r="N102" s="94"/>
      <c r="O102" s="51"/>
      <c r="P102" s="51"/>
      <c r="Q102" s="51"/>
      <c r="R102" s="51">
        <f t="shared" si="69"/>
        <v>-0.2109375</v>
      </c>
      <c r="S102" s="51">
        <f t="shared" si="70"/>
        <v>-0.25742574257425743</v>
      </c>
      <c r="T102" s="51">
        <f t="shared" si="71"/>
        <v>-0.17333333333333334</v>
      </c>
      <c r="U102" s="51">
        <f t="shared" si="72"/>
        <v>-0.14516129032258066</v>
      </c>
      <c r="V102" s="58">
        <f t="shared" si="73"/>
        <v>-0.19671446655754285</v>
      </c>
      <c r="W102" s="51"/>
      <c r="X102" s="82">
        <f t="shared" si="74"/>
        <v>0</v>
      </c>
      <c r="Y102" s="33">
        <f t="shared" si="75"/>
        <v>0</v>
      </c>
    </row>
    <row r="103" spans="3:25" hidden="1" outlineLevel="1" x14ac:dyDescent="0.25">
      <c r="C103" s="32" t="s">
        <v>20</v>
      </c>
      <c r="D103" s="23" t="s">
        <v>35</v>
      </c>
      <c r="I103">
        <v>466</v>
      </c>
      <c r="J103">
        <v>509</v>
      </c>
      <c r="K103">
        <v>571</v>
      </c>
      <c r="L103">
        <v>600</v>
      </c>
      <c r="M103">
        <v>658</v>
      </c>
      <c r="N103" s="94"/>
      <c r="O103" s="51"/>
      <c r="P103" s="51"/>
      <c r="Q103" s="51"/>
      <c r="R103" s="51">
        <f t="shared" si="69"/>
        <v>9.2274678111587988E-2</v>
      </c>
      <c r="S103" s="51">
        <f t="shared" si="70"/>
        <v>0.12180746561886051</v>
      </c>
      <c r="T103" s="51">
        <f t="shared" si="71"/>
        <v>5.0788091068301226E-2</v>
      </c>
      <c r="U103" s="51">
        <f t="shared" si="72"/>
        <v>9.6666666666666665E-2</v>
      </c>
      <c r="V103" s="58">
        <f t="shared" si="73"/>
        <v>9.0384225366354098E-2</v>
      </c>
      <c r="W103" s="51"/>
      <c r="X103" s="82">
        <f t="shared" si="74"/>
        <v>8.0302628086010089E-2</v>
      </c>
      <c r="Y103" s="33">
        <f t="shared" si="75"/>
        <v>0.93186655412225405</v>
      </c>
    </row>
    <row r="104" spans="3:25" hidden="1" outlineLevel="1" x14ac:dyDescent="0.25">
      <c r="C104" s="32" t="s">
        <v>20</v>
      </c>
      <c r="D104" s="23" t="s">
        <v>36</v>
      </c>
      <c r="I104">
        <v>294</v>
      </c>
      <c r="J104">
        <v>335</v>
      </c>
      <c r="K104">
        <v>382</v>
      </c>
      <c r="L104">
        <v>416</v>
      </c>
      <c r="M104">
        <v>438</v>
      </c>
      <c r="N104" s="94"/>
      <c r="O104" s="51"/>
      <c r="P104" s="51"/>
      <c r="Q104" s="51"/>
      <c r="R104" s="51">
        <f t="shared" si="69"/>
        <v>0.13945578231292516</v>
      </c>
      <c r="S104" s="51">
        <f t="shared" si="70"/>
        <v>0.14029850746268657</v>
      </c>
      <c r="T104" s="51">
        <f t="shared" si="71"/>
        <v>8.9005235602094238E-2</v>
      </c>
      <c r="U104" s="51">
        <f t="shared" si="72"/>
        <v>5.2884615384615384E-2</v>
      </c>
      <c r="V104" s="58">
        <f t="shared" si="73"/>
        <v>0.10541103519058033</v>
      </c>
      <c r="W104" s="51"/>
      <c r="X104" s="82">
        <f t="shared" si="74"/>
        <v>5.1101672418370055E-2</v>
      </c>
      <c r="Y104" s="33">
        <f t="shared" si="75"/>
        <v>0.98064065823438296</v>
      </c>
    </row>
    <row r="105" spans="3:25" hidden="1" outlineLevel="1" x14ac:dyDescent="0.25">
      <c r="C105" s="32" t="s">
        <v>20</v>
      </c>
      <c r="D105" s="23" t="s">
        <v>37</v>
      </c>
      <c r="I105">
        <v>270</v>
      </c>
      <c r="J105">
        <v>323</v>
      </c>
      <c r="K105">
        <v>332</v>
      </c>
      <c r="L105">
        <v>364</v>
      </c>
      <c r="M105">
        <v>384</v>
      </c>
      <c r="N105" s="94"/>
      <c r="O105" s="51"/>
      <c r="P105" s="51"/>
      <c r="Q105" s="51"/>
      <c r="R105" s="51">
        <f t="shared" si="69"/>
        <v>0.1962962962962963</v>
      </c>
      <c r="S105" s="51">
        <f t="shared" si="70"/>
        <v>2.7863777089783281E-2</v>
      </c>
      <c r="T105" s="51">
        <f t="shared" si="71"/>
        <v>9.6385542168674704E-2</v>
      </c>
      <c r="U105" s="51">
        <f t="shared" si="72"/>
        <v>5.4945054945054944E-2</v>
      </c>
      <c r="V105" s="58">
        <f t="shared" si="73"/>
        <v>9.3872667624952305E-2</v>
      </c>
      <c r="W105" s="51"/>
      <c r="X105" s="82">
        <f t="shared" si="74"/>
        <v>4.3934165118131141E-2</v>
      </c>
      <c r="Y105" s="33">
        <f t="shared" si="75"/>
        <v>0.94318935968779138</v>
      </c>
    </row>
    <row r="106" spans="3:25" hidden="1" outlineLevel="1" x14ac:dyDescent="0.25">
      <c r="C106" s="32" t="s">
        <v>20</v>
      </c>
      <c r="D106" s="23" t="s">
        <v>38</v>
      </c>
      <c r="I106">
        <v>243</v>
      </c>
      <c r="J106">
        <v>267</v>
      </c>
      <c r="K106">
        <v>288</v>
      </c>
      <c r="L106">
        <v>306</v>
      </c>
      <c r="M106">
        <v>337</v>
      </c>
      <c r="N106" s="94"/>
      <c r="O106" s="51"/>
      <c r="P106" s="51"/>
      <c r="Q106" s="51"/>
      <c r="R106" s="51">
        <f t="shared" si="69"/>
        <v>9.8765432098765427E-2</v>
      </c>
      <c r="S106" s="51">
        <f t="shared" si="70"/>
        <v>7.8651685393258425E-2</v>
      </c>
      <c r="T106" s="51">
        <f t="shared" si="71"/>
        <v>6.25E-2</v>
      </c>
      <c r="U106" s="51">
        <f t="shared" si="72"/>
        <v>0.10130718954248366</v>
      </c>
      <c r="V106" s="58">
        <f t="shared" si="73"/>
        <v>8.5306076758626878E-2</v>
      </c>
      <c r="W106" s="51"/>
      <c r="X106" s="82">
        <f t="shared" si="74"/>
        <v>3.7695779134589859E-2</v>
      </c>
      <c r="Y106" s="33">
        <f t="shared" si="75"/>
        <v>0.91538387071923155</v>
      </c>
    </row>
    <row r="107" spans="3:25" hidden="1" outlineLevel="1" x14ac:dyDescent="0.25">
      <c r="C107" s="32" t="s">
        <v>20</v>
      </c>
      <c r="D107" s="23" t="s">
        <v>39</v>
      </c>
      <c r="I107">
        <v>256</v>
      </c>
      <c r="J107">
        <v>307</v>
      </c>
      <c r="K107">
        <v>308</v>
      </c>
      <c r="L107">
        <v>334</v>
      </c>
      <c r="M107">
        <v>355</v>
      </c>
      <c r="N107" s="94"/>
      <c r="O107" s="51"/>
      <c r="P107" s="51"/>
      <c r="Q107" s="51"/>
      <c r="R107" s="51">
        <f t="shared" si="69"/>
        <v>0.19921875</v>
      </c>
      <c r="S107" s="51">
        <f t="shared" si="70"/>
        <v>3.2573289902280132E-3</v>
      </c>
      <c r="T107" s="51">
        <f t="shared" si="71"/>
        <v>8.4415584415584416E-2</v>
      </c>
      <c r="U107" s="51">
        <f t="shared" si="72"/>
        <v>6.2874251497005984E-2</v>
      </c>
      <c r="V107" s="58">
        <f t="shared" si="73"/>
        <v>8.7441478725704597E-2</v>
      </c>
      <c r="W107" s="51"/>
      <c r="X107" s="82">
        <f t="shared" si="74"/>
        <v>4.0084948234669501E-2</v>
      </c>
      <c r="Y107" s="33">
        <f t="shared" si="75"/>
        <v>0.92231497047239275</v>
      </c>
    </row>
    <row r="108" spans="3:25" hidden="1" outlineLevel="1" x14ac:dyDescent="0.25">
      <c r="C108" s="32" t="s">
        <v>20</v>
      </c>
      <c r="D108" s="23" t="s">
        <v>41</v>
      </c>
      <c r="I108">
        <v>1262</v>
      </c>
      <c r="J108">
        <v>1400</v>
      </c>
      <c r="K108">
        <v>1520</v>
      </c>
      <c r="L108">
        <v>1617</v>
      </c>
      <c r="M108">
        <v>1725</v>
      </c>
      <c r="N108" s="94"/>
      <c r="O108" s="51"/>
      <c r="P108" s="51"/>
      <c r="Q108" s="51"/>
      <c r="R108" s="51">
        <f t="shared" si="69"/>
        <v>0.10935023771790808</v>
      </c>
      <c r="S108" s="51">
        <f t="shared" si="70"/>
        <v>8.5714285714285715E-2</v>
      </c>
      <c r="T108" s="51">
        <f t="shared" si="71"/>
        <v>6.3815789473684215E-2</v>
      </c>
      <c r="U108" s="51">
        <f t="shared" si="72"/>
        <v>6.6790352504638217E-2</v>
      </c>
      <c r="V108" s="58">
        <f t="shared" si="73"/>
        <v>8.1417666352629051E-2</v>
      </c>
      <c r="W108" s="51"/>
      <c r="X108" s="82">
        <f t="shared" si="74"/>
        <v>0.22192726307406424</v>
      </c>
      <c r="Y108" s="33">
        <f t="shared" si="75"/>
        <v>0.90276284628415404</v>
      </c>
    </row>
    <row r="109" spans="3:25" hidden="1" outlineLevel="1" x14ac:dyDescent="0.25">
      <c r="C109" s="32" t="s">
        <v>20</v>
      </c>
      <c r="D109" s="23" t="s">
        <v>180</v>
      </c>
      <c r="I109">
        <v>364</v>
      </c>
      <c r="J109">
        <v>394</v>
      </c>
      <c r="K109">
        <v>440</v>
      </c>
      <c r="L109">
        <v>489</v>
      </c>
      <c r="M109">
        <v>555</v>
      </c>
      <c r="N109" s="94"/>
      <c r="O109" s="51"/>
      <c r="P109" s="51"/>
      <c r="Q109" s="51"/>
      <c r="R109" s="51">
        <f t="shared" si="69"/>
        <v>8.2417582417582416E-2</v>
      </c>
      <c r="S109" s="51">
        <f t="shared" si="70"/>
        <v>0.116751269035533</v>
      </c>
      <c r="T109" s="51">
        <f t="shared" si="71"/>
        <v>0.11136363636363636</v>
      </c>
      <c r="U109" s="51">
        <f t="shared" si="72"/>
        <v>0.13496932515337423</v>
      </c>
      <c r="V109" s="58">
        <f t="shared" si="73"/>
        <v>0.11137545324253151</v>
      </c>
      <c r="W109" s="51"/>
      <c r="X109" s="82">
        <f t="shared" si="74"/>
        <v>6.6631271568887707E-2</v>
      </c>
      <c r="Y109" s="33">
        <f t="shared" si="75"/>
        <v>1</v>
      </c>
    </row>
    <row r="110" spans="3:25" hidden="1" outlineLevel="1" x14ac:dyDescent="0.25">
      <c r="C110" s="32" t="s">
        <v>20</v>
      </c>
      <c r="D110" s="23" t="s">
        <v>43</v>
      </c>
      <c r="I110">
        <v>115</v>
      </c>
      <c r="J110">
        <v>121</v>
      </c>
      <c r="K110">
        <v>140</v>
      </c>
      <c r="L110">
        <v>156</v>
      </c>
      <c r="M110">
        <v>167</v>
      </c>
      <c r="N110" s="94"/>
      <c r="O110" s="51"/>
      <c r="P110" s="51"/>
      <c r="Q110" s="51"/>
      <c r="R110" s="51">
        <f t="shared" si="69"/>
        <v>5.2173913043478258E-2</v>
      </c>
      <c r="S110" s="51">
        <f t="shared" si="70"/>
        <v>0.15702479338842976</v>
      </c>
      <c r="T110" s="51">
        <f t="shared" si="71"/>
        <v>0.11428571428571428</v>
      </c>
      <c r="U110" s="51">
        <f t="shared" si="72"/>
        <v>7.0512820512820512E-2</v>
      </c>
      <c r="V110" s="58">
        <f t="shared" si="73"/>
        <v>9.8499310307610694E-2</v>
      </c>
      <c r="W110" s="51"/>
      <c r="X110" s="82">
        <f t="shared" si="74"/>
        <v>1.5131404300504379E-2</v>
      </c>
      <c r="Y110" s="33">
        <f t="shared" si="75"/>
        <v>0.958206542611727</v>
      </c>
    </row>
    <row r="111" spans="3:25" ht="15.75" hidden="1" outlineLevel="1" thickBot="1" x14ac:dyDescent="0.3">
      <c r="C111" s="34" t="s">
        <v>20</v>
      </c>
      <c r="D111" s="13" t="s">
        <v>44</v>
      </c>
      <c r="E111" s="13"/>
      <c r="F111" s="13"/>
      <c r="G111" s="13"/>
      <c r="H111" s="13"/>
      <c r="I111" s="13">
        <v>938</v>
      </c>
      <c r="J111" s="13">
        <v>1088</v>
      </c>
      <c r="K111" s="13">
        <v>1152</v>
      </c>
      <c r="L111" s="13">
        <v>1233</v>
      </c>
      <c r="M111" s="13">
        <v>1347</v>
      </c>
      <c r="N111" s="86"/>
      <c r="O111" s="54"/>
      <c r="P111" s="54"/>
      <c r="Q111" s="54"/>
      <c r="R111" s="54">
        <f t="shared" si="69"/>
        <v>0.15991471215351813</v>
      </c>
      <c r="S111" s="54">
        <f t="shared" si="70"/>
        <v>5.8823529411764705E-2</v>
      </c>
      <c r="T111" s="54">
        <f t="shared" si="71"/>
        <v>7.03125E-2</v>
      </c>
      <c r="U111" s="54">
        <f t="shared" si="72"/>
        <v>9.2457420924574207E-2</v>
      </c>
      <c r="V111" s="59">
        <f t="shared" si="73"/>
        <v>9.5377040622464257E-2</v>
      </c>
      <c r="W111" s="54"/>
      <c r="X111" s="46">
        <f t="shared" si="74"/>
        <v>0.17175471197239181</v>
      </c>
      <c r="Y111" s="35">
        <f t="shared" si="75"/>
        <v>0.94807226205112782</v>
      </c>
    </row>
    <row r="112" spans="3:25" hidden="1" outlineLevel="1" x14ac:dyDescent="0.25">
      <c r="C112" s="36" t="s">
        <v>45</v>
      </c>
      <c r="D112" s="11" t="s">
        <v>46</v>
      </c>
      <c r="E112">
        <v>22118</v>
      </c>
      <c r="F112">
        <v>22639</v>
      </c>
      <c r="G112">
        <v>23422</v>
      </c>
      <c r="H112">
        <v>23955</v>
      </c>
      <c r="I112">
        <v>24904</v>
      </c>
      <c r="J112">
        <v>25305</v>
      </c>
      <c r="K112">
        <v>25825</v>
      </c>
      <c r="L112">
        <v>26526</v>
      </c>
      <c r="M112">
        <v>27467</v>
      </c>
      <c r="N112" s="94">
        <f t="shared" si="65"/>
        <v>2.3555475178587575E-2</v>
      </c>
      <c r="O112" s="51">
        <f t="shared" si="66"/>
        <v>3.4586333318609476E-2</v>
      </c>
      <c r="P112" s="51">
        <f t="shared" si="67"/>
        <v>2.2756382887883186E-2</v>
      </c>
      <c r="Q112" s="51">
        <f t="shared" si="68"/>
        <v>3.9615946566478814E-2</v>
      </c>
      <c r="R112" s="51">
        <f t="shared" si="69"/>
        <v>1.6101831031159652E-2</v>
      </c>
      <c r="S112" s="51">
        <f t="shared" si="70"/>
        <v>2.0549298557597313E-2</v>
      </c>
      <c r="T112" s="51">
        <f t="shared" si="71"/>
        <v>2.7144240077444336E-2</v>
      </c>
      <c r="U112" s="51">
        <f t="shared" si="72"/>
        <v>3.5474628666214279E-2</v>
      </c>
      <c r="V112" s="58">
        <f t="shared" si="73"/>
        <v>2.747301703549683E-2</v>
      </c>
      <c r="W112" s="125" t="s">
        <v>22</v>
      </c>
      <c r="X112" s="83"/>
      <c r="Y112" s="80"/>
    </row>
    <row r="113" spans="3:25" hidden="1" outlineLevel="1" x14ac:dyDescent="0.25">
      <c r="C113" s="36" t="s">
        <v>45</v>
      </c>
      <c r="D113" s="11" t="s">
        <v>47</v>
      </c>
      <c r="E113">
        <v>8972</v>
      </c>
      <c r="F113">
        <v>9242</v>
      </c>
      <c r="G113">
        <v>9366</v>
      </c>
      <c r="H113">
        <v>9480</v>
      </c>
      <c r="I113">
        <v>9800</v>
      </c>
      <c r="J113">
        <v>10148</v>
      </c>
      <c r="K113">
        <v>10417</v>
      </c>
      <c r="L113">
        <v>10677</v>
      </c>
      <c r="M113">
        <v>11130</v>
      </c>
      <c r="N113" s="94">
        <f t="shared" si="65"/>
        <v>3.0093624609897458E-2</v>
      </c>
      <c r="O113" s="51">
        <f t="shared" si="66"/>
        <v>1.3417009305345163E-2</v>
      </c>
      <c r="P113" s="51">
        <f t="shared" si="67"/>
        <v>1.2171684817424727E-2</v>
      </c>
      <c r="Q113" s="51">
        <f t="shared" si="68"/>
        <v>3.3755274261603373E-2</v>
      </c>
      <c r="R113" s="51">
        <f t="shared" si="69"/>
        <v>3.5510204081632656E-2</v>
      </c>
      <c r="S113" s="51">
        <f t="shared" si="70"/>
        <v>2.6507686243594796E-2</v>
      </c>
      <c r="T113" s="51">
        <f t="shared" si="71"/>
        <v>2.4959201305558221E-2</v>
      </c>
      <c r="U113" s="51">
        <f t="shared" si="72"/>
        <v>4.2427648215790953E-2</v>
      </c>
      <c r="V113" s="58">
        <f t="shared" si="73"/>
        <v>2.7355291605105921E-2</v>
      </c>
      <c r="W113" s="51">
        <f>MIN(V114:V125)</f>
        <v>1.6291547936550542E-2</v>
      </c>
      <c r="X113" s="83"/>
      <c r="Y113" s="80"/>
    </row>
    <row r="114" spans="3:25" hidden="1" outlineLevel="1" x14ac:dyDescent="0.25">
      <c r="C114" s="36" t="s">
        <v>45</v>
      </c>
      <c r="D114" s="10" t="s">
        <v>48</v>
      </c>
      <c r="E114">
        <v>2480</v>
      </c>
      <c r="F114">
        <v>2594</v>
      </c>
      <c r="G114">
        <v>2650</v>
      </c>
      <c r="H114">
        <v>2692</v>
      </c>
      <c r="I114">
        <v>2818</v>
      </c>
      <c r="J114">
        <v>2860</v>
      </c>
      <c r="K114">
        <v>2882</v>
      </c>
      <c r="L114">
        <v>2940</v>
      </c>
      <c r="M114">
        <v>3119</v>
      </c>
      <c r="N114" s="94">
        <f t="shared" si="65"/>
        <v>4.596774193548387E-2</v>
      </c>
      <c r="O114" s="51">
        <f t="shared" si="66"/>
        <v>2.1588280647648419E-2</v>
      </c>
      <c r="P114" s="51">
        <f t="shared" si="67"/>
        <v>1.5849056603773583E-2</v>
      </c>
      <c r="Q114" s="51">
        <f t="shared" si="68"/>
        <v>4.6805349182763745E-2</v>
      </c>
      <c r="R114" s="51">
        <f t="shared" si="69"/>
        <v>1.4904187366926898E-2</v>
      </c>
      <c r="S114" s="51">
        <f t="shared" si="70"/>
        <v>7.6923076923076927E-3</v>
      </c>
      <c r="T114" s="51">
        <f t="shared" si="71"/>
        <v>2.0124913254684247E-2</v>
      </c>
      <c r="U114" s="51">
        <f t="shared" si="72"/>
        <v>6.0884353741496595E-2</v>
      </c>
      <c r="V114" s="58">
        <f t="shared" si="73"/>
        <v>2.9227023803135629E-2</v>
      </c>
      <c r="W114" s="125" t="s">
        <v>25</v>
      </c>
      <c r="X114" s="82">
        <f>(M114-$W$117)/($W$119-$W$117)</f>
        <v>1</v>
      </c>
      <c r="Y114" s="33">
        <f>(V114-$W$113)/($W$115-$W$113)</f>
        <v>0.11389178347106366</v>
      </c>
    </row>
    <row r="115" spans="3:25" hidden="1" outlineLevel="1" x14ac:dyDescent="0.25">
      <c r="C115" s="36" t="s">
        <v>45</v>
      </c>
      <c r="D115" s="10" t="s">
        <v>49</v>
      </c>
      <c r="E115">
        <v>2287</v>
      </c>
      <c r="F115">
        <v>2308</v>
      </c>
      <c r="G115">
        <v>2378</v>
      </c>
      <c r="H115">
        <v>2436</v>
      </c>
      <c r="I115">
        <v>2545</v>
      </c>
      <c r="J115">
        <v>2650</v>
      </c>
      <c r="K115">
        <v>2676</v>
      </c>
      <c r="L115">
        <v>2753</v>
      </c>
      <c r="M115">
        <v>2804</v>
      </c>
      <c r="N115" s="94">
        <f t="shared" si="65"/>
        <v>9.1823349365981639E-3</v>
      </c>
      <c r="O115" s="51">
        <f t="shared" si="66"/>
        <v>3.0329289428076257E-2</v>
      </c>
      <c r="P115" s="51">
        <f t="shared" si="67"/>
        <v>2.4390243902439025E-2</v>
      </c>
      <c r="Q115" s="51">
        <f t="shared" si="68"/>
        <v>4.4745484400656815E-2</v>
      </c>
      <c r="R115" s="51">
        <f t="shared" si="69"/>
        <v>4.1257367387033402E-2</v>
      </c>
      <c r="S115" s="51">
        <f t="shared" si="70"/>
        <v>9.8113207547169817E-3</v>
      </c>
      <c r="T115" s="51">
        <f t="shared" si="71"/>
        <v>2.8774289985052316E-2</v>
      </c>
      <c r="U115" s="51">
        <f t="shared" si="72"/>
        <v>1.8525245187068651E-2</v>
      </c>
      <c r="V115" s="58">
        <f t="shared" si="73"/>
        <v>2.5876946997705201E-2</v>
      </c>
      <c r="W115" s="51">
        <f>MAX(V114:V125)</f>
        <v>0.12986844938064451</v>
      </c>
      <c r="X115" s="82">
        <f t="shared" ref="X115:X125" si="76">(M115-$W$117)/($W$119-$W$117)</f>
        <v>0.89350912778904668</v>
      </c>
      <c r="Y115" s="33">
        <f t="shared" ref="Y115:Y125" si="77">(V115-$W$113)/($W$115-$W$113)</f>
        <v>8.4395673233548171E-2</v>
      </c>
    </row>
    <row r="116" spans="3:25" hidden="1" outlineLevel="1" x14ac:dyDescent="0.25">
      <c r="C116" s="36" t="s">
        <v>45</v>
      </c>
      <c r="D116" s="10" t="s">
        <v>50</v>
      </c>
      <c r="I116">
        <v>1714</v>
      </c>
      <c r="J116">
        <v>1921</v>
      </c>
      <c r="K116">
        <v>2120</v>
      </c>
      <c r="L116">
        <v>2304</v>
      </c>
      <c r="M116">
        <v>2417</v>
      </c>
      <c r="N116" s="94"/>
      <c r="O116" s="51"/>
      <c r="P116" s="51"/>
      <c r="Q116" s="51"/>
      <c r="R116" s="51">
        <f t="shared" si="69"/>
        <v>0.12077012835472578</v>
      </c>
      <c r="S116" s="51">
        <f t="shared" si="70"/>
        <v>0.10359187922956793</v>
      </c>
      <c r="T116" s="51">
        <f t="shared" si="71"/>
        <v>8.6792452830188674E-2</v>
      </c>
      <c r="U116" s="51">
        <f t="shared" si="72"/>
        <v>4.9045138888888888E-2</v>
      </c>
      <c r="V116" s="58">
        <f t="shared" si="73"/>
        <v>9.0049899825842813E-2</v>
      </c>
      <c r="W116" s="125" t="s">
        <v>173</v>
      </c>
      <c r="X116" s="82">
        <f t="shared" si="76"/>
        <v>0.76267748478701824</v>
      </c>
      <c r="Y116" s="33">
        <f t="shared" si="77"/>
        <v>0.64941331337163133</v>
      </c>
    </row>
    <row r="117" spans="3:25" hidden="1" outlineLevel="1" x14ac:dyDescent="0.25">
      <c r="C117" s="36" t="s">
        <v>45</v>
      </c>
      <c r="D117" s="10" t="s">
        <v>51</v>
      </c>
      <c r="E117">
        <v>2301</v>
      </c>
      <c r="F117">
        <v>2306</v>
      </c>
      <c r="G117">
        <v>2308</v>
      </c>
      <c r="H117">
        <v>2386</v>
      </c>
      <c r="I117">
        <v>2499</v>
      </c>
      <c r="J117">
        <v>2534</v>
      </c>
      <c r="K117">
        <v>2618</v>
      </c>
      <c r="L117">
        <v>2587</v>
      </c>
      <c r="M117">
        <v>2615</v>
      </c>
      <c r="N117" s="94">
        <f t="shared" si="65"/>
        <v>2.1729682746631897E-3</v>
      </c>
      <c r="O117" s="51">
        <f t="shared" si="66"/>
        <v>8.6730268863833475E-4</v>
      </c>
      <c r="P117" s="51">
        <f t="shared" si="67"/>
        <v>3.3795493934142114E-2</v>
      </c>
      <c r="Q117" s="51">
        <f t="shared" si="68"/>
        <v>4.7359597652975691E-2</v>
      </c>
      <c r="R117" s="51">
        <f t="shared" si="69"/>
        <v>1.4005602240896359E-2</v>
      </c>
      <c r="S117" s="51">
        <f t="shared" si="70"/>
        <v>3.3149171270718231E-2</v>
      </c>
      <c r="T117" s="51">
        <f t="shared" si="71"/>
        <v>-1.1841100076394193E-2</v>
      </c>
      <c r="U117" s="51">
        <f t="shared" si="72"/>
        <v>1.0823347506764593E-2</v>
      </c>
      <c r="V117" s="58">
        <f t="shared" si="73"/>
        <v>1.6291547936550542E-2</v>
      </c>
      <c r="W117" s="3">
        <f>MIN(M114:M125)</f>
        <v>161</v>
      </c>
      <c r="X117" s="82">
        <f t="shared" si="76"/>
        <v>0.82961460446247459</v>
      </c>
      <c r="Y117" s="33">
        <f t="shared" si="77"/>
        <v>0</v>
      </c>
    </row>
    <row r="118" spans="3:25" hidden="1" outlineLevel="1" x14ac:dyDescent="0.25">
      <c r="C118" s="36" t="s">
        <v>45</v>
      </c>
      <c r="D118" s="10" t="s">
        <v>52</v>
      </c>
      <c r="E118">
        <v>2324</v>
      </c>
      <c r="F118">
        <v>2348</v>
      </c>
      <c r="G118">
        <v>2422</v>
      </c>
      <c r="H118">
        <v>2453</v>
      </c>
      <c r="I118">
        <v>2454</v>
      </c>
      <c r="J118">
        <v>2501</v>
      </c>
      <c r="K118">
        <v>2529</v>
      </c>
      <c r="L118">
        <v>2649</v>
      </c>
      <c r="M118">
        <v>2733</v>
      </c>
      <c r="N118" s="94">
        <f t="shared" si="65"/>
        <v>1.0327022375215147E-2</v>
      </c>
      <c r="O118" s="51">
        <f t="shared" si="66"/>
        <v>3.1516183986371377E-2</v>
      </c>
      <c r="P118" s="51">
        <f t="shared" si="67"/>
        <v>1.2799339388934764E-2</v>
      </c>
      <c r="Q118" s="51">
        <f t="shared" si="68"/>
        <v>4.0766408479412964E-4</v>
      </c>
      <c r="R118" s="51">
        <f t="shared" si="69"/>
        <v>1.9152404237978812E-2</v>
      </c>
      <c r="S118" s="51">
        <f t="shared" si="70"/>
        <v>1.1195521791283487E-2</v>
      </c>
      <c r="T118" s="51">
        <f t="shared" si="71"/>
        <v>4.7449584816132859E-2</v>
      </c>
      <c r="U118" s="51">
        <f t="shared" si="72"/>
        <v>3.1710079275198186E-2</v>
      </c>
      <c r="V118" s="58">
        <f t="shared" si="73"/>
        <v>2.0569724994488593E-2</v>
      </c>
      <c r="W118" s="125" t="s">
        <v>174</v>
      </c>
      <c r="X118" s="82">
        <f t="shared" si="76"/>
        <v>0.86950642325895877</v>
      </c>
      <c r="Y118" s="33">
        <f t="shared" si="77"/>
        <v>3.7667668368677069E-2</v>
      </c>
    </row>
    <row r="119" spans="3:25" hidden="1" outlineLevel="1" x14ac:dyDescent="0.25">
      <c r="C119" s="36" t="s">
        <v>45</v>
      </c>
      <c r="D119" s="23" t="s">
        <v>53</v>
      </c>
      <c r="I119">
        <v>503</v>
      </c>
      <c r="J119">
        <v>540</v>
      </c>
      <c r="K119">
        <v>582</v>
      </c>
      <c r="L119">
        <v>632</v>
      </c>
      <c r="M119">
        <v>698</v>
      </c>
      <c r="N119" s="94"/>
      <c r="O119" s="51"/>
      <c r="P119" s="51"/>
      <c r="Q119" s="51"/>
      <c r="R119" s="51">
        <f t="shared" si="69"/>
        <v>7.3558648111332003E-2</v>
      </c>
      <c r="S119" s="51">
        <f t="shared" si="70"/>
        <v>7.7777777777777779E-2</v>
      </c>
      <c r="T119" s="51">
        <f t="shared" si="71"/>
        <v>8.5910652920962199E-2</v>
      </c>
      <c r="U119" s="51">
        <f t="shared" si="72"/>
        <v>0.10443037974683544</v>
      </c>
      <c r="V119" s="58">
        <f t="shared" si="73"/>
        <v>8.5419364639226864E-2</v>
      </c>
      <c r="W119" s="3">
        <f>MAX(M114:M125)</f>
        <v>3119</v>
      </c>
      <c r="X119" s="82">
        <f t="shared" si="76"/>
        <v>0.18154158215010141</v>
      </c>
      <c r="Y119" s="33">
        <f t="shared" si="77"/>
        <v>0.6086432700992741</v>
      </c>
    </row>
    <row r="120" spans="3:25" hidden="1" outlineLevel="1" x14ac:dyDescent="0.25">
      <c r="C120" s="36" t="s">
        <v>45</v>
      </c>
      <c r="D120" s="23" t="s">
        <v>54</v>
      </c>
      <c r="I120">
        <v>408</v>
      </c>
      <c r="J120">
        <v>442</v>
      </c>
      <c r="K120">
        <v>456</v>
      </c>
      <c r="L120">
        <v>476</v>
      </c>
      <c r="M120">
        <v>511</v>
      </c>
      <c r="N120" s="94"/>
      <c r="O120" s="51"/>
      <c r="P120" s="51"/>
      <c r="Q120" s="51"/>
      <c r="R120" s="51">
        <f t="shared" si="69"/>
        <v>8.3333333333333329E-2</v>
      </c>
      <c r="S120" s="51">
        <f t="shared" si="70"/>
        <v>3.1674208144796379E-2</v>
      </c>
      <c r="T120" s="51">
        <f t="shared" si="71"/>
        <v>4.3859649122807015E-2</v>
      </c>
      <c r="U120" s="51">
        <f t="shared" si="72"/>
        <v>7.3529411764705885E-2</v>
      </c>
      <c r="V120" s="58">
        <f t="shared" si="73"/>
        <v>5.8099150591410659E-2</v>
      </c>
      <c r="W120" s="51"/>
      <c r="X120" s="82">
        <f t="shared" si="76"/>
        <v>0.11832319134550372</v>
      </c>
      <c r="Y120" s="33">
        <f t="shared" si="77"/>
        <v>0.36809951780062516</v>
      </c>
    </row>
    <row r="121" spans="3:25" hidden="1" outlineLevel="1" x14ac:dyDescent="0.25">
      <c r="C121" s="36" t="s">
        <v>45</v>
      </c>
      <c r="D121" s="23" t="s">
        <v>55</v>
      </c>
      <c r="I121">
        <v>506</v>
      </c>
      <c r="J121">
        <v>550</v>
      </c>
      <c r="K121">
        <v>600</v>
      </c>
      <c r="L121">
        <v>653</v>
      </c>
      <c r="M121">
        <v>694</v>
      </c>
      <c r="N121" s="94"/>
      <c r="O121" s="51"/>
      <c r="P121" s="51"/>
      <c r="Q121" s="51"/>
      <c r="R121" s="51">
        <f t="shared" si="69"/>
        <v>8.6956521739130432E-2</v>
      </c>
      <c r="S121" s="51">
        <f t="shared" si="70"/>
        <v>9.0909090909090912E-2</v>
      </c>
      <c r="T121" s="51">
        <f t="shared" si="71"/>
        <v>8.8333333333333333E-2</v>
      </c>
      <c r="U121" s="51">
        <f t="shared" si="72"/>
        <v>6.278713629402756E-2</v>
      </c>
      <c r="V121" s="58">
        <f t="shared" si="73"/>
        <v>8.2246520568895559E-2</v>
      </c>
      <c r="W121" s="51"/>
      <c r="X121" s="82">
        <f t="shared" si="76"/>
        <v>0.1801893171061528</v>
      </c>
      <c r="Y121" s="33">
        <f t="shared" si="77"/>
        <v>0.580707624470721</v>
      </c>
    </row>
    <row r="122" spans="3:25" hidden="1" outlineLevel="1" x14ac:dyDescent="0.25">
      <c r="C122" s="36" t="s">
        <v>45</v>
      </c>
      <c r="D122" s="23" t="s">
        <v>56</v>
      </c>
      <c r="I122">
        <v>622</v>
      </c>
      <c r="J122">
        <v>716</v>
      </c>
      <c r="K122">
        <v>771</v>
      </c>
      <c r="L122">
        <v>823</v>
      </c>
      <c r="M122">
        <v>886</v>
      </c>
      <c r="N122" s="94"/>
      <c r="O122" s="51"/>
      <c r="P122" s="51"/>
      <c r="Q122" s="51"/>
      <c r="R122" s="51">
        <f t="shared" si="69"/>
        <v>0.15112540192926044</v>
      </c>
      <c r="S122" s="51">
        <f t="shared" si="70"/>
        <v>7.6815642458100561E-2</v>
      </c>
      <c r="T122" s="51">
        <f t="shared" si="71"/>
        <v>6.744487678339818E-2</v>
      </c>
      <c r="U122" s="51">
        <f t="shared" si="72"/>
        <v>7.6549210206561358E-2</v>
      </c>
      <c r="V122" s="58">
        <f t="shared" si="73"/>
        <v>9.2983782844330135E-2</v>
      </c>
      <c r="W122" s="51"/>
      <c r="X122" s="82">
        <f t="shared" si="76"/>
        <v>0.24509803921568626</v>
      </c>
      <c r="Y122" s="33">
        <f t="shared" si="77"/>
        <v>0.67524500081145344</v>
      </c>
    </row>
    <row r="123" spans="3:25" hidden="1" outlineLevel="1" x14ac:dyDescent="0.25">
      <c r="C123" s="36" t="s">
        <v>45</v>
      </c>
      <c r="D123" s="23" t="s">
        <v>57</v>
      </c>
      <c r="I123">
        <v>302</v>
      </c>
      <c r="J123">
        <v>340</v>
      </c>
      <c r="K123">
        <v>363</v>
      </c>
      <c r="L123">
        <v>384</v>
      </c>
      <c r="M123">
        <v>430</v>
      </c>
      <c r="N123" s="94"/>
      <c r="O123" s="51"/>
      <c r="P123" s="51"/>
      <c r="Q123" s="51"/>
      <c r="R123" s="51">
        <f t="shared" si="69"/>
        <v>0.12582781456953643</v>
      </c>
      <c r="S123" s="51">
        <f t="shared" si="70"/>
        <v>6.7647058823529407E-2</v>
      </c>
      <c r="T123" s="51">
        <f t="shared" si="71"/>
        <v>5.7851239669421489E-2</v>
      </c>
      <c r="U123" s="51">
        <f t="shared" si="72"/>
        <v>0.11979166666666667</v>
      </c>
      <c r="V123" s="58">
        <f t="shared" si="73"/>
        <v>9.2779444932288499E-2</v>
      </c>
      <c r="W123" s="51"/>
      <c r="X123" s="82">
        <f t="shared" si="76"/>
        <v>9.0939824205544292E-2</v>
      </c>
      <c r="Y123" s="33">
        <f t="shared" si="77"/>
        <v>0.67344588576743003</v>
      </c>
    </row>
    <row r="124" spans="3:25" hidden="1" outlineLevel="1" x14ac:dyDescent="0.25">
      <c r="C124" s="36" t="s">
        <v>45</v>
      </c>
      <c r="D124" s="23" t="s">
        <v>58</v>
      </c>
      <c r="I124">
        <v>524</v>
      </c>
      <c r="J124">
        <v>584</v>
      </c>
      <c r="K124">
        <v>611</v>
      </c>
      <c r="L124">
        <v>686</v>
      </c>
      <c r="M124">
        <v>712</v>
      </c>
      <c r="N124" s="94"/>
      <c r="O124" s="51"/>
      <c r="P124" s="51"/>
      <c r="Q124" s="51"/>
      <c r="R124" s="51">
        <f t="shared" ref="R124" si="78">(J124-I124)/I124</f>
        <v>0.11450381679389313</v>
      </c>
      <c r="S124" s="51">
        <f t="shared" ref="S124" si="79">(K124-J124)/J124</f>
        <v>4.6232876712328765E-2</v>
      </c>
      <c r="T124" s="51">
        <f t="shared" ref="T124" si="80">(L124-K124)/K124</f>
        <v>0.12274959083469722</v>
      </c>
      <c r="U124" s="51">
        <f t="shared" ref="U124" si="81">(M124-L124)/L124</f>
        <v>3.7900874635568516E-2</v>
      </c>
      <c r="V124" s="58">
        <f t="shared" ref="V124" si="82">AVERAGE(N124:U124)</f>
        <v>8.0346789744121905E-2</v>
      </c>
      <c r="W124" s="51"/>
      <c r="X124" s="82">
        <f t="shared" ref="X124" si="83">(M124-$W$117)/($W$119-$W$117)</f>
        <v>0.18627450980392157</v>
      </c>
      <c r="Y124" s="33">
        <f t="shared" ref="Y124" si="84">(V124-$W$113)/($W$115-$W$113)</f>
        <v>0.56398124084324763</v>
      </c>
    </row>
    <row r="125" spans="3:25" ht="15.75" hidden="1" outlineLevel="1" thickBot="1" x14ac:dyDescent="0.3">
      <c r="C125" s="37" t="s">
        <v>45</v>
      </c>
      <c r="D125" s="24" t="s">
        <v>59</v>
      </c>
      <c r="E125" s="13"/>
      <c r="F125" s="13"/>
      <c r="G125" s="13"/>
      <c r="H125" s="13"/>
      <c r="I125" s="13">
        <v>99</v>
      </c>
      <c r="J125" s="13">
        <v>111</v>
      </c>
      <c r="K125" s="13">
        <v>123</v>
      </c>
      <c r="L125" s="13">
        <v>135</v>
      </c>
      <c r="M125" s="13">
        <v>161</v>
      </c>
      <c r="N125" s="86"/>
      <c r="O125" s="54"/>
      <c r="P125" s="54"/>
      <c r="Q125" s="54"/>
      <c r="R125" s="54">
        <f t="shared" si="69"/>
        <v>0.12121212121212122</v>
      </c>
      <c r="S125" s="54">
        <f t="shared" si="70"/>
        <v>0.10810810810810811</v>
      </c>
      <c r="T125" s="54">
        <f t="shared" si="71"/>
        <v>9.7560975609756101E-2</v>
      </c>
      <c r="U125" s="54">
        <f t="shared" si="72"/>
        <v>0.19259259259259259</v>
      </c>
      <c r="V125" s="59">
        <f t="shared" si="73"/>
        <v>0.12986844938064451</v>
      </c>
      <c r="W125" s="54"/>
      <c r="X125" s="46">
        <f t="shared" si="76"/>
        <v>0</v>
      </c>
      <c r="Y125" s="35">
        <f t="shared" si="77"/>
        <v>1</v>
      </c>
    </row>
    <row r="126" spans="3:25" hidden="1" outlineLevel="1" x14ac:dyDescent="0.25">
      <c r="C126" s="32" t="s">
        <v>60</v>
      </c>
      <c r="D126" s="11" t="s">
        <v>60</v>
      </c>
      <c r="E126">
        <v>203769</v>
      </c>
      <c r="F126">
        <v>205713</v>
      </c>
      <c r="G126">
        <v>212813</v>
      </c>
      <c r="H126">
        <v>219184</v>
      </c>
      <c r="I126">
        <v>230256</v>
      </c>
      <c r="J126">
        <v>237097</v>
      </c>
      <c r="K126">
        <v>244104</v>
      </c>
      <c r="L126">
        <v>250550</v>
      </c>
      <c r="M126">
        <v>255598</v>
      </c>
      <c r="N126" s="94">
        <f t="shared" si="65"/>
        <v>9.5402146548297338E-3</v>
      </c>
      <c r="O126" s="51">
        <f t="shared" si="66"/>
        <v>3.4514104602042649E-2</v>
      </c>
      <c r="P126" s="51">
        <f t="shared" si="67"/>
        <v>2.9937080911410487E-2</v>
      </c>
      <c r="Q126" s="51">
        <f t="shared" si="68"/>
        <v>5.0514636104825171E-2</v>
      </c>
      <c r="R126" s="51">
        <f t="shared" si="69"/>
        <v>2.9710409283580014E-2</v>
      </c>
      <c r="S126" s="51">
        <f t="shared" si="70"/>
        <v>2.9553305187328394E-2</v>
      </c>
      <c r="T126" s="51">
        <f t="shared" si="71"/>
        <v>2.6406777439124309E-2</v>
      </c>
      <c r="U126" s="51">
        <f t="shared" si="72"/>
        <v>2.0147675114747556E-2</v>
      </c>
      <c r="V126" s="58">
        <f t="shared" si="73"/>
        <v>2.8790525412236041E-2</v>
      </c>
      <c r="W126" s="125" t="s">
        <v>22</v>
      </c>
      <c r="X126" s="83"/>
      <c r="Y126" s="80"/>
    </row>
    <row r="127" spans="3:25" hidden="1" outlineLevel="1" x14ac:dyDescent="0.25">
      <c r="C127" s="32" t="s">
        <v>60</v>
      </c>
      <c r="D127" s="11" t="s">
        <v>61</v>
      </c>
      <c r="E127">
        <v>16187</v>
      </c>
      <c r="F127">
        <v>16757</v>
      </c>
      <c r="G127">
        <v>17284</v>
      </c>
      <c r="H127">
        <v>17921</v>
      </c>
      <c r="I127">
        <v>18886</v>
      </c>
      <c r="J127">
        <v>19432</v>
      </c>
      <c r="K127">
        <v>19865</v>
      </c>
      <c r="L127">
        <v>20795</v>
      </c>
      <c r="M127">
        <v>21634</v>
      </c>
      <c r="N127" s="94">
        <f t="shared" si="65"/>
        <v>3.5213442886266759E-2</v>
      </c>
      <c r="O127" s="51">
        <f t="shared" si="66"/>
        <v>3.1449543474368923E-2</v>
      </c>
      <c r="P127" s="51">
        <f t="shared" si="67"/>
        <v>3.6854894700300858E-2</v>
      </c>
      <c r="Q127" s="51">
        <f t="shared" si="68"/>
        <v>5.38474415490207E-2</v>
      </c>
      <c r="R127" s="51">
        <f t="shared" si="69"/>
        <v>2.8910303928836176E-2</v>
      </c>
      <c r="S127" s="51">
        <f t="shared" si="70"/>
        <v>2.2282832441333882E-2</v>
      </c>
      <c r="T127" s="51">
        <f t="shared" si="71"/>
        <v>4.6816008054366975E-2</v>
      </c>
      <c r="U127" s="51">
        <f t="shared" si="72"/>
        <v>4.0346237076220245E-2</v>
      </c>
      <c r="V127" s="58">
        <f t="shared" si="73"/>
        <v>3.6965088013839319E-2</v>
      </c>
      <c r="W127" s="51">
        <f>MIN(V128:V133)</f>
        <v>7.0647236245689624E-2</v>
      </c>
      <c r="X127" s="83"/>
      <c r="Y127" s="80"/>
    </row>
    <row r="128" spans="3:25" hidden="1" outlineLevel="1" x14ac:dyDescent="0.25">
      <c r="C128" s="32" t="s">
        <v>60</v>
      </c>
      <c r="D128" s="10" t="s">
        <v>62</v>
      </c>
      <c r="I128">
        <v>3391</v>
      </c>
      <c r="J128">
        <v>3808</v>
      </c>
      <c r="K128">
        <v>4273</v>
      </c>
      <c r="L128">
        <v>4621</v>
      </c>
      <c r="M128">
        <v>4877</v>
      </c>
      <c r="N128" s="94"/>
      <c r="O128" s="51"/>
      <c r="P128" s="51"/>
      <c r="Q128" s="51"/>
      <c r="R128" s="51">
        <f t="shared" si="69"/>
        <v>0.12297257446181067</v>
      </c>
      <c r="S128" s="51">
        <f t="shared" si="70"/>
        <v>0.12211134453781512</v>
      </c>
      <c r="T128" s="51">
        <f t="shared" si="71"/>
        <v>8.1441610109992985E-2</v>
      </c>
      <c r="U128" s="51">
        <f t="shared" si="72"/>
        <v>5.5399264228521962E-2</v>
      </c>
      <c r="V128" s="58">
        <f t="shared" si="73"/>
        <v>9.5481198334535181E-2</v>
      </c>
      <c r="W128" s="125" t="s">
        <v>25</v>
      </c>
      <c r="X128" s="82">
        <f>(M128-$W$131)/($W$133-$W$131)</f>
        <v>0.78436830835117777</v>
      </c>
      <c r="Y128" s="33">
        <f>(V128-$W$127)/($W$129-$W$127)</f>
        <v>0.25123617338812976</v>
      </c>
    </row>
    <row r="129" spans="3:25" hidden="1" outlineLevel="1" x14ac:dyDescent="0.25">
      <c r="C129" s="32" t="s">
        <v>60</v>
      </c>
      <c r="D129" t="s">
        <v>63</v>
      </c>
      <c r="I129">
        <v>4198</v>
      </c>
      <c r="J129">
        <v>4637</v>
      </c>
      <c r="K129">
        <v>4997</v>
      </c>
      <c r="L129">
        <v>5406</v>
      </c>
      <c r="M129">
        <v>5884</v>
      </c>
      <c r="N129" s="94"/>
      <c r="O129" s="51"/>
      <c r="P129" s="51"/>
      <c r="Q129" s="51"/>
      <c r="R129" s="51">
        <f t="shared" si="69"/>
        <v>0.10457360647927584</v>
      </c>
      <c r="S129" s="51">
        <f t="shared" si="70"/>
        <v>7.7636402846668104E-2</v>
      </c>
      <c r="T129" s="51">
        <f t="shared" si="71"/>
        <v>8.1849109465679401E-2</v>
      </c>
      <c r="U129" s="51">
        <f t="shared" si="72"/>
        <v>8.8420273769885316E-2</v>
      </c>
      <c r="V129" s="58">
        <f t="shared" si="73"/>
        <v>8.8119848140377169E-2</v>
      </c>
      <c r="W129" s="51">
        <f>MAX(V128:V133)</f>
        <v>0.16949431608271637</v>
      </c>
      <c r="X129" s="82">
        <f t="shared" ref="X129:X133" si="85">(M129-$W$131)/($W$133-$W$131)</f>
        <v>1</v>
      </c>
      <c r="Y129" s="33">
        <f t="shared" ref="Y129:Y133" si="86">(V129-$W$127)/($W$129-$W$127)</f>
        <v>0.17676406752223092</v>
      </c>
    </row>
    <row r="130" spans="3:25" hidden="1" outlineLevel="1" x14ac:dyDescent="0.25">
      <c r="C130" s="32" t="s">
        <v>60</v>
      </c>
      <c r="D130" t="s">
        <v>64</v>
      </c>
      <c r="I130">
        <v>2682</v>
      </c>
      <c r="J130">
        <v>2934</v>
      </c>
      <c r="K130">
        <v>3218</v>
      </c>
      <c r="L130">
        <v>3397</v>
      </c>
      <c r="M130">
        <v>3520</v>
      </c>
      <c r="N130" s="94"/>
      <c r="O130" s="51"/>
      <c r="P130" s="51"/>
      <c r="Q130" s="51"/>
      <c r="R130" s="51">
        <f t="shared" si="69"/>
        <v>9.3959731543624164E-2</v>
      </c>
      <c r="S130" s="51">
        <f t="shared" si="70"/>
        <v>9.679618268575324E-2</v>
      </c>
      <c r="T130" s="51">
        <f t="shared" si="71"/>
        <v>5.562461155997514E-2</v>
      </c>
      <c r="U130" s="51">
        <f t="shared" si="72"/>
        <v>3.620841919340595E-2</v>
      </c>
      <c r="V130" s="58">
        <f t="shared" si="73"/>
        <v>7.0647236245689624E-2</v>
      </c>
      <c r="W130" s="125" t="s">
        <v>173</v>
      </c>
      <c r="X130" s="82">
        <f t="shared" si="85"/>
        <v>0.49379014989293363</v>
      </c>
      <c r="Y130" s="33">
        <f t="shared" si="86"/>
        <v>0</v>
      </c>
    </row>
    <row r="131" spans="3:25" hidden="1" outlineLevel="1" x14ac:dyDescent="0.25">
      <c r="C131" s="32" t="s">
        <v>60</v>
      </c>
      <c r="D131" t="s">
        <v>65</v>
      </c>
      <c r="I131">
        <v>1957</v>
      </c>
      <c r="J131">
        <v>2143</v>
      </c>
      <c r="K131">
        <v>2336</v>
      </c>
      <c r="L131">
        <v>2594</v>
      </c>
      <c r="M131">
        <v>2681</v>
      </c>
      <c r="N131" s="94"/>
      <c r="O131" s="51"/>
      <c r="P131" s="51"/>
      <c r="Q131" s="51"/>
      <c r="R131" s="51">
        <f t="shared" si="69"/>
        <v>9.5043433827286666E-2</v>
      </c>
      <c r="S131" s="51">
        <f t="shared" si="70"/>
        <v>9.0060662622491836E-2</v>
      </c>
      <c r="T131" s="51">
        <f t="shared" si="71"/>
        <v>0.11044520547945205</v>
      </c>
      <c r="U131" s="51">
        <f t="shared" si="72"/>
        <v>3.3538936006168078E-2</v>
      </c>
      <c r="V131" s="58">
        <f t="shared" si="73"/>
        <v>8.2272059483849663E-2</v>
      </c>
      <c r="W131" s="3">
        <f>MIN(M128:M133)</f>
        <v>1214</v>
      </c>
      <c r="X131" s="82">
        <f t="shared" si="85"/>
        <v>0.31413276231263382</v>
      </c>
      <c r="Y131" s="33">
        <f t="shared" si="86"/>
        <v>0.11760411392351058</v>
      </c>
    </row>
    <row r="132" spans="3:25" hidden="1" outlineLevel="1" x14ac:dyDescent="0.25">
      <c r="C132" s="32" t="s">
        <v>60</v>
      </c>
      <c r="D132" t="s">
        <v>66</v>
      </c>
      <c r="I132">
        <v>653</v>
      </c>
      <c r="J132">
        <v>748</v>
      </c>
      <c r="K132">
        <v>814</v>
      </c>
      <c r="L132">
        <v>1033</v>
      </c>
      <c r="M132">
        <v>1214</v>
      </c>
      <c r="N132" s="94"/>
      <c r="O132" s="51"/>
      <c r="P132" s="51"/>
      <c r="Q132" s="51"/>
      <c r="R132" s="51">
        <f t="shared" si="69"/>
        <v>0.14548238897396631</v>
      </c>
      <c r="S132" s="51">
        <f t="shared" si="70"/>
        <v>8.8235294117647065E-2</v>
      </c>
      <c r="T132" s="51">
        <f t="shared" si="71"/>
        <v>0.26904176904176902</v>
      </c>
      <c r="U132" s="51">
        <f t="shared" si="72"/>
        <v>0.17521781219748306</v>
      </c>
      <c r="V132" s="58">
        <f t="shared" si="73"/>
        <v>0.16949431608271637</v>
      </c>
      <c r="W132" s="125" t="s">
        <v>174</v>
      </c>
      <c r="X132" s="82">
        <f t="shared" si="85"/>
        <v>0</v>
      </c>
      <c r="Y132" s="33">
        <f t="shared" si="86"/>
        <v>1</v>
      </c>
    </row>
    <row r="133" spans="3:25" ht="15.75" hidden="1" outlineLevel="1" thickBot="1" x14ac:dyDescent="0.3">
      <c r="C133" s="34" t="s">
        <v>60</v>
      </c>
      <c r="D133" s="13" t="s">
        <v>67</v>
      </c>
      <c r="E133" s="13"/>
      <c r="F133" s="13"/>
      <c r="G133" s="13"/>
      <c r="H133" s="13"/>
      <c r="I133" s="13">
        <v>844</v>
      </c>
      <c r="J133" s="13">
        <v>928</v>
      </c>
      <c r="K133" s="13">
        <v>1016</v>
      </c>
      <c r="L133" s="13">
        <v>1094</v>
      </c>
      <c r="M133" s="13">
        <v>1219</v>
      </c>
      <c r="N133" s="86"/>
      <c r="O133" s="54"/>
      <c r="P133" s="54"/>
      <c r="Q133" s="54"/>
      <c r="R133" s="54">
        <f t="shared" si="69"/>
        <v>9.9526066350710901E-2</v>
      </c>
      <c r="S133" s="54">
        <f t="shared" si="70"/>
        <v>9.4827586206896547E-2</v>
      </c>
      <c r="T133" s="54">
        <f t="shared" si="71"/>
        <v>7.6771653543307089E-2</v>
      </c>
      <c r="U133" s="54">
        <f t="shared" si="72"/>
        <v>0.11425959780621572</v>
      </c>
      <c r="V133" s="59">
        <f t="shared" si="73"/>
        <v>9.6346225976782579E-2</v>
      </c>
      <c r="W133" s="46">
        <f>MAX(M128:M133)</f>
        <v>5884</v>
      </c>
      <c r="X133" s="46">
        <f t="shared" si="85"/>
        <v>1.0706638115631692E-3</v>
      </c>
      <c r="Y133" s="35">
        <f t="shared" si="86"/>
        <v>0.25998734381899735</v>
      </c>
    </row>
    <row r="134" spans="3:25" hidden="1" outlineLevel="1" x14ac:dyDescent="0.25">
      <c r="C134" s="36" t="s">
        <v>68</v>
      </c>
      <c r="D134" s="11" t="s">
        <v>69</v>
      </c>
      <c r="E134">
        <v>8236</v>
      </c>
      <c r="F134">
        <v>8366</v>
      </c>
      <c r="G134">
        <v>8376</v>
      </c>
      <c r="H134">
        <v>8635</v>
      </c>
      <c r="I134">
        <v>8933</v>
      </c>
      <c r="J134">
        <v>9176</v>
      </c>
      <c r="K134">
        <v>9417</v>
      </c>
      <c r="L134">
        <v>9775</v>
      </c>
      <c r="M134">
        <v>10273</v>
      </c>
      <c r="N134" s="94">
        <f t="shared" si="65"/>
        <v>1.5784361340456531E-2</v>
      </c>
      <c r="O134" s="51">
        <f t="shared" si="66"/>
        <v>1.1953143676786994E-3</v>
      </c>
      <c r="P134" s="51">
        <f t="shared" si="67"/>
        <v>3.0921680993314229E-2</v>
      </c>
      <c r="Q134" s="51">
        <f t="shared" si="68"/>
        <v>3.4510712217718585E-2</v>
      </c>
      <c r="R134" s="51">
        <f t="shared" si="69"/>
        <v>2.7202507556252097E-2</v>
      </c>
      <c r="S134" s="51">
        <f t="shared" si="70"/>
        <v>2.6264167393199651E-2</v>
      </c>
      <c r="T134" s="51">
        <f t="shared" si="71"/>
        <v>3.8016353403419349E-2</v>
      </c>
      <c r="U134" s="51">
        <f t="shared" si="72"/>
        <v>5.0946291560102303E-2</v>
      </c>
      <c r="V134" s="58">
        <f t="shared" si="73"/>
        <v>2.8105173604017684E-2</v>
      </c>
      <c r="W134" s="125" t="s">
        <v>22</v>
      </c>
      <c r="X134" s="83"/>
      <c r="Y134" s="80"/>
    </row>
    <row r="135" spans="3:25" hidden="1" outlineLevel="1" x14ac:dyDescent="0.25">
      <c r="C135" s="36" t="s">
        <v>68</v>
      </c>
      <c r="D135" s="11" t="s">
        <v>70</v>
      </c>
      <c r="E135">
        <v>6693</v>
      </c>
      <c r="F135">
        <v>6791</v>
      </c>
      <c r="G135">
        <v>7039</v>
      </c>
      <c r="H135">
        <v>7342</v>
      </c>
      <c r="I135">
        <v>7770</v>
      </c>
      <c r="J135">
        <v>8197</v>
      </c>
      <c r="K135">
        <v>8396</v>
      </c>
      <c r="L135">
        <v>8695</v>
      </c>
      <c r="M135">
        <v>8900</v>
      </c>
      <c r="N135" s="94">
        <f t="shared" si="65"/>
        <v>1.4642163454355296E-2</v>
      </c>
      <c r="O135" s="51">
        <f t="shared" si="66"/>
        <v>3.6518922102783097E-2</v>
      </c>
      <c r="P135" s="51">
        <f t="shared" si="67"/>
        <v>4.3045887199886348E-2</v>
      </c>
      <c r="Q135" s="51">
        <f t="shared" si="68"/>
        <v>5.8294742576954509E-2</v>
      </c>
      <c r="R135" s="51">
        <f t="shared" si="69"/>
        <v>5.4954954954954956E-2</v>
      </c>
      <c r="S135" s="51">
        <f t="shared" si="70"/>
        <v>2.4277174576064414E-2</v>
      </c>
      <c r="T135" s="51">
        <f t="shared" si="71"/>
        <v>3.5612196283944735E-2</v>
      </c>
      <c r="U135" s="51">
        <f t="shared" si="72"/>
        <v>2.3576768257619323E-2</v>
      </c>
      <c r="V135" s="58">
        <f t="shared" si="73"/>
        <v>3.6365351175820335E-2</v>
      </c>
      <c r="W135" s="51">
        <f>MIN(V136:V159)</f>
        <v>1.7034553332565532E-2</v>
      </c>
      <c r="X135" s="83"/>
      <c r="Y135" s="80"/>
    </row>
    <row r="136" spans="3:25" hidden="1" outlineLevel="1" x14ac:dyDescent="0.25">
      <c r="C136" s="36" t="s">
        <v>68</v>
      </c>
      <c r="D136" s="10" t="s">
        <v>71</v>
      </c>
      <c r="E136">
        <v>5799</v>
      </c>
      <c r="F136">
        <v>5855</v>
      </c>
      <c r="G136">
        <v>5904</v>
      </c>
      <c r="H136">
        <v>6011</v>
      </c>
      <c r="I136">
        <v>6287</v>
      </c>
      <c r="J136">
        <v>6498</v>
      </c>
      <c r="K136">
        <v>6629</v>
      </c>
      <c r="L136">
        <v>6950</v>
      </c>
      <c r="M136">
        <v>7228</v>
      </c>
      <c r="N136" s="94">
        <f t="shared" si="65"/>
        <v>9.6568373857561646E-3</v>
      </c>
      <c r="O136" s="51">
        <f t="shared" si="66"/>
        <v>8.3689154568744664E-3</v>
      </c>
      <c r="P136" s="51">
        <f t="shared" si="67"/>
        <v>1.8123306233062332E-2</v>
      </c>
      <c r="Q136" s="51">
        <f t="shared" si="68"/>
        <v>4.5915820994842788E-2</v>
      </c>
      <c r="R136" s="51">
        <f t="shared" si="69"/>
        <v>3.3561317003340224E-2</v>
      </c>
      <c r="S136" s="51">
        <f t="shared" si="70"/>
        <v>2.016004924592182E-2</v>
      </c>
      <c r="T136" s="51">
        <f t="shared" si="71"/>
        <v>4.8423593302157189E-2</v>
      </c>
      <c r="U136" s="51">
        <f t="shared" si="72"/>
        <v>0.04</v>
      </c>
      <c r="V136" s="58">
        <f t="shared" si="73"/>
        <v>2.8026229952744373E-2</v>
      </c>
      <c r="W136" s="125" t="s">
        <v>25</v>
      </c>
      <c r="X136" s="82">
        <f>(M136-$W$139)/($W$141-$W$139)</f>
        <v>1</v>
      </c>
      <c r="Y136" s="33">
        <f>(V136-$W$135)/($W$137-$W$135)</f>
        <v>7.6267654537180068E-2</v>
      </c>
    </row>
    <row r="137" spans="3:25" hidden="1" outlineLevel="1" x14ac:dyDescent="0.25">
      <c r="C137" s="36" t="s">
        <v>68</v>
      </c>
      <c r="D137" s="10" t="s">
        <v>72</v>
      </c>
      <c r="E137">
        <v>2570</v>
      </c>
      <c r="F137">
        <v>2683</v>
      </c>
      <c r="G137">
        <v>2696</v>
      </c>
      <c r="H137">
        <v>2742</v>
      </c>
      <c r="I137">
        <v>2904</v>
      </c>
      <c r="J137">
        <v>2983</v>
      </c>
      <c r="K137">
        <v>3012</v>
      </c>
      <c r="L137">
        <v>3069</v>
      </c>
      <c r="M137">
        <v>3189</v>
      </c>
      <c r="N137" s="94">
        <f t="shared" si="65"/>
        <v>4.3968871595330743E-2</v>
      </c>
      <c r="O137" s="51">
        <f t="shared" si="66"/>
        <v>4.8453224002981739E-3</v>
      </c>
      <c r="P137" s="51">
        <f t="shared" si="67"/>
        <v>1.7062314540059347E-2</v>
      </c>
      <c r="Q137" s="51">
        <f t="shared" si="68"/>
        <v>5.9080962800875277E-2</v>
      </c>
      <c r="R137" s="51">
        <f t="shared" si="69"/>
        <v>2.7203856749311296E-2</v>
      </c>
      <c r="S137" s="51">
        <f t="shared" si="70"/>
        <v>9.7217566208514915E-3</v>
      </c>
      <c r="T137" s="51">
        <f t="shared" si="71"/>
        <v>1.8924302788844622E-2</v>
      </c>
      <c r="U137" s="51">
        <f t="shared" si="72"/>
        <v>3.9100684261974585E-2</v>
      </c>
      <c r="V137" s="58">
        <f t="shared" si="73"/>
        <v>2.7488508969693192E-2</v>
      </c>
      <c r="W137" s="51">
        <f>MAX(V136:V159)</f>
        <v>0.16115432057701984</v>
      </c>
      <c r="X137" s="82">
        <f t="shared" ref="X137:X159" si="87">(M137-$W$139)/($W$141-$W$139)</f>
        <v>0.42101490825688076</v>
      </c>
      <c r="Y137" s="33">
        <f t="shared" ref="Y137:Y159" si="88">(V137-$W$135)/($W$137-$W$135)</f>
        <v>7.2536584238273027E-2</v>
      </c>
    </row>
    <row r="138" spans="3:25" hidden="1" outlineLevel="1" x14ac:dyDescent="0.25">
      <c r="C138" s="36" t="s">
        <v>68</v>
      </c>
      <c r="D138" s="10" t="s">
        <v>73</v>
      </c>
      <c r="E138">
        <v>2537</v>
      </c>
      <c r="F138">
        <v>2549</v>
      </c>
      <c r="G138">
        <v>2582</v>
      </c>
      <c r="H138">
        <v>2640</v>
      </c>
      <c r="I138">
        <v>2706</v>
      </c>
      <c r="J138">
        <v>2780</v>
      </c>
      <c r="K138">
        <v>2879</v>
      </c>
      <c r="L138">
        <v>2967</v>
      </c>
      <c r="M138">
        <v>3069</v>
      </c>
      <c r="N138" s="94">
        <f t="shared" si="65"/>
        <v>4.7299960583366179E-3</v>
      </c>
      <c r="O138" s="51">
        <f t="shared" si="66"/>
        <v>1.2946253432718713E-2</v>
      </c>
      <c r="P138" s="51">
        <f t="shared" si="67"/>
        <v>2.2463206816421378E-2</v>
      </c>
      <c r="Q138" s="51">
        <f t="shared" si="68"/>
        <v>2.5000000000000001E-2</v>
      </c>
      <c r="R138" s="51">
        <f t="shared" si="69"/>
        <v>2.7346637102734665E-2</v>
      </c>
      <c r="S138" s="51">
        <f t="shared" si="70"/>
        <v>3.5611510791366909E-2</v>
      </c>
      <c r="T138" s="51">
        <f t="shared" si="71"/>
        <v>3.05661688086141E-2</v>
      </c>
      <c r="U138" s="51">
        <f t="shared" si="72"/>
        <v>3.4378159757330634E-2</v>
      </c>
      <c r="V138" s="58">
        <f t="shared" si="73"/>
        <v>2.4130241595940377E-2</v>
      </c>
      <c r="W138" s="125" t="s">
        <v>173</v>
      </c>
      <c r="X138" s="82">
        <f t="shared" si="87"/>
        <v>0.4038130733944954</v>
      </c>
      <c r="Y138" s="33">
        <f t="shared" si="88"/>
        <v>4.9234663634581233E-2</v>
      </c>
    </row>
    <row r="139" spans="3:25" hidden="1" outlineLevel="1" x14ac:dyDescent="0.25">
      <c r="C139" s="36" t="s">
        <v>68</v>
      </c>
      <c r="D139" s="10" t="s">
        <v>74</v>
      </c>
      <c r="E139">
        <v>2517</v>
      </c>
      <c r="F139">
        <v>2608</v>
      </c>
      <c r="G139">
        <v>2642</v>
      </c>
      <c r="H139">
        <v>2607</v>
      </c>
      <c r="I139">
        <v>2718</v>
      </c>
      <c r="J139">
        <v>2815</v>
      </c>
      <c r="K139">
        <v>2837</v>
      </c>
      <c r="L139">
        <v>2927</v>
      </c>
      <c r="M139">
        <v>3019</v>
      </c>
      <c r="N139" s="94">
        <f t="shared" si="65"/>
        <v>3.6154151767977753E-2</v>
      </c>
      <c r="O139" s="51">
        <f t="shared" si="66"/>
        <v>1.303680981595092E-2</v>
      </c>
      <c r="P139" s="51">
        <f t="shared" si="67"/>
        <v>-1.3247539742619227E-2</v>
      </c>
      <c r="Q139" s="51">
        <f t="shared" si="68"/>
        <v>4.2577675489067893E-2</v>
      </c>
      <c r="R139" s="51">
        <f t="shared" si="69"/>
        <v>3.5688005886681383E-2</v>
      </c>
      <c r="S139" s="51">
        <f t="shared" si="70"/>
        <v>7.8152753108348127E-3</v>
      </c>
      <c r="T139" s="51">
        <f t="shared" si="71"/>
        <v>3.1723651744800845E-2</v>
      </c>
      <c r="U139" s="51">
        <f t="shared" si="72"/>
        <v>3.1431499829176632E-2</v>
      </c>
      <c r="V139" s="58">
        <f t="shared" si="73"/>
        <v>2.3147441262733881E-2</v>
      </c>
      <c r="W139" s="3">
        <f>MIN(M136:M159)</f>
        <v>252</v>
      </c>
      <c r="X139" s="82">
        <f t="shared" si="87"/>
        <v>0.39664564220183485</v>
      </c>
      <c r="Y139" s="33">
        <f t="shared" si="88"/>
        <v>4.2415333073635479E-2</v>
      </c>
    </row>
    <row r="140" spans="3:25" hidden="1" outlineLevel="1" x14ac:dyDescent="0.25">
      <c r="C140" s="36" t="s">
        <v>68</v>
      </c>
      <c r="D140" s="10" t="s">
        <v>75</v>
      </c>
      <c r="I140">
        <v>1758</v>
      </c>
      <c r="J140">
        <v>1902</v>
      </c>
      <c r="K140">
        <v>2034</v>
      </c>
      <c r="L140">
        <v>2179</v>
      </c>
      <c r="M140">
        <v>2349</v>
      </c>
      <c r="N140" s="94"/>
      <c r="O140" s="51"/>
      <c r="P140" s="51"/>
      <c r="Q140" s="51"/>
      <c r="R140" s="51">
        <f t="shared" si="69"/>
        <v>8.191126279863481E-2</v>
      </c>
      <c r="S140" s="51">
        <f t="shared" si="70"/>
        <v>6.9400630914826497E-2</v>
      </c>
      <c r="T140" s="51">
        <f t="shared" si="71"/>
        <v>7.128810226155359E-2</v>
      </c>
      <c r="U140" s="51">
        <f t="shared" si="72"/>
        <v>7.8017439192290039E-2</v>
      </c>
      <c r="V140" s="58">
        <f t="shared" si="73"/>
        <v>7.5154358791826234E-2</v>
      </c>
      <c r="W140" s="125" t="s">
        <v>174</v>
      </c>
      <c r="X140" s="82">
        <f t="shared" si="87"/>
        <v>0.30060206422018348</v>
      </c>
      <c r="Y140" s="33">
        <f t="shared" si="88"/>
        <v>0.4032743500111165</v>
      </c>
    </row>
    <row r="141" spans="3:25" hidden="1" outlineLevel="1" x14ac:dyDescent="0.25">
      <c r="C141" s="36" t="s">
        <v>68</v>
      </c>
      <c r="D141" s="10" t="s">
        <v>76</v>
      </c>
      <c r="E141">
        <v>1544</v>
      </c>
      <c r="F141">
        <v>1519</v>
      </c>
      <c r="G141">
        <v>1524</v>
      </c>
      <c r="H141">
        <v>1521</v>
      </c>
      <c r="I141">
        <v>1566</v>
      </c>
      <c r="J141">
        <v>1603</v>
      </c>
      <c r="K141">
        <v>1642</v>
      </c>
      <c r="L141">
        <v>1691</v>
      </c>
      <c r="M141">
        <v>1765</v>
      </c>
      <c r="N141" s="94">
        <f t="shared" si="65"/>
        <v>-1.6191709844559584E-2</v>
      </c>
      <c r="O141" s="51">
        <f t="shared" si="66"/>
        <v>3.2916392363396972E-3</v>
      </c>
      <c r="P141" s="51">
        <f t="shared" si="67"/>
        <v>-1.968503937007874E-3</v>
      </c>
      <c r="Q141" s="51">
        <f t="shared" si="68"/>
        <v>2.9585798816568046E-2</v>
      </c>
      <c r="R141" s="51">
        <f t="shared" si="69"/>
        <v>2.3627075351213282E-2</v>
      </c>
      <c r="S141" s="51">
        <f t="shared" si="70"/>
        <v>2.4329382407985028E-2</v>
      </c>
      <c r="T141" s="51">
        <f t="shared" si="71"/>
        <v>2.9841656516443361E-2</v>
      </c>
      <c r="U141" s="51">
        <f t="shared" si="72"/>
        <v>4.3761088113542283E-2</v>
      </c>
      <c r="V141" s="58">
        <f t="shared" si="73"/>
        <v>1.7034553332565532E-2</v>
      </c>
      <c r="W141" s="3">
        <f>MAX(M136:M159)</f>
        <v>7228</v>
      </c>
      <c r="X141" s="82">
        <f t="shared" si="87"/>
        <v>0.21688646788990826</v>
      </c>
      <c r="Y141" s="33">
        <f t="shared" si="88"/>
        <v>0</v>
      </c>
    </row>
    <row r="142" spans="3:25" hidden="1" outlineLevel="1" x14ac:dyDescent="0.25">
      <c r="C142" s="36" t="s">
        <v>68</v>
      </c>
      <c r="D142" s="10" t="s">
        <v>77</v>
      </c>
      <c r="E142">
        <v>2662</v>
      </c>
      <c r="F142">
        <v>2626</v>
      </c>
      <c r="G142">
        <v>2544</v>
      </c>
      <c r="H142">
        <v>2585</v>
      </c>
      <c r="I142">
        <v>2715</v>
      </c>
      <c r="J142">
        <v>2819</v>
      </c>
      <c r="K142">
        <v>2936</v>
      </c>
      <c r="L142">
        <v>3002</v>
      </c>
      <c r="M142">
        <v>3102</v>
      </c>
      <c r="N142" s="94">
        <f t="shared" si="65"/>
        <v>-1.3523666416228399E-2</v>
      </c>
      <c r="O142" s="51">
        <f t="shared" si="66"/>
        <v>-3.1226199543031227E-2</v>
      </c>
      <c r="P142" s="51">
        <f t="shared" si="67"/>
        <v>1.6116352201257862E-2</v>
      </c>
      <c r="Q142" s="51">
        <f t="shared" si="68"/>
        <v>5.0290135396518373E-2</v>
      </c>
      <c r="R142" s="51">
        <f t="shared" si="69"/>
        <v>3.8305709023941065E-2</v>
      </c>
      <c r="S142" s="51">
        <f t="shared" si="70"/>
        <v>4.1504079460801702E-2</v>
      </c>
      <c r="T142" s="51">
        <f t="shared" si="71"/>
        <v>2.2479564032697547E-2</v>
      </c>
      <c r="U142" s="51">
        <f t="shared" si="72"/>
        <v>3.3311125916055964E-2</v>
      </c>
      <c r="V142" s="58">
        <f t="shared" si="73"/>
        <v>1.965713750900161E-2</v>
      </c>
      <c r="W142" s="51"/>
      <c r="X142" s="82">
        <f t="shared" si="87"/>
        <v>0.40854357798165136</v>
      </c>
      <c r="Y142" s="33">
        <f t="shared" si="88"/>
        <v>1.8197255148127468E-2</v>
      </c>
    </row>
    <row r="143" spans="3:25" hidden="1" outlineLevel="1" x14ac:dyDescent="0.25">
      <c r="C143" s="36" t="s">
        <v>68</v>
      </c>
      <c r="D143" s="23" t="s">
        <v>78</v>
      </c>
      <c r="I143">
        <v>708</v>
      </c>
      <c r="J143">
        <v>847</v>
      </c>
      <c r="K143">
        <v>917</v>
      </c>
      <c r="L143">
        <v>1003</v>
      </c>
      <c r="M143">
        <v>1129</v>
      </c>
      <c r="N143" s="94"/>
      <c r="O143" s="51"/>
      <c r="P143" s="51"/>
      <c r="Q143" s="51"/>
      <c r="R143" s="51">
        <f t="shared" si="69"/>
        <v>0.1963276836158192</v>
      </c>
      <c r="S143" s="51">
        <f t="shared" si="70"/>
        <v>8.2644628099173556E-2</v>
      </c>
      <c r="T143" s="51">
        <f t="shared" si="71"/>
        <v>9.3784078516902944E-2</v>
      </c>
      <c r="U143" s="51">
        <f t="shared" si="72"/>
        <v>0.12562313060817548</v>
      </c>
      <c r="V143" s="58">
        <f t="shared" si="73"/>
        <v>0.1245948802100178</v>
      </c>
      <c r="W143" s="51"/>
      <c r="X143" s="82">
        <f t="shared" si="87"/>
        <v>0.12571674311926606</v>
      </c>
      <c r="Y143" s="33">
        <f t="shared" si="88"/>
        <v>0.7463259824379932</v>
      </c>
    </row>
    <row r="144" spans="3:25" hidden="1" outlineLevel="1" x14ac:dyDescent="0.25">
      <c r="C144" s="36" t="s">
        <v>68</v>
      </c>
      <c r="D144" s="23" t="s">
        <v>79</v>
      </c>
      <c r="I144">
        <v>468</v>
      </c>
      <c r="J144">
        <v>497</v>
      </c>
      <c r="K144">
        <v>537</v>
      </c>
      <c r="L144">
        <v>568</v>
      </c>
      <c r="M144">
        <v>589</v>
      </c>
      <c r="N144" s="94"/>
      <c r="O144" s="51"/>
      <c r="P144" s="51"/>
      <c r="Q144" s="51"/>
      <c r="R144" s="51">
        <f t="shared" si="69"/>
        <v>6.1965811965811968E-2</v>
      </c>
      <c r="S144" s="51">
        <f t="shared" si="70"/>
        <v>8.0482897384305835E-2</v>
      </c>
      <c r="T144" s="51">
        <f t="shared" si="71"/>
        <v>5.7728119180633149E-2</v>
      </c>
      <c r="U144" s="51">
        <f t="shared" si="72"/>
        <v>3.6971830985915492E-2</v>
      </c>
      <c r="V144" s="58">
        <f t="shared" si="73"/>
        <v>5.9287164879166611E-2</v>
      </c>
      <c r="W144" s="51"/>
      <c r="X144" s="82">
        <f t="shared" si="87"/>
        <v>4.8308486238532108E-2</v>
      </c>
      <c r="Y144" s="33">
        <f t="shared" si="88"/>
        <v>0.29317707316951658</v>
      </c>
    </row>
    <row r="145" spans="3:25" hidden="1" outlineLevel="1" x14ac:dyDescent="0.25">
      <c r="C145" s="36" t="s">
        <v>68</v>
      </c>
      <c r="D145" s="23" t="s">
        <v>80</v>
      </c>
      <c r="I145">
        <v>369</v>
      </c>
      <c r="J145">
        <v>412</v>
      </c>
      <c r="K145">
        <v>435</v>
      </c>
      <c r="L145">
        <v>478</v>
      </c>
      <c r="M145">
        <v>512</v>
      </c>
      <c r="N145" s="94"/>
      <c r="O145" s="51"/>
      <c r="P145" s="51"/>
      <c r="Q145" s="51"/>
      <c r="R145" s="51">
        <f t="shared" si="69"/>
        <v>0.11653116531165311</v>
      </c>
      <c r="S145" s="51">
        <f t="shared" si="70"/>
        <v>5.5825242718446605E-2</v>
      </c>
      <c r="T145" s="51">
        <f t="shared" si="71"/>
        <v>9.8850574712643677E-2</v>
      </c>
      <c r="U145" s="51">
        <f t="shared" si="72"/>
        <v>7.1129707112970716E-2</v>
      </c>
      <c r="V145" s="58">
        <f t="shared" si="73"/>
        <v>8.5584172463928535E-2</v>
      </c>
      <c r="W145" s="51"/>
      <c r="X145" s="82">
        <f t="shared" si="87"/>
        <v>3.7270642201834861E-2</v>
      </c>
      <c r="Y145" s="33">
        <f t="shared" si="88"/>
        <v>0.47564342103807267</v>
      </c>
    </row>
    <row r="146" spans="3:25" hidden="1" outlineLevel="1" x14ac:dyDescent="0.25">
      <c r="C146" s="36" t="s">
        <v>68</v>
      </c>
      <c r="D146" s="23" t="s">
        <v>81</v>
      </c>
      <c r="I146">
        <v>300</v>
      </c>
      <c r="J146">
        <v>348</v>
      </c>
      <c r="K146">
        <v>368</v>
      </c>
      <c r="L146">
        <v>390</v>
      </c>
      <c r="M146">
        <v>403</v>
      </c>
      <c r="N146" s="94"/>
      <c r="O146" s="51"/>
      <c r="P146" s="51"/>
      <c r="Q146" s="51"/>
      <c r="R146" s="51">
        <f t="shared" si="69"/>
        <v>0.16</v>
      </c>
      <c r="S146" s="51">
        <f t="shared" si="70"/>
        <v>5.7471264367816091E-2</v>
      </c>
      <c r="T146" s="51">
        <f t="shared" si="71"/>
        <v>5.9782608695652176E-2</v>
      </c>
      <c r="U146" s="51">
        <f t="shared" si="72"/>
        <v>3.3333333333333333E-2</v>
      </c>
      <c r="V146" s="58">
        <f t="shared" si="73"/>
        <v>7.7646801599200399E-2</v>
      </c>
      <c r="W146" s="51"/>
      <c r="X146" s="82">
        <f t="shared" si="87"/>
        <v>2.1645642201834861E-2</v>
      </c>
      <c r="Y146" s="33">
        <f t="shared" si="88"/>
        <v>0.42056859669933455</v>
      </c>
    </row>
    <row r="147" spans="3:25" hidden="1" outlineLevel="1" x14ac:dyDescent="0.25">
      <c r="C147" s="36" t="s">
        <v>68</v>
      </c>
      <c r="D147" s="23" t="s">
        <v>82</v>
      </c>
      <c r="I147">
        <v>174</v>
      </c>
      <c r="J147">
        <v>193</v>
      </c>
      <c r="K147">
        <v>212</v>
      </c>
      <c r="L147">
        <v>235</v>
      </c>
      <c r="M147">
        <v>252</v>
      </c>
      <c r="N147" s="94"/>
      <c r="O147" s="51"/>
      <c r="P147" s="51"/>
      <c r="Q147" s="51"/>
      <c r="R147" s="51">
        <f t="shared" si="69"/>
        <v>0.10919540229885058</v>
      </c>
      <c r="S147" s="51">
        <f t="shared" si="70"/>
        <v>9.8445595854922283E-2</v>
      </c>
      <c r="T147" s="51">
        <f t="shared" si="71"/>
        <v>0.10849056603773585</v>
      </c>
      <c r="U147" s="51">
        <f t="shared" si="72"/>
        <v>7.2340425531914887E-2</v>
      </c>
      <c r="V147" s="58">
        <f t="shared" si="73"/>
        <v>9.711799743085589E-2</v>
      </c>
      <c r="W147" s="51"/>
      <c r="X147" s="82">
        <f t="shared" si="87"/>
        <v>0</v>
      </c>
      <c r="Y147" s="33">
        <f t="shared" si="88"/>
        <v>0.55567286590502007</v>
      </c>
    </row>
    <row r="148" spans="3:25" hidden="1" outlineLevel="1" x14ac:dyDescent="0.25">
      <c r="C148" s="36" t="s">
        <v>68</v>
      </c>
      <c r="D148" s="23" t="s">
        <v>83</v>
      </c>
      <c r="I148">
        <v>278</v>
      </c>
      <c r="J148">
        <v>292</v>
      </c>
      <c r="K148">
        <v>310</v>
      </c>
      <c r="L148">
        <v>328</v>
      </c>
      <c r="M148">
        <v>354</v>
      </c>
      <c r="N148" s="94"/>
      <c r="O148" s="51"/>
      <c r="P148" s="51"/>
      <c r="Q148" s="51"/>
      <c r="R148" s="51">
        <f t="shared" si="69"/>
        <v>5.0359712230215826E-2</v>
      </c>
      <c r="S148" s="51">
        <f t="shared" si="70"/>
        <v>6.1643835616438353E-2</v>
      </c>
      <c r="T148" s="51">
        <f t="shared" si="71"/>
        <v>5.8064516129032261E-2</v>
      </c>
      <c r="U148" s="51">
        <f t="shared" si="72"/>
        <v>7.926829268292683E-2</v>
      </c>
      <c r="V148" s="58">
        <f t="shared" si="73"/>
        <v>6.2334089164653314E-2</v>
      </c>
      <c r="W148" s="51"/>
      <c r="X148" s="82">
        <f t="shared" si="87"/>
        <v>1.4621559633027524E-2</v>
      </c>
      <c r="Y148" s="33">
        <f t="shared" si="88"/>
        <v>0.31431868575843053</v>
      </c>
    </row>
    <row r="149" spans="3:25" hidden="1" outlineLevel="1" x14ac:dyDescent="0.25">
      <c r="C149" s="36" t="s">
        <v>68</v>
      </c>
      <c r="D149" s="23" t="s">
        <v>84</v>
      </c>
      <c r="I149">
        <v>233</v>
      </c>
      <c r="J149">
        <v>255</v>
      </c>
      <c r="K149">
        <v>302</v>
      </c>
      <c r="L149">
        <v>314</v>
      </c>
      <c r="M149">
        <v>335</v>
      </c>
      <c r="N149" s="94"/>
      <c r="O149" s="51"/>
      <c r="P149" s="51"/>
      <c r="Q149" s="51"/>
      <c r="R149" s="51">
        <f t="shared" si="69"/>
        <v>9.4420600858369105E-2</v>
      </c>
      <c r="S149" s="51">
        <f t="shared" si="70"/>
        <v>0.18431372549019609</v>
      </c>
      <c r="T149" s="51">
        <f t="shared" si="71"/>
        <v>3.9735099337748346E-2</v>
      </c>
      <c r="U149" s="51">
        <f t="shared" si="72"/>
        <v>6.6878980891719744E-2</v>
      </c>
      <c r="V149" s="58">
        <f t="shared" si="73"/>
        <v>9.6337101644508316E-2</v>
      </c>
      <c r="W149" s="51"/>
      <c r="X149" s="82">
        <f t="shared" si="87"/>
        <v>1.1897935779816514E-2</v>
      </c>
      <c r="Y149" s="33">
        <f t="shared" si="88"/>
        <v>0.55025448505915708</v>
      </c>
    </row>
    <row r="150" spans="3:25" hidden="1" outlineLevel="1" x14ac:dyDescent="0.25">
      <c r="C150" s="36" t="s">
        <v>68</v>
      </c>
      <c r="D150" t="s">
        <v>85</v>
      </c>
      <c r="I150">
        <v>1026</v>
      </c>
      <c r="J150">
        <v>1124</v>
      </c>
      <c r="K150">
        <v>1167</v>
      </c>
      <c r="L150">
        <v>1229</v>
      </c>
      <c r="M150">
        <v>1299</v>
      </c>
      <c r="N150" s="94"/>
      <c r="O150" s="51"/>
      <c r="P150" s="51"/>
      <c r="Q150" s="51"/>
      <c r="R150" s="51">
        <f t="shared" si="69"/>
        <v>9.5516569200779722E-2</v>
      </c>
      <c r="S150" s="51">
        <f t="shared" si="70"/>
        <v>3.8256227758007119E-2</v>
      </c>
      <c r="T150" s="51">
        <f t="shared" si="71"/>
        <v>5.3127677806341048E-2</v>
      </c>
      <c r="U150" s="51">
        <f t="shared" si="72"/>
        <v>5.6956875508543531E-2</v>
      </c>
      <c r="V150" s="58">
        <f t="shared" si="73"/>
        <v>6.0964337568417855E-2</v>
      </c>
      <c r="W150" s="51"/>
      <c r="X150" s="82">
        <f t="shared" si="87"/>
        <v>0.15008600917431192</v>
      </c>
      <c r="Y150" s="33">
        <f t="shared" si="88"/>
        <v>0.30481442674924064</v>
      </c>
    </row>
    <row r="151" spans="3:25" hidden="1" outlineLevel="1" x14ac:dyDescent="0.25">
      <c r="C151" s="36" t="s">
        <v>68</v>
      </c>
      <c r="D151" t="s">
        <v>86</v>
      </c>
      <c r="I151">
        <v>1640</v>
      </c>
      <c r="J151">
        <v>2031</v>
      </c>
      <c r="K151">
        <v>2363</v>
      </c>
      <c r="L151">
        <v>2725</v>
      </c>
      <c r="M151">
        <v>2969</v>
      </c>
      <c r="N151" s="94"/>
      <c r="O151" s="51"/>
      <c r="P151" s="51"/>
      <c r="Q151" s="51"/>
      <c r="R151" s="51">
        <f t="shared" si="69"/>
        <v>0.23841463414634145</v>
      </c>
      <c r="S151" s="51">
        <f t="shared" si="70"/>
        <v>0.16346627277203349</v>
      </c>
      <c r="T151" s="51">
        <f t="shared" si="71"/>
        <v>0.1531950909860347</v>
      </c>
      <c r="U151" s="51">
        <f t="shared" si="72"/>
        <v>8.9541284403669721E-2</v>
      </c>
      <c r="V151" s="58">
        <f t="shared" si="73"/>
        <v>0.16115432057701984</v>
      </c>
      <c r="W151" s="51"/>
      <c r="X151" s="82">
        <f t="shared" si="87"/>
        <v>0.38947821100917429</v>
      </c>
      <c r="Y151" s="33">
        <f t="shared" si="88"/>
        <v>1</v>
      </c>
    </row>
    <row r="152" spans="3:25" hidden="1" outlineLevel="1" x14ac:dyDescent="0.25">
      <c r="C152" s="36" t="s">
        <v>68</v>
      </c>
      <c r="D152" t="s">
        <v>87</v>
      </c>
      <c r="I152">
        <v>1755</v>
      </c>
      <c r="J152">
        <v>1944</v>
      </c>
      <c r="K152">
        <v>2106</v>
      </c>
      <c r="L152">
        <v>2241</v>
      </c>
      <c r="M152">
        <v>2453</v>
      </c>
      <c r="N152" s="94"/>
      <c r="O152" s="51"/>
      <c r="P152" s="51"/>
      <c r="Q152" s="51"/>
      <c r="R152" s="51">
        <f t="shared" si="69"/>
        <v>0.1076923076923077</v>
      </c>
      <c r="S152" s="51">
        <f t="shared" si="70"/>
        <v>8.3333333333333329E-2</v>
      </c>
      <c r="T152" s="51">
        <f t="shared" si="71"/>
        <v>6.4102564102564097E-2</v>
      </c>
      <c r="U152" s="51">
        <f t="shared" si="72"/>
        <v>9.4600624721106655E-2</v>
      </c>
      <c r="V152" s="58">
        <f t="shared" si="73"/>
        <v>8.7432207462327938E-2</v>
      </c>
      <c r="W152" s="51"/>
      <c r="X152" s="82">
        <f t="shared" si="87"/>
        <v>0.31551032110091742</v>
      </c>
      <c r="Y152" s="33">
        <f t="shared" si="88"/>
        <v>0.48846633238280701</v>
      </c>
    </row>
    <row r="153" spans="3:25" hidden="1" outlineLevel="1" x14ac:dyDescent="0.25">
      <c r="C153" s="36" t="s">
        <v>68</v>
      </c>
      <c r="D153" t="s">
        <v>88</v>
      </c>
      <c r="I153">
        <v>812</v>
      </c>
      <c r="J153">
        <v>886</v>
      </c>
      <c r="K153">
        <v>962</v>
      </c>
      <c r="L153">
        <v>1019</v>
      </c>
      <c r="M153">
        <v>1058</v>
      </c>
      <c r="N153" s="94"/>
      <c r="O153" s="51"/>
      <c r="P153" s="51"/>
      <c r="Q153" s="51"/>
      <c r="R153" s="51">
        <f t="shared" si="69"/>
        <v>9.1133004926108374E-2</v>
      </c>
      <c r="S153" s="51">
        <f t="shared" si="70"/>
        <v>8.5778781038374718E-2</v>
      </c>
      <c r="T153" s="51">
        <f t="shared" si="71"/>
        <v>5.9251559251559255E-2</v>
      </c>
      <c r="U153" s="51">
        <f t="shared" si="72"/>
        <v>3.8272816486751716E-2</v>
      </c>
      <c r="V153" s="58">
        <f t="shared" si="73"/>
        <v>6.8609040425698514E-2</v>
      </c>
      <c r="W153" s="51"/>
      <c r="X153" s="82">
        <f t="shared" si="87"/>
        <v>0.11553899082568807</v>
      </c>
      <c r="Y153" s="33">
        <f t="shared" si="88"/>
        <v>0.35785852336031687</v>
      </c>
    </row>
    <row r="154" spans="3:25" hidden="1" outlineLevel="1" x14ac:dyDescent="0.25">
      <c r="C154" s="36" t="s">
        <v>68</v>
      </c>
      <c r="D154" t="s">
        <v>89</v>
      </c>
      <c r="I154">
        <v>735</v>
      </c>
      <c r="J154">
        <v>802</v>
      </c>
      <c r="K154">
        <v>849</v>
      </c>
      <c r="L154">
        <v>926</v>
      </c>
      <c r="M154">
        <v>944</v>
      </c>
      <c r="N154" s="94"/>
      <c r="O154" s="51"/>
      <c r="P154" s="51"/>
      <c r="Q154" s="51"/>
      <c r="R154" s="51">
        <f t="shared" si="69"/>
        <v>9.1156462585034015E-2</v>
      </c>
      <c r="S154" s="51">
        <f t="shared" si="70"/>
        <v>5.8603491271820449E-2</v>
      </c>
      <c r="T154" s="51">
        <f t="shared" si="71"/>
        <v>9.0694935217903422E-2</v>
      </c>
      <c r="U154" s="51">
        <f t="shared" si="72"/>
        <v>1.9438444924406047E-2</v>
      </c>
      <c r="V154" s="58">
        <f t="shared" si="73"/>
        <v>6.4973333499790981E-2</v>
      </c>
      <c r="W154" s="51"/>
      <c r="X154" s="82">
        <f t="shared" si="87"/>
        <v>9.919724770642202E-2</v>
      </c>
      <c r="Y154" s="33">
        <f t="shared" si="88"/>
        <v>0.33263154030711306</v>
      </c>
    </row>
    <row r="155" spans="3:25" hidden="1" outlineLevel="1" x14ac:dyDescent="0.25">
      <c r="C155" s="36" t="s">
        <v>68</v>
      </c>
      <c r="D155" t="s">
        <v>90</v>
      </c>
      <c r="I155">
        <v>329</v>
      </c>
      <c r="J155">
        <v>377</v>
      </c>
      <c r="K155">
        <v>379</v>
      </c>
      <c r="L155">
        <v>410</v>
      </c>
      <c r="M155">
        <v>425</v>
      </c>
      <c r="N155" s="94"/>
      <c r="O155" s="51"/>
      <c r="P155" s="51"/>
      <c r="Q155" s="51"/>
      <c r="R155" s="51">
        <f t="shared" si="69"/>
        <v>0.1458966565349544</v>
      </c>
      <c r="S155" s="51">
        <f t="shared" si="70"/>
        <v>5.3050397877984082E-3</v>
      </c>
      <c r="T155" s="51">
        <f t="shared" si="71"/>
        <v>8.1794195250659632E-2</v>
      </c>
      <c r="U155" s="51">
        <f t="shared" si="72"/>
        <v>3.6585365853658534E-2</v>
      </c>
      <c r="V155" s="58">
        <f t="shared" si="73"/>
        <v>6.7395314356767738E-2</v>
      </c>
      <c r="W155" s="51"/>
      <c r="X155" s="82">
        <f t="shared" si="87"/>
        <v>2.4799311926605505E-2</v>
      </c>
      <c r="Y155" s="33">
        <f t="shared" si="88"/>
        <v>0.34943687453214423</v>
      </c>
    </row>
    <row r="156" spans="3:25" hidden="1" outlineLevel="1" x14ac:dyDescent="0.25">
      <c r="C156" s="36" t="s">
        <v>68</v>
      </c>
      <c r="D156" t="s">
        <v>91</v>
      </c>
      <c r="I156">
        <v>195</v>
      </c>
      <c r="J156">
        <v>221</v>
      </c>
      <c r="K156">
        <v>235</v>
      </c>
      <c r="L156">
        <v>246</v>
      </c>
      <c r="M156">
        <v>275</v>
      </c>
      <c r="N156" s="94"/>
      <c r="O156" s="51"/>
      <c r="P156" s="51"/>
      <c r="Q156" s="51"/>
      <c r="R156" s="51">
        <f t="shared" si="69"/>
        <v>0.13333333333333333</v>
      </c>
      <c r="S156" s="51">
        <f t="shared" si="70"/>
        <v>6.3348416289592757E-2</v>
      </c>
      <c r="T156" s="51">
        <f t="shared" si="71"/>
        <v>4.6808510638297871E-2</v>
      </c>
      <c r="U156" s="51">
        <f t="shared" si="72"/>
        <v>0.11788617886178862</v>
      </c>
      <c r="V156" s="58">
        <f t="shared" si="73"/>
        <v>9.0344109780753135E-2</v>
      </c>
      <c r="W156" s="51"/>
      <c r="X156" s="82">
        <f t="shared" si="87"/>
        <v>3.2970183486238534E-3</v>
      </c>
      <c r="Y156" s="33">
        <f t="shared" si="88"/>
        <v>0.50867107163613967</v>
      </c>
    </row>
    <row r="157" spans="3:25" hidden="1" outlineLevel="1" x14ac:dyDescent="0.25">
      <c r="C157" s="36" t="s">
        <v>68</v>
      </c>
      <c r="D157" s="23" t="s">
        <v>92</v>
      </c>
      <c r="I157">
        <v>220</v>
      </c>
      <c r="J157">
        <v>251</v>
      </c>
      <c r="K157">
        <v>265</v>
      </c>
      <c r="L157">
        <v>301</v>
      </c>
      <c r="M157">
        <v>315</v>
      </c>
      <c r="N157" s="94"/>
      <c r="O157" s="51"/>
      <c r="P157" s="51"/>
      <c r="Q157" s="51"/>
      <c r="R157" s="51">
        <f t="shared" si="69"/>
        <v>0.1409090909090909</v>
      </c>
      <c r="S157" s="51">
        <f t="shared" si="70"/>
        <v>5.5776892430278883E-2</v>
      </c>
      <c r="T157" s="51">
        <f t="shared" si="71"/>
        <v>0.13584905660377358</v>
      </c>
      <c r="U157" s="51">
        <f t="shared" si="72"/>
        <v>4.6511627906976744E-2</v>
      </c>
      <c r="V157" s="58">
        <f t="shared" si="73"/>
        <v>9.4761666962530022E-2</v>
      </c>
      <c r="W157" s="51"/>
      <c r="X157" s="82">
        <f t="shared" si="87"/>
        <v>9.0309633027522932E-3</v>
      </c>
      <c r="Y157" s="33">
        <f t="shared" si="88"/>
        <v>0.53932305828751892</v>
      </c>
    </row>
    <row r="158" spans="3:25" hidden="1" outlineLevel="1" x14ac:dyDescent="0.25">
      <c r="C158" s="36" t="s">
        <v>68</v>
      </c>
      <c r="D158" s="23" t="s">
        <v>93</v>
      </c>
      <c r="I158">
        <v>389</v>
      </c>
      <c r="J158">
        <v>446</v>
      </c>
      <c r="K158">
        <v>475</v>
      </c>
      <c r="L158">
        <v>511</v>
      </c>
      <c r="M158">
        <v>569</v>
      </c>
      <c r="N158" s="94"/>
      <c r="O158" s="51"/>
      <c r="P158" s="51"/>
      <c r="Q158" s="51"/>
      <c r="R158" s="51">
        <f t="shared" si="69"/>
        <v>0.14652956298200515</v>
      </c>
      <c r="S158" s="51">
        <f t="shared" si="70"/>
        <v>6.5022421524663671E-2</v>
      </c>
      <c r="T158" s="51">
        <f t="shared" si="71"/>
        <v>7.5789473684210532E-2</v>
      </c>
      <c r="U158" s="51">
        <f t="shared" si="72"/>
        <v>0.11350293542074363</v>
      </c>
      <c r="V158" s="58">
        <f t="shared" si="73"/>
        <v>0.10021109840290575</v>
      </c>
      <c r="W158" s="51"/>
      <c r="X158" s="82">
        <f t="shared" si="87"/>
        <v>4.5441513761467892E-2</v>
      </c>
      <c r="Y158" s="33">
        <f t="shared" si="88"/>
        <v>0.57713488344216601</v>
      </c>
    </row>
    <row r="159" spans="3:25" ht="15.75" hidden="1" outlineLevel="1" thickBot="1" x14ac:dyDescent="0.3">
      <c r="C159" s="37" t="s">
        <v>68</v>
      </c>
      <c r="D159" s="24" t="s">
        <v>94</v>
      </c>
      <c r="E159" s="13"/>
      <c r="F159" s="13"/>
      <c r="G159" s="13"/>
      <c r="H159" s="13"/>
      <c r="I159" s="13">
        <v>319</v>
      </c>
      <c r="J159" s="13">
        <v>363</v>
      </c>
      <c r="K159" s="13">
        <v>387</v>
      </c>
      <c r="L159" s="13">
        <v>418</v>
      </c>
      <c r="M159" s="13">
        <v>455</v>
      </c>
      <c r="N159" s="86"/>
      <c r="O159" s="54"/>
      <c r="P159" s="54"/>
      <c r="Q159" s="54"/>
      <c r="R159" s="54">
        <f t="shared" ref="R159:R172" si="89">(J159-I159)/I159</f>
        <v>0.13793103448275862</v>
      </c>
      <c r="S159" s="54">
        <f t="shared" ref="S159:S172" si="90">(K159-J159)/J159</f>
        <v>6.6115702479338845E-2</v>
      </c>
      <c r="T159" s="54">
        <f t="shared" ref="T159:T172" si="91">(L159-K159)/K159</f>
        <v>8.0103359173126609E-2</v>
      </c>
      <c r="U159" s="54">
        <f t="shared" ref="U159:U172" si="92">(M159-L159)/L159</f>
        <v>8.8516746411483258E-2</v>
      </c>
      <c r="V159" s="59">
        <f t="shared" ref="V159:V172" si="93">AVERAGE(N159:U159)</f>
        <v>9.3166710636676836E-2</v>
      </c>
      <c r="W159" s="54"/>
      <c r="X159" s="46">
        <f t="shared" si="87"/>
        <v>2.9099770642201834E-2</v>
      </c>
      <c r="Y159" s="35">
        <f t="shared" si="88"/>
        <v>0.52825617720417772</v>
      </c>
    </row>
    <row r="160" spans="3:25" hidden="1" outlineLevel="1" x14ac:dyDescent="0.25">
      <c r="C160" s="32" t="s">
        <v>95</v>
      </c>
      <c r="D160" s="11" t="s">
        <v>96</v>
      </c>
      <c r="E160">
        <v>6573</v>
      </c>
      <c r="F160">
        <v>6201</v>
      </c>
      <c r="G160">
        <v>6436</v>
      </c>
      <c r="H160">
        <v>6631</v>
      </c>
      <c r="I160">
        <v>6876</v>
      </c>
      <c r="J160">
        <v>7154</v>
      </c>
      <c r="K160">
        <v>7270</v>
      </c>
      <c r="L160">
        <v>7580</v>
      </c>
      <c r="M160">
        <v>8112</v>
      </c>
      <c r="N160" s="94">
        <f t="shared" ref="N160:N164" si="94">(F160-E160)/E160</f>
        <v>-5.6595162026471933E-2</v>
      </c>
      <c r="O160" s="51">
        <f t="shared" ref="O160:O164" si="95">(G160-F160)/F160</f>
        <v>3.7897113368811484E-2</v>
      </c>
      <c r="P160" s="51">
        <f t="shared" ref="P160:P164" si="96">(H160-G160)/G160</f>
        <v>3.0298321939092605E-2</v>
      </c>
      <c r="Q160" s="51">
        <f t="shared" ref="Q160:Q164" si="97">(I160-H160)/H160</f>
        <v>3.6947670034685569E-2</v>
      </c>
      <c r="R160" s="51">
        <f t="shared" si="89"/>
        <v>4.0430482838859805E-2</v>
      </c>
      <c r="S160" s="51">
        <f t="shared" si="90"/>
        <v>1.6214705060106235E-2</v>
      </c>
      <c r="T160" s="51">
        <f t="shared" si="91"/>
        <v>4.264099037138927E-2</v>
      </c>
      <c r="U160" s="51">
        <f t="shared" si="92"/>
        <v>7.0184696569920837E-2</v>
      </c>
      <c r="V160" s="58">
        <f t="shared" si="93"/>
        <v>2.7252352269549231E-2</v>
      </c>
      <c r="W160" s="125" t="s">
        <v>22</v>
      </c>
      <c r="X160" s="83"/>
      <c r="Y160" s="80"/>
    </row>
    <row r="161" spans="3:25" hidden="1" outlineLevel="1" x14ac:dyDescent="0.25">
      <c r="C161" s="32" t="s">
        <v>95</v>
      </c>
      <c r="D161" s="11" t="s">
        <v>97</v>
      </c>
      <c r="E161">
        <v>6573</v>
      </c>
      <c r="F161">
        <v>6201</v>
      </c>
      <c r="G161">
        <v>6436</v>
      </c>
      <c r="H161">
        <v>6631</v>
      </c>
      <c r="I161">
        <v>6876</v>
      </c>
      <c r="J161">
        <v>7154</v>
      </c>
      <c r="K161">
        <v>7270</v>
      </c>
      <c r="L161">
        <v>7580</v>
      </c>
      <c r="M161">
        <v>8112</v>
      </c>
      <c r="N161" s="94">
        <f t="shared" si="94"/>
        <v>-5.6595162026471933E-2</v>
      </c>
      <c r="O161" s="51">
        <f t="shared" si="95"/>
        <v>3.7897113368811484E-2</v>
      </c>
      <c r="P161" s="51">
        <f t="shared" si="96"/>
        <v>3.0298321939092605E-2</v>
      </c>
      <c r="Q161" s="51">
        <f t="shared" si="97"/>
        <v>3.6947670034685569E-2</v>
      </c>
      <c r="R161" s="51">
        <f t="shared" si="89"/>
        <v>4.0430482838859805E-2</v>
      </c>
      <c r="S161" s="51">
        <f t="shared" si="90"/>
        <v>1.6214705060106235E-2</v>
      </c>
      <c r="T161" s="51">
        <f t="shared" si="91"/>
        <v>4.264099037138927E-2</v>
      </c>
      <c r="U161" s="51">
        <f t="shared" si="92"/>
        <v>7.0184696569920837E-2</v>
      </c>
      <c r="V161" s="58">
        <f t="shared" si="93"/>
        <v>2.7252352269549231E-2</v>
      </c>
      <c r="W161" s="51">
        <f>MIN(V162:V172)</f>
        <v>-0.18659259319686042</v>
      </c>
      <c r="X161" s="83"/>
      <c r="Y161" s="80"/>
    </row>
    <row r="162" spans="3:25" hidden="1" outlineLevel="1" x14ac:dyDescent="0.25">
      <c r="C162" s="32" t="s">
        <v>95</v>
      </c>
      <c r="D162" s="10" t="s">
        <v>98</v>
      </c>
      <c r="E162">
        <v>2755</v>
      </c>
      <c r="F162">
        <v>2723</v>
      </c>
      <c r="G162">
        <v>2774</v>
      </c>
      <c r="H162">
        <v>2866</v>
      </c>
      <c r="I162">
        <v>2949</v>
      </c>
      <c r="J162">
        <v>3095</v>
      </c>
      <c r="K162">
        <v>3168</v>
      </c>
      <c r="L162">
        <v>3277</v>
      </c>
      <c r="M162">
        <v>3377</v>
      </c>
      <c r="N162" s="94">
        <f t="shared" si="94"/>
        <v>-1.1615245009074409E-2</v>
      </c>
      <c r="O162" s="51">
        <f t="shared" si="95"/>
        <v>1.8729342636797649E-2</v>
      </c>
      <c r="P162" s="51">
        <f t="shared" si="96"/>
        <v>3.3165104542177359E-2</v>
      </c>
      <c r="Q162" s="51">
        <f t="shared" si="97"/>
        <v>2.8960223307745989E-2</v>
      </c>
      <c r="R162" s="51">
        <f t="shared" si="89"/>
        <v>4.9508307900983387E-2</v>
      </c>
      <c r="S162" s="51">
        <f t="shared" si="90"/>
        <v>2.3586429725363491E-2</v>
      </c>
      <c r="T162" s="51">
        <f t="shared" si="91"/>
        <v>3.4406565656565656E-2</v>
      </c>
      <c r="U162" s="51">
        <f t="shared" si="92"/>
        <v>3.0515715593530668E-2</v>
      </c>
      <c r="V162" s="58">
        <f t="shared" si="93"/>
        <v>2.5907055544261225E-2</v>
      </c>
      <c r="W162" s="125" t="s">
        <v>25</v>
      </c>
      <c r="X162" s="82">
        <f>(M162-$W$165)/($W$167-$W$165)</f>
        <v>0.79475982532751088</v>
      </c>
      <c r="Y162" s="33">
        <f>(V162-$W$161)/($W$163-$W$161)</f>
        <v>0.71488375296022577</v>
      </c>
    </row>
    <row r="163" spans="3:25" hidden="1" outlineLevel="1" x14ac:dyDescent="0.25">
      <c r="C163" s="32" t="s">
        <v>95</v>
      </c>
      <c r="D163" s="10" t="s">
        <v>99</v>
      </c>
      <c r="E163">
        <v>3395</v>
      </c>
      <c r="F163">
        <v>3383</v>
      </c>
      <c r="G163">
        <v>3440</v>
      </c>
      <c r="H163">
        <v>3515</v>
      </c>
      <c r="I163">
        <v>3679</v>
      </c>
      <c r="J163">
        <v>3822</v>
      </c>
      <c r="K163">
        <v>3938</v>
      </c>
      <c r="L163">
        <v>4015</v>
      </c>
      <c r="M163">
        <v>4223</v>
      </c>
      <c r="N163" s="94">
        <f t="shared" si="94"/>
        <v>-3.5346097201767305E-3</v>
      </c>
      <c r="O163" s="51">
        <f t="shared" si="95"/>
        <v>1.6848950635530595E-2</v>
      </c>
      <c r="P163" s="51">
        <f t="shared" si="96"/>
        <v>2.1802325581395349E-2</v>
      </c>
      <c r="Q163" s="51">
        <f t="shared" si="97"/>
        <v>4.6657183499288761E-2</v>
      </c>
      <c r="R163" s="51">
        <f t="shared" si="89"/>
        <v>3.8869257950530034E-2</v>
      </c>
      <c r="S163" s="51">
        <f t="shared" si="90"/>
        <v>3.0350601779173206E-2</v>
      </c>
      <c r="T163" s="51">
        <f t="shared" si="91"/>
        <v>1.9553072625698324E-2</v>
      </c>
      <c r="U163" s="51">
        <f t="shared" si="92"/>
        <v>5.1805728518057287E-2</v>
      </c>
      <c r="V163" s="58">
        <f t="shared" si="93"/>
        <v>2.7794063858687105E-2</v>
      </c>
      <c r="W163" s="51">
        <f>MAX(V162:V172)</f>
        <v>0.11065804071556612</v>
      </c>
      <c r="X163" s="82">
        <f t="shared" ref="X163:X172" si="98">(M163-$W$165)/($W$167-$W$165)</f>
        <v>1</v>
      </c>
      <c r="Y163" s="33">
        <f t="shared" ref="Y163:Y172" si="99">(V163-$W$161)/($W$163-$W$161)</f>
        <v>0.72123195915103844</v>
      </c>
    </row>
    <row r="164" spans="3:25" hidden="1" outlineLevel="1" x14ac:dyDescent="0.25">
      <c r="C164" s="32" t="s">
        <v>95</v>
      </c>
      <c r="D164" s="10" t="s">
        <v>100</v>
      </c>
      <c r="E164">
        <v>2491</v>
      </c>
      <c r="F164">
        <v>2499</v>
      </c>
      <c r="G164">
        <v>2499</v>
      </c>
      <c r="H164">
        <v>2594</v>
      </c>
      <c r="I164">
        <v>2432</v>
      </c>
      <c r="J164">
        <v>2539</v>
      </c>
      <c r="K164">
        <v>2553</v>
      </c>
      <c r="L164">
        <v>2653</v>
      </c>
      <c r="M164">
        <v>2713</v>
      </c>
      <c r="N164" s="94">
        <f t="shared" si="94"/>
        <v>3.2115616218386192E-3</v>
      </c>
      <c r="O164" s="51">
        <f t="shared" si="95"/>
        <v>0</v>
      </c>
      <c r="P164" s="51">
        <f t="shared" si="96"/>
        <v>3.8015206082432973E-2</v>
      </c>
      <c r="Q164" s="51">
        <f t="shared" si="97"/>
        <v>-6.2451811873554357E-2</v>
      </c>
      <c r="R164" s="51">
        <f t="shared" si="89"/>
        <v>4.3996710526315791E-2</v>
      </c>
      <c r="S164" s="51">
        <f t="shared" si="90"/>
        <v>5.5139818826309573E-3</v>
      </c>
      <c r="T164" s="51">
        <f t="shared" si="91"/>
        <v>3.9169604386995689E-2</v>
      </c>
      <c r="U164" s="51">
        <f t="shared" si="92"/>
        <v>2.2615906520919715E-2</v>
      </c>
      <c r="V164" s="58">
        <f t="shared" si="93"/>
        <v>1.1258894893447422E-2</v>
      </c>
      <c r="W164" s="125" t="s">
        <v>173</v>
      </c>
      <c r="X164" s="82">
        <f t="shared" si="98"/>
        <v>0.63367297428432801</v>
      </c>
      <c r="Y164" s="33">
        <f t="shared" si="99"/>
        <v>0.66560493239720775</v>
      </c>
    </row>
    <row r="165" spans="3:25" hidden="1" outlineLevel="1" x14ac:dyDescent="0.25">
      <c r="C165" s="32" t="s">
        <v>95</v>
      </c>
      <c r="D165" t="s">
        <v>176</v>
      </c>
      <c r="I165">
        <v>232</v>
      </c>
      <c r="J165">
        <v>179</v>
      </c>
      <c r="K165">
        <v>142</v>
      </c>
      <c r="L165">
        <v>114</v>
      </c>
      <c r="M165">
        <v>101</v>
      </c>
      <c r="N165" s="94"/>
      <c r="O165" s="51"/>
      <c r="P165" s="51"/>
      <c r="Q165" s="51"/>
      <c r="R165" s="51">
        <f t="shared" si="89"/>
        <v>-0.22844827586206898</v>
      </c>
      <c r="S165" s="51">
        <f t="shared" si="90"/>
        <v>-0.20670391061452514</v>
      </c>
      <c r="T165" s="51">
        <f t="shared" si="91"/>
        <v>-0.19718309859154928</v>
      </c>
      <c r="U165" s="51">
        <f t="shared" si="92"/>
        <v>-0.11403508771929824</v>
      </c>
      <c r="V165" s="58">
        <f t="shared" si="93"/>
        <v>-0.18659259319686042</v>
      </c>
      <c r="W165" s="3">
        <f>MIN(M162:M172)</f>
        <v>101</v>
      </c>
      <c r="X165" s="82">
        <f t="shared" si="98"/>
        <v>0</v>
      </c>
      <c r="Y165" s="33">
        <f t="shared" si="99"/>
        <v>0</v>
      </c>
    </row>
    <row r="166" spans="3:25" hidden="1" outlineLevel="1" x14ac:dyDescent="0.25">
      <c r="C166" s="32" t="s">
        <v>95</v>
      </c>
      <c r="D166" t="s">
        <v>177</v>
      </c>
      <c r="I166">
        <v>1391</v>
      </c>
      <c r="J166">
        <v>1558</v>
      </c>
      <c r="K166">
        <v>1695</v>
      </c>
      <c r="L166">
        <v>1867</v>
      </c>
      <c r="M166">
        <v>1997</v>
      </c>
      <c r="N166" s="94"/>
      <c r="O166" s="51"/>
      <c r="P166" s="51"/>
      <c r="Q166" s="51"/>
      <c r="R166" s="51">
        <f t="shared" si="89"/>
        <v>0.12005751258087707</v>
      </c>
      <c r="S166" s="51">
        <f t="shared" si="90"/>
        <v>8.7933247753530161E-2</v>
      </c>
      <c r="T166" s="51">
        <f t="shared" si="91"/>
        <v>0.10147492625368731</v>
      </c>
      <c r="U166" s="51">
        <f t="shared" si="92"/>
        <v>6.9630423138725223E-2</v>
      </c>
      <c r="V166" s="58">
        <f t="shared" si="93"/>
        <v>9.4774027431704932E-2</v>
      </c>
      <c r="W166" s="125" t="s">
        <v>174</v>
      </c>
      <c r="X166" s="82">
        <f t="shared" si="98"/>
        <v>0.45997088791848617</v>
      </c>
      <c r="Y166" s="33">
        <f t="shared" si="99"/>
        <v>0.94656356800725661</v>
      </c>
    </row>
    <row r="167" spans="3:25" hidden="1" outlineLevel="1" x14ac:dyDescent="0.25">
      <c r="C167" s="32" t="s">
        <v>95</v>
      </c>
      <c r="D167" t="s">
        <v>103</v>
      </c>
      <c r="I167">
        <v>657</v>
      </c>
      <c r="J167">
        <v>726</v>
      </c>
      <c r="K167">
        <v>799</v>
      </c>
      <c r="L167">
        <v>860</v>
      </c>
      <c r="M167">
        <v>957</v>
      </c>
      <c r="N167" s="94"/>
      <c r="O167" s="51"/>
      <c r="P167" s="51"/>
      <c r="Q167" s="51"/>
      <c r="R167" s="51">
        <f t="shared" si="89"/>
        <v>0.1050228310502283</v>
      </c>
      <c r="S167" s="51">
        <f t="shared" si="90"/>
        <v>0.10055096418732783</v>
      </c>
      <c r="T167" s="51">
        <f t="shared" si="91"/>
        <v>7.634543178973717E-2</v>
      </c>
      <c r="U167" s="51">
        <f t="shared" si="92"/>
        <v>0.1127906976744186</v>
      </c>
      <c r="V167" s="58">
        <f t="shared" si="93"/>
        <v>9.8677481175427989E-2</v>
      </c>
      <c r="W167" s="3">
        <f>MAX(M162:M172)</f>
        <v>4223</v>
      </c>
      <c r="X167" s="82">
        <f t="shared" si="98"/>
        <v>0.2076661814653081</v>
      </c>
      <c r="Y167" s="33">
        <f t="shared" si="99"/>
        <v>0.95969542812255948</v>
      </c>
    </row>
    <row r="168" spans="3:25" hidden="1" outlineLevel="1" x14ac:dyDescent="0.25">
      <c r="C168" s="32" t="s">
        <v>95</v>
      </c>
      <c r="D168" t="s">
        <v>178</v>
      </c>
      <c r="I168">
        <v>697</v>
      </c>
      <c r="J168">
        <v>801</v>
      </c>
      <c r="K168">
        <v>870</v>
      </c>
      <c r="L168">
        <v>960</v>
      </c>
      <c r="M168">
        <v>1054</v>
      </c>
      <c r="N168" s="94"/>
      <c r="O168" s="51"/>
      <c r="P168" s="51"/>
      <c r="Q168" s="51"/>
      <c r="R168" s="51">
        <f t="shared" si="89"/>
        <v>0.14921090387374461</v>
      </c>
      <c r="S168" s="51">
        <f t="shared" si="90"/>
        <v>8.6142322097378279E-2</v>
      </c>
      <c r="T168" s="51">
        <f t="shared" si="91"/>
        <v>0.10344827586206896</v>
      </c>
      <c r="U168" s="51">
        <f t="shared" si="92"/>
        <v>9.7916666666666666E-2</v>
      </c>
      <c r="V168" s="58">
        <f t="shared" si="93"/>
        <v>0.10917954212496463</v>
      </c>
      <c r="W168" s="51"/>
      <c r="X168" s="82">
        <f t="shared" si="98"/>
        <v>0.23119844735565259</v>
      </c>
      <c r="Y168" s="33">
        <f t="shared" si="99"/>
        <v>0.99502608767846368</v>
      </c>
    </row>
    <row r="169" spans="3:25" hidden="1" outlineLevel="1" x14ac:dyDescent="0.25">
      <c r="C169" s="32" t="s">
        <v>95</v>
      </c>
      <c r="D169" t="s">
        <v>105</v>
      </c>
      <c r="I169">
        <v>569</v>
      </c>
      <c r="J169">
        <v>648</v>
      </c>
      <c r="K169">
        <v>731</v>
      </c>
      <c r="L169">
        <v>803</v>
      </c>
      <c r="M169">
        <v>865</v>
      </c>
      <c r="N169" s="94"/>
      <c r="O169" s="51"/>
      <c r="P169" s="51"/>
      <c r="Q169" s="51"/>
      <c r="R169" s="51">
        <f t="shared" si="89"/>
        <v>0.13884007029876977</v>
      </c>
      <c r="S169" s="51">
        <f t="shared" si="90"/>
        <v>0.12808641975308643</v>
      </c>
      <c r="T169" s="51">
        <f t="shared" si="91"/>
        <v>9.8495212038303692E-2</v>
      </c>
      <c r="U169" s="51">
        <f t="shared" si="92"/>
        <v>7.7210460772104611E-2</v>
      </c>
      <c r="V169" s="58">
        <f t="shared" si="93"/>
        <v>0.11065804071556612</v>
      </c>
      <c r="W169" s="51"/>
      <c r="X169" s="82">
        <f t="shared" si="98"/>
        <v>0.18534691897137312</v>
      </c>
      <c r="Y169" s="33">
        <f t="shared" si="99"/>
        <v>1</v>
      </c>
    </row>
    <row r="170" spans="3:25" hidden="1" outlineLevel="1" x14ac:dyDescent="0.25">
      <c r="C170" s="32" t="s">
        <v>95</v>
      </c>
      <c r="D170" t="s">
        <v>106</v>
      </c>
      <c r="I170">
        <v>622</v>
      </c>
      <c r="J170">
        <v>665</v>
      </c>
      <c r="K170">
        <v>708</v>
      </c>
      <c r="L170">
        <v>745</v>
      </c>
      <c r="M170">
        <v>782</v>
      </c>
      <c r="N170" s="94"/>
      <c r="O170" s="51"/>
      <c r="P170" s="51"/>
      <c r="Q170" s="51"/>
      <c r="R170" s="51">
        <f t="shared" si="89"/>
        <v>6.9131832797427656E-2</v>
      </c>
      <c r="S170" s="51">
        <f t="shared" si="90"/>
        <v>6.4661654135338351E-2</v>
      </c>
      <c r="T170" s="51">
        <f t="shared" si="91"/>
        <v>5.2259887005649715E-2</v>
      </c>
      <c r="U170" s="51">
        <f t="shared" si="92"/>
        <v>4.9664429530201344E-2</v>
      </c>
      <c r="V170" s="58">
        <f t="shared" si="93"/>
        <v>5.8929450867154259E-2</v>
      </c>
      <c r="W170" s="51"/>
      <c r="X170" s="82">
        <f t="shared" si="98"/>
        <v>0.16521106259097526</v>
      </c>
      <c r="Y170" s="33">
        <f t="shared" si="99"/>
        <v>0.82597651965428032</v>
      </c>
    </row>
    <row r="171" spans="3:25" hidden="1" outlineLevel="1" x14ac:dyDescent="0.25">
      <c r="C171" s="32" t="s">
        <v>95</v>
      </c>
      <c r="D171" t="s">
        <v>107</v>
      </c>
      <c r="I171">
        <v>389</v>
      </c>
      <c r="J171">
        <v>438</v>
      </c>
      <c r="K171">
        <v>501</v>
      </c>
      <c r="L171">
        <v>537</v>
      </c>
      <c r="M171">
        <v>572</v>
      </c>
      <c r="N171" s="94"/>
      <c r="O171" s="51"/>
      <c r="P171" s="51"/>
      <c r="Q171" s="51"/>
      <c r="R171" s="51">
        <f t="shared" si="89"/>
        <v>0.12596401028277635</v>
      </c>
      <c r="S171" s="51">
        <f t="shared" si="90"/>
        <v>0.14383561643835616</v>
      </c>
      <c r="T171" s="51">
        <f t="shared" si="91"/>
        <v>7.1856287425149698E-2</v>
      </c>
      <c r="U171" s="51">
        <f t="shared" si="92"/>
        <v>6.5176908752327747E-2</v>
      </c>
      <c r="V171" s="58">
        <f t="shared" si="93"/>
        <v>0.10170820572465249</v>
      </c>
      <c r="W171" s="51"/>
      <c r="X171" s="82">
        <f t="shared" si="98"/>
        <v>0.11426491994177583</v>
      </c>
      <c r="Y171" s="33">
        <f t="shared" si="99"/>
        <v>0.96989128375231526</v>
      </c>
    </row>
    <row r="172" spans="3:25" hidden="1" outlineLevel="1" x14ac:dyDescent="0.25">
      <c r="C172" s="38" t="s">
        <v>95</v>
      </c>
      <c r="D172" s="4" t="s">
        <v>108</v>
      </c>
      <c r="E172" s="4"/>
      <c r="F172" s="4"/>
      <c r="G172" s="4"/>
      <c r="H172" s="4"/>
      <c r="I172" s="4">
        <v>285</v>
      </c>
      <c r="J172" s="4">
        <v>325</v>
      </c>
      <c r="K172" s="4">
        <v>371</v>
      </c>
      <c r="L172" s="4">
        <v>378</v>
      </c>
      <c r="M172" s="4">
        <v>420</v>
      </c>
      <c r="N172" s="95"/>
      <c r="O172" s="65"/>
      <c r="P172" s="65"/>
      <c r="Q172" s="65"/>
      <c r="R172" s="65">
        <f t="shared" si="89"/>
        <v>0.14035087719298245</v>
      </c>
      <c r="S172" s="65">
        <f t="shared" si="90"/>
        <v>0.14153846153846153</v>
      </c>
      <c r="T172" s="65">
        <f t="shared" si="91"/>
        <v>1.8867924528301886E-2</v>
      </c>
      <c r="U172" s="65">
        <f t="shared" si="92"/>
        <v>0.1111111111111111</v>
      </c>
      <c r="V172" s="66">
        <f t="shared" si="93"/>
        <v>0.10296709359271423</v>
      </c>
      <c r="W172" s="65"/>
      <c r="X172" s="78">
        <f t="shared" si="98"/>
        <v>7.7389616690926741E-2</v>
      </c>
      <c r="Y172" s="28">
        <f t="shared" si="99"/>
        <v>0.97412638949958386</v>
      </c>
    </row>
    <row r="173" spans="3:25" hidden="1" outlineLevel="1" x14ac:dyDescent="0.25"/>
    <row r="174" spans="3:25" collapsed="1" x14ac:dyDescent="0.25"/>
  </sheetData>
  <mergeCells count="2">
    <mergeCell ref="E89:M90"/>
    <mergeCell ref="E2:P3"/>
  </mergeCells>
  <phoneticPr fontId="13" type="noConversion"/>
  <conditionalFormatting sqref="E93:V172">
    <cfRule type="containsBlanks" dxfId="5" priority="46">
      <formula>LEN(TRIM(E93))=0</formula>
    </cfRule>
  </conditionalFormatting>
  <conditionalFormatting sqref="X95:X111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{DC1AB9CB-7084-4C25-B0AF-9FB9DF3BC0BA}</x14:id>
        </ext>
      </extLst>
    </cfRule>
  </conditionalFormatting>
  <conditionalFormatting sqref="Y95:Y111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{30080B42-940E-4ECA-8E8B-C73F7A142CA3}</x14:id>
        </ext>
      </extLst>
    </cfRule>
  </conditionalFormatting>
  <conditionalFormatting sqref="X114:X125">
    <cfRule type="dataBar" priority="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{36A4A401-1E1D-4BD1-A4A3-D8E76538FB4D}</x14:id>
        </ext>
      </extLst>
    </cfRule>
  </conditionalFormatting>
  <conditionalFormatting sqref="Y114:Y125">
    <cfRule type="dataBar" priority="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{6F8CAF8A-0D5B-414A-BA59-C78980082556}</x14:id>
        </ext>
      </extLst>
    </cfRule>
  </conditionalFormatting>
  <conditionalFormatting sqref="X128:X133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{245312E0-BE81-4DB8-8438-529918C940A8}</x14:id>
        </ext>
      </extLst>
    </cfRule>
  </conditionalFormatting>
  <conditionalFormatting sqref="Y128:Y133"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{4D853F69-D69A-426B-8790-F4D49862E7E5}</x14:id>
        </ext>
      </extLst>
    </cfRule>
  </conditionalFormatting>
  <conditionalFormatting sqref="X136:X15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{5FE069E4-0DBD-4E0E-ABDB-9852F63EC25B}</x14:id>
        </ext>
      </extLst>
    </cfRule>
  </conditionalFormatting>
  <conditionalFormatting sqref="Y136:Y159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{B9CB2E2B-1888-4EFD-9FA3-5B9A840E20A4}</x14:id>
        </ext>
      </extLst>
    </cfRule>
  </conditionalFormatting>
  <conditionalFormatting sqref="X162:X172">
    <cfRule type="dataBar" priority="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{00B75FC3-4AEE-4559-871D-33705A98166C}</x14:id>
        </ext>
      </extLst>
    </cfRule>
  </conditionalFormatting>
  <conditionalFormatting sqref="Y162:Y172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{786036E1-4743-4D13-B7AC-EC18BE601000}</x14:id>
        </ext>
      </extLst>
    </cfRule>
  </conditionalFormatting>
  <conditionalFormatting sqref="E93:M11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2:M125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6:M13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4:M15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0:M17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:V85">
    <cfRule type="containsBlanks" dxfId="4" priority="30">
      <formula>LEN(TRIM(E6))=0</formula>
    </cfRule>
  </conditionalFormatting>
  <conditionalFormatting sqref="X6:X24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{9D5F6E0F-F304-4C97-9302-45969CEA76BE}</x14:id>
        </ext>
      </extLst>
    </cfRule>
  </conditionalFormatting>
  <conditionalFormatting sqref="Y6:Y24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{8424962B-2E82-4E77-8A45-DBE1E566386D}</x14:id>
        </ext>
      </extLst>
    </cfRule>
  </conditionalFormatting>
  <conditionalFormatting sqref="X25:X38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{AEE4524A-CF9F-4D84-A6F6-380EDF3BF0E0}</x14:id>
        </ext>
      </extLst>
    </cfRule>
  </conditionalFormatting>
  <conditionalFormatting sqref="Y25:Y38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{0FCB58CC-FB47-41FB-8838-48DB40011BF5}</x14:id>
        </ext>
      </extLst>
    </cfRule>
  </conditionalFormatting>
  <conditionalFormatting sqref="X39:X46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{48142644-7C99-4ADE-9A28-9FE9330D73E4}</x14:id>
        </ext>
      </extLst>
    </cfRule>
  </conditionalFormatting>
  <conditionalFormatting sqref="Y39:Y46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{51E041F6-F7DA-4916-A4C0-489F6C87E970}</x14:id>
        </ext>
      </extLst>
    </cfRule>
  </conditionalFormatting>
  <conditionalFormatting sqref="X47:X72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{D7968782-4835-4DF4-BA78-87476BBB3931}</x14:id>
        </ext>
      </extLst>
    </cfRule>
  </conditionalFormatting>
  <conditionalFormatting sqref="Y47:Y7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{AD9839CB-DA13-4234-ACF3-AFF7F8CA8787}</x14:id>
        </ext>
      </extLst>
    </cfRule>
  </conditionalFormatting>
  <conditionalFormatting sqref="X73:X85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{9B6E6A5C-34ED-4CA0-BE23-E651E8CFCFE9}</x14:id>
        </ext>
      </extLst>
    </cfRule>
  </conditionalFormatting>
  <conditionalFormatting sqref="Y73:Y85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{B0F1EE47-FDC8-406C-9E89-636099958CC6}</x14:id>
        </ext>
      </extLst>
    </cfRule>
  </conditionalFormatting>
  <conditionalFormatting sqref="E6:M2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M3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:M4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:M7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:M8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8:Z7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{5CC00F2E-2BD1-4603-9863-C309F63BF67B}</x14:id>
        </ext>
      </extLst>
    </cfRule>
  </conditionalFormatting>
  <conditionalFormatting sqref="AA48:AA7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{EFBE2DFE-56BA-4457-B0B6-843FEF3222C7}</x14:id>
        </ext>
      </extLst>
    </cfRule>
  </conditionalFormatting>
  <hyperlinks>
    <hyperlink ref="C90" r:id="rId1" xr:uid="{4B0A8E4E-C892-4B2B-AC62-4C6BF8B03707}"/>
    <hyperlink ref="C3" r:id="rId2" xr:uid="{A08015C9-1635-47DA-84E8-3630518FBD82}"/>
  </hyperlinks>
  <pageMargins left="0.7" right="0.7" top="0.75" bottom="0.75" header="0.3" footer="0.3"/>
  <pageSetup paperSize="9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1AB9CB-7084-4C25-B0AF-9FB9DF3BC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X95:X111</xm:sqref>
        </x14:conditionalFormatting>
        <x14:conditionalFormatting xmlns:xm="http://schemas.microsoft.com/office/excel/2006/main">
          <x14:cfRule type="dataBar" id="{30080B42-940E-4ECA-8E8B-C73F7A142C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Y95:Y111</xm:sqref>
        </x14:conditionalFormatting>
        <x14:conditionalFormatting xmlns:xm="http://schemas.microsoft.com/office/excel/2006/main">
          <x14:cfRule type="dataBar" id="{36A4A401-1E1D-4BD1-A4A3-D8E76538FB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X114:X125</xm:sqref>
        </x14:conditionalFormatting>
        <x14:conditionalFormatting xmlns:xm="http://schemas.microsoft.com/office/excel/2006/main">
          <x14:cfRule type="dataBar" id="{6F8CAF8A-0D5B-414A-BA59-C789800825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Y114:Y125</xm:sqref>
        </x14:conditionalFormatting>
        <x14:conditionalFormatting xmlns:xm="http://schemas.microsoft.com/office/excel/2006/main">
          <x14:cfRule type="dataBar" id="{245312E0-BE81-4DB8-8438-529918C940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X128:X133</xm:sqref>
        </x14:conditionalFormatting>
        <x14:conditionalFormatting xmlns:xm="http://schemas.microsoft.com/office/excel/2006/main">
          <x14:cfRule type="dataBar" id="{4D853F69-D69A-426B-8790-F4D49862E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Y128:Y133</xm:sqref>
        </x14:conditionalFormatting>
        <x14:conditionalFormatting xmlns:xm="http://schemas.microsoft.com/office/excel/2006/main">
          <x14:cfRule type="dataBar" id="{5FE069E4-0DBD-4E0E-ABDB-9852F63EC2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X136:X159</xm:sqref>
        </x14:conditionalFormatting>
        <x14:conditionalFormatting xmlns:xm="http://schemas.microsoft.com/office/excel/2006/main">
          <x14:cfRule type="dataBar" id="{B9CB2E2B-1888-4EFD-9FA3-5B9A840E2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Y136:Y159</xm:sqref>
        </x14:conditionalFormatting>
        <x14:conditionalFormatting xmlns:xm="http://schemas.microsoft.com/office/excel/2006/main">
          <x14:cfRule type="dataBar" id="{00B75FC3-4AEE-4559-871D-33705A9816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X162:X172</xm:sqref>
        </x14:conditionalFormatting>
        <x14:conditionalFormatting xmlns:xm="http://schemas.microsoft.com/office/excel/2006/main">
          <x14:cfRule type="dataBar" id="{786036E1-4743-4D13-B7AC-EC18BE601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Y162:Y172</xm:sqref>
        </x14:conditionalFormatting>
        <x14:conditionalFormatting xmlns:xm="http://schemas.microsoft.com/office/excel/2006/main">
          <x14:cfRule type="dataBar" id="{9D5F6E0F-F304-4C97-9302-45969CEA7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X6:X24</xm:sqref>
        </x14:conditionalFormatting>
        <x14:conditionalFormatting xmlns:xm="http://schemas.microsoft.com/office/excel/2006/main">
          <x14:cfRule type="dataBar" id="{8424962B-2E82-4E77-8A45-DBE1E56638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Y6:Y24</xm:sqref>
        </x14:conditionalFormatting>
        <x14:conditionalFormatting xmlns:xm="http://schemas.microsoft.com/office/excel/2006/main">
          <x14:cfRule type="dataBar" id="{AEE4524A-CF9F-4D84-A6F6-380EDF3BF0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X25:X38</xm:sqref>
        </x14:conditionalFormatting>
        <x14:conditionalFormatting xmlns:xm="http://schemas.microsoft.com/office/excel/2006/main">
          <x14:cfRule type="dataBar" id="{0FCB58CC-FB47-41FB-8838-48DB40011B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Y25:Y38</xm:sqref>
        </x14:conditionalFormatting>
        <x14:conditionalFormatting xmlns:xm="http://schemas.microsoft.com/office/excel/2006/main">
          <x14:cfRule type="dataBar" id="{48142644-7C99-4ADE-9A28-9FE9330D7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X39:X46</xm:sqref>
        </x14:conditionalFormatting>
        <x14:conditionalFormatting xmlns:xm="http://schemas.microsoft.com/office/excel/2006/main">
          <x14:cfRule type="dataBar" id="{51E041F6-F7DA-4916-A4C0-489F6C87E9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Y39:Y46</xm:sqref>
        </x14:conditionalFormatting>
        <x14:conditionalFormatting xmlns:xm="http://schemas.microsoft.com/office/excel/2006/main">
          <x14:cfRule type="dataBar" id="{D7968782-4835-4DF4-BA78-87476BBB39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X47:X72</xm:sqref>
        </x14:conditionalFormatting>
        <x14:conditionalFormatting xmlns:xm="http://schemas.microsoft.com/office/excel/2006/main">
          <x14:cfRule type="dataBar" id="{AD9839CB-DA13-4234-ACF3-AFF7F8CA8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Y47:Y72</xm:sqref>
        </x14:conditionalFormatting>
        <x14:conditionalFormatting xmlns:xm="http://schemas.microsoft.com/office/excel/2006/main">
          <x14:cfRule type="dataBar" id="{9B6E6A5C-34ED-4CA0-BE23-E651E8CFCF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X73:X85</xm:sqref>
        </x14:conditionalFormatting>
        <x14:conditionalFormatting xmlns:xm="http://schemas.microsoft.com/office/excel/2006/main">
          <x14:cfRule type="dataBar" id="{B0F1EE47-FDC8-406C-9E89-636099958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Y73:Y85</xm:sqref>
        </x14:conditionalFormatting>
        <x14:conditionalFormatting xmlns:xm="http://schemas.microsoft.com/office/excel/2006/main">
          <x14:cfRule type="dataBar" id="{5CC00F2E-2BD1-4603-9863-C309F63BF6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Z48:Z72</xm:sqref>
        </x14:conditionalFormatting>
        <x14:conditionalFormatting xmlns:xm="http://schemas.microsoft.com/office/excel/2006/main">
          <x14:cfRule type="dataBar" id="{EFBE2DFE-56BA-4457-B0B6-843FEF3222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AA48:AA72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D3E955EBE622E45A30A9F29F34F7A5E" ma:contentTypeVersion="12" ma:contentTypeDescription="Izveidot jaunu dokumentu." ma:contentTypeScope="" ma:versionID="e605a13f27154f192229e454805a6320">
  <xsd:schema xmlns:xsd="http://www.w3.org/2001/XMLSchema" xmlns:xs="http://www.w3.org/2001/XMLSchema" xmlns:p="http://schemas.microsoft.com/office/2006/metadata/properties" xmlns:ns2="1bba1f1e-81c1-464c-8baf-6aaadbba171b" xmlns:ns3="ef09fbee-f046-477e-881c-4ece96db1348" targetNamespace="http://schemas.microsoft.com/office/2006/metadata/properties" ma:root="true" ma:fieldsID="64b968545d5cbdd0b7f828d94fbbcbff" ns2:_="" ns3:_="">
    <xsd:import namespace="1bba1f1e-81c1-464c-8baf-6aaadbba171b"/>
    <xsd:import namespace="ef09fbee-f046-477e-881c-4ece96db13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a1f1e-81c1-464c-8baf-6aaadbba1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9fbee-f046-477e-881c-4ece96db1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E52E5-E9AE-4947-A606-47C6A2E61A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7B44CB-79C8-4C77-9803-AF38207B1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5E992-0F56-4681-B6FC-66A3C1FDE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a1f1e-81c1-464c-8baf-6aaadbba171b"/>
    <ds:schemaRef ds:uri="ef09fbee-f046-477e-881c-4ece96db1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1.1 - Iedzīvotāju Skaits</vt:lpstr>
      <vt:lpstr>1.2 - Iedzīvotāji 15-64</vt:lpstr>
      <vt:lpstr>2.1 - Uzņēmumu Dinamika</vt:lpstr>
      <vt:lpstr>2.2 - Nodarbinātība priv-sab</vt:lpstr>
      <vt:lpstr>2.3 - Neto Alga</vt:lpstr>
      <vt:lpstr>2.4 - Vidējais Darbinieku Sk...</vt:lpstr>
      <vt:lpstr>2.5. - 2.4. attiecība ar 1.2.</vt:lpstr>
      <vt:lpstr>2.6 - Pievienotā Vērtība</vt:lpstr>
      <vt:lpstr>3.1 - Automašīnu Skaits</vt:lpstr>
      <vt:lpstr>4.1 - Ieturētā Iedzīvotāju N</vt:lpstr>
      <vt:lpstr>4.2 - Ceļu Satiksmes Negadījumi</vt:lpstr>
      <vt:lpstr>5.1 - Vēlētāju Aktivitāte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Pilkis, Valters</dc:creator>
  <cp:keywords/>
  <dc:description/>
  <cp:lastModifiedBy>Lita Trakina</cp:lastModifiedBy>
  <cp:revision/>
  <dcterms:created xsi:type="dcterms:W3CDTF">2015-06-05T18:17:20Z</dcterms:created>
  <dcterms:modified xsi:type="dcterms:W3CDTF">2022-07-12T09:39:57Z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0x010100ED3E955EBE622E45A30A9F29F34F7A5E</vt:lpwstr>
  </property>
</Properties>
</file>