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01"/>
  <workbookPr codeName="ThisWorkbook" defaultThemeVersion="124226"/>
  <mc:AlternateContent xmlns:mc="http://schemas.openxmlformats.org/markup-compatibility/2006">
    <mc:Choice Requires="x15">
      <x15ac:absPath xmlns:x15ac="http://schemas.microsoft.com/office/spreadsheetml/2010/11/ac" url="K:\Ligums ar VidM\Delegejuma līgums\Ligums ar VidM_9\"/>
    </mc:Choice>
  </mc:AlternateContent>
  <xr:revisionPtr revIDLastSave="0" documentId="13_ncr:1_{3724351B-8E01-408C-88E3-D697604EF558}" xr6:coauthVersionLast="47" xr6:coauthVersionMax="47" xr10:uidLastSave="{00000000-0000-0000-0000-000000000000}"/>
  <bookViews>
    <workbookView xWindow="-120" yWindow="-120" windowWidth="29040" windowHeight="15720" tabRatio="458" xr2:uid="{00000000-000D-0000-FFFF-FFFF00000000}"/>
  </bookViews>
  <sheets>
    <sheet name="2022" sheetId="2" r:id="rId1"/>
    <sheet name="Cilvēkstundas_KPFI" sheetId="3" r:id="rId2"/>
  </sheets>
  <definedNames>
    <definedName name="_xlnm.Print_Area" localSheetId="0">'2022'!$A$1:$N$47</definedName>
    <definedName name="_xlnm.Print_Area" localSheetId="1">Cilvēkstundas_KPFI!$A$1:$P$39</definedName>
    <definedName name="_xlnm.Print_Titles" localSheetId="1">Cilvēkstundas_KPFI!$A:$B</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9" i="3" l="1"/>
  <c r="F28" i="3"/>
  <c r="F27" i="3"/>
  <c r="F26" i="3"/>
  <c r="F13" i="3"/>
  <c r="J31" i="3" l="1"/>
  <c r="F22" i="3" l="1"/>
  <c r="C44" i="3" l="1"/>
  <c r="F25" i="3" l="1"/>
  <c r="F16" i="3"/>
  <c r="C31" i="3" l="1"/>
  <c r="L19" i="2"/>
  <c r="E7" i="3" l="1"/>
  <c r="E12" i="3"/>
  <c r="O5" i="3" l="1"/>
  <c r="E18" i="3"/>
  <c r="E17" i="3"/>
  <c r="I31" i="3" l="1"/>
  <c r="E30" i="3" l="1"/>
  <c r="E28" i="3"/>
  <c r="E26" i="3"/>
  <c r="E24" i="3"/>
  <c r="E22" i="3"/>
  <c r="E20" i="3"/>
  <c r="E16" i="3"/>
  <c r="E14" i="3"/>
  <c r="E10" i="3"/>
  <c r="E8" i="3"/>
  <c r="E29" i="3"/>
  <c r="E27" i="3"/>
  <c r="E25" i="3"/>
  <c r="E23" i="3"/>
  <c r="E21" i="3"/>
  <c r="E19" i="3"/>
  <c r="E15" i="3"/>
  <c r="E13" i="3"/>
  <c r="E11" i="3"/>
  <c r="E9" i="3"/>
  <c r="D31" i="3"/>
  <c r="N9" i="2" l="1"/>
  <c r="C33" i="2" l="1"/>
  <c r="D33" i="2"/>
  <c r="E33" i="2"/>
  <c r="F33" i="2"/>
  <c r="G33" i="2"/>
  <c r="H33" i="2"/>
  <c r="I33" i="2"/>
  <c r="J33" i="2"/>
  <c r="K33" i="2"/>
  <c r="L33" i="2"/>
  <c r="M33" i="2"/>
  <c r="B33" i="2"/>
  <c r="C18" i="2"/>
  <c r="D18" i="2"/>
  <c r="E18" i="2"/>
  <c r="F18" i="2"/>
  <c r="G18" i="2"/>
  <c r="H18" i="2"/>
  <c r="I18" i="2"/>
  <c r="J18" i="2"/>
  <c r="K18" i="2"/>
  <c r="L18" i="2"/>
  <c r="B18" i="2"/>
  <c r="N26" i="2"/>
  <c r="C24" i="2"/>
  <c r="D24" i="2"/>
  <c r="E24" i="2"/>
  <c r="F24" i="2"/>
  <c r="G24" i="2"/>
  <c r="H24" i="2"/>
  <c r="I24" i="2"/>
  <c r="J24" i="2"/>
  <c r="K24" i="2"/>
  <c r="L24" i="2"/>
  <c r="M24" i="2"/>
  <c r="B24" i="2"/>
  <c r="C20" i="2"/>
  <c r="D20" i="2"/>
  <c r="E20" i="2"/>
  <c r="F20" i="2"/>
  <c r="G20" i="2"/>
  <c r="H20" i="2"/>
  <c r="I20" i="2"/>
  <c r="J20" i="2"/>
  <c r="K20" i="2"/>
  <c r="L20" i="2"/>
  <c r="M20" i="2"/>
  <c r="B20" i="2"/>
  <c r="C19" i="2"/>
  <c r="D19" i="2"/>
  <c r="E19" i="2"/>
  <c r="F19" i="2"/>
  <c r="G19" i="2"/>
  <c r="H19" i="2"/>
  <c r="I19" i="2"/>
  <c r="J19" i="2"/>
  <c r="K19" i="2"/>
  <c r="M19" i="2"/>
  <c r="B19" i="2"/>
  <c r="N23" i="2" l="1"/>
  <c r="N24" i="2"/>
  <c r="N11" i="2" l="1"/>
  <c r="H40" i="2" l="1"/>
  <c r="I40" i="2"/>
  <c r="J40" i="2"/>
  <c r="K40" i="2"/>
  <c r="L40" i="2"/>
  <c r="N15" i="2"/>
  <c r="C27" i="2" l="1"/>
  <c r="D27" i="2"/>
  <c r="E27" i="2"/>
  <c r="F27" i="2"/>
  <c r="G27" i="2"/>
  <c r="H27" i="2"/>
  <c r="I27" i="2"/>
  <c r="J27" i="2"/>
  <c r="K27" i="2"/>
  <c r="L27" i="2"/>
  <c r="M27" i="2"/>
  <c r="B27" i="2"/>
  <c r="H31" i="2"/>
  <c r="I31" i="2"/>
  <c r="J31" i="2"/>
  <c r="K31" i="2"/>
  <c r="L31" i="2"/>
  <c r="C31" i="2"/>
  <c r="D31" i="2"/>
  <c r="E31" i="2"/>
  <c r="F31" i="2"/>
  <c r="G31" i="2"/>
  <c r="C21" i="2"/>
  <c r="D21" i="2"/>
  <c r="E21" i="2"/>
  <c r="F21" i="2"/>
  <c r="G21" i="2"/>
  <c r="B21" i="2"/>
  <c r="M31" i="2" l="1"/>
  <c r="H21" i="2" l="1"/>
  <c r="I21" i="2"/>
  <c r="J21" i="2"/>
  <c r="K21" i="2"/>
  <c r="L21" i="2"/>
  <c r="M21" i="2"/>
  <c r="P31" i="3" l="1"/>
  <c r="O31" i="3"/>
  <c r="M31" i="3" l="1"/>
  <c r="L31" i="3"/>
  <c r="K31" i="3"/>
  <c r="C36" i="2" l="1"/>
  <c r="D36" i="2"/>
  <c r="E36" i="2"/>
  <c r="F36" i="2"/>
  <c r="G36" i="2"/>
  <c r="H36" i="2"/>
  <c r="I36" i="2"/>
  <c r="J36" i="2"/>
  <c r="K36" i="2"/>
  <c r="L36" i="2"/>
  <c r="M36" i="2"/>
  <c r="B36" i="2"/>
  <c r="C40" i="2"/>
  <c r="D40" i="2"/>
  <c r="E40" i="2"/>
  <c r="F40" i="2"/>
  <c r="G40" i="2"/>
  <c r="M40" i="2"/>
  <c r="B40" i="2"/>
  <c r="N42" i="2"/>
  <c r="N40" i="2" l="1"/>
  <c r="H31" i="3" l="1"/>
  <c r="G31" i="3"/>
  <c r="F31" i="3"/>
  <c r="E31" i="3" l="1"/>
  <c r="F33" i="3" l="1"/>
  <c r="F34" i="3" s="1"/>
  <c r="F35" i="3" l="1"/>
  <c r="C43" i="3" s="1"/>
  <c r="M43" i="2" l="1"/>
  <c r="L43" i="2"/>
  <c r="K43" i="2"/>
  <c r="J43" i="2"/>
  <c r="I43" i="2"/>
  <c r="H43" i="2"/>
  <c r="G43" i="2"/>
  <c r="F43" i="2"/>
  <c r="E43" i="2"/>
  <c r="D43" i="2"/>
  <c r="C43" i="2"/>
  <c r="B43" i="2"/>
  <c r="M38" i="2"/>
  <c r="L38" i="2"/>
  <c r="K38" i="2"/>
  <c r="J38" i="2"/>
  <c r="I38" i="2"/>
  <c r="H38" i="2"/>
  <c r="G38" i="2"/>
  <c r="F38" i="2"/>
  <c r="E38" i="2"/>
  <c r="D38" i="2"/>
  <c r="C38" i="2"/>
  <c r="B38" i="2"/>
  <c r="M29" i="2"/>
  <c r="L29" i="2"/>
  <c r="K29" i="2"/>
  <c r="J29" i="2"/>
  <c r="I29" i="2"/>
  <c r="H29" i="2"/>
  <c r="G29" i="2"/>
  <c r="F29" i="2"/>
  <c r="E29" i="2"/>
  <c r="D29" i="2"/>
  <c r="C29" i="2"/>
  <c r="M6" i="2"/>
  <c r="M50" i="2" s="1"/>
  <c r="L6" i="2"/>
  <c r="L50" i="2" s="1"/>
  <c r="K6" i="2"/>
  <c r="K50" i="2" s="1"/>
  <c r="J6" i="2"/>
  <c r="J50" i="2" s="1"/>
  <c r="I6" i="2"/>
  <c r="I50" i="2" s="1"/>
  <c r="H6" i="2"/>
  <c r="H50" i="2" s="1"/>
  <c r="G6" i="2"/>
  <c r="G50" i="2" s="1"/>
  <c r="F6" i="2"/>
  <c r="F50" i="2" s="1"/>
  <c r="E6" i="2"/>
  <c r="E50" i="2" s="1"/>
  <c r="E47" i="2" l="1"/>
  <c r="I47" i="2"/>
  <c r="M47" i="2"/>
  <c r="H47" i="2"/>
  <c r="L47" i="2"/>
  <c r="G47" i="2"/>
  <c r="K47" i="2"/>
  <c r="F47" i="2"/>
  <c r="J47" i="2"/>
  <c r="N27" i="2"/>
  <c r="N36" i="2"/>
  <c r="N38" i="2"/>
  <c r="N43" i="2"/>
  <c r="N20" i="2" l="1"/>
  <c r="C6" i="2"/>
  <c r="C50" i="2" s="1"/>
  <c r="D6" i="2"/>
  <c r="D50" i="2" s="1"/>
  <c r="D47" i="2" l="1"/>
  <c r="B6" i="2"/>
  <c r="B50" i="2" s="1"/>
  <c r="N6" i="2" l="1"/>
  <c r="N34" i="2" l="1"/>
  <c r="N46" i="2" l="1"/>
  <c r="N45" i="2"/>
  <c r="N44" i="2"/>
  <c r="N41" i="2"/>
  <c r="N39" i="2"/>
  <c r="N37" i="2"/>
  <c r="N35" i="2"/>
  <c r="N28" i="2"/>
  <c r="N25" i="2"/>
  <c r="N16" i="2"/>
  <c r="N14" i="2"/>
  <c r="N13" i="2"/>
  <c r="N8" i="2"/>
  <c r="N32" i="2" l="1"/>
  <c r="N19" i="2" l="1"/>
  <c r="N18" i="2" l="1"/>
  <c r="N22" i="2" l="1"/>
  <c r="N21" i="2"/>
  <c r="C47" i="2" l="1"/>
  <c r="N33" i="2" l="1"/>
  <c r="B31" i="2"/>
  <c r="N30" i="2" l="1"/>
  <c r="B29" i="2"/>
  <c r="N29" i="2" s="1"/>
  <c r="N31" i="2"/>
  <c r="B47" i="2" l="1"/>
  <c r="N47" i="2"/>
  <c r="N50" i="2" l="1"/>
</calcChain>
</file>

<file path=xl/sharedStrings.xml><?xml version="1.0" encoding="utf-8"?>
<sst xmlns="http://schemas.openxmlformats.org/spreadsheetml/2006/main" count="120" uniqueCount="111">
  <si>
    <t>Paskaidrojumi</t>
  </si>
  <si>
    <t>Atlīdzība personālam</t>
  </si>
  <si>
    <t>Uzņēmējdarbības riska nodeva</t>
  </si>
  <si>
    <t>Biroja izmaksas</t>
  </si>
  <si>
    <t>Sakaru un komunikācijas izdevumi</t>
  </si>
  <si>
    <t xml:space="preserve">Darba vietu aprīkojuma  nolietojuma izmaksas </t>
  </si>
  <si>
    <t>Pamatlīdzekļu nolietojums</t>
  </si>
  <si>
    <t>Komandējumu izmaksas</t>
  </si>
  <si>
    <t>Mācību, semināru un konferenču izmaksas</t>
  </si>
  <si>
    <t xml:space="preserve">Mācību, semināru un konferenču organizēšanas izmaksas </t>
  </si>
  <si>
    <t>Ārpakalpojumu izmaksas</t>
  </si>
  <si>
    <t>Konsultāciju ārpakalpojumi</t>
  </si>
  <si>
    <t>Citas izmaksas</t>
  </si>
  <si>
    <t>Informatīvo un publicitātes pasākumu īstenošanas izdevumi</t>
  </si>
  <si>
    <t>Datu ieguves izmaksas</t>
  </si>
  <si>
    <t>Telpu nomas, apsaimniekošanas un komunālo pakalpojumu izmaksas</t>
  </si>
  <si>
    <t>Budžeta pozīcija</t>
  </si>
  <si>
    <t>Ekspertu, personāla un komandējuma izmaksas, kas saistītas ar pārbaudēm</t>
  </si>
  <si>
    <t>Nr.</t>
  </si>
  <si>
    <t>Projektu skaits</t>
  </si>
  <si>
    <t>Pārskata pārbaude (monitoringa)</t>
  </si>
  <si>
    <t>Pārbaude projekta īstenošanas vietā (pēcnovērtējuma)</t>
  </si>
  <si>
    <t xml:space="preserve">KPFI projektu rezultātu monitoringa vadlīniju izstrāde </t>
  </si>
  <si>
    <t>Projektu risku izvērtējuma un pārbaužu gada plāna izstrāde un aktualizācija (pogresa un monitoringa)</t>
  </si>
  <si>
    <t>Piedalīšanās neatbilstību atgūšanas procesā</t>
  </si>
  <si>
    <t>Ceturkšņa ziņojuma sagatavošana par KPFI līdzfinansēto projektu ieviešanu</t>
  </si>
  <si>
    <t>Gada ziņojuma sagatavošana par KPFI finansēto projektu rezultātiem un monitoringu</t>
  </si>
  <si>
    <t>Ceturkšņa un gada pārskati par Fonda darbību</t>
  </si>
  <si>
    <t>Fonda IKS aktualizēšana</t>
  </si>
  <si>
    <t>KPFI lietvedība</t>
  </si>
  <si>
    <t>Informācijas uzkrāšana KPFI datu bāzē</t>
  </si>
  <si>
    <t>Izpildes laiks uz 1 vienību (cilvēkstundās)</t>
  </si>
  <si>
    <t>10</t>
  </si>
  <si>
    <t>Vienību skaits (vien.)</t>
  </si>
  <si>
    <t>Energoefektivitātes paaugstināšana pašvaldību ēkās (I kārta)</t>
  </si>
  <si>
    <t>SEG gāzu emisijas samazinošu tehnoloģiju attīstīšana</t>
  </si>
  <si>
    <t xml:space="preserve">Energoefektivitātes paaugstināšana augstākās izglītības iestāžu ēkās </t>
  </si>
  <si>
    <t>Atbalsts tehnoloģiju pārejai no fosilajiem uz atjaunojamajiem energoresursiem</t>
  </si>
  <si>
    <t>Kompleksi risinājumi siltumnīcefekta gāzu emisiju samazināšanai profesionālās izglītības iestāžu ēkās</t>
  </si>
  <si>
    <t>Kompleksi risinājumi siltumnīcefekta gāzu emisiju samazināšanai ražošanas ēkās</t>
  </si>
  <si>
    <t>Energoefektivitātes paaugstināšana pašvaldību ēkās (II kārta)</t>
  </si>
  <si>
    <t>Sabiedrības izpratnes attīstīšana par siltumnīcefekta gāzu emisiju samazināšanas nozīmi un iespējām</t>
  </si>
  <si>
    <t>Zema enerģijas patēriņa mājas</t>
  </si>
  <si>
    <t>Atjaunojamo energoresursu izmantošana siltumnīcefekta gāzu emisiju samazināšanai</t>
  </si>
  <si>
    <t>Siltumnīcefekta gāzu emisijas samazinošu tehnoloģiju attīstīšana un pilotprojektu īstenošana</t>
  </si>
  <si>
    <t>Kompleksi risinājumi siltumnīcefekta gāzu emisijas samazināšanai (I kārta)</t>
  </si>
  <si>
    <t>Kompleksi risinājumi siltumnīcefekta gāzu emisijas samazināšanai (II kārta)</t>
  </si>
  <si>
    <t>Kompleksi risinājumi siltumnīcefekta gāzu emisijas samazināšanai (III kārta)</t>
  </si>
  <si>
    <t>Siltumnīcefekta gāzu emisijas samazināšana transporta sektorā – atbalsts elektromobiļu un to uzlādes infrastruktūras ieviešanai</t>
  </si>
  <si>
    <t>Kopā</t>
  </si>
  <si>
    <t>Kopā*:</t>
  </si>
  <si>
    <t>Kopā:</t>
  </si>
  <si>
    <t>KOPĀ (EUR)</t>
  </si>
  <si>
    <t>Monitoringa uzraudzība NEPILNAM gadam</t>
  </si>
  <si>
    <t>Monitoringa uzraudzība PILNAM gadam</t>
  </si>
  <si>
    <t>Ārpakalpojumi iepirkumu dokumentācijas pārbaudei</t>
  </si>
  <si>
    <t>Kompleksi risinājumi siltumnīcefekta gāzu emisijas samazināšanai (IV kārta)</t>
  </si>
  <si>
    <t>Konsultāciju ārpakalpojumi tehniskajos un finanšu jautājumos</t>
  </si>
  <si>
    <t>4X</t>
  </si>
  <si>
    <t>1X</t>
  </si>
  <si>
    <t>Gints Kārkliņš</t>
  </si>
  <si>
    <t xml:space="preserve">Telpu noma </t>
  </si>
  <si>
    <t>Komunālie pakalpojumi</t>
  </si>
  <si>
    <t>Tehnisko projektu vadītāju DD VSAOI</t>
  </si>
  <si>
    <t>Sakaru un pasta pakalpojumi</t>
  </si>
  <si>
    <t>Projektu vadītājs-būveksperts</t>
  </si>
  <si>
    <t>Kompleksi risinājumi siltumnīcefekta gāzu emisijas samazināšanai (V kārta)</t>
  </si>
  <si>
    <t>Zinātniskā/tehniskā ekspertīze</t>
  </si>
  <si>
    <t>Valdes priekšsēdētājs</t>
  </si>
  <si>
    <t>Valdes loceklis</t>
  </si>
  <si>
    <t>Mapes, papīrs, toneris</t>
  </si>
  <si>
    <t>Kancelejas preces darbiniekiem</t>
  </si>
  <si>
    <t>Algas kopā</t>
  </si>
  <si>
    <t>Atjaunojamo energoresursu izmantošana transporta sektorā</t>
  </si>
  <si>
    <t>Atjaunojamo energoresursu izmantošana mājsaimniecības sektorā (I kārta)</t>
  </si>
  <si>
    <t>Atjaunojamo energoresursu izmantošana mājsaimniecības sektorā (II kārta)</t>
  </si>
  <si>
    <t>Siltumnīcefekta gāzu emisijas samazināšana pašvaldību apgaismojumā (I kārta)</t>
  </si>
  <si>
    <t>Siltumnīcefekta gāzu emisijas samazināšana pašvaldību apgaismojumā (II kārta)</t>
  </si>
  <si>
    <t>Siltumnīcefekta gāzu emisijas samazināšana pašvaldību apgaismojumā (III kārta)</t>
  </si>
  <si>
    <t>Siltumnīcefekta gāzu emisijas samazināšana pašvaldību apgaismojumā (IV kārta)</t>
  </si>
  <si>
    <t>Darbinieku mēnešu skaits (stundas)</t>
  </si>
  <si>
    <t>Darbinieku mēnešu skaits (nauda)</t>
  </si>
  <si>
    <t>Konkurss</t>
  </si>
  <si>
    <t>Semināru organizēšana</t>
  </si>
  <si>
    <t>1 reizi</t>
  </si>
  <si>
    <t>** konsultāciju sniegšana un komunikācija ar finansējuma saņēmējiem, atbildīgo iestādi, pārskatu iesniegšanas uzraudzība, iekšējās/ārējās sanāksmes, papildus VARAM informācijas pieprasījumu apstrāde, atvaļinājuma apmaksa, neparedzētie uzdevumi utt.</t>
  </si>
  <si>
    <t>* norādītais plānotais uzdevumu izpildes laiks (t.sk. vienības) ir indikatīvs un var tikt koriģēts atbilstoši uzdevumu izpildei faktiski patērētam laikam (saskaņā ar Fonda sniegtiem pārskatiem par Līguma izpildi Projektu īstenošanas uzraudzības funkciju veikšanai).</t>
  </si>
  <si>
    <t>Egils Zariņš</t>
  </si>
  <si>
    <t>NAV</t>
  </si>
  <si>
    <t>visiem kopēji</t>
  </si>
  <si>
    <t>20% - papildus uzdevumi un citi**</t>
  </si>
  <si>
    <t>KPFI tīmekļa vietnes un informācijas sistēmas izveidošanas un uzturēšanas izmaksas</t>
  </si>
  <si>
    <t>Projektu vadītājs</t>
  </si>
  <si>
    <r>
      <t xml:space="preserve">ATSEVIŠĶU PĀRVALDES UZDEVUMU DELEĢĒŠANAS LĪGUMA STARP VIDES AIZSARDZĪBAS 
UN REĢIONĀLAS ATTĪSTĪBAS MINISTRIJU UN SABIEDRĪBU AR IEROBEŽOTU ATBILDĪBU “VIDES INVESTĪCIJU FONDS”
</t>
    </r>
    <r>
      <rPr>
        <b/>
        <sz val="8"/>
        <rFont val="Times New Roman"/>
        <family val="1"/>
        <charset val="186"/>
      </rPr>
      <t>3.PIELIKUMS</t>
    </r>
  </si>
  <si>
    <t>14h (divi projektu vadītāji katrai pārbaudei); 16 konkursā - 2h - reģistru pārbaude</t>
  </si>
  <si>
    <t>3h vienam monitoringa pārskatam ieskaitot arī precizējumus</t>
  </si>
  <si>
    <t>13.3</t>
  </si>
  <si>
    <t>13.2</t>
  </si>
  <si>
    <t>13.1</t>
  </si>
  <si>
    <t>15.1</t>
  </si>
  <si>
    <t>15.2</t>
  </si>
  <si>
    <t>15.3</t>
  </si>
  <si>
    <t>15.4</t>
  </si>
  <si>
    <r>
      <t xml:space="preserve">ATSEVIŠĶU PĀRVALDES UZDEVUMU DELEĢĒŠANAS LĪGUMA   STARP VIDES AIZSARDZĪBAS 
UN REĢIONĀLAS ATTĪSTĪBAS MINISTRIJU UN SABIEDRĪBU AR IEROBEŽOTU ATBILDĪBU “VIDES INVESTĪCIJU FONDS”
</t>
    </r>
    <r>
      <rPr>
        <b/>
        <sz val="8"/>
        <color theme="1"/>
        <rFont val="Times New Roman"/>
        <family val="1"/>
        <charset val="186"/>
      </rPr>
      <t>3.PIELIKUMS</t>
    </r>
    <r>
      <rPr>
        <sz val="8"/>
        <color theme="1"/>
        <rFont val="Times New Roman"/>
        <family val="2"/>
        <charset val="186"/>
      </rPr>
      <t xml:space="preserve">
</t>
    </r>
  </si>
  <si>
    <t>DD VSAOI (23.59%)</t>
  </si>
  <si>
    <t>DD VSAOI (Valde) (23.59%)</t>
  </si>
  <si>
    <t>Finansu vadītājs</t>
  </si>
  <si>
    <t>Aprēķins par plānotajām izmaksām projektu monitoringa uzraudzībai 2022. gadā KPFI ietvaros</t>
  </si>
  <si>
    <t>2022 KOPĀ</t>
  </si>
  <si>
    <t>15.2; 15.3; 15.4 konkursi</t>
  </si>
  <si>
    <t>Projektu uzraudzības funkciju veikšana 2022.gadā: KPFI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</si>
</sst>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000"/>
    <numFmt numFmtId="165" formatCode="yy\-mmm"/>
  </numFmts>
  <fonts count="25" x14ac:knownFonts="1">
    <font>
      <sz val="12"/>
      <color theme="1"/>
      <name val="Times New Roman"/>
      <family val="2"/>
      <charset val="186"/>
    </font>
    <font>
      <sz val="12"/>
      <color theme="1"/>
      <name val="Times New Roman"/>
      <family val="2"/>
      <charset val="186"/>
    </font>
    <font>
      <sz val="12"/>
      <color rgb="FF006100"/>
      <name val="Times New Roman"/>
      <family val="2"/>
      <charset val="186"/>
    </font>
    <font>
      <b/>
      <sz val="12"/>
      <name val="Times New Roman"/>
      <family val="1"/>
      <charset val="186"/>
    </font>
    <font>
      <sz val="8"/>
      <name val="Times New Roman"/>
      <family val="1"/>
      <charset val="186"/>
    </font>
    <font>
      <sz val="12"/>
      <name val="Times New Roman"/>
      <family val="1"/>
      <charset val="186"/>
    </font>
    <font>
      <i/>
      <sz val="12"/>
      <name val="Times New Roman"/>
      <family val="1"/>
      <charset val="186"/>
    </font>
    <font>
      <sz val="12"/>
      <name val="Times New Roman"/>
      <family val="2"/>
      <charset val="186"/>
    </font>
    <font>
      <sz val="12"/>
      <name val="Times New Roman"/>
      <family val="1"/>
    </font>
    <font>
      <sz val="11"/>
      <color theme="1"/>
      <name val="Calibri"/>
      <family val="2"/>
      <charset val="186"/>
      <scheme val="minor"/>
    </font>
    <font>
      <sz val="10"/>
      <name val="Times New Roman"/>
      <family val="1"/>
      <charset val="186"/>
    </font>
    <font>
      <b/>
      <sz val="10"/>
      <name val="Times New Roman"/>
      <family val="1"/>
      <charset val="186"/>
    </font>
    <font>
      <i/>
      <sz val="10"/>
      <name val="Times New Roman"/>
      <family val="1"/>
      <charset val="186"/>
    </font>
    <font>
      <i/>
      <sz val="8"/>
      <name val="Times New Roman"/>
      <family val="1"/>
      <charset val="186"/>
    </font>
    <font>
      <b/>
      <sz val="8"/>
      <name val="Times New Roman"/>
      <family val="1"/>
      <charset val="186"/>
    </font>
    <font>
      <sz val="10"/>
      <color theme="1"/>
      <name val="Times New Roman"/>
      <family val="1"/>
      <charset val="186"/>
    </font>
    <font>
      <sz val="10"/>
      <name val="Times New Roman"/>
      <family val="1"/>
    </font>
    <font>
      <sz val="10"/>
      <color rgb="FFFF0000"/>
      <name val="Times New Roman"/>
      <family val="1"/>
      <charset val="186"/>
    </font>
    <font>
      <sz val="14"/>
      <name val="Times New Roman"/>
      <family val="1"/>
      <charset val="186"/>
    </font>
    <font>
      <b/>
      <sz val="10"/>
      <color rgb="FFFF0000"/>
      <name val="Times New Roman"/>
      <family val="1"/>
      <charset val="186"/>
    </font>
    <font>
      <sz val="12"/>
      <color indexed="8"/>
      <name val="Times New Roman"/>
      <family val="2"/>
      <charset val="186"/>
    </font>
    <font>
      <b/>
      <sz val="14"/>
      <color rgb="FFFF0000"/>
      <name val="Times New Roman"/>
      <family val="1"/>
      <charset val="186"/>
    </font>
    <font>
      <b/>
      <sz val="11"/>
      <name val="Times New Roman"/>
      <family val="1"/>
      <charset val="186"/>
    </font>
    <font>
      <sz val="8"/>
      <color theme="1"/>
      <name val="Times New Roman"/>
      <family val="2"/>
      <charset val="186"/>
    </font>
    <font>
      <b/>
      <sz val="8"/>
      <color theme="1"/>
      <name val="Times New Roman"/>
      <family val="1"/>
      <charset val="186"/>
    </font>
  </fonts>
  <fills count="16">
    <fill>
      <patternFill patternType="none"/>
    </fill>
    <fill>
      <patternFill patternType="gray125"/>
    </fill>
    <fill>
      <patternFill patternType="solid">
        <fgColor rgb="FFC6EFCE"/>
      </patternFill>
    </fill>
    <fill>
      <patternFill patternType="solid">
        <fgColor indexed="22"/>
        <bgColor indexed="64"/>
      </patternFill>
    </fill>
    <fill>
      <patternFill patternType="solid">
        <fgColor indexed="43"/>
        <bgColor indexed="64"/>
      </patternFill>
    </fill>
    <fill>
      <patternFill patternType="solid">
        <fgColor theme="0"/>
        <bgColor indexed="64"/>
      </patternFill>
    </fill>
    <fill>
      <patternFill patternType="solid">
        <fgColor theme="2" tint="-0.249977111117893"/>
        <bgColor indexed="64"/>
      </patternFill>
    </fill>
    <fill>
      <patternFill patternType="solid">
        <fgColor theme="6" tint="0.59999389629810485"/>
        <bgColor indexed="64"/>
      </patternFill>
    </fill>
    <fill>
      <patternFill patternType="solid">
        <fgColor rgb="FFFF0000"/>
        <bgColor indexed="64"/>
      </patternFill>
    </fill>
    <fill>
      <patternFill patternType="solid">
        <fgColor theme="6" tint="-0.249977111117893"/>
        <bgColor indexed="64"/>
      </patternFill>
    </fill>
    <fill>
      <patternFill patternType="solid">
        <fgColor theme="0" tint="-0.14999847407452621"/>
        <bgColor indexed="64"/>
      </patternFill>
    </fill>
    <fill>
      <patternFill patternType="solid">
        <fgColor rgb="FFFF5050"/>
        <bgColor indexed="64"/>
      </patternFill>
    </fill>
    <fill>
      <patternFill patternType="solid">
        <fgColor theme="4" tint="0.79998168889431442"/>
        <bgColor indexed="64"/>
      </patternFill>
    </fill>
    <fill>
      <patternFill patternType="solid">
        <fgColor theme="6" tint="0.39997558519241921"/>
        <bgColor indexed="64"/>
      </patternFill>
    </fill>
    <fill>
      <patternFill patternType="solid">
        <fgColor theme="0" tint="-4.9989318521683403E-2"/>
        <bgColor indexed="64"/>
      </patternFill>
    </fill>
    <fill>
      <patternFill patternType="solid">
        <fgColor theme="3" tint="0.79998168889431442"/>
        <bgColor indexed="64"/>
      </patternFill>
    </fill>
  </fills>
  <borders count="11">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s>
  <cellStyleXfs count="6">
    <xf numFmtId="0" fontId="0" fillId="0" borderId="0"/>
    <xf numFmtId="0" fontId="2" fillId="2" borderId="0" applyNumberFormat="0" applyBorder="0" applyAlignment="0" applyProtection="0"/>
    <xf numFmtId="0" fontId="1" fillId="0" borderId="0"/>
    <xf numFmtId="0" fontId="9" fillId="0" borderId="0"/>
    <xf numFmtId="9" fontId="20" fillId="0" borderId="0" applyFont="0" applyFill="0" applyBorder="0" applyAlignment="0" applyProtection="0"/>
    <xf numFmtId="0" fontId="5" fillId="0" borderId="0"/>
  </cellStyleXfs>
  <cellXfs count="119">
    <xf numFmtId="0" fontId="0" fillId="0" borderId="0" xfId="0"/>
    <xf numFmtId="0" fontId="3" fillId="4" borderId="0" xfId="0" applyFont="1" applyFill="1" applyAlignment="1">
      <alignment vertical="top" wrapText="1"/>
    </xf>
    <xf numFmtId="0" fontId="4" fillId="0" borderId="0" xfId="0" applyFont="1" applyAlignment="1">
      <alignment horizontal="left" vertical="top" wrapText="1"/>
    </xf>
    <xf numFmtId="0" fontId="3" fillId="0" borderId="0" xfId="0" applyFont="1" applyAlignment="1">
      <alignment vertical="top" wrapText="1"/>
    </xf>
    <xf numFmtId="0" fontId="4" fillId="0" borderId="0" xfId="0" applyFont="1" applyAlignment="1">
      <alignment vertical="top" wrapText="1"/>
    </xf>
    <xf numFmtId="3" fontId="5" fillId="4" borderId="0" xfId="0" applyNumberFormat="1" applyFont="1" applyFill="1" applyAlignment="1">
      <alignment vertical="top" wrapText="1"/>
    </xf>
    <xf numFmtId="3" fontId="3" fillId="7" borderId="0" xfId="0" applyNumberFormat="1" applyFont="1" applyFill="1" applyAlignment="1">
      <alignment vertical="top" wrapText="1"/>
    </xf>
    <xf numFmtId="3" fontId="5" fillId="7" borderId="0" xfId="0" applyNumberFormat="1" applyFont="1" applyFill="1" applyAlignment="1">
      <alignment vertical="top" wrapText="1"/>
    </xf>
    <xf numFmtId="0" fontId="3" fillId="6" borderId="0" xfId="0" applyFont="1" applyFill="1" applyAlignment="1">
      <alignment vertical="top" wrapText="1"/>
    </xf>
    <xf numFmtId="3" fontId="3" fillId="6" borderId="0" xfId="0" applyNumberFormat="1" applyFont="1" applyFill="1" applyAlignment="1">
      <alignment vertical="top" wrapText="1"/>
    </xf>
    <xf numFmtId="3" fontId="5" fillId="4" borderId="0" xfId="0" applyNumberFormat="1" applyFont="1" applyFill="1" applyAlignment="1">
      <alignment vertical="center" wrapText="1"/>
    </xf>
    <xf numFmtId="3" fontId="3" fillId="7" borderId="0" xfId="0" applyNumberFormat="1" applyFont="1" applyFill="1" applyAlignment="1">
      <alignment vertical="center" wrapText="1"/>
    </xf>
    <xf numFmtId="3" fontId="5" fillId="7" borderId="0" xfId="0" applyNumberFormat="1" applyFont="1" applyFill="1" applyAlignment="1">
      <alignment vertical="center" wrapText="1"/>
    </xf>
    <xf numFmtId="0" fontId="5" fillId="4" borderId="0" xfId="0" applyFont="1" applyFill="1" applyAlignment="1">
      <alignment vertical="top" wrapText="1"/>
    </xf>
    <xf numFmtId="0" fontId="4" fillId="8" borderId="0" xfId="0" applyFont="1" applyFill="1" applyAlignment="1">
      <alignment vertical="top" wrapText="1"/>
    </xf>
    <xf numFmtId="0" fontId="0" fillId="8" borderId="0" xfId="0" applyFill="1"/>
    <xf numFmtId="3" fontId="8" fillId="0" borderId="0" xfId="0" applyNumberFormat="1" applyFont="1" applyFill="1" applyAlignment="1">
      <alignment vertical="top" wrapText="1"/>
    </xf>
    <xf numFmtId="1" fontId="7" fillId="0" borderId="0" xfId="0" applyNumberFormat="1" applyFont="1" applyAlignment="1">
      <alignment vertical="top" wrapText="1"/>
    </xf>
    <xf numFmtId="0" fontId="7" fillId="0" borderId="0" xfId="0" applyFont="1" applyAlignment="1">
      <alignment vertical="top" wrapText="1"/>
    </xf>
    <xf numFmtId="3" fontId="8" fillId="4" borderId="0" xfId="0" applyNumberFormat="1" applyFont="1" applyFill="1" applyAlignment="1">
      <alignment vertical="top" wrapText="1"/>
    </xf>
    <xf numFmtId="3" fontId="10" fillId="0" borderId="0" xfId="3" applyNumberFormat="1" applyFont="1" applyAlignment="1">
      <alignment wrapText="1"/>
    </xf>
    <xf numFmtId="2" fontId="10" fillId="0" borderId="0" xfId="3" applyNumberFormat="1" applyFont="1" applyAlignment="1">
      <alignment wrapText="1"/>
    </xf>
    <xf numFmtId="2" fontId="10" fillId="0" borderId="0" xfId="3" applyNumberFormat="1" applyFont="1" applyFill="1" applyAlignment="1">
      <alignment wrapText="1"/>
    </xf>
    <xf numFmtId="3" fontId="10" fillId="0" borderId="0" xfId="3" applyNumberFormat="1" applyFont="1" applyFill="1" applyAlignment="1">
      <alignment wrapText="1"/>
    </xf>
    <xf numFmtId="2" fontId="11" fillId="0" borderId="0" xfId="3" applyNumberFormat="1" applyFont="1" applyAlignment="1">
      <alignment horizontal="center" vertical="center" wrapText="1"/>
    </xf>
    <xf numFmtId="4" fontId="11" fillId="0" borderId="0" xfId="3" applyNumberFormat="1" applyFont="1" applyAlignment="1">
      <alignment horizontal="center" vertical="center" wrapText="1"/>
    </xf>
    <xf numFmtId="2" fontId="14" fillId="0" borderId="0" xfId="3" applyNumberFormat="1" applyFont="1" applyAlignment="1">
      <alignment horizontal="center" vertical="center" wrapText="1"/>
    </xf>
    <xf numFmtId="3" fontId="11" fillId="0" borderId="0" xfId="3" applyNumberFormat="1" applyFont="1" applyAlignment="1">
      <alignment horizontal="center" vertical="center" wrapText="1"/>
    </xf>
    <xf numFmtId="3" fontId="10" fillId="0" borderId="0" xfId="3" applyNumberFormat="1" applyFont="1" applyAlignment="1">
      <alignment horizontal="center" vertical="center" wrapText="1"/>
    </xf>
    <xf numFmtId="0" fontId="3" fillId="3" borderId="0" xfId="0" applyFont="1" applyFill="1" applyAlignment="1">
      <alignment horizontal="center" vertical="top" wrapText="1"/>
    </xf>
    <xf numFmtId="0" fontId="3" fillId="3" borderId="0" xfId="1" applyFont="1" applyFill="1" applyAlignment="1">
      <alignment horizontal="center" vertical="top" wrapText="1"/>
    </xf>
    <xf numFmtId="0" fontId="0" fillId="0" borderId="0" xfId="0" applyAlignment="1">
      <alignment horizontal="center"/>
    </xf>
    <xf numFmtId="0" fontId="4" fillId="11" borderId="0" xfId="0" applyFont="1" applyFill="1" applyAlignment="1">
      <alignment vertical="top" wrapText="1"/>
    </xf>
    <xf numFmtId="4" fontId="16" fillId="0" borderId="0" xfId="3" applyNumberFormat="1" applyFont="1" applyAlignment="1">
      <alignment horizontal="center" vertical="center" wrapText="1"/>
    </xf>
    <xf numFmtId="3" fontId="10" fillId="0" borderId="2" xfId="3" applyNumberFormat="1" applyFont="1" applyFill="1" applyBorder="1" applyAlignment="1">
      <alignment horizontal="center" vertical="center" wrapText="1"/>
    </xf>
    <xf numFmtId="0" fontId="5" fillId="0" borderId="0" xfId="0" applyFont="1" applyFill="1" applyAlignment="1">
      <alignment vertical="top" wrapText="1"/>
    </xf>
    <xf numFmtId="10" fontId="3" fillId="4" borderId="0" xfId="0" applyNumberFormat="1" applyFont="1" applyFill="1" applyBorder="1" applyAlignment="1">
      <alignment horizontal="left" vertical="top" wrapText="1"/>
    </xf>
    <xf numFmtId="0" fontId="7" fillId="5" borderId="0" xfId="0" applyFont="1" applyFill="1" applyAlignment="1">
      <alignment vertical="top" wrapText="1"/>
    </xf>
    <xf numFmtId="0" fontId="5" fillId="0" borderId="0" xfId="0" applyFont="1" applyAlignment="1">
      <alignment vertical="top" wrapText="1"/>
    </xf>
    <xf numFmtId="0" fontId="5" fillId="0" borderId="0" xfId="2" applyFont="1" applyAlignment="1">
      <alignment vertical="top" wrapText="1"/>
    </xf>
    <xf numFmtId="2" fontId="17" fillId="0" borderId="0" xfId="3" applyNumberFormat="1" applyFont="1" applyAlignment="1">
      <alignment wrapText="1"/>
    </xf>
    <xf numFmtId="0" fontId="18" fillId="0" borderId="0" xfId="0" applyFont="1"/>
    <xf numFmtId="3" fontId="7" fillId="0" borderId="0" xfId="0" applyNumberFormat="1" applyFont="1" applyAlignment="1">
      <alignment vertical="top" wrapText="1"/>
    </xf>
    <xf numFmtId="0" fontId="7" fillId="0" borderId="2" xfId="0" applyFont="1" applyBorder="1" applyAlignment="1">
      <alignment vertical="top" wrapText="1"/>
    </xf>
    <xf numFmtId="3" fontId="5" fillId="0" borderId="0" xfId="0" applyNumberFormat="1" applyFont="1" applyAlignment="1">
      <alignment vertical="center" wrapText="1"/>
    </xf>
    <xf numFmtId="0" fontId="7" fillId="0" borderId="0" xfId="0" applyFont="1" applyFill="1" applyAlignment="1">
      <alignment vertical="top" wrapText="1"/>
    </xf>
    <xf numFmtId="0" fontId="7" fillId="0" borderId="0" xfId="0" applyFont="1" applyAlignment="1">
      <alignment horizontal="right" vertical="top" wrapText="1"/>
    </xf>
    <xf numFmtId="0" fontId="7" fillId="0" borderId="0" xfId="0" applyFont="1"/>
    <xf numFmtId="0" fontId="5" fillId="0" borderId="0" xfId="0" applyFont="1" applyFill="1" applyAlignment="1">
      <alignment vertical="center" wrapText="1"/>
    </xf>
    <xf numFmtId="0" fontId="7" fillId="0" borderId="0" xfId="0" applyFont="1" applyAlignment="1">
      <alignment horizontal="center"/>
    </xf>
    <xf numFmtId="0" fontId="5" fillId="0" borderId="0" xfId="0" applyFont="1"/>
    <xf numFmtId="3" fontId="7" fillId="0" borderId="0" xfId="0" applyNumberFormat="1" applyFont="1" applyAlignment="1">
      <alignment horizontal="center" vertical="top" wrapText="1"/>
    </xf>
    <xf numFmtId="0" fontId="7" fillId="0" borderId="1" xfId="0" applyFont="1" applyBorder="1" applyAlignment="1">
      <alignment vertical="top" wrapText="1"/>
    </xf>
    <xf numFmtId="164" fontId="4" fillId="0" borderId="0" xfId="0" applyNumberFormat="1" applyFont="1" applyAlignment="1">
      <alignment vertical="top" wrapText="1"/>
    </xf>
    <xf numFmtId="3" fontId="5" fillId="0" borderId="0" xfId="2" applyNumberFormat="1" applyFont="1" applyFill="1" applyAlignment="1">
      <alignment vertical="top" wrapText="1"/>
    </xf>
    <xf numFmtId="3" fontId="7" fillId="0" borderId="0" xfId="2" applyNumberFormat="1" applyFont="1" applyFill="1" applyAlignment="1">
      <alignment vertical="top" wrapText="1"/>
    </xf>
    <xf numFmtId="3" fontId="5" fillId="0" borderId="0" xfId="2" applyNumberFormat="1" applyFont="1" applyFill="1" applyBorder="1" applyAlignment="1">
      <alignment vertical="top" wrapText="1"/>
    </xf>
    <xf numFmtId="3" fontId="7" fillId="0" borderId="0" xfId="0" applyNumberFormat="1" applyFont="1" applyFill="1" applyAlignment="1">
      <alignment vertical="top" wrapText="1"/>
    </xf>
    <xf numFmtId="3" fontId="5" fillId="7" borderId="0" xfId="0" applyNumberFormat="1" applyFont="1" applyFill="1" applyBorder="1" applyAlignment="1">
      <alignment vertical="top" wrapText="1"/>
    </xf>
    <xf numFmtId="0" fontId="6" fillId="0" borderId="0" xfId="0" applyFont="1" applyBorder="1" applyAlignment="1">
      <alignment vertical="top" wrapText="1"/>
    </xf>
    <xf numFmtId="0" fontId="5" fillId="0" borderId="0" xfId="0" applyFont="1" applyBorder="1" applyAlignment="1">
      <alignment vertical="top" wrapText="1"/>
    </xf>
    <xf numFmtId="1" fontId="7" fillId="0" borderId="0" xfId="0" applyNumberFormat="1" applyFont="1" applyFill="1" applyAlignment="1">
      <alignment vertical="top" wrapText="1"/>
    </xf>
    <xf numFmtId="3" fontId="5" fillId="0" borderId="0" xfId="0" applyNumberFormat="1" applyFont="1" applyFill="1" applyAlignment="1">
      <alignment vertical="center" wrapText="1"/>
    </xf>
    <xf numFmtId="3" fontId="7" fillId="0" borderId="0" xfId="0" applyNumberFormat="1" applyFont="1" applyFill="1" applyAlignment="1">
      <alignment vertical="center" wrapText="1"/>
    </xf>
    <xf numFmtId="3" fontId="8" fillId="0" borderId="0" xfId="0" applyNumberFormat="1" applyFont="1" applyFill="1" applyBorder="1" applyAlignment="1">
      <alignment vertical="center" wrapText="1"/>
    </xf>
    <xf numFmtId="2" fontId="10" fillId="12" borderId="2" xfId="3" applyNumberFormat="1" applyFont="1" applyFill="1" applyBorder="1" applyAlignment="1">
      <alignment horizontal="left" vertical="center" wrapText="1"/>
    </xf>
    <xf numFmtId="2" fontId="15" fillId="12" borderId="2" xfId="3" applyNumberFormat="1" applyFont="1" applyFill="1" applyBorder="1" applyAlignment="1">
      <alignment horizontal="left" vertical="center" wrapText="1"/>
    </xf>
    <xf numFmtId="2" fontId="11" fillId="10" borderId="2" xfId="3" applyNumberFormat="1" applyFont="1" applyFill="1" applyBorder="1" applyAlignment="1">
      <alignment horizontal="right" vertical="center" wrapText="1"/>
    </xf>
    <xf numFmtId="1" fontId="10" fillId="0" borderId="0" xfId="3" applyNumberFormat="1" applyFont="1" applyAlignment="1">
      <alignment wrapText="1"/>
    </xf>
    <xf numFmtId="2" fontId="11" fillId="7" borderId="2" xfId="3" applyNumberFormat="1" applyFont="1" applyFill="1" applyBorder="1" applyAlignment="1">
      <alignment horizontal="center" vertical="center" wrapText="1"/>
    </xf>
    <xf numFmtId="3" fontId="11" fillId="7" borderId="2" xfId="3" applyNumberFormat="1" applyFont="1" applyFill="1" applyBorder="1" applyAlignment="1">
      <alignment horizontal="center" vertical="center" wrapText="1"/>
    </xf>
    <xf numFmtId="4" fontId="12" fillId="7" borderId="2" xfId="3" applyNumberFormat="1" applyFont="1" applyFill="1" applyBorder="1" applyAlignment="1">
      <alignment horizontal="right" vertical="center" wrapText="1"/>
    </xf>
    <xf numFmtId="2" fontId="13" fillId="7" borderId="2" xfId="3" applyNumberFormat="1" applyFont="1" applyFill="1" applyBorder="1" applyAlignment="1">
      <alignment horizontal="right" vertical="center" wrapText="1"/>
    </xf>
    <xf numFmtId="2" fontId="13" fillId="7" borderId="2" xfId="3" applyNumberFormat="1" applyFont="1" applyFill="1" applyBorder="1" applyAlignment="1">
      <alignment horizontal="center" vertical="center" wrapText="1"/>
    </xf>
    <xf numFmtId="3" fontId="11" fillId="13" borderId="2" xfId="3" applyNumberFormat="1" applyFont="1" applyFill="1" applyBorder="1" applyAlignment="1">
      <alignment horizontal="center" vertical="center" wrapText="1"/>
    </xf>
    <xf numFmtId="2" fontId="19" fillId="10" borderId="2" xfId="3" applyNumberFormat="1" applyFont="1" applyFill="1" applyBorder="1" applyAlignment="1">
      <alignment horizontal="right" vertical="center" wrapText="1"/>
    </xf>
    <xf numFmtId="1" fontId="17" fillId="0" borderId="0" xfId="3" applyNumberFormat="1" applyFont="1" applyAlignment="1">
      <alignment wrapText="1"/>
    </xf>
    <xf numFmtId="2" fontId="10" fillId="0" borderId="0" xfId="3" applyNumberFormat="1" applyFont="1" applyAlignment="1">
      <alignment vertical="center" wrapText="1"/>
    </xf>
    <xf numFmtId="3" fontId="11" fillId="0" borderId="2" xfId="3" applyNumberFormat="1" applyFont="1" applyBorder="1" applyAlignment="1">
      <alignment horizontal="right" vertical="center" wrapText="1"/>
    </xf>
    <xf numFmtId="3" fontId="10" fillId="14" borderId="2" xfId="3" applyNumberFormat="1" applyFont="1" applyFill="1" applyBorder="1" applyAlignment="1">
      <alignment horizontal="center" vertical="center" wrapText="1"/>
    </xf>
    <xf numFmtId="1" fontId="12" fillId="7" borderId="2" xfId="3" applyNumberFormat="1" applyFont="1" applyFill="1" applyBorder="1" applyAlignment="1">
      <alignment horizontal="center" vertical="center" wrapText="1"/>
    </xf>
    <xf numFmtId="1" fontId="10" fillId="7" borderId="2" xfId="3" applyNumberFormat="1" applyFont="1" applyFill="1" applyBorder="1" applyAlignment="1">
      <alignment horizontal="center" vertical="center" wrapText="1"/>
    </xf>
    <xf numFmtId="2" fontId="13" fillId="7" borderId="2" xfId="3" applyNumberFormat="1" applyFont="1" applyFill="1" applyBorder="1" applyAlignment="1">
      <alignment horizontal="center" vertical="center" wrapText="1"/>
    </xf>
    <xf numFmtId="0" fontId="0" fillId="0" borderId="0" xfId="0" applyFont="1" applyAlignment="1">
      <alignment horizontal="right"/>
    </xf>
    <xf numFmtId="0" fontId="6" fillId="0" borderId="0" xfId="0" applyFont="1" applyFill="1" applyAlignment="1">
      <alignment vertical="top" wrapText="1"/>
    </xf>
    <xf numFmtId="0" fontId="7" fillId="15" borderId="0" xfId="0" applyFont="1" applyFill="1" applyAlignment="1">
      <alignment vertical="top" wrapText="1"/>
    </xf>
    <xf numFmtId="3" fontId="11" fillId="14" borderId="2" xfId="3" applyNumberFormat="1" applyFont="1" applyFill="1" applyBorder="1" applyAlignment="1">
      <alignment horizontal="center" vertical="center" wrapText="1"/>
    </xf>
    <xf numFmtId="1" fontId="10" fillId="14" borderId="2" xfId="3" applyNumberFormat="1" applyFont="1" applyFill="1" applyBorder="1" applyAlignment="1">
      <alignment horizontal="center" vertical="center" wrapText="1"/>
    </xf>
    <xf numFmtId="2" fontId="13" fillId="14" borderId="2" xfId="3" applyNumberFormat="1" applyFont="1" applyFill="1" applyBorder="1" applyAlignment="1">
      <alignment horizontal="center" vertical="center" wrapText="1"/>
    </xf>
    <xf numFmtId="1" fontId="12" fillId="14" borderId="2" xfId="3" applyNumberFormat="1" applyFont="1" applyFill="1" applyBorder="1" applyAlignment="1">
      <alignment horizontal="center" vertical="center" wrapText="1"/>
    </xf>
    <xf numFmtId="0" fontId="10" fillId="5" borderId="2" xfId="3" applyNumberFormat="1" applyFont="1" applyFill="1" applyBorder="1" applyAlignment="1">
      <alignment horizontal="center" vertical="center" wrapText="1"/>
    </xf>
    <xf numFmtId="0" fontId="15" fillId="5" borderId="2" xfId="3" applyNumberFormat="1" applyFont="1" applyFill="1" applyBorder="1" applyAlignment="1">
      <alignment horizontal="center" vertical="center" wrapText="1"/>
    </xf>
    <xf numFmtId="3" fontId="5" fillId="0" borderId="0" xfId="2" applyNumberFormat="1" applyFont="1" applyAlignment="1">
      <alignment vertical="top" wrapText="1"/>
    </xf>
    <xf numFmtId="165" fontId="3" fillId="3" borderId="0" xfId="1" applyNumberFormat="1" applyFont="1" applyFill="1" applyAlignment="1">
      <alignment horizontal="center" vertical="top" wrapText="1"/>
    </xf>
    <xf numFmtId="0" fontId="3" fillId="0" borderId="0" xfId="0" applyFont="1" applyAlignment="1">
      <alignment horizontal="center" vertical="top"/>
    </xf>
    <xf numFmtId="2" fontId="10" fillId="0" borderId="0" xfId="3" applyNumberFormat="1" applyFont="1" applyAlignment="1">
      <alignment horizontal="right" wrapText="1"/>
    </xf>
    <xf numFmtId="0" fontId="3" fillId="0" borderId="0" xfId="0" applyFont="1" applyAlignment="1">
      <alignment horizontal="center" vertical="top"/>
    </xf>
    <xf numFmtId="49" fontId="10" fillId="12" borderId="2" xfId="3" applyNumberFormat="1" applyFont="1" applyFill="1" applyBorder="1" applyAlignment="1">
      <alignment horizontal="center" vertical="center" wrapText="1"/>
    </xf>
    <xf numFmtId="4" fontId="3" fillId="0" borderId="0" xfId="0" applyNumberFormat="1" applyFont="1" applyAlignment="1">
      <alignment vertical="top" wrapText="1"/>
    </xf>
    <xf numFmtId="0" fontId="3" fillId="0" borderId="0" xfId="0" applyFont="1" applyAlignment="1">
      <alignment horizontal="center" vertical="top"/>
    </xf>
    <xf numFmtId="0" fontId="21" fillId="9" borderId="0" xfId="2" applyFont="1" applyFill="1" applyAlignment="1">
      <alignment horizontal="left" vertical="top" wrapText="1"/>
    </xf>
    <xf numFmtId="0" fontId="23" fillId="0" borderId="0" xfId="0" applyFont="1" applyAlignment="1">
      <alignment horizontal="right" wrapText="1"/>
    </xf>
    <xf numFmtId="2" fontId="22" fillId="0" borderId="10" xfId="3" applyNumberFormat="1" applyFont="1" applyFill="1" applyBorder="1" applyAlignment="1">
      <alignment horizontal="center" wrapText="1"/>
    </xf>
    <xf numFmtId="2" fontId="4" fillId="0" borderId="0" xfId="3" applyNumberFormat="1" applyFont="1" applyAlignment="1">
      <alignment horizontal="right" wrapText="1"/>
    </xf>
    <xf numFmtId="3" fontId="10" fillId="0" borderId="0" xfId="3" applyNumberFormat="1" applyFont="1" applyBorder="1" applyAlignment="1">
      <alignment horizontal="left" vertical="top" wrapText="1"/>
    </xf>
    <xf numFmtId="2" fontId="13" fillId="7" borderId="2" xfId="3" applyNumberFormat="1" applyFont="1" applyFill="1" applyBorder="1" applyAlignment="1">
      <alignment horizontal="center" vertical="center" wrapText="1"/>
    </xf>
    <xf numFmtId="2" fontId="11" fillId="13" borderId="2" xfId="3" applyNumberFormat="1" applyFont="1" applyFill="1" applyBorder="1" applyAlignment="1">
      <alignment horizontal="right" wrapText="1"/>
    </xf>
    <xf numFmtId="2" fontId="13" fillId="7" borderId="1" xfId="3" applyNumberFormat="1" applyFont="1" applyFill="1" applyBorder="1" applyAlignment="1">
      <alignment horizontal="center" vertical="center" wrapText="1"/>
    </xf>
    <xf numFmtId="2" fontId="13" fillId="7" borderId="4" xfId="3" applyNumberFormat="1" applyFont="1" applyFill="1" applyBorder="1" applyAlignment="1">
      <alignment horizontal="center" vertical="center" wrapText="1"/>
    </xf>
    <xf numFmtId="2" fontId="11" fillId="7" borderId="1" xfId="3" applyNumberFormat="1" applyFont="1" applyFill="1" applyBorder="1" applyAlignment="1">
      <alignment horizontal="center" vertical="center" wrapText="1"/>
    </xf>
    <xf numFmtId="2" fontId="11" fillId="7" borderId="5" xfId="3" applyNumberFormat="1" applyFont="1" applyFill="1" applyBorder="1" applyAlignment="1">
      <alignment horizontal="center" vertical="center" wrapText="1"/>
    </xf>
    <xf numFmtId="2" fontId="11" fillId="7" borderId="4" xfId="3" applyNumberFormat="1" applyFont="1" applyFill="1" applyBorder="1" applyAlignment="1">
      <alignment horizontal="center" vertical="center" wrapText="1"/>
    </xf>
    <xf numFmtId="3" fontId="11" fillId="7" borderId="6" xfId="3" applyNumberFormat="1" applyFont="1" applyFill="1" applyBorder="1" applyAlignment="1">
      <alignment horizontal="center" vertical="center" wrapText="1"/>
    </xf>
    <xf numFmtId="3" fontId="11" fillId="7" borderId="7" xfId="3" applyNumberFormat="1" applyFont="1" applyFill="1" applyBorder="1" applyAlignment="1">
      <alignment horizontal="center" vertical="center" wrapText="1"/>
    </xf>
    <xf numFmtId="2" fontId="11" fillId="10" borderId="8" xfId="3" applyNumberFormat="1" applyFont="1" applyFill="1" applyBorder="1" applyAlignment="1">
      <alignment horizontal="left" vertical="center" wrapText="1"/>
    </xf>
    <xf numFmtId="2" fontId="11" fillId="10" borderId="0" xfId="3" applyNumberFormat="1" applyFont="1" applyFill="1" applyBorder="1" applyAlignment="1">
      <alignment horizontal="left" vertical="center" wrapText="1"/>
    </xf>
    <xf numFmtId="2" fontId="11" fillId="10" borderId="9" xfId="3" applyNumberFormat="1" applyFont="1" applyFill="1" applyBorder="1" applyAlignment="1">
      <alignment horizontal="left" vertical="center" wrapText="1"/>
    </xf>
    <xf numFmtId="3" fontId="10" fillId="0" borderId="3" xfId="3" applyNumberFormat="1" applyFont="1" applyBorder="1" applyAlignment="1">
      <alignment horizontal="left" vertical="top" wrapText="1"/>
    </xf>
    <xf numFmtId="3" fontId="10" fillId="0" borderId="0" xfId="3" applyNumberFormat="1" applyFont="1" applyAlignment="1">
      <alignment horizontal="left" vertical="top" wrapText="1"/>
    </xf>
  </cellXfs>
  <cellStyles count="6">
    <cellStyle name="Good" xfId="1" builtinId="26"/>
    <cellStyle name="Normal" xfId="0" builtinId="0"/>
    <cellStyle name="Normal 2" xfId="2" xr:uid="{00000000-0005-0000-0000-000002000000}"/>
    <cellStyle name="Normal 3" xfId="3" xr:uid="{00000000-0005-0000-0000-000003000000}"/>
    <cellStyle name="Normal 4" xfId="5" xr:uid="{00000000-0005-0000-0000-000004000000}"/>
    <cellStyle name="Percent 2" xfId="4" xr:uid="{00000000-0005-0000-0000-000005000000}"/>
  </cellStyles>
  <dxfs count="0"/>
  <tableStyles count="0" defaultTableStyle="TableStyleMedium2" defaultPivotStyle="PivotStyleLight16"/>
  <colors>
    <mruColors>
      <color rgb="FFFF5050"/>
      <color rgb="FFFF3300"/>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92D050"/>
    <pageSetUpPr fitToPage="1"/>
  </sheetPr>
  <dimension ref="A2:V55"/>
  <sheetViews>
    <sheetView tabSelected="1" view="pageBreakPreview" zoomScale="80" zoomScaleNormal="80" zoomScaleSheetLayoutView="80" workbookViewId="0">
      <selection activeCell="A6" sqref="A6"/>
    </sheetView>
  </sheetViews>
  <sheetFormatPr defaultRowHeight="15.75" outlineLevelRow="1" x14ac:dyDescent="0.25"/>
  <cols>
    <col min="1" max="1" width="43.375" style="18" customWidth="1"/>
    <col min="2" max="9" width="10.625" style="18" customWidth="1"/>
    <col min="10" max="10" width="11.5" style="18" customWidth="1"/>
    <col min="11" max="13" width="10.625" style="18" customWidth="1"/>
    <col min="14" max="14" width="11.5" style="18" bestFit="1" customWidth="1"/>
    <col min="15" max="15" width="11.5" style="18" customWidth="1"/>
    <col min="16" max="16" width="26.625" style="18" bestFit="1" customWidth="1"/>
    <col min="17" max="17" width="7.5" style="4" bestFit="1" customWidth="1"/>
    <col min="18" max="18" width="5" style="4" customWidth="1"/>
    <col min="19" max="19" width="15.625" style="47" bestFit="1" customWidth="1"/>
    <col min="20" max="20" width="9" style="47"/>
  </cols>
  <sheetData>
    <row r="2" spans="1:22" ht="18.75" x14ac:dyDescent="0.3">
      <c r="A2" s="99" t="s">
        <v>107</v>
      </c>
      <c r="B2" s="99"/>
      <c r="C2" s="99"/>
      <c r="D2" s="99"/>
      <c r="E2" s="99"/>
      <c r="F2" s="99"/>
      <c r="G2" s="99"/>
      <c r="H2" s="99"/>
      <c r="I2" s="99"/>
      <c r="J2" s="99"/>
      <c r="K2" s="99"/>
      <c r="L2" s="99"/>
      <c r="M2" s="41"/>
      <c r="N2" s="83"/>
    </row>
    <row r="3" spans="1:22" ht="85.5" customHeight="1" x14ac:dyDescent="0.25">
      <c r="A3" s="94"/>
      <c r="B3" s="94"/>
      <c r="C3" s="94"/>
      <c r="D3" s="94"/>
      <c r="E3" s="94"/>
      <c r="F3" s="94"/>
      <c r="G3" s="94"/>
      <c r="H3" s="94"/>
      <c r="I3" s="96"/>
      <c r="J3" s="96"/>
      <c r="K3" s="101" t="s">
        <v>103</v>
      </c>
      <c r="L3" s="101"/>
      <c r="M3" s="101"/>
      <c r="N3" s="101"/>
    </row>
    <row r="4" spans="1:22" s="31" customFormat="1" x14ac:dyDescent="0.25">
      <c r="A4" s="29" t="s">
        <v>16</v>
      </c>
      <c r="B4" s="93">
        <v>44562</v>
      </c>
      <c r="C4" s="93">
        <v>44593</v>
      </c>
      <c r="D4" s="93">
        <v>44621</v>
      </c>
      <c r="E4" s="93">
        <v>44652</v>
      </c>
      <c r="F4" s="93">
        <v>44682</v>
      </c>
      <c r="G4" s="93">
        <v>44713</v>
      </c>
      <c r="H4" s="93">
        <v>44743</v>
      </c>
      <c r="I4" s="93">
        <v>44774</v>
      </c>
      <c r="J4" s="93">
        <v>44805</v>
      </c>
      <c r="K4" s="93">
        <v>44835</v>
      </c>
      <c r="L4" s="93">
        <v>44866</v>
      </c>
      <c r="M4" s="93">
        <v>44896</v>
      </c>
      <c r="N4" s="30" t="s">
        <v>108</v>
      </c>
      <c r="O4" s="18"/>
      <c r="P4" s="29" t="s">
        <v>0</v>
      </c>
      <c r="R4" s="29"/>
      <c r="S4" s="49"/>
      <c r="T4" s="49"/>
    </row>
    <row r="5" spans="1:22" ht="18.75" customHeight="1" x14ac:dyDescent="0.25">
      <c r="A5" s="100" t="s">
        <v>110</v>
      </c>
      <c r="B5" s="100"/>
      <c r="C5" s="100"/>
      <c r="D5" s="100"/>
      <c r="E5" s="100"/>
      <c r="F5" s="100"/>
      <c r="G5" s="100"/>
      <c r="H5" s="100"/>
      <c r="I5" s="100"/>
      <c r="J5" s="100"/>
      <c r="K5" s="100"/>
      <c r="L5" s="100"/>
      <c r="M5" s="100"/>
      <c r="N5" s="100"/>
      <c r="P5" s="37"/>
      <c r="Q5" s="14"/>
      <c r="R5" s="14"/>
      <c r="U5" s="15"/>
      <c r="V5" s="15"/>
    </row>
    <row r="6" spans="1:22" x14ac:dyDescent="0.25">
      <c r="A6" s="13" t="s">
        <v>1</v>
      </c>
      <c r="B6" s="5">
        <f t="shared" ref="B6:M6" si="0">ROUND(SUM(B8:B20),0)</f>
        <v>2225</v>
      </c>
      <c r="C6" s="5">
        <f t="shared" si="0"/>
        <v>0</v>
      </c>
      <c r="D6" s="5">
        <f t="shared" si="0"/>
        <v>2225</v>
      </c>
      <c r="E6" s="5">
        <f t="shared" si="0"/>
        <v>0</v>
      </c>
      <c r="F6" s="5">
        <f t="shared" si="0"/>
        <v>2225</v>
      </c>
      <c r="G6" s="5">
        <f t="shared" si="0"/>
        <v>0</v>
      </c>
      <c r="H6" s="5">
        <f t="shared" si="0"/>
        <v>2225</v>
      </c>
      <c r="I6" s="5">
        <f t="shared" si="0"/>
        <v>0</v>
      </c>
      <c r="J6" s="5">
        <f t="shared" si="0"/>
        <v>1112</v>
      </c>
      <c r="K6" s="5">
        <f t="shared" si="0"/>
        <v>0</v>
      </c>
      <c r="L6" s="5">
        <f t="shared" si="0"/>
        <v>0</v>
      </c>
      <c r="M6" s="5">
        <f t="shared" si="0"/>
        <v>0</v>
      </c>
      <c r="N6" s="6">
        <f>SUM(B6:M6)</f>
        <v>10012</v>
      </c>
      <c r="P6" s="36"/>
    </row>
    <row r="7" spans="1:22" x14ac:dyDescent="0.25">
      <c r="A7" s="13"/>
      <c r="B7" s="5"/>
      <c r="C7" s="5"/>
      <c r="D7" s="5"/>
      <c r="E7" s="5"/>
      <c r="F7" s="5"/>
      <c r="G7" s="5"/>
      <c r="H7" s="5"/>
      <c r="I7" s="5"/>
      <c r="J7" s="5"/>
      <c r="K7" s="5"/>
      <c r="L7" s="5"/>
      <c r="M7" s="5"/>
      <c r="N7" s="6"/>
      <c r="P7" s="36"/>
      <c r="R7"/>
      <c r="S7"/>
      <c r="T7"/>
    </row>
    <row r="8" spans="1:22" hidden="1" outlineLevel="1" x14ac:dyDescent="0.25">
      <c r="A8" s="18" t="s">
        <v>68</v>
      </c>
      <c r="B8" s="54"/>
      <c r="C8" s="54"/>
      <c r="D8" s="54"/>
      <c r="E8" s="54"/>
      <c r="F8" s="54"/>
      <c r="G8" s="54"/>
      <c r="H8" s="54"/>
      <c r="I8" s="54"/>
      <c r="J8" s="54"/>
      <c r="K8" s="54"/>
      <c r="L8" s="54"/>
      <c r="M8" s="54"/>
      <c r="N8" s="7">
        <f t="shared" ref="N8:N16" si="1">SUM(B8:M8)</f>
        <v>0</v>
      </c>
      <c r="P8" s="43" t="s">
        <v>87</v>
      </c>
      <c r="R8"/>
      <c r="S8"/>
      <c r="T8"/>
    </row>
    <row r="9" spans="1:22" hidden="1" outlineLevel="1" x14ac:dyDescent="0.25">
      <c r="A9" s="18" t="s">
        <v>69</v>
      </c>
      <c r="B9" s="54"/>
      <c r="C9" s="54"/>
      <c r="D9" s="54"/>
      <c r="E9" s="54"/>
      <c r="F9" s="54"/>
      <c r="G9" s="54"/>
      <c r="H9" s="54"/>
      <c r="I9" s="54"/>
      <c r="J9" s="54"/>
      <c r="K9" s="54"/>
      <c r="L9" s="54"/>
      <c r="M9" s="54"/>
      <c r="N9" s="7">
        <f t="shared" si="1"/>
        <v>0</v>
      </c>
      <c r="P9" s="43"/>
      <c r="R9"/>
      <c r="S9"/>
      <c r="T9"/>
    </row>
    <row r="10" spans="1:22" hidden="1" outlineLevel="1" x14ac:dyDescent="0.25">
      <c r="B10" s="54"/>
      <c r="C10" s="54"/>
      <c r="D10" s="54"/>
      <c r="E10" s="54"/>
      <c r="F10" s="54"/>
      <c r="G10" s="54"/>
      <c r="H10" s="54"/>
      <c r="I10" s="54"/>
      <c r="J10" s="54"/>
      <c r="K10" s="54"/>
      <c r="L10" s="54"/>
      <c r="M10" s="54"/>
      <c r="N10" s="7"/>
      <c r="P10" s="52"/>
      <c r="R10"/>
      <c r="S10"/>
      <c r="T10"/>
    </row>
    <row r="11" spans="1:22" hidden="1" outlineLevel="1" x14ac:dyDescent="0.25">
      <c r="A11" s="60" t="s">
        <v>106</v>
      </c>
      <c r="B11" s="55"/>
      <c r="C11" s="55"/>
      <c r="D11" s="55"/>
      <c r="E11" s="55"/>
      <c r="F11" s="55"/>
      <c r="G11" s="55"/>
      <c r="H11" s="55"/>
      <c r="I11" s="55"/>
      <c r="J11" s="55"/>
      <c r="K11" s="55"/>
      <c r="L11" s="55"/>
      <c r="M11" s="55"/>
      <c r="N11" s="7">
        <f t="shared" si="1"/>
        <v>0</v>
      </c>
      <c r="P11" s="52" t="s">
        <v>60</v>
      </c>
      <c r="R11"/>
      <c r="S11"/>
      <c r="T11"/>
    </row>
    <row r="12" spans="1:22" hidden="1" outlineLevel="1" x14ac:dyDescent="0.25">
      <c r="A12" s="59"/>
      <c r="B12" s="54"/>
      <c r="C12" s="54"/>
      <c r="D12" s="54"/>
      <c r="E12" s="54"/>
      <c r="F12" s="54"/>
      <c r="G12" s="54"/>
      <c r="H12" s="54"/>
      <c r="I12" s="54"/>
      <c r="J12" s="54"/>
      <c r="K12" s="54"/>
      <c r="L12" s="54"/>
      <c r="M12" s="54"/>
      <c r="N12" s="7"/>
      <c r="P12" s="43"/>
      <c r="R12"/>
      <c r="S12"/>
      <c r="T12"/>
    </row>
    <row r="13" spans="1:22" hidden="1" outlineLevel="1" x14ac:dyDescent="0.25">
      <c r="A13" s="59" t="s">
        <v>92</v>
      </c>
      <c r="B13" s="56">
        <v>1800</v>
      </c>
      <c r="C13" s="56"/>
      <c r="D13" s="56">
        <v>1800</v>
      </c>
      <c r="E13" s="56"/>
      <c r="F13" s="56">
        <v>1800</v>
      </c>
      <c r="G13" s="56"/>
      <c r="H13" s="56">
        <v>1800</v>
      </c>
      <c r="I13" s="56"/>
      <c r="J13" s="56">
        <v>900</v>
      </c>
      <c r="K13" s="56"/>
      <c r="L13" s="56"/>
      <c r="M13" s="56"/>
      <c r="N13" s="58">
        <f t="shared" si="1"/>
        <v>8100</v>
      </c>
      <c r="P13" s="43"/>
      <c r="R13"/>
      <c r="S13"/>
      <c r="T13"/>
    </row>
    <row r="14" spans="1:22" hidden="1" outlineLevel="1" x14ac:dyDescent="0.25">
      <c r="A14" s="59" t="s">
        <v>92</v>
      </c>
      <c r="B14" s="56"/>
      <c r="C14" s="56"/>
      <c r="D14" s="56"/>
      <c r="E14" s="56"/>
      <c r="F14" s="56"/>
      <c r="G14" s="56"/>
      <c r="H14" s="56"/>
      <c r="I14" s="56"/>
      <c r="J14" s="56"/>
      <c r="K14" s="56"/>
      <c r="L14" s="56"/>
      <c r="M14" s="56"/>
      <c r="N14" s="58">
        <f t="shared" si="1"/>
        <v>0</v>
      </c>
      <c r="P14" s="43"/>
      <c r="R14"/>
      <c r="S14"/>
      <c r="T14"/>
    </row>
    <row r="15" spans="1:22" hidden="1" outlineLevel="1" x14ac:dyDescent="0.25">
      <c r="A15" s="59"/>
      <c r="B15" s="56"/>
      <c r="C15" s="56"/>
      <c r="D15" s="56"/>
      <c r="E15" s="56"/>
      <c r="F15" s="56"/>
      <c r="G15" s="56"/>
      <c r="H15" s="56"/>
      <c r="I15" s="56"/>
      <c r="J15" s="56"/>
      <c r="K15" s="56"/>
      <c r="L15" s="56"/>
      <c r="M15" s="56"/>
      <c r="N15" s="58">
        <f t="shared" si="1"/>
        <v>0</v>
      </c>
      <c r="P15" s="43"/>
      <c r="R15"/>
      <c r="S15"/>
      <c r="T15"/>
    </row>
    <row r="16" spans="1:22" hidden="1" outlineLevel="1" x14ac:dyDescent="0.25">
      <c r="A16" s="59"/>
      <c r="B16" s="56"/>
      <c r="C16" s="56"/>
      <c r="D16" s="56"/>
      <c r="E16" s="56"/>
      <c r="F16" s="56"/>
      <c r="G16" s="56"/>
      <c r="H16" s="56"/>
      <c r="I16" s="56"/>
      <c r="J16" s="56"/>
      <c r="K16" s="56"/>
      <c r="L16" s="56"/>
      <c r="M16" s="56"/>
      <c r="N16" s="58">
        <f t="shared" si="1"/>
        <v>0</v>
      </c>
      <c r="P16" s="43"/>
      <c r="R16"/>
      <c r="S16"/>
      <c r="T16"/>
    </row>
    <row r="17" spans="1:20" hidden="1" outlineLevel="1" x14ac:dyDescent="0.25">
      <c r="A17" s="35"/>
      <c r="B17" s="54"/>
      <c r="C17" s="54"/>
      <c r="D17" s="54"/>
      <c r="E17" s="54"/>
      <c r="F17" s="54"/>
      <c r="G17" s="54"/>
      <c r="H17" s="54"/>
      <c r="I17" s="54"/>
      <c r="J17" s="54"/>
      <c r="K17" s="54"/>
      <c r="L17" s="54"/>
      <c r="M17" s="54"/>
      <c r="N17" s="7"/>
      <c r="P17" s="43"/>
      <c r="R17"/>
      <c r="S17"/>
      <c r="T17"/>
    </row>
    <row r="18" spans="1:20" hidden="1" outlineLevel="1" x14ac:dyDescent="0.25">
      <c r="A18" s="3" t="s">
        <v>2</v>
      </c>
      <c r="B18" s="54">
        <f t="shared" ref="B18:L18" si="2">ROUND(COUNT(B8:B16,B32:B32)*$Q$18,0)</f>
        <v>0</v>
      </c>
      <c r="C18" s="54">
        <f t="shared" si="2"/>
        <v>0</v>
      </c>
      <c r="D18" s="54">
        <f t="shared" si="2"/>
        <v>0</v>
      </c>
      <c r="E18" s="54">
        <f t="shared" si="2"/>
        <v>0</v>
      </c>
      <c r="F18" s="54">
        <f t="shared" si="2"/>
        <v>0</v>
      </c>
      <c r="G18" s="54">
        <f t="shared" si="2"/>
        <v>0</v>
      </c>
      <c r="H18" s="54">
        <f t="shared" si="2"/>
        <v>0</v>
      </c>
      <c r="I18" s="54">
        <f t="shared" si="2"/>
        <v>0</v>
      </c>
      <c r="J18" s="54">
        <f t="shared" si="2"/>
        <v>0</v>
      </c>
      <c r="K18" s="54">
        <f t="shared" si="2"/>
        <v>0</v>
      </c>
      <c r="L18" s="54">
        <f t="shared" si="2"/>
        <v>0</v>
      </c>
      <c r="M18" s="54"/>
      <c r="N18" s="7">
        <f>SUM(B18:M18)</f>
        <v>0</v>
      </c>
      <c r="P18" s="43" t="s">
        <v>2</v>
      </c>
      <c r="Q18" s="4">
        <v>0.36</v>
      </c>
      <c r="R18"/>
      <c r="S18"/>
      <c r="T18"/>
    </row>
    <row r="19" spans="1:20" hidden="1" outlineLevel="1" x14ac:dyDescent="0.25">
      <c r="A19" s="3" t="s">
        <v>104</v>
      </c>
      <c r="B19" s="57">
        <f t="shared" ref="B19:M19" si="3">ROUND(SUM(B11:B16)*$Q$19,0)</f>
        <v>425</v>
      </c>
      <c r="C19" s="57">
        <f t="shared" si="3"/>
        <v>0</v>
      </c>
      <c r="D19" s="57">
        <f t="shared" si="3"/>
        <v>425</v>
      </c>
      <c r="E19" s="57">
        <f t="shared" si="3"/>
        <v>0</v>
      </c>
      <c r="F19" s="57">
        <f t="shared" si="3"/>
        <v>425</v>
      </c>
      <c r="G19" s="57">
        <f t="shared" si="3"/>
        <v>0</v>
      </c>
      <c r="H19" s="57">
        <f t="shared" si="3"/>
        <v>425</v>
      </c>
      <c r="I19" s="57">
        <f t="shared" si="3"/>
        <v>0</v>
      </c>
      <c r="J19" s="57">
        <f t="shared" si="3"/>
        <v>212</v>
      </c>
      <c r="K19" s="57">
        <f t="shared" si="3"/>
        <v>0</v>
      </c>
      <c r="L19" s="57">
        <f>ROUND(SUM(L11:L16)*$Q$19,0)</f>
        <v>0</v>
      </c>
      <c r="M19" s="57">
        <f t="shared" si="3"/>
        <v>0</v>
      </c>
      <c r="N19" s="7">
        <f>SUM(B19:M19)</f>
        <v>1912</v>
      </c>
      <c r="P19" s="43" t="s">
        <v>104</v>
      </c>
      <c r="Q19" s="4">
        <v>0.2359</v>
      </c>
      <c r="R19"/>
      <c r="S19"/>
      <c r="T19"/>
    </row>
    <row r="20" spans="1:20" hidden="1" outlineLevel="1" x14ac:dyDescent="0.25">
      <c r="A20" s="3" t="s">
        <v>105</v>
      </c>
      <c r="B20" s="57">
        <f t="shared" ref="B20:M20" si="4">ROUND(SUM(B8:B10)*$Q$19,0)</f>
        <v>0</v>
      </c>
      <c r="C20" s="57">
        <f t="shared" si="4"/>
        <v>0</v>
      </c>
      <c r="D20" s="57">
        <f t="shared" si="4"/>
        <v>0</v>
      </c>
      <c r="E20" s="57">
        <f t="shared" si="4"/>
        <v>0</v>
      </c>
      <c r="F20" s="57">
        <f t="shared" si="4"/>
        <v>0</v>
      </c>
      <c r="G20" s="57">
        <f t="shared" si="4"/>
        <v>0</v>
      </c>
      <c r="H20" s="57">
        <f t="shared" si="4"/>
        <v>0</v>
      </c>
      <c r="I20" s="57">
        <f t="shared" si="4"/>
        <v>0</v>
      </c>
      <c r="J20" s="57">
        <f t="shared" si="4"/>
        <v>0</v>
      </c>
      <c r="K20" s="57">
        <f t="shared" si="4"/>
        <v>0</v>
      </c>
      <c r="L20" s="57">
        <f t="shared" si="4"/>
        <v>0</v>
      </c>
      <c r="M20" s="57">
        <f t="shared" si="4"/>
        <v>0</v>
      </c>
      <c r="N20" s="7">
        <f>SUM(B20:M20)</f>
        <v>0</v>
      </c>
      <c r="Q20" s="2"/>
      <c r="R20"/>
      <c r="S20"/>
      <c r="T20"/>
    </row>
    <row r="21" spans="1:20" ht="31.5" collapsed="1" x14ac:dyDescent="0.25">
      <c r="A21" s="13" t="s">
        <v>15</v>
      </c>
      <c r="B21" s="10">
        <f>ROUND(B22+B23,0)</f>
        <v>0</v>
      </c>
      <c r="C21" s="10">
        <f t="shared" ref="C21:M21" si="5">ROUND(C22+C23,0)</f>
        <v>0</v>
      </c>
      <c r="D21" s="10">
        <f t="shared" si="5"/>
        <v>0</v>
      </c>
      <c r="E21" s="10">
        <f t="shared" si="5"/>
        <v>0</v>
      </c>
      <c r="F21" s="10">
        <f t="shared" si="5"/>
        <v>0</v>
      </c>
      <c r="G21" s="10">
        <f t="shared" si="5"/>
        <v>0</v>
      </c>
      <c r="H21" s="10">
        <f t="shared" si="5"/>
        <v>0</v>
      </c>
      <c r="I21" s="10">
        <f t="shared" si="5"/>
        <v>0</v>
      </c>
      <c r="J21" s="10">
        <f t="shared" si="5"/>
        <v>0</v>
      </c>
      <c r="K21" s="10">
        <f t="shared" si="5"/>
        <v>0</v>
      </c>
      <c r="L21" s="10">
        <f t="shared" si="5"/>
        <v>0</v>
      </c>
      <c r="M21" s="10">
        <f t="shared" si="5"/>
        <v>0</v>
      </c>
      <c r="N21" s="11">
        <f t="shared" ref="N21:N46" si="6">SUM(B21:M21)</f>
        <v>0</v>
      </c>
      <c r="P21" s="19"/>
      <c r="Q21" s="1"/>
      <c r="R21"/>
      <c r="S21"/>
      <c r="T21"/>
    </row>
    <row r="22" spans="1:20" hidden="1" outlineLevel="1" x14ac:dyDescent="0.25">
      <c r="A22" s="18" t="s">
        <v>61</v>
      </c>
      <c r="B22" s="61"/>
      <c r="C22" s="61"/>
      <c r="D22" s="61"/>
      <c r="E22" s="61"/>
      <c r="F22" s="61"/>
      <c r="G22" s="61"/>
      <c r="H22" s="61"/>
      <c r="I22" s="61"/>
      <c r="J22" s="61"/>
      <c r="K22" s="61"/>
      <c r="L22" s="61"/>
      <c r="M22" s="61"/>
      <c r="N22" s="7">
        <f t="shared" si="6"/>
        <v>0</v>
      </c>
      <c r="Q22" s="53"/>
    </row>
    <row r="23" spans="1:20" hidden="1" outlineLevel="1" x14ac:dyDescent="0.25">
      <c r="A23" s="18" t="s">
        <v>62</v>
      </c>
      <c r="B23" s="61"/>
      <c r="C23" s="61"/>
      <c r="D23" s="61"/>
      <c r="E23" s="61"/>
      <c r="F23" s="61"/>
      <c r="G23" s="61"/>
      <c r="H23" s="61"/>
      <c r="I23" s="61"/>
      <c r="J23" s="61"/>
      <c r="K23" s="61"/>
      <c r="L23" s="61"/>
      <c r="M23" s="61"/>
      <c r="N23" s="7">
        <f t="shared" si="6"/>
        <v>0</v>
      </c>
      <c r="S23" s="50"/>
    </row>
    <row r="24" spans="1:20" collapsed="1" x14ac:dyDescent="0.25">
      <c r="A24" s="13" t="s">
        <v>3</v>
      </c>
      <c r="B24" s="5">
        <f>ROUND(B25+B26,0)</f>
        <v>0</v>
      </c>
      <c r="C24" s="5">
        <f t="shared" ref="C24:M24" si="7">ROUND(C25+C26,0)</f>
        <v>0</v>
      </c>
      <c r="D24" s="5">
        <f t="shared" si="7"/>
        <v>0</v>
      </c>
      <c r="E24" s="5">
        <f t="shared" si="7"/>
        <v>0</v>
      </c>
      <c r="F24" s="5">
        <f t="shared" si="7"/>
        <v>0</v>
      </c>
      <c r="G24" s="5">
        <f t="shared" si="7"/>
        <v>0</v>
      </c>
      <c r="H24" s="5">
        <f t="shared" si="7"/>
        <v>0</v>
      </c>
      <c r="I24" s="5">
        <f t="shared" si="7"/>
        <v>0</v>
      </c>
      <c r="J24" s="5">
        <f t="shared" si="7"/>
        <v>0</v>
      </c>
      <c r="K24" s="5">
        <f t="shared" si="7"/>
        <v>0</v>
      </c>
      <c r="L24" s="5">
        <f t="shared" si="7"/>
        <v>0</v>
      </c>
      <c r="M24" s="5">
        <f t="shared" si="7"/>
        <v>0</v>
      </c>
      <c r="N24" s="11">
        <f>SUM(B24:M24)</f>
        <v>0</v>
      </c>
      <c r="P24" s="19"/>
      <c r="Q24" s="1"/>
      <c r="R24" s="1"/>
    </row>
    <row r="25" spans="1:20" hidden="1" outlineLevel="1" x14ac:dyDescent="0.25">
      <c r="A25" s="18" t="s">
        <v>71</v>
      </c>
      <c r="B25" s="61"/>
      <c r="C25" s="61"/>
      <c r="D25" s="61"/>
      <c r="E25" s="61"/>
      <c r="F25" s="61"/>
      <c r="G25" s="61"/>
      <c r="H25" s="61"/>
      <c r="I25" s="61"/>
      <c r="J25" s="61"/>
      <c r="K25" s="61"/>
      <c r="L25" s="61"/>
      <c r="M25" s="61"/>
      <c r="N25" s="7">
        <f t="shared" si="6"/>
        <v>0</v>
      </c>
    </row>
    <row r="26" spans="1:20" hidden="1" outlineLevel="1" x14ac:dyDescent="0.25">
      <c r="A26" s="18" t="s">
        <v>70</v>
      </c>
      <c r="B26" s="61"/>
      <c r="C26" s="61"/>
      <c r="D26" s="61"/>
      <c r="E26" s="61"/>
      <c r="F26" s="61"/>
      <c r="G26" s="61"/>
      <c r="H26" s="61"/>
      <c r="I26" s="61"/>
      <c r="J26" s="61"/>
      <c r="K26" s="61"/>
      <c r="L26" s="61"/>
      <c r="M26" s="61"/>
      <c r="N26" s="7">
        <f t="shared" si="6"/>
        <v>0</v>
      </c>
    </row>
    <row r="27" spans="1:20" collapsed="1" x14ac:dyDescent="0.25">
      <c r="A27" s="13" t="s">
        <v>4</v>
      </c>
      <c r="B27" s="5">
        <f>ROUND(B28,0)</f>
        <v>0</v>
      </c>
      <c r="C27" s="5">
        <f t="shared" ref="C27:M27" si="8">ROUND(C28,0)</f>
        <v>0</v>
      </c>
      <c r="D27" s="5">
        <f t="shared" si="8"/>
        <v>0</v>
      </c>
      <c r="E27" s="5">
        <f t="shared" si="8"/>
        <v>0</v>
      </c>
      <c r="F27" s="5">
        <f t="shared" si="8"/>
        <v>0</v>
      </c>
      <c r="G27" s="5">
        <f t="shared" si="8"/>
        <v>0</v>
      </c>
      <c r="H27" s="5">
        <f t="shared" si="8"/>
        <v>0</v>
      </c>
      <c r="I27" s="5">
        <f t="shared" si="8"/>
        <v>0</v>
      </c>
      <c r="J27" s="5">
        <f t="shared" si="8"/>
        <v>0</v>
      </c>
      <c r="K27" s="5">
        <f t="shared" si="8"/>
        <v>0</v>
      </c>
      <c r="L27" s="5">
        <f t="shared" si="8"/>
        <v>0</v>
      </c>
      <c r="M27" s="5">
        <f t="shared" si="8"/>
        <v>0</v>
      </c>
      <c r="N27" s="11">
        <f t="shared" si="6"/>
        <v>0</v>
      </c>
      <c r="P27" s="19"/>
      <c r="Q27" s="1"/>
      <c r="R27" s="1"/>
    </row>
    <row r="28" spans="1:20" hidden="1" outlineLevel="1" x14ac:dyDescent="0.25">
      <c r="A28" s="39" t="s">
        <v>64</v>
      </c>
      <c r="B28" s="16"/>
      <c r="C28" s="16"/>
      <c r="D28" s="16"/>
      <c r="E28" s="16"/>
      <c r="F28" s="16"/>
      <c r="G28" s="16"/>
      <c r="H28" s="16"/>
      <c r="I28" s="16"/>
      <c r="J28" s="16"/>
      <c r="K28" s="16"/>
      <c r="L28" s="16"/>
      <c r="M28" s="16"/>
      <c r="N28" s="7">
        <f t="shared" si="6"/>
        <v>0</v>
      </c>
    </row>
    <row r="29" spans="1:20" collapsed="1" x14ac:dyDescent="0.25">
      <c r="A29" s="13" t="s">
        <v>5</v>
      </c>
      <c r="B29" s="5">
        <f>ROUND(B30,0)</f>
        <v>20</v>
      </c>
      <c r="C29" s="5">
        <f t="shared" ref="C29:M29" si="9">ROUND(C30,0)</f>
        <v>20</v>
      </c>
      <c r="D29" s="5">
        <f t="shared" si="9"/>
        <v>20</v>
      </c>
      <c r="E29" s="5">
        <f t="shared" si="9"/>
        <v>20</v>
      </c>
      <c r="F29" s="5">
        <f t="shared" si="9"/>
        <v>20</v>
      </c>
      <c r="G29" s="5">
        <f t="shared" si="9"/>
        <v>20</v>
      </c>
      <c r="H29" s="5">
        <f t="shared" si="9"/>
        <v>0</v>
      </c>
      <c r="I29" s="5">
        <f t="shared" si="9"/>
        <v>0</v>
      </c>
      <c r="J29" s="5">
        <f t="shared" si="9"/>
        <v>0</v>
      </c>
      <c r="K29" s="5">
        <f t="shared" si="9"/>
        <v>0</v>
      </c>
      <c r="L29" s="5">
        <f t="shared" si="9"/>
        <v>0</v>
      </c>
      <c r="M29" s="5">
        <f t="shared" si="9"/>
        <v>0</v>
      </c>
      <c r="N29" s="11">
        <f t="shared" si="6"/>
        <v>120</v>
      </c>
      <c r="P29" s="19"/>
      <c r="Q29" s="1"/>
      <c r="R29" s="1"/>
    </row>
    <row r="30" spans="1:20" hidden="1" outlineLevel="1" x14ac:dyDescent="0.25">
      <c r="A30" s="18" t="s">
        <v>6</v>
      </c>
      <c r="B30" s="16">
        <v>20</v>
      </c>
      <c r="C30" s="16">
        <v>20</v>
      </c>
      <c r="D30" s="16">
        <v>20</v>
      </c>
      <c r="E30" s="16">
        <v>20</v>
      </c>
      <c r="F30" s="16">
        <v>20</v>
      </c>
      <c r="G30" s="16">
        <v>20</v>
      </c>
      <c r="H30" s="16"/>
      <c r="I30" s="16"/>
      <c r="J30" s="16"/>
      <c r="K30" s="16"/>
      <c r="L30" s="16"/>
      <c r="M30" s="16"/>
      <c r="N30" s="12">
        <f t="shared" si="6"/>
        <v>120</v>
      </c>
    </row>
    <row r="31" spans="1:20" ht="31.5" collapsed="1" x14ac:dyDescent="0.25">
      <c r="A31" s="13" t="s">
        <v>17</v>
      </c>
      <c r="B31" s="10">
        <f t="shared" ref="B31:M31" si="10">ROUND(SUM(B32:B35),0)</f>
        <v>0</v>
      </c>
      <c r="C31" s="10">
        <f t="shared" si="10"/>
        <v>350</v>
      </c>
      <c r="D31" s="10">
        <f t="shared" si="10"/>
        <v>0</v>
      </c>
      <c r="E31" s="10">
        <f t="shared" si="10"/>
        <v>350</v>
      </c>
      <c r="F31" s="10">
        <f t="shared" si="10"/>
        <v>350</v>
      </c>
      <c r="G31" s="10">
        <f t="shared" si="10"/>
        <v>350</v>
      </c>
      <c r="H31" s="10">
        <f t="shared" si="10"/>
        <v>350</v>
      </c>
      <c r="I31" s="10">
        <f t="shared" si="10"/>
        <v>350</v>
      </c>
      <c r="J31" s="10">
        <f t="shared" si="10"/>
        <v>349</v>
      </c>
      <c r="K31" s="10">
        <f t="shared" si="10"/>
        <v>0</v>
      </c>
      <c r="L31" s="10">
        <f t="shared" si="10"/>
        <v>0</v>
      </c>
      <c r="M31" s="10">
        <f t="shared" si="10"/>
        <v>0</v>
      </c>
      <c r="N31" s="11">
        <f t="shared" si="6"/>
        <v>2449</v>
      </c>
      <c r="P31" s="4"/>
      <c r="R31" s="1"/>
    </row>
    <row r="32" spans="1:20" hidden="1" outlineLevel="1" x14ac:dyDescent="0.25">
      <c r="A32" s="38" t="s">
        <v>65</v>
      </c>
      <c r="B32" s="62"/>
      <c r="C32" s="62"/>
      <c r="D32" s="62"/>
      <c r="E32" s="62"/>
      <c r="F32" s="62"/>
      <c r="G32" s="62"/>
      <c r="H32" s="62"/>
      <c r="I32" s="62"/>
      <c r="J32" s="62"/>
      <c r="K32" s="62"/>
      <c r="L32" s="62"/>
      <c r="M32" s="62"/>
      <c r="N32" s="12">
        <f t="shared" si="6"/>
        <v>0</v>
      </c>
      <c r="P32" s="4"/>
    </row>
    <row r="33" spans="1:18" hidden="1" outlineLevel="1" x14ac:dyDescent="0.25">
      <c r="A33" s="38" t="s">
        <v>63</v>
      </c>
      <c r="B33" s="57">
        <f t="shared" ref="B33:M33" si="11">ROUND(SUM(B32:B32)*$Q$19,0)</f>
        <v>0</v>
      </c>
      <c r="C33" s="57">
        <f t="shared" si="11"/>
        <v>0</v>
      </c>
      <c r="D33" s="57">
        <f t="shared" si="11"/>
        <v>0</v>
      </c>
      <c r="E33" s="57">
        <f t="shared" si="11"/>
        <v>0</v>
      </c>
      <c r="F33" s="57">
        <f t="shared" si="11"/>
        <v>0</v>
      </c>
      <c r="G33" s="57">
        <f t="shared" si="11"/>
        <v>0</v>
      </c>
      <c r="H33" s="57">
        <f t="shared" si="11"/>
        <v>0</v>
      </c>
      <c r="I33" s="57">
        <f t="shared" si="11"/>
        <v>0</v>
      </c>
      <c r="J33" s="57">
        <f t="shared" si="11"/>
        <v>0</v>
      </c>
      <c r="K33" s="57">
        <f t="shared" si="11"/>
        <v>0</v>
      </c>
      <c r="L33" s="57">
        <f t="shared" si="11"/>
        <v>0</v>
      </c>
      <c r="M33" s="57">
        <f t="shared" si="11"/>
        <v>0</v>
      </c>
      <c r="N33" s="12">
        <f t="shared" si="6"/>
        <v>0</v>
      </c>
      <c r="P33" s="4"/>
    </row>
    <row r="34" spans="1:18" hidden="1" outlineLevel="1" x14ac:dyDescent="0.25">
      <c r="A34" s="84" t="s">
        <v>67</v>
      </c>
      <c r="B34" s="63">
        <v>0</v>
      </c>
      <c r="C34" s="63">
        <v>0</v>
      </c>
      <c r="D34" s="63">
        <v>0</v>
      </c>
      <c r="E34" s="63">
        <v>0</v>
      </c>
      <c r="F34" s="63">
        <v>0</v>
      </c>
      <c r="G34" s="63">
        <v>0</v>
      </c>
      <c r="H34" s="63">
        <v>0</v>
      </c>
      <c r="I34" s="63">
        <v>0</v>
      </c>
      <c r="J34" s="63">
        <v>0</v>
      </c>
      <c r="K34" s="63">
        <v>0</v>
      </c>
      <c r="L34" s="63">
        <v>0</v>
      </c>
      <c r="M34" s="63">
        <v>0</v>
      </c>
      <c r="N34" s="12">
        <f t="shared" si="6"/>
        <v>0</v>
      </c>
      <c r="P34" s="42"/>
    </row>
    <row r="35" spans="1:18" ht="18" hidden="1" customHeight="1" outlineLevel="1" x14ac:dyDescent="0.25">
      <c r="A35" s="84" t="s">
        <v>7</v>
      </c>
      <c r="B35" s="64">
        <v>0</v>
      </c>
      <c r="C35" s="64">
        <v>350</v>
      </c>
      <c r="D35" s="64">
        <v>0</v>
      </c>
      <c r="E35" s="64">
        <v>350</v>
      </c>
      <c r="F35" s="64">
        <v>350</v>
      </c>
      <c r="G35" s="63">
        <v>350</v>
      </c>
      <c r="H35" s="63">
        <v>350</v>
      </c>
      <c r="I35" s="63">
        <v>350</v>
      </c>
      <c r="J35" s="63">
        <v>349</v>
      </c>
      <c r="K35" s="63">
        <v>0</v>
      </c>
      <c r="L35" s="63">
        <v>0</v>
      </c>
      <c r="M35" s="63">
        <v>0</v>
      </c>
      <c r="N35" s="12">
        <f t="shared" si="6"/>
        <v>2449</v>
      </c>
      <c r="P35" s="42"/>
      <c r="Q35" s="32"/>
      <c r="R35" s="32"/>
    </row>
    <row r="36" spans="1:18" collapsed="1" x14ac:dyDescent="0.25">
      <c r="A36" s="13" t="s">
        <v>8</v>
      </c>
      <c r="B36" s="10">
        <f>ROUND(B37,0)</f>
        <v>0</v>
      </c>
      <c r="C36" s="10">
        <f t="shared" ref="C36:M36" si="12">ROUND(C37,0)</f>
        <v>0</v>
      </c>
      <c r="D36" s="10">
        <f t="shared" si="12"/>
        <v>0</v>
      </c>
      <c r="E36" s="10">
        <f t="shared" si="12"/>
        <v>0</v>
      </c>
      <c r="F36" s="10">
        <f t="shared" si="12"/>
        <v>0</v>
      </c>
      <c r="G36" s="10">
        <f t="shared" si="12"/>
        <v>0</v>
      </c>
      <c r="H36" s="10">
        <f t="shared" si="12"/>
        <v>0</v>
      </c>
      <c r="I36" s="10">
        <f t="shared" si="12"/>
        <v>0</v>
      </c>
      <c r="J36" s="10">
        <f t="shared" si="12"/>
        <v>0</v>
      </c>
      <c r="K36" s="10">
        <f t="shared" si="12"/>
        <v>0</v>
      </c>
      <c r="L36" s="10">
        <f t="shared" si="12"/>
        <v>0</v>
      </c>
      <c r="M36" s="10">
        <f t="shared" si="12"/>
        <v>0</v>
      </c>
      <c r="N36" s="11">
        <f t="shared" si="6"/>
        <v>0</v>
      </c>
      <c r="P36" s="19"/>
      <c r="Q36" s="1"/>
      <c r="R36" s="1"/>
    </row>
    <row r="37" spans="1:18" ht="31.5" hidden="1" outlineLevel="1" x14ac:dyDescent="0.25">
      <c r="A37" s="18" t="s">
        <v>9</v>
      </c>
      <c r="B37" s="61">
        <v>0</v>
      </c>
      <c r="C37" s="61">
        <v>0</v>
      </c>
      <c r="D37" s="61">
        <v>0</v>
      </c>
      <c r="E37" s="61">
        <v>0</v>
      </c>
      <c r="F37" s="61">
        <v>0</v>
      </c>
      <c r="G37" s="61">
        <v>0</v>
      </c>
      <c r="H37" s="17"/>
      <c r="I37" s="17"/>
      <c r="J37" s="17"/>
      <c r="K37" s="17"/>
      <c r="L37" s="17"/>
      <c r="M37" s="17"/>
      <c r="N37" s="12">
        <f t="shared" si="6"/>
        <v>0</v>
      </c>
    </row>
    <row r="38" spans="1:18" ht="31.5" collapsed="1" x14ac:dyDescent="0.25">
      <c r="A38" s="13" t="s">
        <v>91</v>
      </c>
      <c r="B38" s="10">
        <f>ROUND(B39,0)</f>
        <v>0</v>
      </c>
      <c r="C38" s="10">
        <f t="shared" ref="C38:M38" si="13">ROUND(C39,0)</f>
        <v>0</v>
      </c>
      <c r="D38" s="10">
        <f t="shared" si="13"/>
        <v>0</v>
      </c>
      <c r="E38" s="10">
        <f t="shared" si="13"/>
        <v>0</v>
      </c>
      <c r="F38" s="10">
        <f t="shared" si="13"/>
        <v>0</v>
      </c>
      <c r="G38" s="10">
        <f t="shared" si="13"/>
        <v>0</v>
      </c>
      <c r="H38" s="10">
        <f t="shared" si="13"/>
        <v>0</v>
      </c>
      <c r="I38" s="10">
        <f t="shared" si="13"/>
        <v>0</v>
      </c>
      <c r="J38" s="10">
        <f t="shared" si="13"/>
        <v>0</v>
      </c>
      <c r="K38" s="10">
        <f t="shared" si="13"/>
        <v>0</v>
      </c>
      <c r="L38" s="10">
        <f t="shared" si="13"/>
        <v>0</v>
      </c>
      <c r="M38" s="10">
        <f t="shared" si="13"/>
        <v>0</v>
      </c>
      <c r="N38" s="11">
        <f t="shared" si="6"/>
        <v>0</v>
      </c>
      <c r="P38" s="19"/>
      <c r="Q38" s="1"/>
      <c r="R38" s="1"/>
    </row>
    <row r="39" spans="1:18" hidden="1" outlineLevel="1" x14ac:dyDescent="0.25">
      <c r="A39" s="18" t="s">
        <v>10</v>
      </c>
      <c r="B39" s="62">
        <v>0</v>
      </c>
      <c r="C39" s="62">
        <v>0</v>
      </c>
      <c r="D39" s="62">
        <v>0</v>
      </c>
      <c r="E39" s="62">
        <v>0</v>
      </c>
      <c r="F39" s="62">
        <v>0</v>
      </c>
      <c r="G39" s="62">
        <v>0</v>
      </c>
      <c r="H39" s="62">
        <v>0</v>
      </c>
      <c r="I39" s="62">
        <v>0</v>
      </c>
      <c r="J39" s="62">
        <v>0</v>
      </c>
      <c r="K39" s="62">
        <v>0</v>
      </c>
      <c r="L39" s="62">
        <v>0</v>
      </c>
      <c r="M39" s="62">
        <v>0</v>
      </c>
      <c r="N39" s="12">
        <f t="shared" si="6"/>
        <v>0</v>
      </c>
    </row>
    <row r="40" spans="1:18" collapsed="1" x14ac:dyDescent="0.25">
      <c r="A40" s="13" t="s">
        <v>11</v>
      </c>
      <c r="B40" s="10">
        <f>ROUND(B41+B42,0)</f>
        <v>0</v>
      </c>
      <c r="C40" s="10">
        <f t="shared" ref="C40:M40" si="14">ROUND(C41+C42,0)</f>
        <v>0</v>
      </c>
      <c r="D40" s="10">
        <f t="shared" si="14"/>
        <v>0</v>
      </c>
      <c r="E40" s="10">
        <f t="shared" si="14"/>
        <v>0</v>
      </c>
      <c r="F40" s="10">
        <f t="shared" si="14"/>
        <v>0</v>
      </c>
      <c r="G40" s="10">
        <f t="shared" si="14"/>
        <v>0</v>
      </c>
      <c r="H40" s="10">
        <f t="shared" si="14"/>
        <v>0</v>
      </c>
      <c r="I40" s="10">
        <f t="shared" si="14"/>
        <v>0</v>
      </c>
      <c r="J40" s="10">
        <f t="shared" si="14"/>
        <v>0</v>
      </c>
      <c r="K40" s="10">
        <f t="shared" si="14"/>
        <v>0</v>
      </c>
      <c r="L40" s="10">
        <f t="shared" si="14"/>
        <v>0</v>
      </c>
      <c r="M40" s="10">
        <f t="shared" si="14"/>
        <v>0</v>
      </c>
      <c r="N40" s="11">
        <f t="shared" si="6"/>
        <v>0</v>
      </c>
      <c r="P40" s="19"/>
      <c r="Q40" s="1"/>
      <c r="R40" s="1"/>
    </row>
    <row r="41" spans="1:18" ht="31.5" hidden="1" outlineLevel="1" x14ac:dyDescent="0.25">
      <c r="A41" s="18" t="s">
        <v>57</v>
      </c>
      <c r="B41" s="48">
        <v>0</v>
      </c>
      <c r="C41" s="48">
        <v>0</v>
      </c>
      <c r="D41" s="48">
        <v>0</v>
      </c>
      <c r="E41" s="48">
        <v>0</v>
      </c>
      <c r="F41" s="48">
        <v>0</v>
      </c>
      <c r="G41" s="48">
        <v>0</v>
      </c>
      <c r="H41" s="48">
        <v>0</v>
      </c>
      <c r="I41" s="48">
        <v>0</v>
      </c>
      <c r="J41" s="48">
        <v>0</v>
      </c>
      <c r="K41" s="48">
        <v>0</v>
      </c>
      <c r="L41" s="48">
        <v>0</v>
      </c>
      <c r="M41" s="48">
        <v>0</v>
      </c>
      <c r="N41" s="12">
        <f t="shared" si="6"/>
        <v>0</v>
      </c>
    </row>
    <row r="42" spans="1:18" hidden="1" outlineLevel="1" x14ac:dyDescent="0.25">
      <c r="A42" s="18" t="s">
        <v>55</v>
      </c>
      <c r="B42" s="44">
        <v>0</v>
      </c>
      <c r="C42" s="44">
        <v>0</v>
      </c>
      <c r="D42" s="44">
        <v>0</v>
      </c>
      <c r="E42" s="44">
        <v>0</v>
      </c>
      <c r="F42" s="44">
        <v>0</v>
      </c>
      <c r="G42" s="44">
        <v>0</v>
      </c>
      <c r="H42" s="44">
        <v>0</v>
      </c>
      <c r="I42" s="44">
        <v>0</v>
      </c>
      <c r="J42" s="44">
        <v>0</v>
      </c>
      <c r="K42" s="44">
        <v>0</v>
      </c>
      <c r="L42" s="44">
        <v>0</v>
      </c>
      <c r="M42" s="44">
        <v>0</v>
      </c>
      <c r="N42" s="12">
        <f t="shared" si="6"/>
        <v>0</v>
      </c>
      <c r="Q42" s="32"/>
      <c r="R42" s="32"/>
    </row>
    <row r="43" spans="1:18" collapsed="1" x14ac:dyDescent="0.25">
      <c r="A43" s="13" t="s">
        <v>12</v>
      </c>
      <c r="B43" s="10">
        <f>ROUND(SUM(B44:B46),0)</f>
        <v>0</v>
      </c>
      <c r="C43" s="10">
        <f>ROUND(SUM(C44:C46),0)</f>
        <v>0</v>
      </c>
      <c r="D43" s="10">
        <f t="shared" ref="D43:M43" si="15">ROUND(SUM(D44:D46),0)</f>
        <v>0</v>
      </c>
      <c r="E43" s="10">
        <f t="shared" si="15"/>
        <v>0</v>
      </c>
      <c r="F43" s="10">
        <f t="shared" si="15"/>
        <v>0</v>
      </c>
      <c r="G43" s="10">
        <f t="shared" si="15"/>
        <v>0</v>
      </c>
      <c r="H43" s="10">
        <f t="shared" si="15"/>
        <v>0</v>
      </c>
      <c r="I43" s="10">
        <f t="shared" si="15"/>
        <v>0</v>
      </c>
      <c r="J43" s="10">
        <f t="shared" si="15"/>
        <v>0</v>
      </c>
      <c r="K43" s="10">
        <f t="shared" si="15"/>
        <v>0</v>
      </c>
      <c r="L43" s="10">
        <f t="shared" si="15"/>
        <v>0</v>
      </c>
      <c r="M43" s="10">
        <f t="shared" si="15"/>
        <v>0</v>
      </c>
      <c r="N43" s="11">
        <f t="shared" si="6"/>
        <v>0</v>
      </c>
      <c r="P43" s="19"/>
      <c r="Q43" s="1"/>
      <c r="R43" s="1"/>
    </row>
    <row r="44" spans="1:18" ht="31.5" hidden="1" outlineLevel="1" x14ac:dyDescent="0.25">
      <c r="A44" s="18" t="s">
        <v>13</v>
      </c>
      <c r="B44" s="45">
        <v>0</v>
      </c>
      <c r="C44" s="45">
        <v>0</v>
      </c>
      <c r="D44" s="45">
        <v>0</v>
      </c>
      <c r="E44" s="45">
        <v>0</v>
      </c>
      <c r="F44" s="45">
        <v>0</v>
      </c>
      <c r="G44" s="45">
        <v>0</v>
      </c>
      <c r="H44" s="45">
        <v>0</v>
      </c>
      <c r="I44" s="45">
        <v>0</v>
      </c>
      <c r="J44" s="45">
        <v>0</v>
      </c>
      <c r="K44" s="45">
        <v>0</v>
      </c>
      <c r="L44" s="45">
        <v>0</v>
      </c>
      <c r="M44" s="45">
        <v>0</v>
      </c>
      <c r="N44" s="7">
        <f t="shared" si="6"/>
        <v>0</v>
      </c>
    </row>
    <row r="45" spans="1:18" hidden="1" outlineLevel="1" x14ac:dyDescent="0.25">
      <c r="A45" s="18" t="s">
        <v>14</v>
      </c>
      <c r="B45" s="45">
        <v>0</v>
      </c>
      <c r="C45" s="45">
        <v>0</v>
      </c>
      <c r="D45" s="45">
        <v>0</v>
      </c>
      <c r="E45" s="45">
        <v>0</v>
      </c>
      <c r="F45" s="45">
        <v>0</v>
      </c>
      <c r="G45" s="45">
        <v>0</v>
      </c>
      <c r="H45" s="45">
        <v>0</v>
      </c>
      <c r="I45" s="45">
        <v>0</v>
      </c>
      <c r="J45" s="45">
        <v>0</v>
      </c>
      <c r="K45" s="45">
        <v>0</v>
      </c>
      <c r="L45" s="45">
        <v>0</v>
      </c>
      <c r="M45" s="45">
        <v>0</v>
      </c>
      <c r="N45" s="7">
        <f t="shared" si="6"/>
        <v>0</v>
      </c>
      <c r="P45" s="46"/>
    </row>
    <row r="46" spans="1:18" hidden="1" outlineLevel="1" x14ac:dyDescent="0.25">
      <c r="A46" s="18" t="s">
        <v>12</v>
      </c>
      <c r="B46" s="45">
        <v>0</v>
      </c>
      <c r="C46" s="45">
        <v>0</v>
      </c>
      <c r="D46" s="45">
        <v>0</v>
      </c>
      <c r="E46" s="45">
        <v>0</v>
      </c>
      <c r="F46" s="45">
        <v>0</v>
      </c>
      <c r="G46" s="45">
        <v>0</v>
      </c>
      <c r="H46" s="45">
        <v>0</v>
      </c>
      <c r="I46" s="45">
        <v>0</v>
      </c>
      <c r="J46" s="45">
        <v>0</v>
      </c>
      <c r="K46" s="45">
        <v>0</v>
      </c>
      <c r="L46" s="45">
        <v>0</v>
      </c>
      <c r="M46" s="45">
        <v>0</v>
      </c>
      <c r="N46" s="7">
        <f t="shared" si="6"/>
        <v>0</v>
      </c>
      <c r="P46" s="46"/>
    </row>
    <row r="47" spans="1:18" collapsed="1" x14ac:dyDescent="0.25">
      <c r="A47" s="8" t="s">
        <v>52</v>
      </c>
      <c r="B47" s="9">
        <f t="shared" ref="B47:N47" si="16">B43+B40+B38+B36+B31+B29+B27+B24+B21+B6</f>
        <v>2245</v>
      </c>
      <c r="C47" s="9">
        <f t="shared" si="16"/>
        <v>370</v>
      </c>
      <c r="D47" s="9">
        <f t="shared" si="16"/>
        <v>2245</v>
      </c>
      <c r="E47" s="9">
        <f t="shared" si="16"/>
        <v>370</v>
      </c>
      <c r="F47" s="9">
        <f t="shared" si="16"/>
        <v>2595</v>
      </c>
      <c r="G47" s="9">
        <f t="shared" si="16"/>
        <v>370</v>
      </c>
      <c r="H47" s="9">
        <f t="shared" si="16"/>
        <v>2575</v>
      </c>
      <c r="I47" s="9">
        <f t="shared" si="16"/>
        <v>350</v>
      </c>
      <c r="J47" s="9">
        <f t="shared" si="16"/>
        <v>1461</v>
      </c>
      <c r="K47" s="9">
        <f t="shared" si="16"/>
        <v>0</v>
      </c>
      <c r="L47" s="9">
        <f t="shared" si="16"/>
        <v>0</v>
      </c>
      <c r="M47" s="9">
        <f t="shared" si="16"/>
        <v>0</v>
      </c>
      <c r="N47" s="9">
        <f t="shared" si="16"/>
        <v>12581</v>
      </c>
      <c r="P47" s="92"/>
      <c r="Q47" s="51"/>
      <c r="R47" s="51"/>
    </row>
    <row r="48" spans="1:18" x14ac:dyDescent="0.25">
      <c r="A48" s="85"/>
      <c r="B48" s="85"/>
      <c r="C48" s="85"/>
      <c r="D48" s="85"/>
      <c r="E48" s="85"/>
      <c r="F48" s="85"/>
      <c r="G48" s="85"/>
      <c r="H48" s="85"/>
      <c r="I48" s="85"/>
      <c r="J48" s="85"/>
      <c r="K48" s="85"/>
      <c r="L48" s="85"/>
      <c r="M48" s="85"/>
      <c r="N48" s="85"/>
    </row>
    <row r="50" spans="1:14" x14ac:dyDescent="0.25">
      <c r="A50" s="18" t="s">
        <v>72</v>
      </c>
      <c r="B50" s="42">
        <f>B6+B32+B33</f>
        <v>2225</v>
      </c>
      <c r="C50" s="42">
        <f t="shared" ref="C50:M50" si="17">C6+C32+C33</f>
        <v>0</v>
      </c>
      <c r="D50" s="42">
        <f t="shared" si="17"/>
        <v>2225</v>
      </c>
      <c r="E50" s="42">
        <f t="shared" si="17"/>
        <v>0</v>
      </c>
      <c r="F50" s="42">
        <f t="shared" si="17"/>
        <v>2225</v>
      </c>
      <c r="G50" s="42">
        <f t="shared" si="17"/>
        <v>0</v>
      </c>
      <c r="H50" s="42">
        <f t="shared" si="17"/>
        <v>2225</v>
      </c>
      <c r="I50" s="42">
        <f t="shared" si="17"/>
        <v>0</v>
      </c>
      <c r="J50" s="42">
        <f t="shared" si="17"/>
        <v>1112</v>
      </c>
      <c r="K50" s="42">
        <f t="shared" si="17"/>
        <v>0</v>
      </c>
      <c r="L50" s="42">
        <f t="shared" si="17"/>
        <v>0</v>
      </c>
      <c r="M50" s="42">
        <f t="shared" si="17"/>
        <v>0</v>
      </c>
      <c r="N50" s="42">
        <f>SUM(B50:M50)</f>
        <v>10012</v>
      </c>
    </row>
    <row r="55" spans="1:14" x14ac:dyDescent="0.25">
      <c r="N55" s="98"/>
    </row>
  </sheetData>
  <mergeCells count="3">
    <mergeCell ref="A2:L2"/>
    <mergeCell ref="A5:N5"/>
    <mergeCell ref="K3:N3"/>
  </mergeCells>
  <pageMargins left="0" right="0.23622047244094488" top="0" bottom="0" header="0" footer="0"/>
  <pageSetup paperSize="9" scale="7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theme="9" tint="0.39997558519241921"/>
  </sheetPr>
  <dimension ref="A1:WWJ646"/>
  <sheetViews>
    <sheetView view="pageBreakPreview" zoomScaleNormal="115" zoomScaleSheetLayoutView="100" workbookViewId="0">
      <pane xSplit="2" ySplit="6" topLeftCell="C31" activePane="bottomRight" state="frozen"/>
      <selection activeCell="B1" sqref="B1"/>
      <selection pane="topRight" activeCell="E1" sqref="E1"/>
      <selection pane="bottomLeft" activeCell="B7" sqref="B7"/>
      <selection pane="bottomRight" activeCell="C43" sqref="C43"/>
    </sheetView>
  </sheetViews>
  <sheetFormatPr defaultColWidth="0" defaultRowHeight="12.75" zeroHeight="1" x14ac:dyDescent="0.2"/>
  <cols>
    <col min="1" max="1" width="4.875" style="21" customWidth="1"/>
    <col min="2" max="2" width="40" style="21" customWidth="1"/>
    <col min="3" max="3" width="8.5" style="20" customWidth="1"/>
    <col min="4" max="4" width="8.125" style="20" customWidth="1"/>
    <col min="5" max="5" width="12.5" style="20" customWidth="1"/>
    <col min="6" max="6" width="12.75" style="20" customWidth="1"/>
    <col min="7" max="7" width="10" style="20" customWidth="1"/>
    <col min="8" max="8" width="10.375" style="20" customWidth="1"/>
    <col min="9" max="9" width="14.875" style="20" customWidth="1"/>
    <col min="10" max="11" width="9.75" style="20" customWidth="1"/>
    <col min="12" max="12" width="12" style="20" customWidth="1"/>
    <col min="13" max="13" width="10.75" style="21" customWidth="1"/>
    <col min="14" max="14" width="11.125" style="20" customWidth="1"/>
    <col min="15" max="15" width="7.875" style="21" customWidth="1"/>
    <col min="16" max="16" width="9.75" style="21" customWidth="1"/>
    <col min="17" max="17" width="9" style="21" customWidth="1"/>
    <col min="18" max="234" width="9" style="21" hidden="1"/>
    <col min="235" max="235" width="0" style="21" hidden="1"/>
    <col min="236" max="236" width="4.5" style="21" hidden="1"/>
    <col min="237" max="237" width="40" style="21" hidden="1"/>
    <col min="238" max="238" width="9.625" style="21" hidden="1"/>
    <col min="239" max="239" width="12.875" style="21" hidden="1"/>
    <col min="240" max="240" width="13" style="21" hidden="1"/>
    <col min="241" max="241" width="18.5" style="21" hidden="1"/>
    <col min="242" max="242" width="17.375" style="21" hidden="1"/>
    <col min="243" max="243" width="13" style="21" hidden="1"/>
    <col min="244" max="244" width="18.375" style="21" hidden="1"/>
    <col min="245" max="245" width="18" style="21" hidden="1"/>
    <col min="246" max="246" width="10.625" style="21" hidden="1"/>
    <col min="247" max="247" width="9" style="21" hidden="1"/>
    <col min="248" max="248" width="9.875" style="21" hidden="1"/>
    <col min="249" max="249" width="10.25" style="21" hidden="1"/>
    <col min="250" max="251" width="13.25" style="21" hidden="1"/>
    <col min="252" max="252" width="11.75" style="21" hidden="1"/>
    <col min="253" max="253" width="15.375" style="21" hidden="1"/>
    <col min="254" max="254" width="11.125" style="21" hidden="1"/>
    <col min="255" max="255" width="0" style="21" hidden="1"/>
    <col min="256" max="256" width="10.5" style="21" hidden="1"/>
    <col min="257" max="257" width="10" style="21" hidden="1"/>
    <col min="258" max="258" width="16.375" style="21" hidden="1"/>
    <col min="259" max="259" width="9.75" style="21" hidden="1"/>
    <col min="260" max="260" width="12" style="21" hidden="1"/>
    <col min="261" max="261" width="0" style="21" hidden="1"/>
    <col min="262" max="262" width="10.75" style="21" hidden="1"/>
    <col min="263" max="263" width="10.25" style="21" hidden="1"/>
    <col min="264" max="264" width="2.625" style="21" hidden="1"/>
    <col min="265" max="265" width="12" style="21" hidden="1"/>
    <col min="266" max="490" width="9" style="21" hidden="1"/>
    <col min="491" max="491" width="0" style="21" hidden="1"/>
    <col min="492" max="492" width="4.5" style="21" hidden="1"/>
    <col min="493" max="493" width="40" style="21" hidden="1"/>
    <col min="494" max="494" width="9.625" style="21" hidden="1"/>
    <col min="495" max="495" width="12.875" style="21" hidden="1"/>
    <col min="496" max="496" width="13" style="21" hidden="1"/>
    <col min="497" max="497" width="18.5" style="21" hidden="1"/>
    <col min="498" max="498" width="17.375" style="21" hidden="1"/>
    <col min="499" max="499" width="13" style="21" hidden="1"/>
    <col min="500" max="500" width="18.375" style="21" hidden="1"/>
    <col min="501" max="501" width="18" style="21" hidden="1"/>
    <col min="502" max="502" width="10.625" style="21" hidden="1"/>
    <col min="503" max="503" width="9" style="21" hidden="1"/>
    <col min="504" max="504" width="9.875" style="21" hidden="1"/>
    <col min="505" max="505" width="10.25" style="21" hidden="1"/>
    <col min="506" max="507" width="13.25" style="21" hidden="1"/>
    <col min="508" max="508" width="11.75" style="21" hidden="1"/>
    <col min="509" max="509" width="15.375" style="21" hidden="1"/>
    <col min="510" max="510" width="11.125" style="21" hidden="1"/>
    <col min="511" max="511" width="0" style="21" hidden="1"/>
    <col min="512" max="512" width="10.5" style="21" hidden="1"/>
    <col min="513" max="513" width="10" style="21" hidden="1"/>
    <col min="514" max="514" width="16.375" style="21" hidden="1"/>
    <col min="515" max="515" width="9.75" style="21" hidden="1"/>
    <col min="516" max="516" width="12" style="21" hidden="1"/>
    <col min="517" max="517" width="0" style="21" hidden="1"/>
    <col min="518" max="518" width="10.75" style="21" hidden="1"/>
    <col min="519" max="519" width="10.25" style="21" hidden="1"/>
    <col min="520" max="520" width="2.625" style="21" hidden="1"/>
    <col min="521" max="521" width="12" style="21" hidden="1"/>
    <col min="522" max="746" width="9" style="21" hidden="1"/>
    <col min="747" max="747" width="0" style="21" hidden="1"/>
    <col min="748" max="748" width="4.5" style="21" hidden="1"/>
    <col min="749" max="749" width="40" style="21" hidden="1"/>
    <col min="750" max="750" width="9.625" style="21" hidden="1"/>
    <col min="751" max="751" width="12.875" style="21" hidden="1"/>
    <col min="752" max="752" width="13" style="21" hidden="1"/>
    <col min="753" max="753" width="18.5" style="21" hidden="1"/>
    <col min="754" max="754" width="17.375" style="21" hidden="1"/>
    <col min="755" max="755" width="13" style="21" hidden="1"/>
    <col min="756" max="756" width="18.375" style="21" hidden="1"/>
    <col min="757" max="757" width="18" style="21" hidden="1"/>
    <col min="758" max="758" width="10.625" style="21" hidden="1"/>
    <col min="759" max="759" width="9" style="21" hidden="1"/>
    <col min="760" max="760" width="9.875" style="21" hidden="1"/>
    <col min="761" max="761" width="10.25" style="21" hidden="1"/>
    <col min="762" max="763" width="13.25" style="21" hidden="1"/>
    <col min="764" max="764" width="11.75" style="21" hidden="1"/>
    <col min="765" max="765" width="15.375" style="21" hidden="1"/>
    <col min="766" max="766" width="11.125" style="21" hidden="1"/>
    <col min="767" max="767" width="0" style="21" hidden="1"/>
    <col min="768" max="768" width="10.5" style="21" hidden="1"/>
    <col min="769" max="769" width="10" style="21" hidden="1"/>
    <col min="770" max="770" width="16.375" style="21" hidden="1"/>
    <col min="771" max="771" width="9.75" style="21" hidden="1"/>
    <col min="772" max="772" width="12" style="21" hidden="1"/>
    <col min="773" max="773" width="0" style="21" hidden="1"/>
    <col min="774" max="774" width="10.75" style="21" hidden="1"/>
    <col min="775" max="775" width="10.25" style="21" hidden="1"/>
    <col min="776" max="776" width="2.625" style="21" hidden="1"/>
    <col min="777" max="777" width="12" style="21" hidden="1"/>
    <col min="778" max="1002" width="9" style="21" hidden="1"/>
    <col min="1003" max="1003" width="0" style="21" hidden="1"/>
    <col min="1004" max="1004" width="4.5" style="21" hidden="1"/>
    <col min="1005" max="1005" width="40" style="21" hidden="1"/>
    <col min="1006" max="1006" width="9.625" style="21" hidden="1"/>
    <col min="1007" max="1007" width="12.875" style="21" hidden="1"/>
    <col min="1008" max="1008" width="13" style="21" hidden="1"/>
    <col min="1009" max="1009" width="18.5" style="21" hidden="1"/>
    <col min="1010" max="1010" width="17.375" style="21" hidden="1"/>
    <col min="1011" max="1011" width="13" style="21" hidden="1"/>
    <col min="1012" max="1012" width="18.375" style="21" hidden="1"/>
    <col min="1013" max="1013" width="18" style="21" hidden="1"/>
    <col min="1014" max="1014" width="10.625" style="21" hidden="1"/>
    <col min="1015" max="1015" width="9" style="21" hidden="1"/>
    <col min="1016" max="1016" width="9.875" style="21" hidden="1"/>
    <col min="1017" max="1017" width="10.25" style="21" hidden="1"/>
    <col min="1018" max="1019" width="13.25" style="21" hidden="1"/>
    <col min="1020" max="1020" width="11.75" style="21" hidden="1"/>
    <col min="1021" max="1021" width="15.375" style="21" hidden="1"/>
    <col min="1022" max="1022" width="11.125" style="21" hidden="1"/>
    <col min="1023" max="1023" width="0" style="21" hidden="1"/>
    <col min="1024" max="1024" width="10.5" style="21" hidden="1"/>
    <col min="1025" max="1025" width="10" style="21" hidden="1"/>
    <col min="1026" max="1026" width="16.375" style="21" hidden="1"/>
    <col min="1027" max="1027" width="9.75" style="21" hidden="1"/>
    <col min="1028" max="1028" width="12" style="21" hidden="1"/>
    <col min="1029" max="1029" width="0" style="21" hidden="1"/>
    <col min="1030" max="1030" width="10.75" style="21" hidden="1"/>
    <col min="1031" max="1031" width="10.25" style="21" hidden="1"/>
    <col min="1032" max="1032" width="2.625" style="21" hidden="1"/>
    <col min="1033" max="1033" width="12" style="21" hidden="1"/>
    <col min="1034" max="1258" width="9" style="21" hidden="1"/>
    <col min="1259" max="1259" width="0" style="21" hidden="1"/>
    <col min="1260" max="1260" width="4.5" style="21" hidden="1"/>
    <col min="1261" max="1261" width="40" style="21" hidden="1"/>
    <col min="1262" max="1262" width="9.625" style="21" hidden="1"/>
    <col min="1263" max="1263" width="12.875" style="21" hidden="1"/>
    <col min="1264" max="1264" width="13" style="21" hidden="1"/>
    <col min="1265" max="1265" width="18.5" style="21" hidden="1"/>
    <col min="1266" max="1266" width="17.375" style="21" hidden="1"/>
    <col min="1267" max="1267" width="13" style="21" hidden="1"/>
    <col min="1268" max="1268" width="18.375" style="21" hidden="1"/>
    <col min="1269" max="1269" width="18" style="21" hidden="1"/>
    <col min="1270" max="1270" width="10.625" style="21" hidden="1"/>
    <col min="1271" max="1271" width="9" style="21" hidden="1"/>
    <col min="1272" max="1272" width="9.875" style="21" hidden="1"/>
    <col min="1273" max="1273" width="10.25" style="21" hidden="1"/>
    <col min="1274" max="1275" width="13.25" style="21" hidden="1"/>
    <col min="1276" max="1276" width="11.75" style="21" hidden="1"/>
    <col min="1277" max="1277" width="15.375" style="21" hidden="1"/>
    <col min="1278" max="1278" width="11.125" style="21" hidden="1"/>
    <col min="1279" max="1279" width="0" style="21" hidden="1"/>
    <col min="1280" max="1280" width="10.5" style="21" hidden="1"/>
    <col min="1281" max="1281" width="10" style="21" hidden="1"/>
    <col min="1282" max="1282" width="16.375" style="21" hidden="1"/>
    <col min="1283" max="1283" width="9.75" style="21" hidden="1"/>
    <col min="1284" max="1284" width="12" style="21" hidden="1"/>
    <col min="1285" max="1285" width="0" style="21" hidden="1"/>
    <col min="1286" max="1286" width="10.75" style="21" hidden="1"/>
    <col min="1287" max="1287" width="10.25" style="21" hidden="1"/>
    <col min="1288" max="1288" width="2.625" style="21" hidden="1"/>
    <col min="1289" max="1289" width="12" style="21" hidden="1"/>
    <col min="1290" max="1514" width="9" style="21" hidden="1"/>
    <col min="1515" max="1515" width="0" style="21" hidden="1"/>
    <col min="1516" max="1516" width="4.5" style="21" hidden="1"/>
    <col min="1517" max="1517" width="40" style="21" hidden="1"/>
    <col min="1518" max="1518" width="9.625" style="21" hidden="1"/>
    <col min="1519" max="1519" width="12.875" style="21" hidden="1"/>
    <col min="1520" max="1520" width="13" style="21" hidden="1"/>
    <col min="1521" max="1521" width="18.5" style="21" hidden="1"/>
    <col min="1522" max="1522" width="17.375" style="21" hidden="1"/>
    <col min="1523" max="1523" width="13" style="21" hidden="1"/>
    <col min="1524" max="1524" width="18.375" style="21" hidden="1"/>
    <col min="1525" max="1525" width="18" style="21" hidden="1"/>
    <col min="1526" max="1526" width="10.625" style="21" hidden="1"/>
    <col min="1527" max="1527" width="9" style="21" hidden="1"/>
    <col min="1528" max="1528" width="9.875" style="21" hidden="1"/>
    <col min="1529" max="1529" width="10.25" style="21" hidden="1"/>
    <col min="1530" max="1531" width="13.25" style="21" hidden="1"/>
    <col min="1532" max="1532" width="11.75" style="21" hidden="1"/>
    <col min="1533" max="1533" width="15.375" style="21" hidden="1"/>
    <col min="1534" max="1534" width="11.125" style="21" hidden="1"/>
    <col min="1535" max="1535" width="0" style="21" hidden="1"/>
    <col min="1536" max="1536" width="10.5" style="21" hidden="1"/>
    <col min="1537" max="1537" width="10" style="21" hidden="1"/>
    <col min="1538" max="1538" width="16.375" style="21" hidden="1"/>
    <col min="1539" max="1539" width="9.75" style="21" hidden="1"/>
    <col min="1540" max="1540" width="12" style="21" hidden="1"/>
    <col min="1541" max="1541" width="0" style="21" hidden="1"/>
    <col min="1542" max="1542" width="10.75" style="21" hidden="1"/>
    <col min="1543" max="1543" width="10.25" style="21" hidden="1"/>
    <col min="1544" max="1544" width="2.625" style="21" hidden="1"/>
    <col min="1545" max="1545" width="12" style="21" hidden="1"/>
    <col min="1546" max="1770" width="9" style="21" hidden="1"/>
    <col min="1771" max="1771" width="0" style="21" hidden="1"/>
    <col min="1772" max="1772" width="4.5" style="21" hidden="1"/>
    <col min="1773" max="1773" width="40" style="21" hidden="1"/>
    <col min="1774" max="1774" width="9.625" style="21" hidden="1"/>
    <col min="1775" max="1775" width="12.875" style="21" hidden="1"/>
    <col min="1776" max="1776" width="13" style="21" hidden="1"/>
    <col min="1777" max="1777" width="18.5" style="21" hidden="1"/>
    <col min="1778" max="1778" width="17.375" style="21" hidden="1"/>
    <col min="1779" max="1779" width="13" style="21" hidden="1"/>
    <col min="1780" max="1780" width="18.375" style="21" hidden="1"/>
    <col min="1781" max="1781" width="18" style="21" hidden="1"/>
    <col min="1782" max="1782" width="10.625" style="21" hidden="1"/>
    <col min="1783" max="1783" width="9" style="21" hidden="1"/>
    <col min="1784" max="1784" width="9.875" style="21" hidden="1"/>
    <col min="1785" max="1785" width="10.25" style="21" hidden="1"/>
    <col min="1786" max="1787" width="13.25" style="21" hidden="1"/>
    <col min="1788" max="1788" width="11.75" style="21" hidden="1"/>
    <col min="1789" max="1789" width="15.375" style="21" hidden="1"/>
    <col min="1790" max="1790" width="11.125" style="21" hidden="1"/>
    <col min="1791" max="1791" width="0" style="21" hidden="1"/>
    <col min="1792" max="1792" width="10.5" style="21" hidden="1"/>
    <col min="1793" max="1793" width="10" style="21" hidden="1"/>
    <col min="1794" max="1794" width="16.375" style="21" hidden="1"/>
    <col min="1795" max="1795" width="9.75" style="21" hidden="1"/>
    <col min="1796" max="1796" width="12" style="21" hidden="1"/>
    <col min="1797" max="1797" width="0" style="21" hidden="1"/>
    <col min="1798" max="1798" width="10.75" style="21" hidden="1"/>
    <col min="1799" max="1799" width="10.25" style="21" hidden="1"/>
    <col min="1800" max="1800" width="2.625" style="21" hidden="1"/>
    <col min="1801" max="1801" width="12" style="21" hidden="1"/>
    <col min="1802" max="2026" width="9" style="21" hidden="1"/>
    <col min="2027" max="2027" width="0" style="21" hidden="1"/>
    <col min="2028" max="2028" width="4.5" style="21" hidden="1"/>
    <col min="2029" max="2029" width="40" style="21" hidden="1"/>
    <col min="2030" max="2030" width="9.625" style="21" hidden="1"/>
    <col min="2031" max="2031" width="12.875" style="21" hidden="1"/>
    <col min="2032" max="2032" width="13" style="21" hidden="1"/>
    <col min="2033" max="2033" width="18.5" style="21" hidden="1"/>
    <col min="2034" max="2034" width="17.375" style="21" hidden="1"/>
    <col min="2035" max="2035" width="13" style="21" hidden="1"/>
    <col min="2036" max="2036" width="18.375" style="21" hidden="1"/>
    <col min="2037" max="2037" width="18" style="21" hidden="1"/>
    <col min="2038" max="2038" width="10.625" style="21" hidden="1"/>
    <col min="2039" max="2039" width="9" style="21" hidden="1"/>
    <col min="2040" max="2040" width="9.875" style="21" hidden="1"/>
    <col min="2041" max="2041" width="10.25" style="21" hidden="1"/>
    <col min="2042" max="2043" width="13.25" style="21" hidden="1"/>
    <col min="2044" max="2044" width="11.75" style="21" hidden="1"/>
    <col min="2045" max="2045" width="15.375" style="21" hidden="1"/>
    <col min="2046" max="2046" width="11.125" style="21" hidden="1"/>
    <col min="2047" max="2047" width="0" style="21" hidden="1"/>
    <col min="2048" max="2048" width="10.5" style="21" hidden="1"/>
    <col min="2049" max="2049" width="10" style="21" hidden="1"/>
    <col min="2050" max="2050" width="16.375" style="21" hidden="1"/>
    <col min="2051" max="2051" width="9.75" style="21" hidden="1"/>
    <col min="2052" max="2052" width="12" style="21" hidden="1"/>
    <col min="2053" max="2053" width="0" style="21" hidden="1"/>
    <col min="2054" max="2054" width="10.75" style="21" hidden="1"/>
    <col min="2055" max="2055" width="10.25" style="21" hidden="1"/>
    <col min="2056" max="2056" width="2.625" style="21" hidden="1"/>
    <col min="2057" max="2057" width="12" style="21" hidden="1"/>
    <col min="2058" max="2282" width="9" style="21" hidden="1"/>
    <col min="2283" max="2283" width="0" style="21" hidden="1"/>
    <col min="2284" max="2284" width="4.5" style="21" hidden="1"/>
    <col min="2285" max="2285" width="40" style="21" hidden="1"/>
    <col min="2286" max="2286" width="9.625" style="21" hidden="1"/>
    <col min="2287" max="2287" width="12.875" style="21" hidden="1"/>
    <col min="2288" max="2288" width="13" style="21" hidden="1"/>
    <col min="2289" max="2289" width="18.5" style="21" hidden="1"/>
    <col min="2290" max="2290" width="17.375" style="21" hidden="1"/>
    <col min="2291" max="2291" width="13" style="21" hidden="1"/>
    <col min="2292" max="2292" width="18.375" style="21" hidden="1"/>
    <col min="2293" max="2293" width="18" style="21" hidden="1"/>
    <col min="2294" max="2294" width="10.625" style="21" hidden="1"/>
    <col min="2295" max="2295" width="9" style="21" hidden="1"/>
    <col min="2296" max="2296" width="9.875" style="21" hidden="1"/>
    <col min="2297" max="2297" width="10.25" style="21" hidden="1"/>
    <col min="2298" max="2299" width="13.25" style="21" hidden="1"/>
    <col min="2300" max="2300" width="11.75" style="21" hidden="1"/>
    <col min="2301" max="2301" width="15.375" style="21" hidden="1"/>
    <col min="2302" max="2302" width="11.125" style="21" hidden="1"/>
    <col min="2303" max="2303" width="0" style="21" hidden="1"/>
    <col min="2304" max="2304" width="10.5" style="21" hidden="1"/>
    <col min="2305" max="2305" width="10" style="21" hidden="1"/>
    <col min="2306" max="2306" width="16.375" style="21" hidden="1"/>
    <col min="2307" max="2307" width="9.75" style="21" hidden="1"/>
    <col min="2308" max="2308" width="12" style="21" hidden="1"/>
    <col min="2309" max="2309" width="0" style="21" hidden="1"/>
    <col min="2310" max="2310" width="10.75" style="21" hidden="1"/>
    <col min="2311" max="2311" width="10.25" style="21" hidden="1"/>
    <col min="2312" max="2312" width="2.625" style="21" hidden="1"/>
    <col min="2313" max="2313" width="12" style="21" hidden="1"/>
    <col min="2314" max="2538" width="9" style="21" hidden="1"/>
    <col min="2539" max="2539" width="0" style="21" hidden="1"/>
    <col min="2540" max="2540" width="4.5" style="21" hidden="1"/>
    <col min="2541" max="2541" width="40" style="21" hidden="1"/>
    <col min="2542" max="2542" width="9.625" style="21" hidden="1"/>
    <col min="2543" max="2543" width="12.875" style="21" hidden="1"/>
    <col min="2544" max="2544" width="13" style="21" hidden="1"/>
    <col min="2545" max="2545" width="18.5" style="21" hidden="1"/>
    <col min="2546" max="2546" width="17.375" style="21" hidden="1"/>
    <col min="2547" max="2547" width="13" style="21" hidden="1"/>
    <col min="2548" max="2548" width="18.375" style="21" hidden="1"/>
    <col min="2549" max="2549" width="18" style="21" hidden="1"/>
    <col min="2550" max="2550" width="10.625" style="21" hidden="1"/>
    <col min="2551" max="2551" width="9" style="21" hidden="1"/>
    <col min="2552" max="2552" width="9.875" style="21" hidden="1"/>
    <col min="2553" max="2553" width="10.25" style="21" hidden="1"/>
    <col min="2554" max="2555" width="13.25" style="21" hidden="1"/>
    <col min="2556" max="2556" width="11.75" style="21" hidden="1"/>
    <col min="2557" max="2557" width="15.375" style="21" hidden="1"/>
    <col min="2558" max="2558" width="11.125" style="21" hidden="1"/>
    <col min="2559" max="2559" width="0" style="21" hidden="1"/>
    <col min="2560" max="2560" width="10.5" style="21" hidden="1"/>
    <col min="2561" max="2561" width="10" style="21" hidden="1"/>
    <col min="2562" max="2562" width="16.375" style="21" hidden="1"/>
    <col min="2563" max="2563" width="9.75" style="21" hidden="1"/>
    <col min="2564" max="2564" width="12" style="21" hidden="1"/>
    <col min="2565" max="2565" width="0" style="21" hidden="1"/>
    <col min="2566" max="2566" width="10.75" style="21" hidden="1"/>
    <col min="2567" max="2567" width="10.25" style="21" hidden="1"/>
    <col min="2568" max="2568" width="2.625" style="21" hidden="1"/>
    <col min="2569" max="2569" width="12" style="21" hidden="1"/>
    <col min="2570" max="2794" width="9" style="21" hidden="1"/>
    <col min="2795" max="2795" width="0" style="21" hidden="1"/>
    <col min="2796" max="2796" width="4.5" style="21" hidden="1"/>
    <col min="2797" max="2797" width="40" style="21" hidden="1"/>
    <col min="2798" max="2798" width="9.625" style="21" hidden="1"/>
    <col min="2799" max="2799" width="12.875" style="21" hidden="1"/>
    <col min="2800" max="2800" width="13" style="21" hidden="1"/>
    <col min="2801" max="2801" width="18.5" style="21" hidden="1"/>
    <col min="2802" max="2802" width="17.375" style="21" hidden="1"/>
    <col min="2803" max="2803" width="13" style="21" hidden="1"/>
    <col min="2804" max="2804" width="18.375" style="21" hidden="1"/>
    <col min="2805" max="2805" width="18" style="21" hidden="1"/>
    <col min="2806" max="2806" width="10.625" style="21" hidden="1"/>
    <col min="2807" max="2807" width="9" style="21" hidden="1"/>
    <col min="2808" max="2808" width="9.875" style="21" hidden="1"/>
    <col min="2809" max="2809" width="10.25" style="21" hidden="1"/>
    <col min="2810" max="2811" width="13.25" style="21" hidden="1"/>
    <col min="2812" max="2812" width="11.75" style="21" hidden="1"/>
    <col min="2813" max="2813" width="15.375" style="21" hidden="1"/>
    <col min="2814" max="2814" width="11.125" style="21" hidden="1"/>
    <col min="2815" max="2815" width="0" style="21" hidden="1"/>
    <col min="2816" max="2816" width="10.5" style="21" hidden="1"/>
    <col min="2817" max="2817" width="10" style="21" hidden="1"/>
    <col min="2818" max="2818" width="16.375" style="21" hidden="1"/>
    <col min="2819" max="2819" width="9.75" style="21" hidden="1"/>
    <col min="2820" max="2820" width="12" style="21" hidden="1"/>
    <col min="2821" max="2821" width="0" style="21" hidden="1"/>
    <col min="2822" max="2822" width="10.75" style="21" hidden="1"/>
    <col min="2823" max="2823" width="10.25" style="21" hidden="1"/>
    <col min="2824" max="2824" width="2.625" style="21" hidden="1"/>
    <col min="2825" max="2825" width="12" style="21" hidden="1"/>
    <col min="2826" max="3050" width="9" style="21" hidden="1"/>
    <col min="3051" max="3051" width="0" style="21" hidden="1"/>
    <col min="3052" max="3052" width="4.5" style="21" hidden="1"/>
    <col min="3053" max="3053" width="40" style="21" hidden="1"/>
    <col min="3054" max="3054" width="9.625" style="21" hidden="1"/>
    <col min="3055" max="3055" width="12.875" style="21" hidden="1"/>
    <col min="3056" max="3056" width="13" style="21" hidden="1"/>
    <col min="3057" max="3057" width="18.5" style="21" hidden="1"/>
    <col min="3058" max="3058" width="17.375" style="21" hidden="1"/>
    <col min="3059" max="3059" width="13" style="21" hidden="1"/>
    <col min="3060" max="3060" width="18.375" style="21" hidden="1"/>
    <col min="3061" max="3061" width="18" style="21" hidden="1"/>
    <col min="3062" max="3062" width="10.625" style="21" hidden="1"/>
    <col min="3063" max="3063" width="9" style="21" hidden="1"/>
    <col min="3064" max="3064" width="9.875" style="21" hidden="1"/>
    <col min="3065" max="3065" width="10.25" style="21" hidden="1"/>
    <col min="3066" max="3067" width="13.25" style="21" hidden="1"/>
    <col min="3068" max="3068" width="11.75" style="21" hidden="1"/>
    <col min="3069" max="3069" width="15.375" style="21" hidden="1"/>
    <col min="3070" max="3070" width="11.125" style="21" hidden="1"/>
    <col min="3071" max="3071" width="0" style="21" hidden="1"/>
    <col min="3072" max="3072" width="10.5" style="21" hidden="1"/>
    <col min="3073" max="3073" width="10" style="21" hidden="1"/>
    <col min="3074" max="3074" width="16.375" style="21" hidden="1"/>
    <col min="3075" max="3075" width="9.75" style="21" hidden="1"/>
    <col min="3076" max="3076" width="12" style="21" hidden="1"/>
    <col min="3077" max="3077" width="0" style="21" hidden="1"/>
    <col min="3078" max="3078" width="10.75" style="21" hidden="1"/>
    <col min="3079" max="3079" width="10.25" style="21" hidden="1"/>
    <col min="3080" max="3080" width="2.625" style="21" hidden="1"/>
    <col min="3081" max="3081" width="12" style="21" hidden="1"/>
    <col min="3082" max="3306" width="9" style="21" hidden="1"/>
    <col min="3307" max="3307" width="0" style="21" hidden="1"/>
    <col min="3308" max="3308" width="4.5" style="21" hidden="1"/>
    <col min="3309" max="3309" width="40" style="21" hidden="1"/>
    <col min="3310" max="3310" width="9.625" style="21" hidden="1"/>
    <col min="3311" max="3311" width="12.875" style="21" hidden="1"/>
    <col min="3312" max="3312" width="13" style="21" hidden="1"/>
    <col min="3313" max="3313" width="18.5" style="21" hidden="1"/>
    <col min="3314" max="3314" width="17.375" style="21" hidden="1"/>
    <col min="3315" max="3315" width="13" style="21" hidden="1"/>
    <col min="3316" max="3316" width="18.375" style="21" hidden="1"/>
    <col min="3317" max="3317" width="18" style="21" hidden="1"/>
    <col min="3318" max="3318" width="10.625" style="21" hidden="1"/>
    <col min="3319" max="3319" width="9" style="21" hidden="1"/>
    <col min="3320" max="3320" width="9.875" style="21" hidden="1"/>
    <col min="3321" max="3321" width="10.25" style="21" hidden="1"/>
    <col min="3322" max="3323" width="13.25" style="21" hidden="1"/>
    <col min="3324" max="3324" width="11.75" style="21" hidden="1"/>
    <col min="3325" max="3325" width="15.375" style="21" hidden="1"/>
    <col min="3326" max="3326" width="11.125" style="21" hidden="1"/>
    <col min="3327" max="3327" width="0" style="21" hidden="1"/>
    <col min="3328" max="3328" width="10.5" style="21" hidden="1"/>
    <col min="3329" max="3329" width="10" style="21" hidden="1"/>
    <col min="3330" max="3330" width="16.375" style="21" hidden="1"/>
    <col min="3331" max="3331" width="9.75" style="21" hidden="1"/>
    <col min="3332" max="3332" width="12" style="21" hidden="1"/>
    <col min="3333" max="3333" width="0" style="21" hidden="1"/>
    <col min="3334" max="3334" width="10.75" style="21" hidden="1"/>
    <col min="3335" max="3335" width="10.25" style="21" hidden="1"/>
    <col min="3336" max="3336" width="2.625" style="21" hidden="1"/>
    <col min="3337" max="3337" width="12" style="21" hidden="1"/>
    <col min="3338" max="3562" width="9" style="21" hidden="1"/>
    <col min="3563" max="3563" width="0" style="21" hidden="1"/>
    <col min="3564" max="3564" width="4.5" style="21" hidden="1"/>
    <col min="3565" max="3565" width="40" style="21" hidden="1"/>
    <col min="3566" max="3566" width="9.625" style="21" hidden="1"/>
    <col min="3567" max="3567" width="12.875" style="21" hidden="1"/>
    <col min="3568" max="3568" width="13" style="21" hidden="1"/>
    <col min="3569" max="3569" width="18.5" style="21" hidden="1"/>
    <col min="3570" max="3570" width="17.375" style="21" hidden="1"/>
    <col min="3571" max="3571" width="13" style="21" hidden="1"/>
    <col min="3572" max="3572" width="18.375" style="21" hidden="1"/>
    <col min="3573" max="3573" width="18" style="21" hidden="1"/>
    <col min="3574" max="3574" width="10.625" style="21" hidden="1"/>
    <col min="3575" max="3575" width="9" style="21" hidden="1"/>
    <col min="3576" max="3576" width="9.875" style="21" hidden="1"/>
    <col min="3577" max="3577" width="10.25" style="21" hidden="1"/>
    <col min="3578" max="3579" width="13.25" style="21" hidden="1"/>
    <col min="3580" max="3580" width="11.75" style="21" hidden="1"/>
    <col min="3581" max="3581" width="15.375" style="21" hidden="1"/>
    <col min="3582" max="3582" width="11.125" style="21" hidden="1"/>
    <col min="3583" max="3583" width="0" style="21" hidden="1"/>
    <col min="3584" max="3584" width="10.5" style="21" hidden="1"/>
    <col min="3585" max="3585" width="10" style="21" hidden="1"/>
    <col min="3586" max="3586" width="16.375" style="21" hidden="1"/>
    <col min="3587" max="3587" width="9.75" style="21" hidden="1"/>
    <col min="3588" max="3588" width="12" style="21" hidden="1"/>
    <col min="3589" max="3589" width="0" style="21" hidden="1"/>
    <col min="3590" max="3590" width="10.75" style="21" hidden="1"/>
    <col min="3591" max="3591" width="10.25" style="21" hidden="1"/>
    <col min="3592" max="3592" width="2.625" style="21" hidden="1"/>
    <col min="3593" max="3593" width="12" style="21" hidden="1"/>
    <col min="3594" max="3818" width="9" style="21" hidden="1"/>
    <col min="3819" max="3819" width="0" style="21" hidden="1"/>
    <col min="3820" max="3820" width="4.5" style="21" hidden="1"/>
    <col min="3821" max="3821" width="40" style="21" hidden="1"/>
    <col min="3822" max="3822" width="9.625" style="21" hidden="1"/>
    <col min="3823" max="3823" width="12.875" style="21" hidden="1"/>
    <col min="3824" max="3824" width="13" style="21" hidden="1"/>
    <col min="3825" max="3825" width="18.5" style="21" hidden="1"/>
    <col min="3826" max="3826" width="17.375" style="21" hidden="1"/>
    <col min="3827" max="3827" width="13" style="21" hidden="1"/>
    <col min="3828" max="3828" width="18.375" style="21" hidden="1"/>
    <col min="3829" max="3829" width="18" style="21" hidden="1"/>
    <col min="3830" max="3830" width="10.625" style="21" hidden="1"/>
    <col min="3831" max="3831" width="9" style="21" hidden="1"/>
    <col min="3832" max="3832" width="9.875" style="21" hidden="1"/>
    <col min="3833" max="3833" width="10.25" style="21" hidden="1"/>
    <col min="3834" max="3835" width="13.25" style="21" hidden="1"/>
    <col min="3836" max="3836" width="11.75" style="21" hidden="1"/>
    <col min="3837" max="3837" width="15.375" style="21" hidden="1"/>
    <col min="3838" max="3838" width="11.125" style="21" hidden="1"/>
    <col min="3839" max="3839" width="0" style="21" hidden="1"/>
    <col min="3840" max="3840" width="10.5" style="21" hidden="1"/>
    <col min="3841" max="3841" width="10" style="21" hidden="1"/>
    <col min="3842" max="3842" width="16.375" style="21" hidden="1"/>
    <col min="3843" max="3843" width="9.75" style="21" hidden="1"/>
    <col min="3844" max="3844" width="12" style="21" hidden="1"/>
    <col min="3845" max="3845" width="0" style="21" hidden="1"/>
    <col min="3846" max="3846" width="10.75" style="21" hidden="1"/>
    <col min="3847" max="3847" width="10.25" style="21" hidden="1"/>
    <col min="3848" max="3848" width="2.625" style="21" hidden="1"/>
    <col min="3849" max="3849" width="12" style="21" hidden="1"/>
    <col min="3850" max="4074" width="9" style="21" hidden="1"/>
    <col min="4075" max="4075" width="0" style="21" hidden="1"/>
    <col min="4076" max="4076" width="4.5" style="21" hidden="1"/>
    <col min="4077" max="4077" width="40" style="21" hidden="1"/>
    <col min="4078" max="4078" width="9.625" style="21" hidden="1"/>
    <col min="4079" max="4079" width="12.875" style="21" hidden="1"/>
    <col min="4080" max="4080" width="13" style="21" hidden="1"/>
    <col min="4081" max="4081" width="18.5" style="21" hidden="1"/>
    <col min="4082" max="4082" width="17.375" style="21" hidden="1"/>
    <col min="4083" max="4083" width="13" style="21" hidden="1"/>
    <col min="4084" max="4084" width="18.375" style="21" hidden="1"/>
    <col min="4085" max="4085" width="18" style="21" hidden="1"/>
    <col min="4086" max="4086" width="10.625" style="21" hidden="1"/>
    <col min="4087" max="4087" width="9" style="21" hidden="1"/>
    <col min="4088" max="4088" width="9.875" style="21" hidden="1"/>
    <col min="4089" max="4089" width="10.25" style="21" hidden="1"/>
    <col min="4090" max="4091" width="13.25" style="21" hidden="1"/>
    <col min="4092" max="4092" width="11.75" style="21" hidden="1"/>
    <col min="4093" max="4093" width="15.375" style="21" hidden="1"/>
    <col min="4094" max="4094" width="11.125" style="21" hidden="1"/>
    <col min="4095" max="4095" width="0" style="21" hidden="1"/>
    <col min="4096" max="4096" width="10.5" style="21" hidden="1"/>
    <col min="4097" max="4097" width="10" style="21" hidden="1"/>
    <col min="4098" max="4098" width="16.375" style="21" hidden="1"/>
    <col min="4099" max="4099" width="9.75" style="21" hidden="1"/>
    <col min="4100" max="4100" width="12" style="21" hidden="1"/>
    <col min="4101" max="4101" width="0" style="21" hidden="1"/>
    <col min="4102" max="4102" width="10.75" style="21" hidden="1"/>
    <col min="4103" max="4103" width="10.25" style="21" hidden="1"/>
    <col min="4104" max="4104" width="2.625" style="21" hidden="1"/>
    <col min="4105" max="4105" width="12" style="21" hidden="1"/>
    <col min="4106" max="4330" width="9" style="21" hidden="1"/>
    <col min="4331" max="4331" width="0" style="21" hidden="1"/>
    <col min="4332" max="4332" width="4.5" style="21" hidden="1"/>
    <col min="4333" max="4333" width="40" style="21" hidden="1"/>
    <col min="4334" max="4334" width="9.625" style="21" hidden="1"/>
    <col min="4335" max="4335" width="12.875" style="21" hidden="1"/>
    <col min="4336" max="4336" width="13" style="21" hidden="1"/>
    <col min="4337" max="4337" width="18.5" style="21" hidden="1"/>
    <col min="4338" max="4338" width="17.375" style="21" hidden="1"/>
    <col min="4339" max="4339" width="13" style="21" hidden="1"/>
    <col min="4340" max="4340" width="18.375" style="21" hidden="1"/>
    <col min="4341" max="4341" width="18" style="21" hidden="1"/>
    <col min="4342" max="4342" width="10.625" style="21" hidden="1"/>
    <col min="4343" max="4343" width="9" style="21" hidden="1"/>
    <col min="4344" max="4344" width="9.875" style="21" hidden="1"/>
    <col min="4345" max="4345" width="10.25" style="21" hidden="1"/>
    <col min="4346" max="4347" width="13.25" style="21" hidden="1"/>
    <col min="4348" max="4348" width="11.75" style="21" hidden="1"/>
    <col min="4349" max="4349" width="15.375" style="21" hidden="1"/>
    <col min="4350" max="4350" width="11.125" style="21" hidden="1"/>
    <col min="4351" max="4351" width="0" style="21" hidden="1"/>
    <col min="4352" max="4352" width="10.5" style="21" hidden="1"/>
    <col min="4353" max="4353" width="10" style="21" hidden="1"/>
    <col min="4354" max="4354" width="16.375" style="21" hidden="1"/>
    <col min="4355" max="4355" width="9.75" style="21" hidden="1"/>
    <col min="4356" max="4356" width="12" style="21" hidden="1"/>
    <col min="4357" max="4357" width="0" style="21" hidden="1"/>
    <col min="4358" max="4358" width="10.75" style="21" hidden="1"/>
    <col min="4359" max="4359" width="10.25" style="21" hidden="1"/>
    <col min="4360" max="4360" width="2.625" style="21" hidden="1"/>
    <col min="4361" max="4361" width="12" style="21" hidden="1"/>
    <col min="4362" max="4586" width="9" style="21" hidden="1"/>
    <col min="4587" max="4587" width="0" style="21" hidden="1"/>
    <col min="4588" max="4588" width="4.5" style="21" hidden="1"/>
    <col min="4589" max="4589" width="40" style="21" hidden="1"/>
    <col min="4590" max="4590" width="9.625" style="21" hidden="1"/>
    <col min="4591" max="4591" width="12.875" style="21" hidden="1"/>
    <col min="4592" max="4592" width="13" style="21" hidden="1"/>
    <col min="4593" max="4593" width="18.5" style="21" hidden="1"/>
    <col min="4594" max="4594" width="17.375" style="21" hidden="1"/>
    <col min="4595" max="4595" width="13" style="21" hidden="1"/>
    <col min="4596" max="4596" width="18.375" style="21" hidden="1"/>
    <col min="4597" max="4597" width="18" style="21" hidden="1"/>
    <col min="4598" max="4598" width="10.625" style="21" hidden="1"/>
    <col min="4599" max="4599" width="9" style="21" hidden="1"/>
    <col min="4600" max="4600" width="9.875" style="21" hidden="1"/>
    <col min="4601" max="4601" width="10.25" style="21" hidden="1"/>
    <col min="4602" max="4603" width="13.25" style="21" hidden="1"/>
    <col min="4604" max="4604" width="11.75" style="21" hidden="1"/>
    <col min="4605" max="4605" width="15.375" style="21" hidden="1"/>
    <col min="4606" max="4606" width="11.125" style="21" hidden="1"/>
    <col min="4607" max="4607" width="0" style="21" hidden="1"/>
    <col min="4608" max="4608" width="10.5" style="21" hidden="1"/>
    <col min="4609" max="4609" width="10" style="21" hidden="1"/>
    <col min="4610" max="4610" width="16.375" style="21" hidden="1"/>
    <col min="4611" max="4611" width="9.75" style="21" hidden="1"/>
    <col min="4612" max="4612" width="12" style="21" hidden="1"/>
    <col min="4613" max="4613" width="0" style="21" hidden="1"/>
    <col min="4614" max="4614" width="10.75" style="21" hidden="1"/>
    <col min="4615" max="4615" width="10.25" style="21" hidden="1"/>
    <col min="4616" max="4616" width="2.625" style="21" hidden="1"/>
    <col min="4617" max="4617" width="12" style="21" hidden="1"/>
    <col min="4618" max="4842" width="9" style="21" hidden="1"/>
    <col min="4843" max="4843" width="0" style="21" hidden="1"/>
    <col min="4844" max="4844" width="4.5" style="21" hidden="1"/>
    <col min="4845" max="4845" width="40" style="21" hidden="1"/>
    <col min="4846" max="4846" width="9.625" style="21" hidden="1"/>
    <col min="4847" max="4847" width="12.875" style="21" hidden="1"/>
    <col min="4848" max="4848" width="13" style="21" hidden="1"/>
    <col min="4849" max="4849" width="18.5" style="21" hidden="1"/>
    <col min="4850" max="4850" width="17.375" style="21" hidden="1"/>
    <col min="4851" max="4851" width="13" style="21" hidden="1"/>
    <col min="4852" max="4852" width="18.375" style="21" hidden="1"/>
    <col min="4853" max="4853" width="18" style="21" hidden="1"/>
    <col min="4854" max="4854" width="10.625" style="21" hidden="1"/>
    <col min="4855" max="4855" width="9" style="21" hidden="1"/>
    <col min="4856" max="4856" width="9.875" style="21" hidden="1"/>
    <col min="4857" max="4857" width="10.25" style="21" hidden="1"/>
    <col min="4858" max="4859" width="13.25" style="21" hidden="1"/>
    <col min="4860" max="4860" width="11.75" style="21" hidden="1"/>
    <col min="4861" max="4861" width="15.375" style="21" hidden="1"/>
    <col min="4862" max="4862" width="11.125" style="21" hidden="1"/>
    <col min="4863" max="4863" width="0" style="21" hidden="1"/>
    <col min="4864" max="4864" width="10.5" style="21" hidden="1"/>
    <col min="4865" max="4865" width="10" style="21" hidden="1"/>
    <col min="4866" max="4866" width="16.375" style="21" hidden="1"/>
    <col min="4867" max="4867" width="9.75" style="21" hidden="1"/>
    <col min="4868" max="4868" width="12" style="21" hidden="1"/>
    <col min="4869" max="4869" width="0" style="21" hidden="1"/>
    <col min="4870" max="4870" width="10.75" style="21" hidden="1"/>
    <col min="4871" max="4871" width="10.25" style="21" hidden="1"/>
    <col min="4872" max="4872" width="2.625" style="21" hidden="1"/>
    <col min="4873" max="4873" width="12" style="21" hidden="1"/>
    <col min="4874" max="5098" width="9" style="21" hidden="1"/>
    <col min="5099" max="5099" width="0" style="21" hidden="1"/>
    <col min="5100" max="5100" width="4.5" style="21" hidden="1"/>
    <col min="5101" max="5101" width="40" style="21" hidden="1"/>
    <col min="5102" max="5102" width="9.625" style="21" hidden="1"/>
    <col min="5103" max="5103" width="12.875" style="21" hidden="1"/>
    <col min="5104" max="5104" width="13" style="21" hidden="1"/>
    <col min="5105" max="5105" width="18.5" style="21" hidden="1"/>
    <col min="5106" max="5106" width="17.375" style="21" hidden="1"/>
    <col min="5107" max="5107" width="13" style="21" hidden="1"/>
    <col min="5108" max="5108" width="18.375" style="21" hidden="1"/>
    <col min="5109" max="5109" width="18" style="21" hidden="1"/>
    <col min="5110" max="5110" width="10.625" style="21" hidden="1"/>
    <col min="5111" max="5111" width="9" style="21" hidden="1"/>
    <col min="5112" max="5112" width="9.875" style="21" hidden="1"/>
    <col min="5113" max="5113" width="10.25" style="21" hidden="1"/>
    <col min="5114" max="5115" width="13.25" style="21" hidden="1"/>
    <col min="5116" max="5116" width="11.75" style="21" hidden="1"/>
    <col min="5117" max="5117" width="15.375" style="21" hidden="1"/>
    <col min="5118" max="5118" width="11.125" style="21" hidden="1"/>
    <col min="5119" max="5119" width="0" style="21" hidden="1"/>
    <col min="5120" max="5120" width="10.5" style="21" hidden="1"/>
    <col min="5121" max="5121" width="10" style="21" hidden="1"/>
    <col min="5122" max="5122" width="16.375" style="21" hidden="1"/>
    <col min="5123" max="5123" width="9.75" style="21" hidden="1"/>
    <col min="5124" max="5124" width="12" style="21" hidden="1"/>
    <col min="5125" max="5125" width="0" style="21" hidden="1"/>
    <col min="5126" max="5126" width="10.75" style="21" hidden="1"/>
    <col min="5127" max="5127" width="10.25" style="21" hidden="1"/>
    <col min="5128" max="5128" width="2.625" style="21" hidden="1"/>
    <col min="5129" max="5129" width="12" style="21" hidden="1"/>
    <col min="5130" max="5354" width="9" style="21" hidden="1"/>
    <col min="5355" max="5355" width="0" style="21" hidden="1"/>
    <col min="5356" max="5356" width="4.5" style="21" hidden="1"/>
    <col min="5357" max="5357" width="40" style="21" hidden="1"/>
    <col min="5358" max="5358" width="9.625" style="21" hidden="1"/>
    <col min="5359" max="5359" width="12.875" style="21" hidden="1"/>
    <col min="5360" max="5360" width="13" style="21" hidden="1"/>
    <col min="5361" max="5361" width="18.5" style="21" hidden="1"/>
    <col min="5362" max="5362" width="17.375" style="21" hidden="1"/>
    <col min="5363" max="5363" width="13" style="21" hidden="1"/>
    <col min="5364" max="5364" width="18.375" style="21" hidden="1"/>
    <col min="5365" max="5365" width="18" style="21" hidden="1"/>
    <col min="5366" max="5366" width="10.625" style="21" hidden="1"/>
    <col min="5367" max="5367" width="9" style="21" hidden="1"/>
    <col min="5368" max="5368" width="9.875" style="21" hidden="1"/>
    <col min="5369" max="5369" width="10.25" style="21" hidden="1"/>
    <col min="5370" max="5371" width="13.25" style="21" hidden="1"/>
    <col min="5372" max="5372" width="11.75" style="21" hidden="1"/>
    <col min="5373" max="5373" width="15.375" style="21" hidden="1"/>
    <col min="5374" max="5374" width="11.125" style="21" hidden="1"/>
    <col min="5375" max="5375" width="0" style="21" hidden="1"/>
    <col min="5376" max="5376" width="10.5" style="21" hidden="1"/>
    <col min="5377" max="5377" width="10" style="21" hidden="1"/>
    <col min="5378" max="5378" width="16.375" style="21" hidden="1"/>
    <col min="5379" max="5379" width="9.75" style="21" hidden="1"/>
    <col min="5380" max="5380" width="12" style="21" hidden="1"/>
    <col min="5381" max="5381" width="0" style="21" hidden="1"/>
    <col min="5382" max="5382" width="10.75" style="21" hidden="1"/>
    <col min="5383" max="5383" width="10.25" style="21" hidden="1"/>
    <col min="5384" max="5384" width="2.625" style="21" hidden="1"/>
    <col min="5385" max="5385" width="12" style="21" hidden="1"/>
    <col min="5386" max="5610" width="9" style="21" hidden="1"/>
    <col min="5611" max="5611" width="0" style="21" hidden="1"/>
    <col min="5612" max="5612" width="4.5" style="21" hidden="1"/>
    <col min="5613" max="5613" width="40" style="21" hidden="1"/>
    <col min="5614" max="5614" width="9.625" style="21" hidden="1"/>
    <col min="5615" max="5615" width="12.875" style="21" hidden="1"/>
    <col min="5616" max="5616" width="13" style="21" hidden="1"/>
    <col min="5617" max="5617" width="18.5" style="21" hidden="1"/>
    <col min="5618" max="5618" width="17.375" style="21" hidden="1"/>
    <col min="5619" max="5619" width="13" style="21" hidden="1"/>
    <col min="5620" max="5620" width="18.375" style="21" hidden="1"/>
    <col min="5621" max="5621" width="18" style="21" hidden="1"/>
    <col min="5622" max="5622" width="10.625" style="21" hidden="1"/>
    <col min="5623" max="5623" width="9" style="21" hidden="1"/>
    <col min="5624" max="5624" width="9.875" style="21" hidden="1"/>
    <col min="5625" max="5625" width="10.25" style="21" hidden="1"/>
    <col min="5626" max="5627" width="13.25" style="21" hidden="1"/>
    <col min="5628" max="5628" width="11.75" style="21" hidden="1"/>
    <col min="5629" max="5629" width="15.375" style="21" hidden="1"/>
    <col min="5630" max="5630" width="11.125" style="21" hidden="1"/>
    <col min="5631" max="5631" width="0" style="21" hidden="1"/>
    <col min="5632" max="5632" width="10.5" style="21" hidden="1"/>
    <col min="5633" max="5633" width="10" style="21" hidden="1"/>
    <col min="5634" max="5634" width="16.375" style="21" hidden="1"/>
    <col min="5635" max="5635" width="9.75" style="21" hidden="1"/>
    <col min="5636" max="5636" width="12" style="21" hidden="1"/>
    <col min="5637" max="5637" width="0" style="21" hidden="1"/>
    <col min="5638" max="5638" width="10.75" style="21" hidden="1"/>
    <col min="5639" max="5639" width="10.25" style="21" hidden="1"/>
    <col min="5640" max="5640" width="2.625" style="21" hidden="1"/>
    <col min="5641" max="5641" width="12" style="21" hidden="1"/>
    <col min="5642" max="5866" width="9" style="21" hidden="1"/>
    <col min="5867" max="5867" width="0" style="21" hidden="1"/>
    <col min="5868" max="5868" width="4.5" style="21" hidden="1"/>
    <col min="5869" max="5869" width="40" style="21" hidden="1"/>
    <col min="5870" max="5870" width="9.625" style="21" hidden="1"/>
    <col min="5871" max="5871" width="12.875" style="21" hidden="1"/>
    <col min="5872" max="5872" width="13" style="21" hidden="1"/>
    <col min="5873" max="5873" width="18.5" style="21" hidden="1"/>
    <col min="5874" max="5874" width="17.375" style="21" hidden="1"/>
    <col min="5875" max="5875" width="13" style="21" hidden="1"/>
    <col min="5876" max="5876" width="18.375" style="21" hidden="1"/>
    <col min="5877" max="5877" width="18" style="21" hidden="1"/>
    <col min="5878" max="5878" width="10.625" style="21" hidden="1"/>
    <col min="5879" max="5879" width="9" style="21" hidden="1"/>
    <col min="5880" max="5880" width="9.875" style="21" hidden="1"/>
    <col min="5881" max="5881" width="10.25" style="21" hidden="1"/>
    <col min="5882" max="5883" width="13.25" style="21" hidden="1"/>
    <col min="5884" max="5884" width="11.75" style="21" hidden="1"/>
    <col min="5885" max="5885" width="15.375" style="21" hidden="1"/>
    <col min="5886" max="5886" width="11.125" style="21" hidden="1"/>
    <col min="5887" max="5887" width="0" style="21" hidden="1"/>
    <col min="5888" max="5888" width="10.5" style="21" hidden="1"/>
    <col min="5889" max="5889" width="10" style="21" hidden="1"/>
    <col min="5890" max="5890" width="16.375" style="21" hidden="1"/>
    <col min="5891" max="5891" width="9.75" style="21" hidden="1"/>
    <col min="5892" max="5892" width="12" style="21" hidden="1"/>
    <col min="5893" max="5893" width="0" style="21" hidden="1"/>
    <col min="5894" max="5894" width="10.75" style="21" hidden="1"/>
    <col min="5895" max="5895" width="10.25" style="21" hidden="1"/>
    <col min="5896" max="5896" width="2.625" style="21" hidden="1"/>
    <col min="5897" max="5897" width="12" style="21" hidden="1"/>
    <col min="5898" max="6122" width="9" style="21" hidden="1"/>
    <col min="6123" max="6123" width="0" style="21" hidden="1"/>
    <col min="6124" max="6124" width="4.5" style="21" hidden="1"/>
    <col min="6125" max="6125" width="40" style="21" hidden="1"/>
    <col min="6126" max="6126" width="9.625" style="21" hidden="1"/>
    <col min="6127" max="6127" width="12.875" style="21" hidden="1"/>
    <col min="6128" max="6128" width="13" style="21" hidden="1"/>
    <col min="6129" max="6129" width="18.5" style="21" hidden="1"/>
    <col min="6130" max="6130" width="17.375" style="21" hidden="1"/>
    <col min="6131" max="6131" width="13" style="21" hidden="1"/>
    <col min="6132" max="6132" width="18.375" style="21" hidden="1"/>
    <col min="6133" max="6133" width="18" style="21" hidden="1"/>
    <col min="6134" max="6134" width="10.625" style="21" hidden="1"/>
    <col min="6135" max="6135" width="9" style="21" hidden="1"/>
    <col min="6136" max="6136" width="9.875" style="21" hidden="1"/>
    <col min="6137" max="6137" width="10.25" style="21" hidden="1"/>
    <col min="6138" max="6139" width="13.25" style="21" hidden="1"/>
    <col min="6140" max="6140" width="11.75" style="21" hidden="1"/>
    <col min="6141" max="6141" width="15.375" style="21" hidden="1"/>
    <col min="6142" max="6142" width="11.125" style="21" hidden="1"/>
    <col min="6143" max="6143" width="0" style="21" hidden="1"/>
    <col min="6144" max="6144" width="10.5" style="21" hidden="1"/>
    <col min="6145" max="6145" width="10" style="21" hidden="1"/>
    <col min="6146" max="6146" width="16.375" style="21" hidden="1"/>
    <col min="6147" max="6147" width="9.75" style="21" hidden="1"/>
    <col min="6148" max="6148" width="12" style="21" hidden="1"/>
    <col min="6149" max="6149" width="0" style="21" hidden="1"/>
    <col min="6150" max="6150" width="10.75" style="21" hidden="1"/>
    <col min="6151" max="6151" width="10.25" style="21" hidden="1"/>
    <col min="6152" max="6152" width="2.625" style="21" hidden="1"/>
    <col min="6153" max="6153" width="12" style="21" hidden="1"/>
    <col min="6154" max="6378" width="9" style="21" hidden="1"/>
    <col min="6379" max="6379" width="0" style="21" hidden="1"/>
    <col min="6380" max="6380" width="4.5" style="21" hidden="1"/>
    <col min="6381" max="6381" width="40" style="21" hidden="1"/>
    <col min="6382" max="6382" width="9.625" style="21" hidden="1"/>
    <col min="6383" max="6383" width="12.875" style="21" hidden="1"/>
    <col min="6384" max="6384" width="13" style="21" hidden="1"/>
    <col min="6385" max="6385" width="18.5" style="21" hidden="1"/>
    <col min="6386" max="6386" width="17.375" style="21" hidden="1"/>
    <col min="6387" max="6387" width="13" style="21" hidden="1"/>
    <col min="6388" max="6388" width="18.375" style="21" hidden="1"/>
    <col min="6389" max="6389" width="18" style="21" hidden="1"/>
    <col min="6390" max="6390" width="10.625" style="21" hidden="1"/>
    <col min="6391" max="6391" width="9" style="21" hidden="1"/>
    <col min="6392" max="6392" width="9.875" style="21" hidden="1"/>
    <col min="6393" max="6393" width="10.25" style="21" hidden="1"/>
    <col min="6394" max="6395" width="13.25" style="21" hidden="1"/>
    <col min="6396" max="6396" width="11.75" style="21" hidden="1"/>
    <col min="6397" max="6397" width="15.375" style="21" hidden="1"/>
    <col min="6398" max="6398" width="11.125" style="21" hidden="1"/>
    <col min="6399" max="6399" width="0" style="21" hidden="1"/>
    <col min="6400" max="6400" width="10.5" style="21" hidden="1"/>
    <col min="6401" max="6401" width="10" style="21" hidden="1"/>
    <col min="6402" max="6402" width="16.375" style="21" hidden="1"/>
    <col min="6403" max="6403" width="9.75" style="21" hidden="1"/>
    <col min="6404" max="6404" width="12" style="21" hidden="1"/>
    <col min="6405" max="6405" width="0" style="21" hidden="1"/>
    <col min="6406" max="6406" width="10.75" style="21" hidden="1"/>
    <col min="6407" max="6407" width="10.25" style="21" hidden="1"/>
    <col min="6408" max="6408" width="2.625" style="21" hidden="1"/>
    <col min="6409" max="6409" width="12" style="21" hidden="1"/>
    <col min="6410" max="6634" width="9" style="21" hidden="1"/>
    <col min="6635" max="6635" width="0" style="21" hidden="1"/>
    <col min="6636" max="6636" width="4.5" style="21" hidden="1"/>
    <col min="6637" max="6637" width="40" style="21" hidden="1"/>
    <col min="6638" max="6638" width="9.625" style="21" hidden="1"/>
    <col min="6639" max="6639" width="12.875" style="21" hidden="1"/>
    <col min="6640" max="6640" width="13" style="21" hidden="1"/>
    <col min="6641" max="6641" width="18.5" style="21" hidden="1"/>
    <col min="6642" max="6642" width="17.375" style="21" hidden="1"/>
    <col min="6643" max="6643" width="13" style="21" hidden="1"/>
    <col min="6644" max="6644" width="18.375" style="21" hidden="1"/>
    <col min="6645" max="6645" width="18" style="21" hidden="1"/>
    <col min="6646" max="6646" width="10.625" style="21" hidden="1"/>
    <col min="6647" max="6647" width="9" style="21" hidden="1"/>
    <col min="6648" max="6648" width="9.875" style="21" hidden="1"/>
    <col min="6649" max="6649" width="10.25" style="21" hidden="1"/>
    <col min="6650" max="6651" width="13.25" style="21" hidden="1"/>
    <col min="6652" max="6652" width="11.75" style="21" hidden="1"/>
    <col min="6653" max="6653" width="15.375" style="21" hidden="1"/>
    <col min="6654" max="6654" width="11.125" style="21" hidden="1"/>
    <col min="6655" max="6655" width="0" style="21" hidden="1"/>
    <col min="6656" max="6656" width="10.5" style="21" hidden="1"/>
    <col min="6657" max="6657" width="10" style="21" hidden="1"/>
    <col min="6658" max="6658" width="16.375" style="21" hidden="1"/>
    <col min="6659" max="6659" width="9.75" style="21" hidden="1"/>
    <col min="6660" max="6660" width="12" style="21" hidden="1"/>
    <col min="6661" max="6661" width="0" style="21" hidden="1"/>
    <col min="6662" max="6662" width="10.75" style="21" hidden="1"/>
    <col min="6663" max="6663" width="10.25" style="21" hidden="1"/>
    <col min="6664" max="6664" width="2.625" style="21" hidden="1"/>
    <col min="6665" max="6665" width="12" style="21" hidden="1"/>
    <col min="6666" max="6890" width="9" style="21" hidden="1"/>
    <col min="6891" max="6891" width="0" style="21" hidden="1"/>
    <col min="6892" max="6892" width="4.5" style="21" hidden="1"/>
    <col min="6893" max="6893" width="40" style="21" hidden="1"/>
    <col min="6894" max="6894" width="9.625" style="21" hidden="1"/>
    <col min="6895" max="6895" width="12.875" style="21" hidden="1"/>
    <col min="6896" max="6896" width="13" style="21" hidden="1"/>
    <col min="6897" max="6897" width="18.5" style="21" hidden="1"/>
    <col min="6898" max="6898" width="17.375" style="21" hidden="1"/>
    <col min="6899" max="6899" width="13" style="21" hidden="1"/>
    <col min="6900" max="6900" width="18.375" style="21" hidden="1"/>
    <col min="6901" max="6901" width="18" style="21" hidden="1"/>
    <col min="6902" max="6902" width="10.625" style="21" hidden="1"/>
    <col min="6903" max="6903" width="9" style="21" hidden="1"/>
    <col min="6904" max="6904" width="9.875" style="21" hidden="1"/>
    <col min="6905" max="6905" width="10.25" style="21" hidden="1"/>
    <col min="6906" max="6907" width="13.25" style="21" hidden="1"/>
    <col min="6908" max="6908" width="11.75" style="21" hidden="1"/>
    <col min="6909" max="6909" width="15.375" style="21" hidden="1"/>
    <col min="6910" max="6910" width="11.125" style="21" hidden="1"/>
    <col min="6911" max="6911" width="0" style="21" hidden="1"/>
    <col min="6912" max="6912" width="10.5" style="21" hidden="1"/>
    <col min="6913" max="6913" width="10" style="21" hidden="1"/>
    <col min="6914" max="6914" width="16.375" style="21" hidden="1"/>
    <col min="6915" max="6915" width="9.75" style="21" hidden="1"/>
    <col min="6916" max="6916" width="12" style="21" hidden="1"/>
    <col min="6917" max="6917" width="0" style="21" hidden="1"/>
    <col min="6918" max="6918" width="10.75" style="21" hidden="1"/>
    <col min="6919" max="6919" width="10.25" style="21" hidden="1"/>
    <col min="6920" max="6920" width="2.625" style="21" hidden="1"/>
    <col min="6921" max="6921" width="12" style="21" hidden="1"/>
    <col min="6922" max="7146" width="9" style="21" hidden="1"/>
    <col min="7147" max="7147" width="0" style="21" hidden="1"/>
    <col min="7148" max="7148" width="4.5" style="21" hidden="1"/>
    <col min="7149" max="7149" width="40" style="21" hidden="1"/>
    <col min="7150" max="7150" width="9.625" style="21" hidden="1"/>
    <col min="7151" max="7151" width="12.875" style="21" hidden="1"/>
    <col min="7152" max="7152" width="13" style="21" hidden="1"/>
    <col min="7153" max="7153" width="18.5" style="21" hidden="1"/>
    <col min="7154" max="7154" width="17.375" style="21" hidden="1"/>
    <col min="7155" max="7155" width="13" style="21" hidden="1"/>
    <col min="7156" max="7156" width="18.375" style="21" hidden="1"/>
    <col min="7157" max="7157" width="18" style="21" hidden="1"/>
    <col min="7158" max="7158" width="10.625" style="21" hidden="1"/>
    <col min="7159" max="7159" width="9" style="21" hidden="1"/>
    <col min="7160" max="7160" width="9.875" style="21" hidden="1"/>
    <col min="7161" max="7161" width="10.25" style="21" hidden="1"/>
    <col min="7162" max="7163" width="13.25" style="21" hidden="1"/>
    <col min="7164" max="7164" width="11.75" style="21" hidden="1"/>
    <col min="7165" max="7165" width="15.375" style="21" hidden="1"/>
    <col min="7166" max="7166" width="11.125" style="21" hidden="1"/>
    <col min="7167" max="7167" width="0" style="21" hidden="1"/>
    <col min="7168" max="7168" width="10.5" style="21" hidden="1"/>
    <col min="7169" max="7169" width="10" style="21" hidden="1"/>
    <col min="7170" max="7170" width="16.375" style="21" hidden="1"/>
    <col min="7171" max="7171" width="9.75" style="21" hidden="1"/>
    <col min="7172" max="7172" width="12" style="21" hidden="1"/>
    <col min="7173" max="7173" width="0" style="21" hidden="1"/>
    <col min="7174" max="7174" width="10.75" style="21" hidden="1"/>
    <col min="7175" max="7175" width="10.25" style="21" hidden="1"/>
    <col min="7176" max="7176" width="2.625" style="21" hidden="1"/>
    <col min="7177" max="7177" width="12" style="21" hidden="1"/>
    <col min="7178" max="7402" width="9" style="21" hidden="1"/>
    <col min="7403" max="7403" width="0" style="21" hidden="1"/>
    <col min="7404" max="7404" width="4.5" style="21" hidden="1"/>
    <col min="7405" max="7405" width="40" style="21" hidden="1"/>
    <col min="7406" max="7406" width="9.625" style="21" hidden="1"/>
    <col min="7407" max="7407" width="12.875" style="21" hidden="1"/>
    <col min="7408" max="7408" width="13" style="21" hidden="1"/>
    <col min="7409" max="7409" width="18.5" style="21" hidden="1"/>
    <col min="7410" max="7410" width="17.375" style="21" hidden="1"/>
    <col min="7411" max="7411" width="13" style="21" hidden="1"/>
    <col min="7412" max="7412" width="18.375" style="21" hidden="1"/>
    <col min="7413" max="7413" width="18" style="21" hidden="1"/>
    <col min="7414" max="7414" width="10.625" style="21" hidden="1"/>
    <col min="7415" max="7415" width="9" style="21" hidden="1"/>
    <col min="7416" max="7416" width="9.875" style="21" hidden="1"/>
    <col min="7417" max="7417" width="10.25" style="21" hidden="1"/>
    <col min="7418" max="7419" width="13.25" style="21" hidden="1"/>
    <col min="7420" max="7420" width="11.75" style="21" hidden="1"/>
    <col min="7421" max="7421" width="15.375" style="21" hidden="1"/>
    <col min="7422" max="7422" width="11.125" style="21" hidden="1"/>
    <col min="7423" max="7423" width="0" style="21" hidden="1"/>
    <col min="7424" max="7424" width="10.5" style="21" hidden="1"/>
    <col min="7425" max="7425" width="10" style="21" hidden="1"/>
    <col min="7426" max="7426" width="16.375" style="21" hidden="1"/>
    <col min="7427" max="7427" width="9.75" style="21" hidden="1"/>
    <col min="7428" max="7428" width="12" style="21" hidden="1"/>
    <col min="7429" max="7429" width="0" style="21" hidden="1"/>
    <col min="7430" max="7430" width="10.75" style="21" hidden="1"/>
    <col min="7431" max="7431" width="10.25" style="21" hidden="1"/>
    <col min="7432" max="7432" width="2.625" style="21" hidden="1"/>
    <col min="7433" max="7433" width="12" style="21" hidden="1"/>
    <col min="7434" max="7658" width="9" style="21" hidden="1"/>
    <col min="7659" max="7659" width="0" style="21" hidden="1"/>
    <col min="7660" max="7660" width="4.5" style="21" hidden="1"/>
    <col min="7661" max="7661" width="40" style="21" hidden="1"/>
    <col min="7662" max="7662" width="9.625" style="21" hidden="1"/>
    <col min="7663" max="7663" width="12.875" style="21" hidden="1"/>
    <col min="7664" max="7664" width="13" style="21" hidden="1"/>
    <col min="7665" max="7665" width="18.5" style="21" hidden="1"/>
    <col min="7666" max="7666" width="17.375" style="21" hidden="1"/>
    <col min="7667" max="7667" width="13" style="21" hidden="1"/>
    <col min="7668" max="7668" width="18.375" style="21" hidden="1"/>
    <col min="7669" max="7669" width="18" style="21" hidden="1"/>
    <col min="7670" max="7670" width="10.625" style="21" hidden="1"/>
    <col min="7671" max="7671" width="9" style="21" hidden="1"/>
    <col min="7672" max="7672" width="9.875" style="21" hidden="1"/>
    <col min="7673" max="7673" width="10.25" style="21" hidden="1"/>
    <col min="7674" max="7675" width="13.25" style="21" hidden="1"/>
    <col min="7676" max="7676" width="11.75" style="21" hidden="1"/>
    <col min="7677" max="7677" width="15.375" style="21" hidden="1"/>
    <col min="7678" max="7678" width="11.125" style="21" hidden="1"/>
    <col min="7679" max="7679" width="0" style="21" hidden="1"/>
    <col min="7680" max="7680" width="10.5" style="21" hidden="1"/>
    <col min="7681" max="7681" width="10" style="21" hidden="1"/>
    <col min="7682" max="7682" width="16.375" style="21" hidden="1"/>
    <col min="7683" max="7683" width="9.75" style="21" hidden="1"/>
    <col min="7684" max="7684" width="12" style="21" hidden="1"/>
    <col min="7685" max="7685" width="0" style="21" hidden="1"/>
    <col min="7686" max="7686" width="10.75" style="21" hidden="1"/>
    <col min="7687" max="7687" width="10.25" style="21" hidden="1"/>
    <col min="7688" max="7688" width="2.625" style="21" hidden="1"/>
    <col min="7689" max="7689" width="12" style="21" hidden="1"/>
    <col min="7690" max="7914" width="9" style="21" hidden="1"/>
    <col min="7915" max="7915" width="0" style="21" hidden="1"/>
    <col min="7916" max="7916" width="4.5" style="21" hidden="1"/>
    <col min="7917" max="7917" width="40" style="21" hidden="1"/>
    <col min="7918" max="7918" width="9.625" style="21" hidden="1"/>
    <col min="7919" max="7919" width="12.875" style="21" hidden="1"/>
    <col min="7920" max="7920" width="13" style="21" hidden="1"/>
    <col min="7921" max="7921" width="18.5" style="21" hidden="1"/>
    <col min="7922" max="7922" width="17.375" style="21" hidden="1"/>
    <col min="7923" max="7923" width="13" style="21" hidden="1"/>
    <col min="7924" max="7924" width="18.375" style="21" hidden="1"/>
    <col min="7925" max="7925" width="18" style="21" hidden="1"/>
    <col min="7926" max="7926" width="10.625" style="21" hidden="1"/>
    <col min="7927" max="7927" width="9" style="21" hidden="1"/>
    <col min="7928" max="7928" width="9.875" style="21" hidden="1"/>
    <col min="7929" max="7929" width="10.25" style="21" hidden="1"/>
    <col min="7930" max="7931" width="13.25" style="21" hidden="1"/>
    <col min="7932" max="7932" width="11.75" style="21" hidden="1"/>
    <col min="7933" max="7933" width="15.375" style="21" hidden="1"/>
    <col min="7934" max="7934" width="11.125" style="21" hidden="1"/>
    <col min="7935" max="7935" width="0" style="21" hidden="1"/>
    <col min="7936" max="7936" width="10.5" style="21" hidden="1"/>
    <col min="7937" max="7937" width="10" style="21" hidden="1"/>
    <col min="7938" max="7938" width="16.375" style="21" hidden="1"/>
    <col min="7939" max="7939" width="9.75" style="21" hidden="1"/>
    <col min="7940" max="7940" width="12" style="21" hidden="1"/>
    <col min="7941" max="7941" width="0" style="21" hidden="1"/>
    <col min="7942" max="7942" width="10.75" style="21" hidden="1"/>
    <col min="7943" max="7943" width="10.25" style="21" hidden="1"/>
    <col min="7944" max="7944" width="2.625" style="21" hidden="1"/>
    <col min="7945" max="7945" width="12" style="21" hidden="1"/>
    <col min="7946" max="8170" width="9" style="21" hidden="1"/>
    <col min="8171" max="8171" width="0" style="21" hidden="1"/>
    <col min="8172" max="8172" width="4.5" style="21" hidden="1"/>
    <col min="8173" max="8173" width="40" style="21" hidden="1"/>
    <col min="8174" max="8174" width="9.625" style="21" hidden="1"/>
    <col min="8175" max="8175" width="12.875" style="21" hidden="1"/>
    <col min="8176" max="8176" width="13" style="21" hidden="1"/>
    <col min="8177" max="8177" width="18.5" style="21" hidden="1"/>
    <col min="8178" max="8178" width="17.375" style="21" hidden="1"/>
    <col min="8179" max="8179" width="13" style="21" hidden="1"/>
    <col min="8180" max="8180" width="18.375" style="21" hidden="1"/>
    <col min="8181" max="8181" width="18" style="21" hidden="1"/>
    <col min="8182" max="8182" width="10.625" style="21" hidden="1"/>
    <col min="8183" max="8183" width="9" style="21" hidden="1"/>
    <col min="8184" max="8184" width="9.875" style="21" hidden="1"/>
    <col min="8185" max="8185" width="10.25" style="21" hidden="1"/>
    <col min="8186" max="8187" width="13.25" style="21" hidden="1"/>
    <col min="8188" max="8188" width="11.75" style="21" hidden="1"/>
    <col min="8189" max="8189" width="15.375" style="21" hidden="1"/>
    <col min="8190" max="8190" width="11.125" style="21" hidden="1"/>
    <col min="8191" max="8191" width="0" style="21" hidden="1"/>
    <col min="8192" max="8192" width="10.5" style="21" hidden="1"/>
    <col min="8193" max="8193" width="10" style="21" hidden="1"/>
    <col min="8194" max="8194" width="16.375" style="21" hidden="1"/>
    <col min="8195" max="8195" width="9.75" style="21" hidden="1"/>
    <col min="8196" max="8196" width="12" style="21" hidden="1"/>
    <col min="8197" max="8197" width="0" style="21" hidden="1"/>
    <col min="8198" max="8198" width="10.75" style="21" hidden="1"/>
    <col min="8199" max="8199" width="10.25" style="21" hidden="1"/>
    <col min="8200" max="8200" width="2.625" style="21" hidden="1"/>
    <col min="8201" max="8201" width="12" style="21" hidden="1"/>
    <col min="8202" max="8426" width="9" style="21" hidden="1"/>
    <col min="8427" max="8427" width="0" style="21" hidden="1"/>
    <col min="8428" max="8428" width="4.5" style="21" hidden="1"/>
    <col min="8429" max="8429" width="40" style="21" hidden="1"/>
    <col min="8430" max="8430" width="9.625" style="21" hidden="1"/>
    <col min="8431" max="8431" width="12.875" style="21" hidden="1"/>
    <col min="8432" max="8432" width="13" style="21" hidden="1"/>
    <col min="8433" max="8433" width="18.5" style="21" hidden="1"/>
    <col min="8434" max="8434" width="17.375" style="21" hidden="1"/>
    <col min="8435" max="8435" width="13" style="21" hidden="1"/>
    <col min="8436" max="8436" width="18.375" style="21" hidden="1"/>
    <col min="8437" max="8437" width="18" style="21" hidden="1"/>
    <col min="8438" max="8438" width="10.625" style="21" hidden="1"/>
    <col min="8439" max="8439" width="9" style="21" hidden="1"/>
    <col min="8440" max="8440" width="9.875" style="21" hidden="1"/>
    <col min="8441" max="8441" width="10.25" style="21" hidden="1"/>
    <col min="8442" max="8443" width="13.25" style="21" hidden="1"/>
    <col min="8444" max="8444" width="11.75" style="21" hidden="1"/>
    <col min="8445" max="8445" width="15.375" style="21" hidden="1"/>
    <col min="8446" max="8446" width="11.125" style="21" hidden="1"/>
    <col min="8447" max="8447" width="0" style="21" hidden="1"/>
    <col min="8448" max="8448" width="10.5" style="21" hidden="1"/>
    <col min="8449" max="8449" width="10" style="21" hidden="1"/>
    <col min="8450" max="8450" width="16.375" style="21" hidden="1"/>
    <col min="8451" max="8451" width="9.75" style="21" hidden="1"/>
    <col min="8452" max="8452" width="12" style="21" hidden="1"/>
    <col min="8453" max="8453" width="0" style="21" hidden="1"/>
    <col min="8454" max="8454" width="10.75" style="21" hidden="1"/>
    <col min="8455" max="8455" width="10.25" style="21" hidden="1"/>
    <col min="8456" max="8456" width="2.625" style="21" hidden="1"/>
    <col min="8457" max="8457" width="12" style="21" hidden="1"/>
    <col min="8458" max="8682" width="9" style="21" hidden="1"/>
    <col min="8683" max="8683" width="0" style="21" hidden="1"/>
    <col min="8684" max="8684" width="4.5" style="21" hidden="1"/>
    <col min="8685" max="8685" width="40" style="21" hidden="1"/>
    <col min="8686" max="8686" width="9.625" style="21" hidden="1"/>
    <col min="8687" max="8687" width="12.875" style="21" hidden="1"/>
    <col min="8688" max="8688" width="13" style="21" hidden="1"/>
    <col min="8689" max="8689" width="18.5" style="21" hidden="1"/>
    <col min="8690" max="8690" width="17.375" style="21" hidden="1"/>
    <col min="8691" max="8691" width="13" style="21" hidden="1"/>
    <col min="8692" max="8692" width="18.375" style="21" hidden="1"/>
    <col min="8693" max="8693" width="18" style="21" hidden="1"/>
    <col min="8694" max="8694" width="10.625" style="21" hidden="1"/>
    <col min="8695" max="8695" width="9" style="21" hidden="1"/>
    <col min="8696" max="8696" width="9.875" style="21" hidden="1"/>
    <col min="8697" max="8697" width="10.25" style="21" hidden="1"/>
    <col min="8698" max="8699" width="13.25" style="21" hidden="1"/>
    <col min="8700" max="8700" width="11.75" style="21" hidden="1"/>
    <col min="8701" max="8701" width="15.375" style="21" hidden="1"/>
    <col min="8702" max="8702" width="11.125" style="21" hidden="1"/>
    <col min="8703" max="8703" width="0" style="21" hidden="1"/>
    <col min="8704" max="8704" width="10.5" style="21" hidden="1"/>
    <col min="8705" max="8705" width="10" style="21" hidden="1"/>
    <col min="8706" max="8706" width="16.375" style="21" hidden="1"/>
    <col min="8707" max="8707" width="9.75" style="21" hidden="1"/>
    <col min="8708" max="8708" width="12" style="21" hidden="1"/>
    <col min="8709" max="8709" width="0" style="21" hidden="1"/>
    <col min="8710" max="8710" width="10.75" style="21" hidden="1"/>
    <col min="8711" max="8711" width="10.25" style="21" hidden="1"/>
    <col min="8712" max="8712" width="2.625" style="21" hidden="1"/>
    <col min="8713" max="8713" width="12" style="21" hidden="1"/>
    <col min="8714" max="8938" width="9" style="21" hidden="1"/>
    <col min="8939" max="8939" width="0" style="21" hidden="1"/>
    <col min="8940" max="8940" width="4.5" style="21" hidden="1"/>
    <col min="8941" max="8941" width="40" style="21" hidden="1"/>
    <col min="8942" max="8942" width="9.625" style="21" hidden="1"/>
    <col min="8943" max="8943" width="12.875" style="21" hidden="1"/>
    <col min="8944" max="8944" width="13" style="21" hidden="1"/>
    <col min="8945" max="8945" width="18.5" style="21" hidden="1"/>
    <col min="8946" max="8946" width="17.375" style="21" hidden="1"/>
    <col min="8947" max="8947" width="13" style="21" hidden="1"/>
    <col min="8948" max="8948" width="18.375" style="21" hidden="1"/>
    <col min="8949" max="8949" width="18" style="21" hidden="1"/>
    <col min="8950" max="8950" width="10.625" style="21" hidden="1"/>
    <col min="8951" max="8951" width="9" style="21" hidden="1"/>
    <col min="8952" max="8952" width="9.875" style="21" hidden="1"/>
    <col min="8953" max="8953" width="10.25" style="21" hidden="1"/>
    <col min="8954" max="8955" width="13.25" style="21" hidden="1"/>
    <col min="8956" max="8956" width="11.75" style="21" hidden="1"/>
    <col min="8957" max="8957" width="15.375" style="21" hidden="1"/>
    <col min="8958" max="8958" width="11.125" style="21" hidden="1"/>
    <col min="8959" max="8959" width="0" style="21" hidden="1"/>
    <col min="8960" max="8960" width="10.5" style="21" hidden="1"/>
    <col min="8961" max="8961" width="10" style="21" hidden="1"/>
    <col min="8962" max="8962" width="16.375" style="21" hidden="1"/>
    <col min="8963" max="8963" width="9.75" style="21" hidden="1"/>
    <col min="8964" max="8964" width="12" style="21" hidden="1"/>
    <col min="8965" max="8965" width="0" style="21" hidden="1"/>
    <col min="8966" max="8966" width="10.75" style="21" hidden="1"/>
    <col min="8967" max="8967" width="10.25" style="21" hidden="1"/>
    <col min="8968" max="8968" width="2.625" style="21" hidden="1"/>
    <col min="8969" max="8969" width="12" style="21" hidden="1"/>
    <col min="8970" max="9194" width="9" style="21" hidden="1"/>
    <col min="9195" max="9195" width="0" style="21" hidden="1"/>
    <col min="9196" max="9196" width="4.5" style="21" hidden="1"/>
    <col min="9197" max="9197" width="40" style="21" hidden="1"/>
    <col min="9198" max="9198" width="9.625" style="21" hidden="1"/>
    <col min="9199" max="9199" width="12.875" style="21" hidden="1"/>
    <col min="9200" max="9200" width="13" style="21" hidden="1"/>
    <col min="9201" max="9201" width="18.5" style="21" hidden="1"/>
    <col min="9202" max="9202" width="17.375" style="21" hidden="1"/>
    <col min="9203" max="9203" width="13" style="21" hidden="1"/>
    <col min="9204" max="9204" width="18.375" style="21" hidden="1"/>
    <col min="9205" max="9205" width="18" style="21" hidden="1"/>
    <col min="9206" max="9206" width="10.625" style="21" hidden="1"/>
    <col min="9207" max="9207" width="9" style="21" hidden="1"/>
    <col min="9208" max="9208" width="9.875" style="21" hidden="1"/>
    <col min="9209" max="9209" width="10.25" style="21" hidden="1"/>
    <col min="9210" max="9211" width="13.25" style="21" hidden="1"/>
    <col min="9212" max="9212" width="11.75" style="21" hidden="1"/>
    <col min="9213" max="9213" width="15.375" style="21" hidden="1"/>
    <col min="9214" max="9214" width="11.125" style="21" hidden="1"/>
    <col min="9215" max="9215" width="0" style="21" hidden="1"/>
    <col min="9216" max="9216" width="10.5" style="21" hidden="1"/>
    <col min="9217" max="9217" width="10" style="21" hidden="1"/>
    <col min="9218" max="9218" width="16.375" style="21" hidden="1"/>
    <col min="9219" max="9219" width="9.75" style="21" hidden="1"/>
    <col min="9220" max="9220" width="12" style="21" hidden="1"/>
    <col min="9221" max="9221" width="0" style="21" hidden="1"/>
    <col min="9222" max="9222" width="10.75" style="21" hidden="1"/>
    <col min="9223" max="9223" width="10.25" style="21" hidden="1"/>
    <col min="9224" max="9224" width="2.625" style="21" hidden="1"/>
    <col min="9225" max="9225" width="12" style="21" hidden="1"/>
    <col min="9226" max="9450" width="9" style="21" hidden="1"/>
    <col min="9451" max="9451" width="0" style="21" hidden="1"/>
    <col min="9452" max="9452" width="4.5" style="21" hidden="1"/>
    <col min="9453" max="9453" width="40" style="21" hidden="1"/>
    <col min="9454" max="9454" width="9.625" style="21" hidden="1"/>
    <col min="9455" max="9455" width="12.875" style="21" hidden="1"/>
    <col min="9456" max="9456" width="13" style="21" hidden="1"/>
    <col min="9457" max="9457" width="18.5" style="21" hidden="1"/>
    <col min="9458" max="9458" width="17.375" style="21" hidden="1"/>
    <col min="9459" max="9459" width="13" style="21" hidden="1"/>
    <col min="9460" max="9460" width="18.375" style="21" hidden="1"/>
    <col min="9461" max="9461" width="18" style="21" hidden="1"/>
    <col min="9462" max="9462" width="10.625" style="21" hidden="1"/>
    <col min="9463" max="9463" width="9" style="21" hidden="1"/>
    <col min="9464" max="9464" width="9.875" style="21" hidden="1"/>
    <col min="9465" max="9465" width="10.25" style="21" hidden="1"/>
    <col min="9466" max="9467" width="13.25" style="21" hidden="1"/>
    <col min="9468" max="9468" width="11.75" style="21" hidden="1"/>
    <col min="9469" max="9469" width="15.375" style="21" hidden="1"/>
    <col min="9470" max="9470" width="11.125" style="21" hidden="1"/>
    <col min="9471" max="9471" width="0" style="21" hidden="1"/>
    <col min="9472" max="9472" width="10.5" style="21" hidden="1"/>
    <col min="9473" max="9473" width="10" style="21" hidden="1"/>
    <col min="9474" max="9474" width="16.375" style="21" hidden="1"/>
    <col min="9475" max="9475" width="9.75" style="21" hidden="1"/>
    <col min="9476" max="9476" width="12" style="21" hidden="1"/>
    <col min="9477" max="9477" width="0" style="21" hidden="1"/>
    <col min="9478" max="9478" width="10.75" style="21" hidden="1"/>
    <col min="9479" max="9479" width="10.25" style="21" hidden="1"/>
    <col min="9480" max="9480" width="2.625" style="21" hidden="1"/>
    <col min="9481" max="9481" width="12" style="21" hidden="1"/>
    <col min="9482" max="9706" width="9" style="21" hidden="1"/>
    <col min="9707" max="9707" width="0" style="21" hidden="1"/>
    <col min="9708" max="9708" width="4.5" style="21" hidden="1"/>
    <col min="9709" max="9709" width="40" style="21" hidden="1"/>
    <col min="9710" max="9710" width="9.625" style="21" hidden="1"/>
    <col min="9711" max="9711" width="12.875" style="21" hidden="1"/>
    <col min="9712" max="9712" width="13" style="21" hidden="1"/>
    <col min="9713" max="9713" width="18.5" style="21" hidden="1"/>
    <col min="9714" max="9714" width="17.375" style="21" hidden="1"/>
    <col min="9715" max="9715" width="13" style="21" hidden="1"/>
    <col min="9716" max="9716" width="18.375" style="21" hidden="1"/>
    <col min="9717" max="9717" width="18" style="21" hidden="1"/>
    <col min="9718" max="9718" width="10.625" style="21" hidden="1"/>
    <col min="9719" max="9719" width="9" style="21" hidden="1"/>
    <col min="9720" max="9720" width="9.875" style="21" hidden="1"/>
    <col min="9721" max="9721" width="10.25" style="21" hidden="1"/>
    <col min="9722" max="9723" width="13.25" style="21" hidden="1"/>
    <col min="9724" max="9724" width="11.75" style="21" hidden="1"/>
    <col min="9725" max="9725" width="15.375" style="21" hidden="1"/>
    <col min="9726" max="9726" width="11.125" style="21" hidden="1"/>
    <col min="9727" max="9727" width="0" style="21" hidden="1"/>
    <col min="9728" max="9728" width="10.5" style="21" hidden="1"/>
    <col min="9729" max="9729" width="10" style="21" hidden="1"/>
    <col min="9730" max="9730" width="16.375" style="21" hidden="1"/>
    <col min="9731" max="9731" width="9.75" style="21" hidden="1"/>
    <col min="9732" max="9732" width="12" style="21" hidden="1"/>
    <col min="9733" max="9733" width="0" style="21" hidden="1"/>
    <col min="9734" max="9734" width="10.75" style="21" hidden="1"/>
    <col min="9735" max="9735" width="10.25" style="21" hidden="1"/>
    <col min="9736" max="9736" width="2.625" style="21" hidden="1"/>
    <col min="9737" max="9737" width="12" style="21" hidden="1"/>
    <col min="9738" max="9962" width="9" style="21" hidden="1"/>
    <col min="9963" max="9963" width="0" style="21" hidden="1"/>
    <col min="9964" max="9964" width="4.5" style="21" hidden="1"/>
    <col min="9965" max="9965" width="40" style="21" hidden="1"/>
    <col min="9966" max="9966" width="9.625" style="21" hidden="1"/>
    <col min="9967" max="9967" width="12.875" style="21" hidden="1"/>
    <col min="9968" max="9968" width="13" style="21" hidden="1"/>
    <col min="9969" max="9969" width="18.5" style="21" hidden="1"/>
    <col min="9970" max="9970" width="17.375" style="21" hidden="1"/>
    <col min="9971" max="9971" width="13" style="21" hidden="1"/>
    <col min="9972" max="9972" width="18.375" style="21" hidden="1"/>
    <col min="9973" max="9973" width="18" style="21" hidden="1"/>
    <col min="9974" max="9974" width="10.625" style="21" hidden="1"/>
    <col min="9975" max="9975" width="9" style="21" hidden="1"/>
    <col min="9976" max="9976" width="9.875" style="21" hidden="1"/>
    <col min="9977" max="9977" width="10.25" style="21" hidden="1"/>
    <col min="9978" max="9979" width="13.25" style="21" hidden="1"/>
    <col min="9980" max="9980" width="11.75" style="21" hidden="1"/>
    <col min="9981" max="9981" width="15.375" style="21" hidden="1"/>
    <col min="9982" max="9982" width="11.125" style="21" hidden="1"/>
    <col min="9983" max="9983" width="0" style="21" hidden="1"/>
    <col min="9984" max="9984" width="10.5" style="21" hidden="1"/>
    <col min="9985" max="9985" width="10" style="21" hidden="1"/>
    <col min="9986" max="9986" width="16.375" style="21" hidden="1"/>
    <col min="9987" max="9987" width="9.75" style="21" hidden="1"/>
    <col min="9988" max="9988" width="12" style="21" hidden="1"/>
    <col min="9989" max="9989" width="0" style="21" hidden="1"/>
    <col min="9990" max="9990" width="10.75" style="21" hidden="1"/>
    <col min="9991" max="9991" width="10.25" style="21" hidden="1"/>
    <col min="9992" max="9992" width="2.625" style="21" hidden="1"/>
    <col min="9993" max="9993" width="12" style="21" hidden="1"/>
    <col min="9994" max="10218" width="9" style="21" hidden="1"/>
    <col min="10219" max="10219" width="0" style="21" hidden="1"/>
    <col min="10220" max="10220" width="4.5" style="21" hidden="1"/>
    <col min="10221" max="10221" width="40" style="21" hidden="1"/>
    <col min="10222" max="10222" width="9.625" style="21" hidden="1"/>
    <col min="10223" max="10223" width="12.875" style="21" hidden="1"/>
    <col min="10224" max="10224" width="13" style="21" hidden="1"/>
    <col min="10225" max="10225" width="18.5" style="21" hidden="1"/>
    <col min="10226" max="10226" width="17.375" style="21" hidden="1"/>
    <col min="10227" max="10227" width="13" style="21" hidden="1"/>
    <col min="10228" max="10228" width="18.375" style="21" hidden="1"/>
    <col min="10229" max="10229" width="18" style="21" hidden="1"/>
    <col min="10230" max="10230" width="10.625" style="21" hidden="1"/>
    <col min="10231" max="10231" width="9" style="21" hidden="1"/>
    <col min="10232" max="10232" width="9.875" style="21" hidden="1"/>
    <col min="10233" max="10233" width="10.25" style="21" hidden="1"/>
    <col min="10234" max="10235" width="13.25" style="21" hidden="1"/>
    <col min="10236" max="10236" width="11.75" style="21" hidden="1"/>
    <col min="10237" max="10237" width="15.375" style="21" hidden="1"/>
    <col min="10238" max="10238" width="11.125" style="21" hidden="1"/>
    <col min="10239" max="10239" width="0" style="21" hidden="1"/>
    <col min="10240" max="10240" width="10.5" style="21" hidden="1"/>
    <col min="10241" max="10241" width="10" style="21" hidden="1"/>
    <col min="10242" max="10242" width="16.375" style="21" hidden="1"/>
    <col min="10243" max="10243" width="9.75" style="21" hidden="1"/>
    <col min="10244" max="10244" width="12" style="21" hidden="1"/>
    <col min="10245" max="10245" width="0" style="21" hidden="1"/>
    <col min="10246" max="10246" width="10.75" style="21" hidden="1"/>
    <col min="10247" max="10247" width="10.25" style="21" hidden="1"/>
    <col min="10248" max="10248" width="2.625" style="21" hidden="1"/>
    <col min="10249" max="10249" width="12" style="21" hidden="1"/>
    <col min="10250" max="10474" width="9" style="21" hidden="1"/>
    <col min="10475" max="10475" width="0" style="21" hidden="1"/>
    <col min="10476" max="10476" width="4.5" style="21" hidden="1"/>
    <col min="10477" max="10477" width="40" style="21" hidden="1"/>
    <col min="10478" max="10478" width="9.625" style="21" hidden="1"/>
    <col min="10479" max="10479" width="12.875" style="21" hidden="1"/>
    <col min="10480" max="10480" width="13" style="21" hidden="1"/>
    <col min="10481" max="10481" width="18.5" style="21" hidden="1"/>
    <col min="10482" max="10482" width="17.375" style="21" hidden="1"/>
    <col min="10483" max="10483" width="13" style="21" hidden="1"/>
    <col min="10484" max="10484" width="18.375" style="21" hidden="1"/>
    <col min="10485" max="10485" width="18" style="21" hidden="1"/>
    <col min="10486" max="10486" width="10.625" style="21" hidden="1"/>
    <col min="10487" max="10487" width="9" style="21" hidden="1"/>
    <col min="10488" max="10488" width="9.875" style="21" hidden="1"/>
    <col min="10489" max="10489" width="10.25" style="21" hidden="1"/>
    <col min="10490" max="10491" width="13.25" style="21" hidden="1"/>
    <col min="10492" max="10492" width="11.75" style="21" hidden="1"/>
    <col min="10493" max="10493" width="15.375" style="21" hidden="1"/>
    <col min="10494" max="10494" width="11.125" style="21" hidden="1"/>
    <col min="10495" max="10495" width="0" style="21" hidden="1"/>
    <col min="10496" max="10496" width="10.5" style="21" hidden="1"/>
    <col min="10497" max="10497" width="10" style="21" hidden="1"/>
    <col min="10498" max="10498" width="16.375" style="21" hidden="1"/>
    <col min="10499" max="10499" width="9.75" style="21" hidden="1"/>
    <col min="10500" max="10500" width="12" style="21" hidden="1"/>
    <col min="10501" max="10501" width="0" style="21" hidden="1"/>
    <col min="10502" max="10502" width="10.75" style="21" hidden="1"/>
    <col min="10503" max="10503" width="10.25" style="21" hidden="1"/>
    <col min="10504" max="10504" width="2.625" style="21" hidden="1"/>
    <col min="10505" max="10505" width="12" style="21" hidden="1"/>
    <col min="10506" max="10730" width="9" style="21" hidden="1"/>
    <col min="10731" max="10731" width="0" style="21" hidden="1"/>
    <col min="10732" max="10732" width="4.5" style="21" hidden="1"/>
    <col min="10733" max="10733" width="40" style="21" hidden="1"/>
    <col min="10734" max="10734" width="9.625" style="21" hidden="1"/>
    <col min="10735" max="10735" width="12.875" style="21" hidden="1"/>
    <col min="10736" max="10736" width="13" style="21" hidden="1"/>
    <col min="10737" max="10737" width="18.5" style="21" hidden="1"/>
    <col min="10738" max="10738" width="17.375" style="21" hidden="1"/>
    <col min="10739" max="10739" width="13" style="21" hidden="1"/>
    <col min="10740" max="10740" width="18.375" style="21" hidden="1"/>
    <col min="10741" max="10741" width="18" style="21" hidden="1"/>
    <col min="10742" max="10742" width="10.625" style="21" hidden="1"/>
    <col min="10743" max="10743" width="9" style="21" hidden="1"/>
    <col min="10744" max="10744" width="9.875" style="21" hidden="1"/>
    <col min="10745" max="10745" width="10.25" style="21" hidden="1"/>
    <col min="10746" max="10747" width="13.25" style="21" hidden="1"/>
    <col min="10748" max="10748" width="11.75" style="21" hidden="1"/>
    <col min="10749" max="10749" width="15.375" style="21" hidden="1"/>
    <col min="10750" max="10750" width="11.125" style="21" hidden="1"/>
    <col min="10751" max="10751" width="0" style="21" hidden="1"/>
    <col min="10752" max="10752" width="10.5" style="21" hidden="1"/>
    <col min="10753" max="10753" width="10" style="21" hidden="1"/>
    <col min="10754" max="10754" width="16.375" style="21" hidden="1"/>
    <col min="10755" max="10755" width="9.75" style="21" hidden="1"/>
    <col min="10756" max="10756" width="12" style="21" hidden="1"/>
    <col min="10757" max="10757" width="0" style="21" hidden="1"/>
    <col min="10758" max="10758" width="10.75" style="21" hidden="1"/>
    <col min="10759" max="10759" width="10.25" style="21" hidden="1"/>
    <col min="10760" max="10760" width="2.625" style="21" hidden="1"/>
    <col min="10761" max="10761" width="12" style="21" hidden="1"/>
    <col min="10762" max="10986" width="9" style="21" hidden="1"/>
    <col min="10987" max="10987" width="0" style="21" hidden="1"/>
    <col min="10988" max="10988" width="4.5" style="21" hidden="1"/>
    <col min="10989" max="10989" width="40" style="21" hidden="1"/>
    <col min="10990" max="10990" width="9.625" style="21" hidden="1"/>
    <col min="10991" max="10991" width="12.875" style="21" hidden="1"/>
    <col min="10992" max="10992" width="13" style="21" hidden="1"/>
    <col min="10993" max="10993" width="18.5" style="21" hidden="1"/>
    <col min="10994" max="10994" width="17.375" style="21" hidden="1"/>
    <col min="10995" max="10995" width="13" style="21" hidden="1"/>
    <col min="10996" max="10996" width="18.375" style="21" hidden="1"/>
    <col min="10997" max="10997" width="18" style="21" hidden="1"/>
    <col min="10998" max="10998" width="10.625" style="21" hidden="1"/>
    <col min="10999" max="10999" width="9" style="21" hidden="1"/>
    <col min="11000" max="11000" width="9.875" style="21" hidden="1"/>
    <col min="11001" max="11001" width="10.25" style="21" hidden="1"/>
    <col min="11002" max="11003" width="13.25" style="21" hidden="1"/>
    <col min="11004" max="11004" width="11.75" style="21" hidden="1"/>
    <col min="11005" max="11005" width="15.375" style="21" hidden="1"/>
    <col min="11006" max="11006" width="11.125" style="21" hidden="1"/>
    <col min="11007" max="11007" width="0" style="21" hidden="1"/>
    <col min="11008" max="11008" width="10.5" style="21" hidden="1"/>
    <col min="11009" max="11009" width="10" style="21" hidden="1"/>
    <col min="11010" max="11010" width="16.375" style="21" hidden="1"/>
    <col min="11011" max="11011" width="9.75" style="21" hidden="1"/>
    <col min="11012" max="11012" width="12" style="21" hidden="1"/>
    <col min="11013" max="11013" width="0" style="21" hidden="1"/>
    <col min="11014" max="11014" width="10.75" style="21" hidden="1"/>
    <col min="11015" max="11015" width="10.25" style="21" hidden="1"/>
    <col min="11016" max="11016" width="2.625" style="21" hidden="1"/>
    <col min="11017" max="11017" width="12" style="21" hidden="1"/>
    <col min="11018" max="11242" width="9" style="21" hidden="1"/>
    <col min="11243" max="11243" width="0" style="21" hidden="1"/>
    <col min="11244" max="11244" width="4.5" style="21" hidden="1"/>
    <col min="11245" max="11245" width="40" style="21" hidden="1"/>
    <col min="11246" max="11246" width="9.625" style="21" hidden="1"/>
    <col min="11247" max="11247" width="12.875" style="21" hidden="1"/>
    <col min="11248" max="11248" width="13" style="21" hidden="1"/>
    <col min="11249" max="11249" width="18.5" style="21" hidden="1"/>
    <col min="11250" max="11250" width="17.375" style="21" hidden="1"/>
    <col min="11251" max="11251" width="13" style="21" hidden="1"/>
    <col min="11252" max="11252" width="18.375" style="21" hidden="1"/>
    <col min="11253" max="11253" width="18" style="21" hidden="1"/>
    <col min="11254" max="11254" width="10.625" style="21" hidden="1"/>
    <col min="11255" max="11255" width="9" style="21" hidden="1"/>
    <col min="11256" max="11256" width="9.875" style="21" hidden="1"/>
    <col min="11257" max="11257" width="10.25" style="21" hidden="1"/>
    <col min="11258" max="11259" width="13.25" style="21" hidden="1"/>
    <col min="11260" max="11260" width="11.75" style="21" hidden="1"/>
    <col min="11261" max="11261" width="15.375" style="21" hidden="1"/>
    <col min="11262" max="11262" width="11.125" style="21" hidden="1"/>
    <col min="11263" max="11263" width="0" style="21" hidden="1"/>
    <col min="11264" max="11264" width="10.5" style="21" hidden="1"/>
    <col min="11265" max="11265" width="10" style="21" hidden="1"/>
    <col min="11266" max="11266" width="16.375" style="21" hidden="1"/>
    <col min="11267" max="11267" width="9.75" style="21" hidden="1"/>
    <col min="11268" max="11268" width="12" style="21" hidden="1"/>
    <col min="11269" max="11269" width="0" style="21" hidden="1"/>
    <col min="11270" max="11270" width="10.75" style="21" hidden="1"/>
    <col min="11271" max="11271" width="10.25" style="21" hidden="1"/>
    <col min="11272" max="11272" width="2.625" style="21" hidden="1"/>
    <col min="11273" max="11273" width="12" style="21" hidden="1"/>
    <col min="11274" max="11498" width="9" style="21" hidden="1"/>
    <col min="11499" max="11499" width="0" style="21" hidden="1"/>
    <col min="11500" max="11500" width="4.5" style="21" hidden="1"/>
    <col min="11501" max="11501" width="40" style="21" hidden="1"/>
    <col min="11502" max="11502" width="9.625" style="21" hidden="1"/>
    <col min="11503" max="11503" width="12.875" style="21" hidden="1"/>
    <col min="11504" max="11504" width="13" style="21" hidden="1"/>
    <col min="11505" max="11505" width="18.5" style="21" hidden="1"/>
    <col min="11506" max="11506" width="17.375" style="21" hidden="1"/>
    <col min="11507" max="11507" width="13" style="21" hidden="1"/>
    <col min="11508" max="11508" width="18.375" style="21" hidden="1"/>
    <col min="11509" max="11509" width="18" style="21" hidden="1"/>
    <col min="11510" max="11510" width="10.625" style="21" hidden="1"/>
    <col min="11511" max="11511" width="9" style="21" hidden="1"/>
    <col min="11512" max="11512" width="9.875" style="21" hidden="1"/>
    <col min="11513" max="11513" width="10.25" style="21" hidden="1"/>
    <col min="11514" max="11515" width="13.25" style="21" hidden="1"/>
    <col min="11516" max="11516" width="11.75" style="21" hidden="1"/>
    <col min="11517" max="11517" width="15.375" style="21" hidden="1"/>
    <col min="11518" max="11518" width="11.125" style="21" hidden="1"/>
    <col min="11519" max="11519" width="0" style="21" hidden="1"/>
    <col min="11520" max="11520" width="10.5" style="21" hidden="1"/>
    <col min="11521" max="11521" width="10" style="21" hidden="1"/>
    <col min="11522" max="11522" width="16.375" style="21" hidden="1"/>
    <col min="11523" max="11523" width="9.75" style="21" hidden="1"/>
    <col min="11524" max="11524" width="12" style="21" hidden="1"/>
    <col min="11525" max="11525" width="0" style="21" hidden="1"/>
    <col min="11526" max="11526" width="10.75" style="21" hidden="1"/>
    <col min="11527" max="11527" width="10.25" style="21" hidden="1"/>
    <col min="11528" max="11528" width="2.625" style="21" hidden="1"/>
    <col min="11529" max="11529" width="12" style="21" hidden="1"/>
    <col min="11530" max="11754" width="9" style="21" hidden="1"/>
    <col min="11755" max="11755" width="0" style="21" hidden="1"/>
    <col min="11756" max="11756" width="4.5" style="21" hidden="1"/>
    <col min="11757" max="11757" width="40" style="21" hidden="1"/>
    <col min="11758" max="11758" width="9.625" style="21" hidden="1"/>
    <col min="11759" max="11759" width="12.875" style="21" hidden="1"/>
    <col min="11760" max="11760" width="13" style="21" hidden="1"/>
    <col min="11761" max="11761" width="18.5" style="21" hidden="1"/>
    <col min="11762" max="11762" width="17.375" style="21" hidden="1"/>
    <col min="11763" max="11763" width="13" style="21" hidden="1"/>
    <col min="11764" max="11764" width="18.375" style="21" hidden="1"/>
    <col min="11765" max="11765" width="18" style="21" hidden="1"/>
    <col min="11766" max="11766" width="10.625" style="21" hidden="1"/>
    <col min="11767" max="11767" width="9" style="21" hidden="1"/>
    <col min="11768" max="11768" width="9.875" style="21" hidden="1"/>
    <col min="11769" max="11769" width="10.25" style="21" hidden="1"/>
    <col min="11770" max="11771" width="13.25" style="21" hidden="1"/>
    <col min="11772" max="11772" width="11.75" style="21" hidden="1"/>
    <col min="11773" max="11773" width="15.375" style="21" hidden="1"/>
    <col min="11774" max="11774" width="11.125" style="21" hidden="1"/>
    <col min="11775" max="11775" width="0" style="21" hidden="1"/>
    <col min="11776" max="11776" width="10.5" style="21" hidden="1"/>
    <col min="11777" max="11777" width="10" style="21" hidden="1"/>
    <col min="11778" max="11778" width="16.375" style="21" hidden="1"/>
    <col min="11779" max="11779" width="9.75" style="21" hidden="1"/>
    <col min="11780" max="11780" width="12" style="21" hidden="1"/>
    <col min="11781" max="11781" width="0" style="21" hidden="1"/>
    <col min="11782" max="11782" width="10.75" style="21" hidden="1"/>
    <col min="11783" max="11783" width="10.25" style="21" hidden="1"/>
    <col min="11784" max="11784" width="2.625" style="21" hidden="1"/>
    <col min="11785" max="11785" width="12" style="21" hidden="1"/>
    <col min="11786" max="12010" width="9" style="21" hidden="1"/>
    <col min="12011" max="12011" width="0" style="21" hidden="1"/>
    <col min="12012" max="12012" width="4.5" style="21" hidden="1"/>
    <col min="12013" max="12013" width="40" style="21" hidden="1"/>
    <col min="12014" max="12014" width="9.625" style="21" hidden="1"/>
    <col min="12015" max="12015" width="12.875" style="21" hidden="1"/>
    <col min="12016" max="12016" width="13" style="21" hidden="1"/>
    <col min="12017" max="12017" width="18.5" style="21" hidden="1"/>
    <col min="12018" max="12018" width="17.375" style="21" hidden="1"/>
    <col min="12019" max="12019" width="13" style="21" hidden="1"/>
    <col min="12020" max="12020" width="18.375" style="21" hidden="1"/>
    <col min="12021" max="12021" width="18" style="21" hidden="1"/>
    <col min="12022" max="12022" width="10.625" style="21" hidden="1"/>
    <col min="12023" max="12023" width="9" style="21" hidden="1"/>
    <col min="12024" max="12024" width="9.875" style="21" hidden="1"/>
    <col min="12025" max="12025" width="10.25" style="21" hidden="1"/>
    <col min="12026" max="12027" width="13.25" style="21" hidden="1"/>
    <col min="12028" max="12028" width="11.75" style="21" hidden="1"/>
    <col min="12029" max="12029" width="15.375" style="21" hidden="1"/>
    <col min="12030" max="12030" width="11.125" style="21" hidden="1"/>
    <col min="12031" max="12031" width="0" style="21" hidden="1"/>
    <col min="12032" max="12032" width="10.5" style="21" hidden="1"/>
    <col min="12033" max="12033" width="10" style="21" hidden="1"/>
    <col min="12034" max="12034" width="16.375" style="21" hidden="1"/>
    <col min="12035" max="12035" width="9.75" style="21" hidden="1"/>
    <col min="12036" max="12036" width="12" style="21" hidden="1"/>
    <col min="12037" max="12037" width="0" style="21" hidden="1"/>
    <col min="12038" max="12038" width="10.75" style="21" hidden="1"/>
    <col min="12039" max="12039" width="10.25" style="21" hidden="1"/>
    <col min="12040" max="12040" width="2.625" style="21" hidden="1"/>
    <col min="12041" max="12041" width="12" style="21" hidden="1"/>
    <col min="12042" max="12266" width="9" style="21" hidden="1"/>
    <col min="12267" max="12267" width="0" style="21" hidden="1"/>
    <col min="12268" max="12268" width="4.5" style="21" hidden="1"/>
    <col min="12269" max="12269" width="40" style="21" hidden="1"/>
    <col min="12270" max="12270" width="9.625" style="21" hidden="1"/>
    <col min="12271" max="12271" width="12.875" style="21" hidden="1"/>
    <col min="12272" max="12272" width="13" style="21" hidden="1"/>
    <col min="12273" max="12273" width="18.5" style="21" hidden="1"/>
    <col min="12274" max="12274" width="17.375" style="21" hidden="1"/>
    <col min="12275" max="12275" width="13" style="21" hidden="1"/>
    <col min="12276" max="12276" width="18.375" style="21" hidden="1"/>
    <col min="12277" max="12277" width="18" style="21" hidden="1"/>
    <col min="12278" max="12278" width="10.625" style="21" hidden="1"/>
    <col min="12279" max="12279" width="9" style="21" hidden="1"/>
    <col min="12280" max="12280" width="9.875" style="21" hidden="1"/>
    <col min="12281" max="12281" width="10.25" style="21" hidden="1"/>
    <col min="12282" max="12283" width="13.25" style="21" hidden="1"/>
    <col min="12284" max="12284" width="11.75" style="21" hidden="1"/>
    <col min="12285" max="12285" width="15.375" style="21" hidden="1"/>
    <col min="12286" max="12286" width="11.125" style="21" hidden="1"/>
    <col min="12287" max="12287" width="0" style="21" hidden="1"/>
    <col min="12288" max="12288" width="10.5" style="21" hidden="1"/>
    <col min="12289" max="12289" width="10" style="21" hidden="1"/>
    <col min="12290" max="12290" width="16.375" style="21" hidden="1"/>
    <col min="12291" max="12291" width="9.75" style="21" hidden="1"/>
    <col min="12292" max="12292" width="12" style="21" hidden="1"/>
    <col min="12293" max="12293" width="0" style="21" hidden="1"/>
    <col min="12294" max="12294" width="10.75" style="21" hidden="1"/>
    <col min="12295" max="12295" width="10.25" style="21" hidden="1"/>
    <col min="12296" max="12296" width="2.625" style="21" hidden="1"/>
    <col min="12297" max="12297" width="12" style="21" hidden="1"/>
    <col min="12298" max="12522" width="9" style="21" hidden="1"/>
    <col min="12523" max="12523" width="0" style="21" hidden="1"/>
    <col min="12524" max="12524" width="4.5" style="21" hidden="1"/>
    <col min="12525" max="12525" width="40" style="21" hidden="1"/>
    <col min="12526" max="12526" width="9.625" style="21" hidden="1"/>
    <col min="12527" max="12527" width="12.875" style="21" hidden="1"/>
    <col min="12528" max="12528" width="13" style="21" hidden="1"/>
    <col min="12529" max="12529" width="18.5" style="21" hidden="1"/>
    <col min="12530" max="12530" width="17.375" style="21" hidden="1"/>
    <col min="12531" max="12531" width="13" style="21" hidden="1"/>
    <col min="12532" max="12532" width="18.375" style="21" hidden="1"/>
    <col min="12533" max="12533" width="18" style="21" hidden="1"/>
    <col min="12534" max="12534" width="10.625" style="21" hidden="1"/>
    <col min="12535" max="12535" width="9" style="21" hidden="1"/>
    <col min="12536" max="12536" width="9.875" style="21" hidden="1"/>
    <col min="12537" max="12537" width="10.25" style="21" hidden="1"/>
    <col min="12538" max="12539" width="13.25" style="21" hidden="1"/>
    <col min="12540" max="12540" width="11.75" style="21" hidden="1"/>
    <col min="12541" max="12541" width="15.375" style="21" hidden="1"/>
    <col min="12542" max="12542" width="11.125" style="21" hidden="1"/>
    <col min="12543" max="12543" width="0" style="21" hidden="1"/>
    <col min="12544" max="12544" width="10.5" style="21" hidden="1"/>
    <col min="12545" max="12545" width="10" style="21" hidden="1"/>
    <col min="12546" max="12546" width="16.375" style="21" hidden="1"/>
    <col min="12547" max="12547" width="9.75" style="21" hidden="1"/>
    <col min="12548" max="12548" width="12" style="21" hidden="1"/>
    <col min="12549" max="12549" width="0" style="21" hidden="1"/>
    <col min="12550" max="12550" width="10.75" style="21" hidden="1"/>
    <col min="12551" max="12551" width="10.25" style="21" hidden="1"/>
    <col min="12552" max="12552" width="2.625" style="21" hidden="1"/>
    <col min="12553" max="12553" width="12" style="21" hidden="1"/>
    <col min="12554" max="12778" width="9" style="21" hidden="1"/>
    <col min="12779" max="12779" width="0" style="21" hidden="1"/>
    <col min="12780" max="12780" width="4.5" style="21" hidden="1"/>
    <col min="12781" max="12781" width="40" style="21" hidden="1"/>
    <col min="12782" max="12782" width="9.625" style="21" hidden="1"/>
    <col min="12783" max="12783" width="12.875" style="21" hidden="1"/>
    <col min="12784" max="12784" width="13" style="21" hidden="1"/>
    <col min="12785" max="12785" width="18.5" style="21" hidden="1"/>
    <col min="12786" max="12786" width="17.375" style="21" hidden="1"/>
    <col min="12787" max="12787" width="13" style="21" hidden="1"/>
    <col min="12788" max="12788" width="18.375" style="21" hidden="1"/>
    <col min="12789" max="12789" width="18" style="21" hidden="1"/>
    <col min="12790" max="12790" width="10.625" style="21" hidden="1"/>
    <col min="12791" max="12791" width="9" style="21" hidden="1"/>
    <col min="12792" max="12792" width="9.875" style="21" hidden="1"/>
    <col min="12793" max="12793" width="10.25" style="21" hidden="1"/>
    <col min="12794" max="12795" width="13.25" style="21" hidden="1"/>
    <col min="12796" max="12796" width="11.75" style="21" hidden="1"/>
    <col min="12797" max="12797" width="15.375" style="21" hidden="1"/>
    <col min="12798" max="12798" width="11.125" style="21" hidden="1"/>
    <col min="12799" max="12799" width="0" style="21" hidden="1"/>
    <col min="12800" max="12800" width="10.5" style="21" hidden="1"/>
    <col min="12801" max="12801" width="10" style="21" hidden="1"/>
    <col min="12802" max="12802" width="16.375" style="21" hidden="1"/>
    <col min="12803" max="12803" width="9.75" style="21" hidden="1"/>
    <col min="12804" max="12804" width="12" style="21" hidden="1"/>
    <col min="12805" max="12805" width="0" style="21" hidden="1"/>
    <col min="12806" max="12806" width="10.75" style="21" hidden="1"/>
    <col min="12807" max="12807" width="10.25" style="21" hidden="1"/>
    <col min="12808" max="12808" width="2.625" style="21" hidden="1"/>
    <col min="12809" max="12809" width="12" style="21" hidden="1"/>
    <col min="12810" max="13034" width="9" style="21" hidden="1"/>
    <col min="13035" max="13035" width="0" style="21" hidden="1"/>
    <col min="13036" max="13036" width="4.5" style="21" hidden="1"/>
    <col min="13037" max="13037" width="40" style="21" hidden="1"/>
    <col min="13038" max="13038" width="9.625" style="21" hidden="1"/>
    <col min="13039" max="13039" width="12.875" style="21" hidden="1"/>
    <col min="13040" max="13040" width="13" style="21" hidden="1"/>
    <col min="13041" max="13041" width="18.5" style="21" hidden="1"/>
    <col min="13042" max="13042" width="17.375" style="21" hidden="1"/>
    <col min="13043" max="13043" width="13" style="21" hidden="1"/>
    <col min="13044" max="13044" width="18.375" style="21" hidden="1"/>
    <col min="13045" max="13045" width="18" style="21" hidden="1"/>
    <col min="13046" max="13046" width="10.625" style="21" hidden="1"/>
    <col min="13047" max="13047" width="9" style="21" hidden="1"/>
    <col min="13048" max="13048" width="9.875" style="21" hidden="1"/>
    <col min="13049" max="13049" width="10.25" style="21" hidden="1"/>
    <col min="13050" max="13051" width="13.25" style="21" hidden="1"/>
    <col min="13052" max="13052" width="11.75" style="21" hidden="1"/>
    <col min="13053" max="13053" width="15.375" style="21" hidden="1"/>
    <col min="13054" max="13054" width="11.125" style="21" hidden="1"/>
    <col min="13055" max="13055" width="0" style="21" hidden="1"/>
    <col min="13056" max="13056" width="10.5" style="21" hidden="1"/>
    <col min="13057" max="13057" width="10" style="21" hidden="1"/>
    <col min="13058" max="13058" width="16.375" style="21" hidden="1"/>
    <col min="13059" max="13059" width="9.75" style="21" hidden="1"/>
    <col min="13060" max="13060" width="12" style="21" hidden="1"/>
    <col min="13061" max="13061" width="0" style="21" hidden="1"/>
    <col min="13062" max="13062" width="10.75" style="21" hidden="1"/>
    <col min="13063" max="13063" width="10.25" style="21" hidden="1"/>
    <col min="13064" max="13064" width="2.625" style="21" hidden="1"/>
    <col min="13065" max="13065" width="12" style="21" hidden="1"/>
    <col min="13066" max="13290" width="9" style="21" hidden="1"/>
    <col min="13291" max="13291" width="0" style="21" hidden="1"/>
    <col min="13292" max="13292" width="4.5" style="21" hidden="1"/>
    <col min="13293" max="13293" width="40" style="21" hidden="1"/>
    <col min="13294" max="13294" width="9.625" style="21" hidden="1"/>
    <col min="13295" max="13295" width="12.875" style="21" hidden="1"/>
    <col min="13296" max="13296" width="13" style="21" hidden="1"/>
    <col min="13297" max="13297" width="18.5" style="21" hidden="1"/>
    <col min="13298" max="13298" width="17.375" style="21" hidden="1"/>
    <col min="13299" max="13299" width="13" style="21" hidden="1"/>
    <col min="13300" max="13300" width="18.375" style="21" hidden="1"/>
    <col min="13301" max="13301" width="18" style="21" hidden="1"/>
    <col min="13302" max="13302" width="10.625" style="21" hidden="1"/>
    <col min="13303" max="13303" width="9" style="21" hidden="1"/>
    <col min="13304" max="13304" width="9.875" style="21" hidden="1"/>
    <col min="13305" max="13305" width="10.25" style="21" hidden="1"/>
    <col min="13306" max="13307" width="13.25" style="21" hidden="1"/>
    <col min="13308" max="13308" width="11.75" style="21" hidden="1"/>
    <col min="13309" max="13309" width="15.375" style="21" hidden="1"/>
    <col min="13310" max="13310" width="11.125" style="21" hidden="1"/>
    <col min="13311" max="13311" width="0" style="21" hidden="1"/>
    <col min="13312" max="13312" width="10.5" style="21" hidden="1"/>
    <col min="13313" max="13313" width="10" style="21" hidden="1"/>
    <col min="13314" max="13314" width="16.375" style="21" hidden="1"/>
    <col min="13315" max="13315" width="9.75" style="21" hidden="1"/>
    <col min="13316" max="13316" width="12" style="21" hidden="1"/>
    <col min="13317" max="13317" width="0" style="21" hidden="1"/>
    <col min="13318" max="13318" width="10.75" style="21" hidden="1"/>
    <col min="13319" max="13319" width="10.25" style="21" hidden="1"/>
    <col min="13320" max="13320" width="2.625" style="21" hidden="1"/>
    <col min="13321" max="13321" width="12" style="21" hidden="1"/>
    <col min="13322" max="13546" width="9" style="21" hidden="1"/>
    <col min="13547" max="13547" width="0" style="21" hidden="1"/>
    <col min="13548" max="13548" width="4.5" style="21" hidden="1"/>
    <col min="13549" max="13549" width="40" style="21" hidden="1"/>
    <col min="13550" max="13550" width="9.625" style="21" hidden="1"/>
    <col min="13551" max="13551" width="12.875" style="21" hidden="1"/>
    <col min="13552" max="13552" width="13" style="21" hidden="1"/>
    <col min="13553" max="13553" width="18.5" style="21" hidden="1"/>
    <col min="13554" max="13554" width="17.375" style="21" hidden="1"/>
    <col min="13555" max="13555" width="13" style="21" hidden="1"/>
    <col min="13556" max="13556" width="18.375" style="21" hidden="1"/>
    <col min="13557" max="13557" width="18" style="21" hidden="1"/>
    <col min="13558" max="13558" width="10.625" style="21" hidden="1"/>
    <col min="13559" max="13559" width="9" style="21" hidden="1"/>
    <col min="13560" max="13560" width="9.875" style="21" hidden="1"/>
    <col min="13561" max="13561" width="10.25" style="21" hidden="1"/>
    <col min="13562" max="13563" width="13.25" style="21" hidden="1"/>
    <col min="13564" max="13564" width="11.75" style="21" hidden="1"/>
    <col min="13565" max="13565" width="15.375" style="21" hidden="1"/>
    <col min="13566" max="13566" width="11.125" style="21" hidden="1"/>
    <col min="13567" max="13567" width="0" style="21" hidden="1"/>
    <col min="13568" max="13568" width="10.5" style="21" hidden="1"/>
    <col min="13569" max="13569" width="10" style="21" hidden="1"/>
    <col min="13570" max="13570" width="16.375" style="21" hidden="1"/>
    <col min="13571" max="13571" width="9.75" style="21" hidden="1"/>
    <col min="13572" max="13572" width="12" style="21" hidden="1"/>
    <col min="13573" max="13573" width="0" style="21" hidden="1"/>
    <col min="13574" max="13574" width="10.75" style="21" hidden="1"/>
    <col min="13575" max="13575" width="10.25" style="21" hidden="1"/>
    <col min="13576" max="13576" width="2.625" style="21" hidden="1"/>
    <col min="13577" max="13577" width="12" style="21" hidden="1"/>
    <col min="13578" max="13802" width="9" style="21" hidden="1"/>
    <col min="13803" max="13803" width="0" style="21" hidden="1"/>
    <col min="13804" max="13804" width="4.5" style="21" hidden="1"/>
    <col min="13805" max="13805" width="40" style="21" hidden="1"/>
    <col min="13806" max="13806" width="9.625" style="21" hidden="1"/>
    <col min="13807" max="13807" width="12.875" style="21" hidden="1"/>
    <col min="13808" max="13808" width="13" style="21" hidden="1"/>
    <col min="13809" max="13809" width="18.5" style="21" hidden="1"/>
    <col min="13810" max="13810" width="17.375" style="21" hidden="1"/>
    <col min="13811" max="13811" width="13" style="21" hidden="1"/>
    <col min="13812" max="13812" width="18.375" style="21" hidden="1"/>
    <col min="13813" max="13813" width="18" style="21" hidden="1"/>
    <col min="13814" max="13814" width="10.625" style="21" hidden="1"/>
    <col min="13815" max="13815" width="9" style="21" hidden="1"/>
    <col min="13816" max="13816" width="9.875" style="21" hidden="1"/>
    <col min="13817" max="13817" width="10.25" style="21" hidden="1"/>
    <col min="13818" max="13819" width="13.25" style="21" hidden="1"/>
    <col min="13820" max="13820" width="11.75" style="21" hidden="1"/>
    <col min="13821" max="13821" width="15.375" style="21" hidden="1"/>
    <col min="13822" max="13822" width="11.125" style="21" hidden="1"/>
    <col min="13823" max="13823" width="0" style="21" hidden="1"/>
    <col min="13824" max="13824" width="10.5" style="21" hidden="1"/>
    <col min="13825" max="13825" width="10" style="21" hidden="1"/>
    <col min="13826" max="13826" width="16.375" style="21" hidden="1"/>
    <col min="13827" max="13827" width="9.75" style="21" hidden="1"/>
    <col min="13828" max="13828" width="12" style="21" hidden="1"/>
    <col min="13829" max="13829" width="0" style="21" hidden="1"/>
    <col min="13830" max="13830" width="10.75" style="21" hidden="1"/>
    <col min="13831" max="13831" width="10.25" style="21" hidden="1"/>
    <col min="13832" max="13832" width="2.625" style="21" hidden="1"/>
    <col min="13833" max="13833" width="12" style="21" hidden="1"/>
    <col min="13834" max="14058" width="9" style="21" hidden="1"/>
    <col min="14059" max="14059" width="0" style="21" hidden="1"/>
    <col min="14060" max="14060" width="4.5" style="21" hidden="1"/>
    <col min="14061" max="14061" width="40" style="21" hidden="1"/>
    <col min="14062" max="14062" width="9.625" style="21" hidden="1"/>
    <col min="14063" max="14063" width="12.875" style="21" hidden="1"/>
    <col min="14064" max="14064" width="13" style="21" hidden="1"/>
    <col min="14065" max="14065" width="18.5" style="21" hidden="1"/>
    <col min="14066" max="14066" width="17.375" style="21" hidden="1"/>
    <col min="14067" max="14067" width="13" style="21" hidden="1"/>
    <col min="14068" max="14068" width="18.375" style="21" hidden="1"/>
    <col min="14069" max="14069" width="18" style="21" hidden="1"/>
    <col min="14070" max="14070" width="10.625" style="21" hidden="1"/>
    <col min="14071" max="14071" width="9" style="21" hidden="1"/>
    <col min="14072" max="14072" width="9.875" style="21" hidden="1"/>
    <col min="14073" max="14073" width="10.25" style="21" hidden="1"/>
    <col min="14074" max="14075" width="13.25" style="21" hidden="1"/>
    <col min="14076" max="14076" width="11.75" style="21" hidden="1"/>
    <col min="14077" max="14077" width="15.375" style="21" hidden="1"/>
    <col min="14078" max="14078" width="11.125" style="21" hidden="1"/>
    <col min="14079" max="14079" width="0" style="21" hidden="1"/>
    <col min="14080" max="14080" width="10.5" style="21" hidden="1"/>
    <col min="14081" max="14081" width="10" style="21" hidden="1"/>
    <col min="14082" max="14082" width="16.375" style="21" hidden="1"/>
    <col min="14083" max="14083" width="9.75" style="21" hidden="1"/>
    <col min="14084" max="14084" width="12" style="21" hidden="1"/>
    <col min="14085" max="14085" width="0" style="21" hidden="1"/>
    <col min="14086" max="14086" width="10.75" style="21" hidden="1"/>
    <col min="14087" max="14087" width="10.25" style="21" hidden="1"/>
    <col min="14088" max="14088" width="2.625" style="21" hidden="1"/>
    <col min="14089" max="14089" width="12" style="21" hidden="1"/>
    <col min="14090" max="14314" width="9" style="21" hidden="1"/>
    <col min="14315" max="14315" width="0" style="21" hidden="1"/>
    <col min="14316" max="14316" width="4.5" style="21" hidden="1"/>
    <col min="14317" max="14317" width="40" style="21" hidden="1"/>
    <col min="14318" max="14318" width="9.625" style="21" hidden="1"/>
    <col min="14319" max="14319" width="12.875" style="21" hidden="1"/>
    <col min="14320" max="14320" width="13" style="21" hidden="1"/>
    <col min="14321" max="14321" width="18.5" style="21" hidden="1"/>
    <col min="14322" max="14322" width="17.375" style="21" hidden="1"/>
    <col min="14323" max="14323" width="13" style="21" hidden="1"/>
    <col min="14324" max="14324" width="18.375" style="21" hidden="1"/>
    <col min="14325" max="14325" width="18" style="21" hidden="1"/>
    <col min="14326" max="14326" width="10.625" style="21" hidden="1"/>
    <col min="14327" max="14327" width="9" style="21" hidden="1"/>
    <col min="14328" max="14328" width="9.875" style="21" hidden="1"/>
    <col min="14329" max="14329" width="10.25" style="21" hidden="1"/>
    <col min="14330" max="14331" width="13.25" style="21" hidden="1"/>
    <col min="14332" max="14332" width="11.75" style="21" hidden="1"/>
    <col min="14333" max="14333" width="15.375" style="21" hidden="1"/>
    <col min="14334" max="14334" width="11.125" style="21" hidden="1"/>
    <col min="14335" max="14335" width="0" style="21" hidden="1"/>
    <col min="14336" max="14336" width="10.5" style="21" hidden="1"/>
    <col min="14337" max="14337" width="10" style="21" hidden="1"/>
    <col min="14338" max="14338" width="16.375" style="21" hidden="1"/>
    <col min="14339" max="14339" width="9.75" style="21" hidden="1"/>
    <col min="14340" max="14340" width="12" style="21" hidden="1"/>
    <col min="14341" max="14341" width="0" style="21" hidden="1"/>
    <col min="14342" max="14342" width="10.75" style="21" hidden="1"/>
    <col min="14343" max="14343" width="10.25" style="21" hidden="1"/>
    <col min="14344" max="14344" width="2.625" style="21" hidden="1"/>
    <col min="14345" max="14345" width="12" style="21" hidden="1"/>
    <col min="14346" max="14570" width="9" style="21" hidden="1"/>
    <col min="14571" max="14571" width="0" style="21" hidden="1"/>
    <col min="14572" max="14572" width="4.5" style="21" hidden="1"/>
    <col min="14573" max="14573" width="40" style="21" hidden="1"/>
    <col min="14574" max="14574" width="9.625" style="21" hidden="1"/>
    <col min="14575" max="14575" width="12.875" style="21" hidden="1"/>
    <col min="14576" max="14576" width="13" style="21" hidden="1"/>
    <col min="14577" max="14577" width="18.5" style="21" hidden="1"/>
    <col min="14578" max="14578" width="17.375" style="21" hidden="1"/>
    <col min="14579" max="14579" width="13" style="21" hidden="1"/>
    <col min="14580" max="14580" width="18.375" style="21" hidden="1"/>
    <col min="14581" max="14581" width="18" style="21" hidden="1"/>
    <col min="14582" max="14582" width="10.625" style="21" hidden="1"/>
    <col min="14583" max="14583" width="9" style="21" hidden="1"/>
    <col min="14584" max="14584" width="9.875" style="21" hidden="1"/>
    <col min="14585" max="14585" width="10.25" style="21" hidden="1"/>
    <col min="14586" max="14587" width="13.25" style="21" hidden="1"/>
    <col min="14588" max="14588" width="11.75" style="21" hidden="1"/>
    <col min="14589" max="14589" width="15.375" style="21" hidden="1"/>
    <col min="14590" max="14590" width="11.125" style="21" hidden="1"/>
    <col min="14591" max="14591" width="0" style="21" hidden="1"/>
    <col min="14592" max="14592" width="10.5" style="21" hidden="1"/>
    <col min="14593" max="14593" width="10" style="21" hidden="1"/>
    <col min="14594" max="14594" width="16.375" style="21" hidden="1"/>
    <col min="14595" max="14595" width="9.75" style="21" hidden="1"/>
    <col min="14596" max="14596" width="12" style="21" hidden="1"/>
    <col min="14597" max="14597" width="0" style="21" hidden="1"/>
    <col min="14598" max="14598" width="10.75" style="21" hidden="1"/>
    <col min="14599" max="14599" width="10.25" style="21" hidden="1"/>
    <col min="14600" max="14600" width="2.625" style="21" hidden="1"/>
    <col min="14601" max="14601" width="12" style="21" hidden="1"/>
    <col min="14602" max="14826" width="9" style="21" hidden="1"/>
    <col min="14827" max="14827" width="0" style="21" hidden="1"/>
    <col min="14828" max="14828" width="4.5" style="21" hidden="1"/>
    <col min="14829" max="14829" width="40" style="21" hidden="1"/>
    <col min="14830" max="14830" width="9.625" style="21" hidden="1"/>
    <col min="14831" max="14831" width="12.875" style="21" hidden="1"/>
    <col min="14832" max="14832" width="13" style="21" hidden="1"/>
    <col min="14833" max="14833" width="18.5" style="21" hidden="1"/>
    <col min="14834" max="14834" width="17.375" style="21" hidden="1"/>
    <col min="14835" max="14835" width="13" style="21" hidden="1"/>
    <col min="14836" max="14836" width="18.375" style="21" hidden="1"/>
    <col min="14837" max="14837" width="18" style="21" hidden="1"/>
    <col min="14838" max="14838" width="10.625" style="21" hidden="1"/>
    <col min="14839" max="14839" width="9" style="21" hidden="1"/>
    <col min="14840" max="14840" width="9.875" style="21" hidden="1"/>
    <col min="14841" max="14841" width="10.25" style="21" hidden="1"/>
    <col min="14842" max="14843" width="13.25" style="21" hidden="1"/>
    <col min="14844" max="14844" width="11.75" style="21" hidden="1"/>
    <col min="14845" max="14845" width="15.375" style="21" hidden="1"/>
    <col min="14846" max="14846" width="11.125" style="21" hidden="1"/>
    <col min="14847" max="14847" width="0" style="21" hidden="1"/>
    <col min="14848" max="14848" width="10.5" style="21" hidden="1"/>
    <col min="14849" max="14849" width="10" style="21" hidden="1"/>
    <col min="14850" max="14850" width="16.375" style="21" hidden="1"/>
    <col min="14851" max="14851" width="9.75" style="21" hidden="1"/>
    <col min="14852" max="14852" width="12" style="21" hidden="1"/>
    <col min="14853" max="14853" width="0" style="21" hidden="1"/>
    <col min="14854" max="14854" width="10.75" style="21" hidden="1"/>
    <col min="14855" max="14855" width="10.25" style="21" hidden="1"/>
    <col min="14856" max="14856" width="2.625" style="21" hidden="1"/>
    <col min="14857" max="14857" width="12" style="21" hidden="1"/>
    <col min="14858" max="15082" width="9" style="21" hidden="1"/>
    <col min="15083" max="15083" width="0" style="21" hidden="1"/>
    <col min="15084" max="15084" width="4.5" style="21" hidden="1"/>
    <col min="15085" max="15085" width="40" style="21" hidden="1"/>
    <col min="15086" max="15086" width="9.625" style="21" hidden="1"/>
    <col min="15087" max="15087" width="12.875" style="21" hidden="1"/>
    <col min="15088" max="15088" width="13" style="21" hidden="1"/>
    <col min="15089" max="15089" width="18.5" style="21" hidden="1"/>
    <col min="15090" max="15090" width="17.375" style="21" hidden="1"/>
    <col min="15091" max="15091" width="13" style="21" hidden="1"/>
    <col min="15092" max="15092" width="18.375" style="21" hidden="1"/>
    <col min="15093" max="15093" width="18" style="21" hidden="1"/>
    <col min="15094" max="15094" width="10.625" style="21" hidden="1"/>
    <col min="15095" max="15095" width="9" style="21" hidden="1"/>
    <col min="15096" max="15096" width="9.875" style="21" hidden="1"/>
    <col min="15097" max="15097" width="10.25" style="21" hidden="1"/>
    <col min="15098" max="15099" width="13.25" style="21" hidden="1"/>
    <col min="15100" max="15100" width="11.75" style="21" hidden="1"/>
    <col min="15101" max="15101" width="15.375" style="21" hidden="1"/>
    <col min="15102" max="15102" width="11.125" style="21" hidden="1"/>
    <col min="15103" max="15103" width="0" style="21" hidden="1"/>
    <col min="15104" max="15104" width="10.5" style="21" hidden="1"/>
    <col min="15105" max="15105" width="10" style="21" hidden="1"/>
    <col min="15106" max="15106" width="16.375" style="21" hidden="1"/>
    <col min="15107" max="15107" width="9.75" style="21" hidden="1"/>
    <col min="15108" max="15108" width="12" style="21" hidden="1"/>
    <col min="15109" max="15109" width="0" style="21" hidden="1"/>
    <col min="15110" max="15110" width="10.75" style="21" hidden="1"/>
    <col min="15111" max="15111" width="10.25" style="21" hidden="1"/>
    <col min="15112" max="15112" width="2.625" style="21" hidden="1"/>
    <col min="15113" max="15113" width="12" style="21" hidden="1"/>
    <col min="15114" max="15338" width="9" style="21" hidden="1"/>
    <col min="15339" max="15339" width="0" style="21" hidden="1"/>
    <col min="15340" max="15340" width="4.5" style="21" hidden="1"/>
    <col min="15341" max="15341" width="40" style="21" hidden="1"/>
    <col min="15342" max="15342" width="9.625" style="21" hidden="1"/>
    <col min="15343" max="15343" width="12.875" style="21" hidden="1"/>
    <col min="15344" max="15344" width="13" style="21" hidden="1"/>
    <col min="15345" max="15345" width="18.5" style="21" hidden="1"/>
    <col min="15346" max="15346" width="17.375" style="21" hidden="1"/>
    <col min="15347" max="15347" width="13" style="21" hidden="1"/>
    <col min="15348" max="15348" width="18.375" style="21" hidden="1"/>
    <col min="15349" max="15349" width="18" style="21" hidden="1"/>
    <col min="15350" max="15350" width="10.625" style="21" hidden="1"/>
    <col min="15351" max="15351" width="9" style="21" hidden="1"/>
    <col min="15352" max="15352" width="9.875" style="21" hidden="1"/>
    <col min="15353" max="15353" width="10.25" style="21" hidden="1"/>
    <col min="15354" max="15355" width="13.25" style="21" hidden="1"/>
    <col min="15356" max="15356" width="11.75" style="21" hidden="1"/>
    <col min="15357" max="15357" width="15.375" style="21" hidden="1"/>
    <col min="15358" max="15358" width="11.125" style="21" hidden="1"/>
    <col min="15359" max="15359" width="0" style="21" hidden="1"/>
    <col min="15360" max="15360" width="10.5" style="21" hidden="1"/>
    <col min="15361" max="15361" width="10" style="21" hidden="1"/>
    <col min="15362" max="15362" width="16.375" style="21" hidden="1"/>
    <col min="15363" max="15363" width="9.75" style="21" hidden="1"/>
    <col min="15364" max="15364" width="12" style="21" hidden="1"/>
    <col min="15365" max="15365" width="0" style="21" hidden="1"/>
    <col min="15366" max="15366" width="10.75" style="21" hidden="1"/>
    <col min="15367" max="15367" width="10.25" style="21" hidden="1"/>
    <col min="15368" max="15368" width="2.625" style="21" hidden="1"/>
    <col min="15369" max="15369" width="12" style="21" hidden="1"/>
    <col min="15370" max="15594" width="9" style="21" hidden="1"/>
    <col min="15595" max="15595" width="0" style="21" hidden="1"/>
    <col min="15596" max="15596" width="4.5" style="21" hidden="1"/>
    <col min="15597" max="15597" width="40" style="21" hidden="1"/>
    <col min="15598" max="15598" width="9.625" style="21" hidden="1"/>
    <col min="15599" max="15599" width="12.875" style="21" hidden="1"/>
    <col min="15600" max="15600" width="13" style="21" hidden="1"/>
    <col min="15601" max="15601" width="18.5" style="21" hidden="1"/>
    <col min="15602" max="15602" width="17.375" style="21" hidden="1"/>
    <col min="15603" max="15603" width="13" style="21" hidden="1"/>
    <col min="15604" max="15604" width="18.375" style="21" hidden="1"/>
    <col min="15605" max="15605" width="18" style="21" hidden="1"/>
    <col min="15606" max="15606" width="10.625" style="21" hidden="1"/>
    <col min="15607" max="15607" width="9" style="21" hidden="1"/>
    <col min="15608" max="15608" width="9.875" style="21" hidden="1"/>
    <col min="15609" max="15609" width="10.25" style="21" hidden="1"/>
    <col min="15610" max="15611" width="13.25" style="21" hidden="1"/>
    <col min="15612" max="15612" width="11.75" style="21" hidden="1"/>
    <col min="15613" max="15613" width="15.375" style="21" hidden="1"/>
    <col min="15614" max="15614" width="11.125" style="21" hidden="1"/>
    <col min="15615" max="15615" width="0" style="21" hidden="1"/>
    <col min="15616" max="15616" width="10.5" style="21" hidden="1"/>
    <col min="15617" max="15617" width="10" style="21" hidden="1"/>
    <col min="15618" max="15618" width="16.375" style="21" hidden="1"/>
    <col min="15619" max="15619" width="9.75" style="21" hidden="1"/>
    <col min="15620" max="15620" width="12" style="21" hidden="1"/>
    <col min="15621" max="15621" width="0" style="21" hidden="1"/>
    <col min="15622" max="15622" width="10.75" style="21" hidden="1"/>
    <col min="15623" max="15623" width="10.25" style="21" hidden="1"/>
    <col min="15624" max="15624" width="2.625" style="21" hidden="1"/>
    <col min="15625" max="15625" width="12" style="21" hidden="1"/>
    <col min="15626" max="15850" width="9" style="21" hidden="1"/>
    <col min="15851" max="15851" width="0" style="21" hidden="1"/>
    <col min="15852" max="15852" width="4.5" style="21" hidden="1"/>
    <col min="15853" max="15853" width="40" style="21" hidden="1"/>
    <col min="15854" max="15854" width="9.625" style="21" hidden="1"/>
    <col min="15855" max="15855" width="12.875" style="21" hidden="1"/>
    <col min="15856" max="15856" width="13" style="21" hidden="1"/>
    <col min="15857" max="15857" width="18.5" style="21" hidden="1"/>
    <col min="15858" max="15858" width="17.375" style="21" hidden="1"/>
    <col min="15859" max="15859" width="13" style="21" hidden="1"/>
    <col min="15860" max="15860" width="18.375" style="21" hidden="1"/>
    <col min="15861" max="15861" width="18" style="21" hidden="1"/>
    <col min="15862" max="15862" width="10.625" style="21" hidden="1"/>
    <col min="15863" max="15863" width="9" style="21" hidden="1"/>
    <col min="15864" max="15864" width="9.875" style="21" hidden="1"/>
    <col min="15865" max="15865" width="10.25" style="21" hidden="1"/>
    <col min="15866" max="15867" width="13.25" style="21" hidden="1"/>
    <col min="15868" max="15868" width="11.75" style="21" hidden="1"/>
    <col min="15869" max="15869" width="15.375" style="21" hidden="1"/>
    <col min="15870" max="15870" width="11.125" style="21" hidden="1"/>
    <col min="15871" max="15871" width="0" style="21" hidden="1"/>
    <col min="15872" max="15872" width="10.5" style="21" hidden="1"/>
    <col min="15873" max="15873" width="10" style="21" hidden="1"/>
    <col min="15874" max="15874" width="16.375" style="21" hidden="1"/>
    <col min="15875" max="15875" width="9.75" style="21" hidden="1"/>
    <col min="15876" max="15876" width="12" style="21" hidden="1"/>
    <col min="15877" max="15877" width="0" style="21" hidden="1"/>
    <col min="15878" max="15878" width="10.75" style="21" hidden="1"/>
    <col min="15879" max="15879" width="10.25" style="21" hidden="1"/>
    <col min="15880" max="15880" width="2.625" style="21" hidden="1"/>
    <col min="15881" max="15881" width="12" style="21" hidden="1"/>
    <col min="15882" max="16106" width="9" style="21" hidden="1"/>
    <col min="16107" max="16107" width="0" style="21" hidden="1"/>
    <col min="16108" max="16108" width="4.5" style="21" hidden="1"/>
    <col min="16109" max="16109" width="40" style="21" hidden="1"/>
    <col min="16110" max="16110" width="9.625" style="21" hidden="1"/>
    <col min="16111" max="16111" width="12.875" style="21" hidden="1"/>
    <col min="16112" max="16112" width="13" style="21" hidden="1"/>
    <col min="16113" max="16113" width="18.5" style="21" hidden="1"/>
    <col min="16114" max="16114" width="17.375" style="21" hidden="1"/>
    <col min="16115" max="16115" width="13" style="21" hidden="1"/>
    <col min="16116" max="16116" width="18.375" style="21" hidden="1"/>
    <col min="16117" max="16117" width="18" style="21" hidden="1"/>
    <col min="16118" max="16118" width="10.625" style="21" hidden="1"/>
    <col min="16119" max="16119" width="9" style="21" hidden="1"/>
    <col min="16120" max="16120" width="9.875" style="21" hidden="1"/>
    <col min="16121" max="16121" width="10.25" style="21" hidden="1"/>
    <col min="16122" max="16123" width="13.25" style="21" hidden="1"/>
    <col min="16124" max="16124" width="11.75" style="21" hidden="1"/>
    <col min="16125" max="16125" width="15.375" style="21" hidden="1"/>
    <col min="16126" max="16126" width="11.125" style="21" hidden="1"/>
    <col min="16127" max="16127" width="0" style="21" hidden="1"/>
    <col min="16128" max="16128" width="10.5" style="21" hidden="1"/>
    <col min="16129" max="16129" width="10" style="21" hidden="1"/>
    <col min="16130" max="16130" width="16.375" style="21" hidden="1"/>
    <col min="16131" max="16131" width="9.75" style="21" hidden="1"/>
    <col min="16132" max="16132" width="12" style="21" hidden="1"/>
    <col min="16133" max="16133" width="0" style="21" hidden="1"/>
    <col min="16134" max="16134" width="10.75" style="21" hidden="1"/>
    <col min="16135" max="16135" width="10.25" style="21" hidden="1"/>
    <col min="16136" max="16136" width="2.625" style="21" hidden="1"/>
    <col min="16137" max="16156" width="12" style="21" hidden="1"/>
    <col min="16157" max="16384" width="9" style="21" hidden="1"/>
  </cols>
  <sheetData>
    <row r="1" spans="1:16" x14ac:dyDescent="0.2">
      <c r="P1" s="95"/>
    </row>
    <row r="2" spans="1:16" ht="73.5" customHeight="1" x14ac:dyDescent="0.2">
      <c r="M2" s="103" t="s">
        <v>93</v>
      </c>
      <c r="N2" s="103"/>
      <c r="O2" s="103"/>
      <c r="P2" s="103"/>
    </row>
    <row r="3" spans="1:16" ht="15.75" customHeight="1" x14ac:dyDescent="0.2">
      <c r="A3" s="22"/>
      <c r="B3" s="102" t="s">
        <v>107</v>
      </c>
      <c r="C3" s="102"/>
      <c r="D3" s="102"/>
      <c r="E3" s="102"/>
      <c r="F3" s="102"/>
      <c r="G3" s="102"/>
      <c r="H3" s="102"/>
      <c r="I3" s="102"/>
      <c r="J3" s="102"/>
      <c r="K3" s="23"/>
      <c r="L3" s="23"/>
      <c r="M3" s="22"/>
      <c r="N3" s="23"/>
      <c r="O3" s="22"/>
      <c r="P3" s="22"/>
    </row>
    <row r="4" spans="1:16" s="24" customFormat="1" ht="97.5" customHeight="1" x14ac:dyDescent="0.25">
      <c r="A4" s="109" t="s">
        <v>18</v>
      </c>
      <c r="B4" s="69" t="s">
        <v>82</v>
      </c>
      <c r="C4" s="112" t="s">
        <v>19</v>
      </c>
      <c r="D4" s="113"/>
      <c r="E4" s="70" t="s">
        <v>20</v>
      </c>
      <c r="F4" s="70" t="s">
        <v>21</v>
      </c>
      <c r="G4" s="86" t="s">
        <v>22</v>
      </c>
      <c r="H4" s="86" t="s">
        <v>83</v>
      </c>
      <c r="I4" s="70" t="s">
        <v>23</v>
      </c>
      <c r="J4" s="70" t="s">
        <v>24</v>
      </c>
      <c r="K4" s="70" t="s">
        <v>25</v>
      </c>
      <c r="L4" s="70" t="s">
        <v>26</v>
      </c>
      <c r="M4" s="69" t="s">
        <v>27</v>
      </c>
      <c r="N4" s="86" t="s">
        <v>28</v>
      </c>
      <c r="O4" s="70" t="s">
        <v>29</v>
      </c>
      <c r="P4" s="86" t="s">
        <v>30</v>
      </c>
    </row>
    <row r="5" spans="1:16" s="25" customFormat="1" ht="15" customHeight="1" x14ac:dyDescent="0.25">
      <c r="A5" s="110"/>
      <c r="B5" s="71" t="s">
        <v>31</v>
      </c>
      <c r="C5" s="107" t="s">
        <v>53</v>
      </c>
      <c r="D5" s="105" t="s">
        <v>54</v>
      </c>
      <c r="E5" s="80">
        <v>3</v>
      </c>
      <c r="F5" s="80">
        <v>14</v>
      </c>
      <c r="G5" s="89">
        <v>49</v>
      </c>
      <c r="H5" s="89">
        <v>15</v>
      </c>
      <c r="I5" s="80">
        <v>24</v>
      </c>
      <c r="J5" s="80">
        <v>18</v>
      </c>
      <c r="K5" s="80">
        <v>21</v>
      </c>
      <c r="L5" s="80">
        <v>35</v>
      </c>
      <c r="M5" s="80" t="s">
        <v>32</v>
      </c>
      <c r="N5" s="89">
        <v>14</v>
      </c>
      <c r="O5" s="81">
        <f>20*12</f>
        <v>240</v>
      </c>
      <c r="P5" s="87">
        <v>0</v>
      </c>
    </row>
    <row r="6" spans="1:16" s="26" customFormat="1" ht="56.25" x14ac:dyDescent="0.25">
      <c r="A6" s="111"/>
      <c r="B6" s="72" t="s">
        <v>33</v>
      </c>
      <c r="C6" s="108"/>
      <c r="D6" s="105"/>
      <c r="E6" s="73" t="s">
        <v>95</v>
      </c>
      <c r="F6" s="73" t="s">
        <v>94</v>
      </c>
      <c r="G6" s="88" t="s">
        <v>88</v>
      </c>
      <c r="H6" s="88" t="s">
        <v>88</v>
      </c>
      <c r="I6" s="73" t="s">
        <v>84</v>
      </c>
      <c r="J6" s="73" t="s">
        <v>109</v>
      </c>
      <c r="K6" s="73" t="s">
        <v>58</v>
      </c>
      <c r="L6" s="73" t="s">
        <v>59</v>
      </c>
      <c r="M6" s="73" t="s">
        <v>58</v>
      </c>
      <c r="N6" s="88" t="s">
        <v>88</v>
      </c>
      <c r="O6" s="82" t="s">
        <v>89</v>
      </c>
      <c r="P6" s="88" t="s">
        <v>88</v>
      </c>
    </row>
    <row r="7" spans="1:16" ht="25.5" x14ac:dyDescent="0.2">
      <c r="A7" s="97">
        <v>1</v>
      </c>
      <c r="B7" s="65" t="s">
        <v>34</v>
      </c>
      <c r="C7" s="90">
        <v>0</v>
      </c>
      <c r="D7" s="90">
        <v>0</v>
      </c>
      <c r="E7" s="34">
        <f t="shared" ref="E7:E16" si="0">ROUND(D7*$E$5+C7*2,0)</f>
        <v>0</v>
      </c>
      <c r="F7" s="34">
        <v>0</v>
      </c>
      <c r="G7" s="79">
        <v>0</v>
      </c>
      <c r="H7" s="34">
        <v>0</v>
      </c>
      <c r="I7" s="79"/>
      <c r="J7" s="79"/>
      <c r="K7" s="79"/>
      <c r="L7" s="79"/>
      <c r="M7" s="79"/>
      <c r="N7" s="79"/>
      <c r="O7" s="79"/>
      <c r="P7" s="79"/>
    </row>
    <row r="8" spans="1:16" x14ac:dyDescent="0.2">
      <c r="A8" s="97">
        <v>2</v>
      </c>
      <c r="B8" s="65" t="s">
        <v>35</v>
      </c>
      <c r="C8" s="90">
        <v>0</v>
      </c>
      <c r="D8" s="90">
        <v>0</v>
      </c>
      <c r="E8" s="34">
        <f t="shared" si="0"/>
        <v>0</v>
      </c>
      <c r="F8" s="34">
        <v>0</v>
      </c>
      <c r="G8" s="79">
        <v>0</v>
      </c>
      <c r="H8" s="34">
        <v>0</v>
      </c>
      <c r="I8" s="79"/>
      <c r="J8" s="79"/>
      <c r="K8" s="79"/>
      <c r="L8" s="79"/>
      <c r="M8" s="79"/>
      <c r="N8" s="79"/>
      <c r="O8" s="79"/>
      <c r="P8" s="79"/>
    </row>
    <row r="9" spans="1:16" ht="25.5" x14ac:dyDescent="0.2">
      <c r="A9" s="97">
        <v>3</v>
      </c>
      <c r="B9" s="65" t="s">
        <v>36</v>
      </c>
      <c r="C9" s="90">
        <v>0</v>
      </c>
      <c r="D9" s="90">
        <v>0</v>
      </c>
      <c r="E9" s="34">
        <f t="shared" si="0"/>
        <v>0</v>
      </c>
      <c r="F9" s="34">
        <v>0</v>
      </c>
      <c r="G9" s="79">
        <v>0</v>
      </c>
      <c r="H9" s="34">
        <v>0</v>
      </c>
      <c r="I9" s="79"/>
      <c r="J9" s="79"/>
      <c r="K9" s="79"/>
      <c r="L9" s="79"/>
      <c r="M9" s="79"/>
      <c r="N9" s="79"/>
      <c r="O9" s="79"/>
      <c r="P9" s="79"/>
    </row>
    <row r="10" spans="1:16" ht="25.5" x14ac:dyDescent="0.2">
      <c r="A10" s="97">
        <v>4</v>
      </c>
      <c r="B10" s="65" t="s">
        <v>37</v>
      </c>
      <c r="C10" s="90">
        <v>0</v>
      </c>
      <c r="D10" s="90">
        <v>0</v>
      </c>
      <c r="E10" s="34">
        <f t="shared" si="0"/>
        <v>0</v>
      </c>
      <c r="F10" s="34">
        <v>0</v>
      </c>
      <c r="G10" s="79">
        <v>0</v>
      </c>
      <c r="H10" s="34">
        <v>0</v>
      </c>
      <c r="I10" s="79"/>
      <c r="J10" s="79"/>
      <c r="K10" s="79"/>
      <c r="L10" s="79"/>
      <c r="M10" s="79"/>
      <c r="N10" s="79"/>
      <c r="O10" s="79"/>
      <c r="P10" s="79"/>
    </row>
    <row r="11" spans="1:16" ht="25.5" x14ac:dyDescent="0.2">
      <c r="A11" s="97">
        <v>5</v>
      </c>
      <c r="B11" s="65" t="s">
        <v>38</v>
      </c>
      <c r="C11" s="91">
        <v>0</v>
      </c>
      <c r="D11" s="90">
        <v>0</v>
      </c>
      <c r="E11" s="34">
        <f t="shared" si="0"/>
        <v>0</v>
      </c>
      <c r="F11" s="34">
        <v>0</v>
      </c>
      <c r="G11" s="79">
        <v>0</v>
      </c>
      <c r="H11" s="34">
        <v>0</v>
      </c>
      <c r="I11" s="79"/>
      <c r="J11" s="79"/>
      <c r="K11" s="79"/>
      <c r="L11" s="79"/>
      <c r="M11" s="79"/>
      <c r="N11" s="79"/>
      <c r="O11" s="79"/>
      <c r="P11" s="79"/>
    </row>
    <row r="12" spans="1:16" ht="25.5" x14ac:dyDescent="0.2">
      <c r="A12" s="97">
        <v>6</v>
      </c>
      <c r="B12" s="65" t="s">
        <v>39</v>
      </c>
      <c r="C12" s="91">
        <v>0</v>
      </c>
      <c r="D12" s="90">
        <v>0</v>
      </c>
      <c r="E12" s="34">
        <f t="shared" si="0"/>
        <v>0</v>
      </c>
      <c r="F12" s="34">
        <v>0</v>
      </c>
      <c r="G12" s="79">
        <v>0</v>
      </c>
      <c r="H12" s="34">
        <v>0</v>
      </c>
      <c r="I12" s="79"/>
      <c r="J12" s="79"/>
      <c r="K12" s="79"/>
      <c r="L12" s="79"/>
      <c r="M12" s="79"/>
      <c r="N12" s="79"/>
      <c r="O12" s="79"/>
      <c r="P12" s="79"/>
    </row>
    <row r="13" spans="1:16" ht="25.5" x14ac:dyDescent="0.2">
      <c r="A13" s="97">
        <v>7</v>
      </c>
      <c r="B13" s="65" t="s">
        <v>40</v>
      </c>
      <c r="C13" s="91">
        <v>0</v>
      </c>
      <c r="D13" s="90">
        <v>1</v>
      </c>
      <c r="E13" s="34">
        <f t="shared" si="0"/>
        <v>3</v>
      </c>
      <c r="F13" s="34">
        <f>1*F5</f>
        <v>14</v>
      </c>
      <c r="G13" s="79">
        <v>0</v>
      </c>
      <c r="H13" s="34">
        <v>0</v>
      </c>
      <c r="I13" s="79"/>
      <c r="J13" s="79"/>
      <c r="K13" s="79"/>
      <c r="L13" s="79"/>
      <c r="M13" s="79"/>
      <c r="N13" s="79"/>
      <c r="O13" s="79"/>
      <c r="P13" s="79"/>
    </row>
    <row r="14" spans="1:16" ht="25.5" x14ac:dyDescent="0.2">
      <c r="A14" s="97">
        <v>8</v>
      </c>
      <c r="B14" s="65" t="s">
        <v>41</v>
      </c>
      <c r="C14" s="91">
        <v>0</v>
      </c>
      <c r="D14" s="90">
        <v>0</v>
      </c>
      <c r="E14" s="34">
        <f t="shared" si="0"/>
        <v>0</v>
      </c>
      <c r="F14" s="34">
        <v>0</v>
      </c>
      <c r="G14" s="79">
        <v>0</v>
      </c>
      <c r="H14" s="34">
        <v>0</v>
      </c>
      <c r="I14" s="79"/>
      <c r="J14" s="79"/>
      <c r="K14" s="79"/>
      <c r="L14" s="79"/>
      <c r="M14" s="79"/>
      <c r="N14" s="79"/>
      <c r="O14" s="79"/>
      <c r="P14" s="79"/>
    </row>
    <row r="15" spans="1:16" ht="25.5" x14ac:dyDescent="0.2">
      <c r="A15" s="97">
        <v>9</v>
      </c>
      <c r="B15" s="65" t="s">
        <v>73</v>
      </c>
      <c r="C15" s="91">
        <v>0</v>
      </c>
      <c r="D15" s="90">
        <v>0</v>
      </c>
      <c r="E15" s="34">
        <f t="shared" si="0"/>
        <v>0</v>
      </c>
      <c r="F15" s="34">
        <v>0</v>
      </c>
      <c r="G15" s="79">
        <v>0</v>
      </c>
      <c r="H15" s="34">
        <v>0</v>
      </c>
      <c r="I15" s="79"/>
      <c r="J15" s="79"/>
      <c r="K15" s="79"/>
      <c r="L15" s="79"/>
      <c r="M15" s="79"/>
      <c r="N15" s="79"/>
      <c r="O15" s="79"/>
      <c r="P15" s="79"/>
    </row>
    <row r="16" spans="1:16" x14ac:dyDescent="0.2">
      <c r="A16" s="97">
        <v>10</v>
      </c>
      <c r="B16" s="65" t="s">
        <v>42</v>
      </c>
      <c r="C16" s="91">
        <v>0</v>
      </c>
      <c r="D16" s="90">
        <v>1</v>
      </c>
      <c r="E16" s="34">
        <f t="shared" si="0"/>
        <v>3</v>
      </c>
      <c r="F16" s="34">
        <f>1*F5</f>
        <v>14</v>
      </c>
      <c r="G16" s="79">
        <v>0</v>
      </c>
      <c r="H16" s="34">
        <v>0</v>
      </c>
      <c r="I16" s="79"/>
      <c r="J16" s="79"/>
      <c r="K16" s="79"/>
      <c r="L16" s="79"/>
      <c r="M16" s="79"/>
      <c r="N16" s="79"/>
      <c r="O16" s="79"/>
      <c r="P16" s="79"/>
    </row>
    <row r="17" spans="1:16" ht="25.5" x14ac:dyDescent="0.2">
      <c r="A17" s="97">
        <v>11</v>
      </c>
      <c r="B17" s="65" t="s">
        <v>74</v>
      </c>
      <c r="C17" s="91">
        <v>0</v>
      </c>
      <c r="D17" s="90">
        <v>0</v>
      </c>
      <c r="E17" s="34">
        <f>ROUND(D17*0.5,0)</f>
        <v>0</v>
      </c>
      <c r="F17" s="34">
        <v>0</v>
      </c>
      <c r="G17" s="79">
        <v>0</v>
      </c>
      <c r="H17" s="34">
        <v>0</v>
      </c>
      <c r="I17" s="79"/>
      <c r="J17" s="79"/>
      <c r="K17" s="79"/>
      <c r="L17" s="79"/>
      <c r="M17" s="79"/>
      <c r="N17" s="79"/>
      <c r="O17" s="79"/>
      <c r="P17" s="79"/>
    </row>
    <row r="18" spans="1:16" ht="25.5" x14ac:dyDescent="0.2">
      <c r="A18" s="97">
        <v>11.1</v>
      </c>
      <c r="B18" s="65" t="s">
        <v>75</v>
      </c>
      <c r="C18" s="91">
        <v>0</v>
      </c>
      <c r="D18" s="90">
        <v>0</v>
      </c>
      <c r="E18" s="34">
        <f>ROUND(D18*0.5,0)</f>
        <v>0</v>
      </c>
      <c r="F18" s="34">
        <v>0</v>
      </c>
      <c r="G18" s="79">
        <v>0</v>
      </c>
      <c r="H18" s="34">
        <v>0</v>
      </c>
      <c r="I18" s="79"/>
      <c r="J18" s="79"/>
      <c r="K18" s="79"/>
      <c r="L18" s="79"/>
      <c r="M18" s="79"/>
      <c r="N18" s="79"/>
      <c r="O18" s="79"/>
      <c r="P18" s="79"/>
    </row>
    <row r="19" spans="1:16" ht="25.5" x14ac:dyDescent="0.2">
      <c r="A19" s="97">
        <v>12</v>
      </c>
      <c r="B19" s="65" t="s">
        <v>43</v>
      </c>
      <c r="C19" s="91">
        <v>0</v>
      </c>
      <c r="D19" s="90">
        <v>0</v>
      </c>
      <c r="E19" s="34">
        <f t="shared" ref="E19:E30" si="1">ROUND(D19*$E$5+C19*2,0)</f>
        <v>0</v>
      </c>
      <c r="F19" s="34">
        <v>0</v>
      </c>
      <c r="G19" s="79">
        <v>0</v>
      </c>
      <c r="H19" s="34">
        <v>0</v>
      </c>
      <c r="I19" s="79"/>
      <c r="J19" s="79"/>
      <c r="K19" s="79"/>
      <c r="L19" s="79"/>
      <c r="M19" s="79"/>
      <c r="N19" s="79"/>
      <c r="O19" s="79"/>
      <c r="P19" s="79"/>
    </row>
    <row r="20" spans="1:16" ht="25.5" x14ac:dyDescent="0.2">
      <c r="A20" s="97">
        <v>13</v>
      </c>
      <c r="B20" s="65" t="s">
        <v>76</v>
      </c>
      <c r="C20" s="91">
        <v>0</v>
      </c>
      <c r="D20" s="90">
        <v>0</v>
      </c>
      <c r="E20" s="34">
        <f t="shared" si="1"/>
        <v>0</v>
      </c>
      <c r="F20" s="34">
        <v>0</v>
      </c>
      <c r="G20" s="79">
        <v>0</v>
      </c>
      <c r="H20" s="34">
        <v>0</v>
      </c>
      <c r="I20" s="79"/>
      <c r="J20" s="79"/>
      <c r="K20" s="79"/>
      <c r="L20" s="79"/>
      <c r="M20" s="79"/>
      <c r="N20" s="79"/>
      <c r="O20" s="79"/>
      <c r="P20" s="79"/>
    </row>
    <row r="21" spans="1:16" ht="25.5" x14ac:dyDescent="0.2">
      <c r="A21" s="97" t="s">
        <v>98</v>
      </c>
      <c r="B21" s="65" t="s">
        <v>77</v>
      </c>
      <c r="C21" s="91">
        <v>0</v>
      </c>
      <c r="D21" s="90">
        <v>0</v>
      </c>
      <c r="E21" s="34">
        <f t="shared" si="1"/>
        <v>0</v>
      </c>
      <c r="F21" s="34">
        <v>0</v>
      </c>
      <c r="G21" s="79">
        <v>0</v>
      </c>
      <c r="H21" s="34">
        <v>0</v>
      </c>
      <c r="I21" s="79"/>
      <c r="J21" s="79"/>
      <c r="K21" s="79"/>
      <c r="L21" s="79"/>
      <c r="M21" s="79"/>
      <c r="N21" s="79"/>
      <c r="O21" s="79"/>
      <c r="P21" s="79"/>
    </row>
    <row r="22" spans="1:16" ht="25.5" x14ac:dyDescent="0.2">
      <c r="A22" s="97" t="s">
        <v>97</v>
      </c>
      <c r="B22" s="65" t="s">
        <v>78</v>
      </c>
      <c r="C22" s="91">
        <v>0</v>
      </c>
      <c r="D22" s="90">
        <v>0</v>
      </c>
      <c r="E22" s="34">
        <f t="shared" si="1"/>
        <v>0</v>
      </c>
      <c r="F22" s="34">
        <f>0*F5</f>
        <v>0</v>
      </c>
      <c r="G22" s="79">
        <v>0</v>
      </c>
      <c r="H22" s="34">
        <v>0</v>
      </c>
      <c r="I22" s="79"/>
      <c r="J22" s="79"/>
      <c r="K22" s="79"/>
      <c r="L22" s="79"/>
      <c r="M22" s="79"/>
      <c r="N22" s="79"/>
      <c r="O22" s="79"/>
      <c r="P22" s="79"/>
    </row>
    <row r="23" spans="1:16" ht="25.5" x14ac:dyDescent="0.2">
      <c r="A23" s="97" t="s">
        <v>96</v>
      </c>
      <c r="B23" s="65" t="s">
        <v>79</v>
      </c>
      <c r="C23" s="91">
        <v>0</v>
      </c>
      <c r="D23" s="90">
        <v>0</v>
      </c>
      <c r="E23" s="34">
        <f t="shared" si="1"/>
        <v>0</v>
      </c>
      <c r="F23" s="34">
        <v>0</v>
      </c>
      <c r="G23" s="79">
        <v>0</v>
      </c>
      <c r="H23" s="34">
        <v>0</v>
      </c>
      <c r="I23" s="79"/>
      <c r="J23" s="79"/>
      <c r="K23" s="79"/>
      <c r="L23" s="79"/>
      <c r="M23" s="79"/>
      <c r="N23" s="79"/>
      <c r="O23" s="79"/>
      <c r="P23" s="79"/>
    </row>
    <row r="24" spans="1:16" ht="25.5" x14ac:dyDescent="0.2">
      <c r="A24" s="97">
        <v>14</v>
      </c>
      <c r="B24" s="65" t="s">
        <v>44</v>
      </c>
      <c r="C24" s="91">
        <v>0</v>
      </c>
      <c r="D24" s="90">
        <v>0</v>
      </c>
      <c r="E24" s="34">
        <f t="shared" si="1"/>
        <v>0</v>
      </c>
      <c r="F24" s="34">
        <v>0</v>
      </c>
      <c r="G24" s="79">
        <v>0</v>
      </c>
      <c r="H24" s="34">
        <v>0</v>
      </c>
      <c r="I24" s="79"/>
      <c r="J24" s="79"/>
      <c r="K24" s="79"/>
      <c r="L24" s="79"/>
      <c r="M24" s="79"/>
      <c r="N24" s="79"/>
      <c r="O24" s="79"/>
      <c r="P24" s="79"/>
    </row>
    <row r="25" spans="1:16" ht="25.5" x14ac:dyDescent="0.2">
      <c r="A25" s="97">
        <v>15</v>
      </c>
      <c r="B25" s="65" t="s">
        <v>45</v>
      </c>
      <c r="C25" s="91">
        <v>0</v>
      </c>
      <c r="D25" s="90">
        <v>1</v>
      </c>
      <c r="E25" s="34">
        <f t="shared" si="1"/>
        <v>3</v>
      </c>
      <c r="F25" s="34">
        <f>1*F5</f>
        <v>14</v>
      </c>
      <c r="G25" s="79">
        <v>0</v>
      </c>
      <c r="H25" s="34">
        <v>0</v>
      </c>
      <c r="I25" s="79"/>
      <c r="J25" s="79"/>
      <c r="K25" s="79"/>
      <c r="L25" s="79"/>
      <c r="M25" s="79"/>
      <c r="N25" s="79"/>
      <c r="O25" s="79"/>
      <c r="P25" s="79"/>
    </row>
    <row r="26" spans="1:16" ht="25.5" x14ac:dyDescent="0.2">
      <c r="A26" s="97" t="s">
        <v>99</v>
      </c>
      <c r="B26" s="65" t="s">
        <v>46</v>
      </c>
      <c r="C26" s="91">
        <v>0</v>
      </c>
      <c r="D26" s="90">
        <v>7</v>
      </c>
      <c r="E26" s="34">
        <f t="shared" si="1"/>
        <v>21</v>
      </c>
      <c r="F26" s="34">
        <f>5*F5</f>
        <v>70</v>
      </c>
      <c r="G26" s="79">
        <v>0</v>
      </c>
      <c r="H26" s="34">
        <v>0</v>
      </c>
      <c r="I26" s="79"/>
      <c r="J26" s="79"/>
      <c r="K26" s="79"/>
      <c r="L26" s="79"/>
      <c r="M26" s="79"/>
      <c r="N26" s="79"/>
      <c r="O26" s="79"/>
      <c r="P26" s="79"/>
    </row>
    <row r="27" spans="1:16" ht="25.5" x14ac:dyDescent="0.2">
      <c r="A27" s="97" t="s">
        <v>100</v>
      </c>
      <c r="B27" s="66" t="s">
        <v>47</v>
      </c>
      <c r="C27" s="90">
        <v>0</v>
      </c>
      <c r="D27" s="90">
        <v>28</v>
      </c>
      <c r="E27" s="34">
        <f t="shared" si="1"/>
        <v>84</v>
      </c>
      <c r="F27" s="34">
        <f>15*F5</f>
        <v>210</v>
      </c>
      <c r="G27" s="79">
        <v>0</v>
      </c>
      <c r="H27" s="34">
        <v>0</v>
      </c>
      <c r="I27" s="79"/>
      <c r="J27" s="79"/>
      <c r="K27" s="79"/>
      <c r="L27" s="79"/>
      <c r="M27" s="79"/>
      <c r="N27" s="79"/>
      <c r="O27" s="79"/>
      <c r="P27" s="79"/>
    </row>
    <row r="28" spans="1:16" ht="25.5" x14ac:dyDescent="0.2">
      <c r="A28" s="97" t="s">
        <v>101</v>
      </c>
      <c r="B28" s="65" t="s">
        <v>56</v>
      </c>
      <c r="C28" s="90">
        <v>0</v>
      </c>
      <c r="D28" s="90">
        <v>24</v>
      </c>
      <c r="E28" s="34">
        <f t="shared" si="1"/>
        <v>72</v>
      </c>
      <c r="F28" s="34">
        <f>5*F5</f>
        <v>70</v>
      </c>
      <c r="G28" s="79">
        <v>0</v>
      </c>
      <c r="H28" s="34">
        <v>0</v>
      </c>
      <c r="I28" s="79"/>
      <c r="J28" s="79"/>
      <c r="K28" s="79"/>
      <c r="L28" s="79"/>
      <c r="M28" s="79"/>
      <c r="N28" s="79"/>
      <c r="O28" s="79"/>
      <c r="P28" s="79"/>
    </row>
    <row r="29" spans="1:16" s="40" customFormat="1" ht="25.5" x14ac:dyDescent="0.2">
      <c r="A29" s="97" t="s">
        <v>102</v>
      </c>
      <c r="B29" s="65" t="s">
        <v>66</v>
      </c>
      <c r="C29" s="90">
        <v>0</v>
      </c>
      <c r="D29" s="90">
        <v>10</v>
      </c>
      <c r="E29" s="34">
        <f t="shared" si="1"/>
        <v>30</v>
      </c>
      <c r="F29" s="34">
        <f>4*F5</f>
        <v>56</v>
      </c>
      <c r="G29" s="79">
        <v>0</v>
      </c>
      <c r="H29" s="34">
        <v>0</v>
      </c>
      <c r="I29" s="79"/>
      <c r="J29" s="79"/>
      <c r="K29" s="79"/>
      <c r="L29" s="79"/>
      <c r="M29" s="79"/>
      <c r="N29" s="79"/>
      <c r="O29" s="79"/>
      <c r="P29" s="79"/>
    </row>
    <row r="30" spans="1:16" ht="38.25" x14ac:dyDescent="0.2">
      <c r="A30" s="97">
        <v>16</v>
      </c>
      <c r="B30" s="65" t="s">
        <v>48</v>
      </c>
      <c r="C30" s="90">
        <v>0</v>
      </c>
      <c r="D30" s="90">
        <v>0</v>
      </c>
      <c r="E30" s="34">
        <f t="shared" si="1"/>
        <v>0</v>
      </c>
      <c r="F30" s="34">
        <v>0</v>
      </c>
      <c r="G30" s="79">
        <v>0</v>
      </c>
      <c r="H30" s="34">
        <v>0</v>
      </c>
      <c r="I30" s="79"/>
      <c r="J30" s="79"/>
      <c r="K30" s="79"/>
      <c r="L30" s="79"/>
      <c r="M30" s="79"/>
      <c r="N30" s="79"/>
      <c r="O30" s="79"/>
      <c r="P30" s="79"/>
    </row>
    <row r="31" spans="1:16" x14ac:dyDescent="0.2">
      <c r="A31" s="106" t="s">
        <v>49</v>
      </c>
      <c r="B31" s="106"/>
      <c r="C31" s="74">
        <f t="shared" ref="C31:H31" si="2">SUM(C7:C30)</f>
        <v>0</v>
      </c>
      <c r="D31" s="74">
        <f t="shared" si="2"/>
        <v>72</v>
      </c>
      <c r="E31" s="74">
        <f t="shared" si="2"/>
        <v>216</v>
      </c>
      <c r="F31" s="74">
        <f t="shared" si="2"/>
        <v>448</v>
      </c>
      <c r="G31" s="86">
        <f t="shared" si="2"/>
        <v>0</v>
      </c>
      <c r="H31" s="86">
        <f t="shared" si="2"/>
        <v>0</v>
      </c>
      <c r="I31" s="74">
        <f>I5</f>
        <v>24</v>
      </c>
      <c r="J31" s="74">
        <f>ROUND(J5*15%*SUM(C28:D30),0)</f>
        <v>92</v>
      </c>
      <c r="K31" s="74">
        <f>4*K5</f>
        <v>84</v>
      </c>
      <c r="L31" s="74">
        <f>L5</f>
        <v>35</v>
      </c>
      <c r="M31" s="74">
        <f>4*M5</f>
        <v>40</v>
      </c>
      <c r="N31" s="86">
        <v>0</v>
      </c>
      <c r="O31" s="74">
        <f>O5</f>
        <v>240</v>
      </c>
      <c r="P31" s="86">
        <f>P5</f>
        <v>0</v>
      </c>
    </row>
    <row r="32" spans="1:16" hidden="1" x14ac:dyDescent="0.2">
      <c r="C32" s="21"/>
      <c r="D32" s="21"/>
      <c r="E32" s="21"/>
      <c r="F32" s="21"/>
      <c r="G32" s="27"/>
      <c r="H32" s="33"/>
      <c r="I32" s="27"/>
      <c r="J32" s="27"/>
      <c r="K32" s="27"/>
      <c r="L32" s="27"/>
      <c r="M32" s="27"/>
      <c r="N32" s="27"/>
      <c r="O32" s="27"/>
      <c r="P32" s="27"/>
    </row>
    <row r="33" spans="1:14" x14ac:dyDescent="0.2">
      <c r="C33" s="114" t="s">
        <v>50</v>
      </c>
      <c r="D33" s="115"/>
      <c r="E33" s="116"/>
      <c r="F33" s="78">
        <f>SUM(E31:P31)</f>
        <v>1179</v>
      </c>
      <c r="H33" s="28"/>
      <c r="I33" s="28"/>
      <c r="J33" s="28"/>
      <c r="K33" s="28"/>
      <c r="L33" s="28"/>
      <c r="N33" s="28"/>
    </row>
    <row r="34" spans="1:14" ht="12.75" customHeight="1" x14ac:dyDescent="0.2">
      <c r="C34" s="114" t="s">
        <v>90</v>
      </c>
      <c r="D34" s="115"/>
      <c r="E34" s="116"/>
      <c r="F34" s="78">
        <f>F33*20%</f>
        <v>235.8</v>
      </c>
    </row>
    <row r="35" spans="1:14" x14ac:dyDescent="0.2">
      <c r="C35" s="114" t="s">
        <v>51</v>
      </c>
      <c r="D35" s="115"/>
      <c r="E35" s="116"/>
      <c r="F35" s="78">
        <f>F34+F33</f>
        <v>1414.8</v>
      </c>
    </row>
    <row r="36" spans="1:14" ht="12.75" customHeight="1" x14ac:dyDescent="0.2">
      <c r="A36" s="20"/>
      <c r="C36" s="117" t="s">
        <v>86</v>
      </c>
      <c r="D36" s="117"/>
      <c r="E36" s="117"/>
      <c r="F36" s="117"/>
      <c r="G36" s="117"/>
    </row>
    <row r="37" spans="1:14" ht="12.75" customHeight="1" x14ac:dyDescent="0.2">
      <c r="A37" s="20"/>
      <c r="C37" s="118"/>
      <c r="D37" s="118"/>
      <c r="E37" s="118"/>
      <c r="F37" s="118"/>
      <c r="G37" s="118"/>
    </row>
    <row r="38" spans="1:14" x14ac:dyDescent="0.2">
      <c r="B38" s="77"/>
      <c r="C38" s="104" t="s">
        <v>85</v>
      </c>
      <c r="D38" s="104"/>
      <c r="E38" s="104"/>
      <c r="F38" s="104"/>
      <c r="G38" s="104"/>
    </row>
    <row r="39" spans="1:14" x14ac:dyDescent="0.2">
      <c r="C39" s="104"/>
      <c r="D39" s="104"/>
      <c r="E39" s="104"/>
      <c r="F39" s="104"/>
      <c r="G39" s="104"/>
    </row>
    <row r="40" spans="1:14" x14ac:dyDescent="0.2">
      <c r="C40" s="21"/>
      <c r="F40" s="21"/>
      <c r="G40" s="21"/>
      <c r="H40" s="21"/>
      <c r="I40" s="21"/>
      <c r="J40" s="21"/>
      <c r="K40" s="21"/>
      <c r="L40" s="21"/>
      <c r="N40" s="21"/>
    </row>
    <row r="41" spans="1:14" x14ac:dyDescent="0.2">
      <c r="C41" s="21"/>
      <c r="G41" s="21"/>
      <c r="H41" s="21"/>
      <c r="I41" s="21"/>
      <c r="J41" s="21"/>
      <c r="K41" s="21"/>
      <c r="L41" s="21"/>
      <c r="N41" s="21"/>
    </row>
    <row r="42" spans="1:14" x14ac:dyDescent="0.2">
      <c r="C42" s="21"/>
      <c r="D42" s="21"/>
      <c r="E42" s="21"/>
      <c r="G42" s="21"/>
      <c r="H42" s="21"/>
      <c r="I42" s="21"/>
      <c r="J42" s="21"/>
      <c r="K42" s="21"/>
      <c r="L42" s="21"/>
      <c r="N42" s="21"/>
    </row>
    <row r="43" spans="1:14" x14ac:dyDescent="0.2">
      <c r="B43" s="75" t="s">
        <v>80</v>
      </c>
      <c r="C43" s="76">
        <f>F35/160</f>
        <v>8.8424999999999994</v>
      </c>
      <c r="E43" s="21"/>
      <c r="G43" s="21"/>
      <c r="H43" s="21"/>
      <c r="I43" s="21"/>
      <c r="K43" s="21"/>
      <c r="L43" s="21"/>
      <c r="N43" s="21"/>
    </row>
    <row r="44" spans="1:14" x14ac:dyDescent="0.2">
      <c r="B44" s="67" t="s">
        <v>81</v>
      </c>
      <c r="C44" s="68">
        <f>COUNT('2022'!B12:M16,'2022'!B32:M32)</f>
        <v>5</v>
      </c>
      <c r="E44" s="21"/>
      <c r="G44" s="21"/>
      <c r="H44" s="21"/>
      <c r="I44" s="21"/>
      <c r="K44" s="21"/>
      <c r="L44" s="21"/>
      <c r="N44" s="21"/>
    </row>
    <row r="45" spans="1:14" x14ac:dyDescent="0.2">
      <c r="C45" s="21"/>
      <c r="D45" s="21"/>
      <c r="E45" s="21"/>
      <c r="G45" s="21"/>
      <c r="H45" s="21"/>
      <c r="I45" s="21"/>
      <c r="K45" s="21"/>
      <c r="L45" s="21"/>
      <c r="N45" s="21"/>
    </row>
    <row r="46" spans="1:14" x14ac:dyDescent="0.2">
      <c r="C46" s="21"/>
      <c r="D46" s="21"/>
      <c r="E46" s="21"/>
      <c r="G46" s="21"/>
      <c r="H46" s="21"/>
      <c r="I46" s="21"/>
      <c r="K46" s="21"/>
      <c r="L46" s="21"/>
      <c r="N46" s="21"/>
    </row>
    <row r="47" spans="1:14" hidden="1" x14ac:dyDescent="0.2">
      <c r="C47" s="21"/>
      <c r="D47" s="21"/>
      <c r="E47" s="21"/>
      <c r="G47" s="21"/>
      <c r="H47" s="21"/>
      <c r="I47" s="21"/>
      <c r="K47" s="21"/>
      <c r="L47" s="21"/>
      <c r="N47" s="21"/>
    </row>
    <row r="48" spans="1:14" hidden="1" x14ac:dyDescent="0.2">
      <c r="C48" s="21"/>
      <c r="D48" s="21"/>
      <c r="G48" s="21"/>
      <c r="H48" s="21"/>
      <c r="I48" s="21"/>
      <c r="J48" s="21"/>
      <c r="K48" s="21"/>
      <c r="L48" s="21"/>
      <c r="N48" s="21"/>
    </row>
    <row r="49" spans="5:6" s="21" customFormat="1" hidden="1" x14ac:dyDescent="0.2">
      <c r="E49" s="20"/>
      <c r="F49" s="20"/>
    </row>
    <row r="50" spans="5:6" s="21" customFormat="1" hidden="1" x14ac:dyDescent="0.2"/>
    <row r="51" spans="5:6" s="21" customFormat="1" hidden="1" x14ac:dyDescent="0.2"/>
    <row r="52" spans="5:6" s="21" customFormat="1" hidden="1" x14ac:dyDescent="0.2"/>
    <row r="53" spans="5:6" s="21" customFormat="1" hidden="1" x14ac:dyDescent="0.2"/>
    <row r="54" spans="5:6" s="21" customFormat="1" hidden="1" x14ac:dyDescent="0.2"/>
    <row r="55" spans="5:6" s="21" customFormat="1" hidden="1" x14ac:dyDescent="0.2"/>
    <row r="56" spans="5:6" s="21" customFormat="1" hidden="1" x14ac:dyDescent="0.2"/>
    <row r="57" spans="5:6" s="21" customFormat="1" hidden="1" x14ac:dyDescent="0.2"/>
    <row r="58" spans="5:6" s="21" customFormat="1" hidden="1" x14ac:dyDescent="0.2"/>
    <row r="59" spans="5:6" s="21" customFormat="1" hidden="1" x14ac:dyDescent="0.2"/>
    <row r="60" spans="5:6" s="21" customFormat="1" hidden="1" x14ac:dyDescent="0.2"/>
    <row r="61" spans="5:6" s="21" customFormat="1" hidden="1" x14ac:dyDescent="0.2"/>
    <row r="62" spans="5:6" s="21" customFormat="1" hidden="1" x14ac:dyDescent="0.2"/>
    <row r="63" spans="5:6" s="21" customFormat="1" hidden="1" x14ac:dyDescent="0.2"/>
    <row r="64" spans="5:6" s="21" customFormat="1" hidden="1" x14ac:dyDescent="0.2"/>
    <row r="65" s="21" customFormat="1" hidden="1" x14ac:dyDescent="0.2"/>
    <row r="66" s="21" customFormat="1" hidden="1" x14ac:dyDescent="0.2"/>
    <row r="67" s="21" customFormat="1" hidden="1" x14ac:dyDescent="0.2"/>
    <row r="68" s="21" customFormat="1" hidden="1" x14ac:dyDescent="0.2"/>
    <row r="69" s="21" customFormat="1" hidden="1" x14ac:dyDescent="0.2"/>
    <row r="70" s="21" customFormat="1" hidden="1" x14ac:dyDescent="0.2"/>
    <row r="71" s="21" customFormat="1" hidden="1" x14ac:dyDescent="0.2"/>
    <row r="72" s="21" customFormat="1" hidden="1" x14ac:dyDescent="0.2"/>
    <row r="73" s="21" customFormat="1" hidden="1" x14ac:dyDescent="0.2"/>
    <row r="74" s="21" customFormat="1" hidden="1" x14ac:dyDescent="0.2"/>
    <row r="75" s="21" customFormat="1" hidden="1" x14ac:dyDescent="0.2"/>
    <row r="76" s="21" customFormat="1" hidden="1" x14ac:dyDescent="0.2"/>
    <row r="77" s="21" customFormat="1" hidden="1" x14ac:dyDescent="0.2"/>
    <row r="78" s="21" customFormat="1" hidden="1" x14ac:dyDescent="0.2"/>
    <row r="79" s="21" customFormat="1" hidden="1" x14ac:dyDescent="0.2"/>
    <row r="80" s="21" customFormat="1" hidden="1" x14ac:dyDescent="0.2"/>
    <row r="81" s="21" customFormat="1" hidden="1" x14ac:dyDescent="0.2"/>
    <row r="82" s="21" customFormat="1" hidden="1" x14ac:dyDescent="0.2"/>
    <row r="83" s="21" customFormat="1" hidden="1" x14ac:dyDescent="0.2"/>
    <row r="84" s="21" customFormat="1" hidden="1" x14ac:dyDescent="0.2"/>
    <row r="85" s="21" customFormat="1" hidden="1" x14ac:dyDescent="0.2"/>
    <row r="86" s="21" customFormat="1" hidden="1" x14ac:dyDescent="0.2"/>
    <row r="87" s="21" customFormat="1" hidden="1" x14ac:dyDescent="0.2"/>
    <row r="88" s="21" customFormat="1" hidden="1" x14ac:dyDescent="0.2"/>
    <row r="89" s="21" customFormat="1" hidden="1" x14ac:dyDescent="0.2"/>
    <row r="90" s="21" customFormat="1" hidden="1" x14ac:dyDescent="0.2"/>
    <row r="91" s="21" customFormat="1" hidden="1" x14ac:dyDescent="0.2"/>
    <row r="92" s="21" customFormat="1" hidden="1" x14ac:dyDescent="0.2"/>
    <row r="93" s="21" customFormat="1" hidden="1" x14ac:dyDescent="0.2"/>
    <row r="94" s="21" customFormat="1" hidden="1" x14ac:dyDescent="0.2"/>
    <row r="95" s="21" customFormat="1" hidden="1" x14ac:dyDescent="0.2"/>
    <row r="96" s="21" customFormat="1" hidden="1" x14ac:dyDescent="0.2"/>
    <row r="97" s="21" customFormat="1" hidden="1" x14ac:dyDescent="0.2"/>
    <row r="98" s="21" customFormat="1" hidden="1" x14ac:dyDescent="0.2"/>
    <row r="99" s="21" customFormat="1" hidden="1" x14ac:dyDescent="0.2"/>
    <row r="100" s="21" customFormat="1" hidden="1" x14ac:dyDescent="0.2"/>
    <row r="101" s="21" customFormat="1" hidden="1" x14ac:dyDescent="0.2"/>
    <row r="102" s="21" customFormat="1" hidden="1" x14ac:dyDescent="0.2"/>
    <row r="103" s="21" customFormat="1" hidden="1" x14ac:dyDescent="0.2"/>
    <row r="104" s="21" customFormat="1" hidden="1" x14ac:dyDescent="0.2"/>
    <row r="105" s="21" customFormat="1" hidden="1" x14ac:dyDescent="0.2"/>
    <row r="106" s="21" customFormat="1" hidden="1" x14ac:dyDescent="0.2"/>
    <row r="107" s="21" customFormat="1" hidden="1" x14ac:dyDescent="0.2"/>
    <row r="108" s="21" customFormat="1" hidden="1" x14ac:dyDescent="0.2"/>
    <row r="109" s="21" customFormat="1" hidden="1" x14ac:dyDescent="0.2"/>
    <row r="110" s="21" customFormat="1" hidden="1" x14ac:dyDescent="0.2"/>
    <row r="111" s="21" customFormat="1" hidden="1" x14ac:dyDescent="0.2"/>
    <row r="112" s="21" customFormat="1" hidden="1" x14ac:dyDescent="0.2"/>
    <row r="113" s="21" customFormat="1" hidden="1" x14ac:dyDescent="0.2"/>
    <row r="114" s="21" customFormat="1" hidden="1" x14ac:dyDescent="0.2"/>
    <row r="115" s="21" customFormat="1" hidden="1" x14ac:dyDescent="0.2"/>
    <row r="116" s="21" customFormat="1" hidden="1" x14ac:dyDescent="0.2"/>
    <row r="117" s="21" customFormat="1" hidden="1" x14ac:dyDescent="0.2"/>
    <row r="118" s="21" customFormat="1" hidden="1" x14ac:dyDescent="0.2"/>
    <row r="119" s="21" customFormat="1" hidden="1" x14ac:dyDescent="0.2"/>
    <row r="120" s="21" customFormat="1" hidden="1" x14ac:dyDescent="0.2"/>
    <row r="121" s="21" customFormat="1" hidden="1" x14ac:dyDescent="0.2"/>
    <row r="122" s="21" customFormat="1" hidden="1" x14ac:dyDescent="0.2"/>
    <row r="123" s="21" customFormat="1" hidden="1" x14ac:dyDescent="0.2"/>
    <row r="124" s="21" customFormat="1" hidden="1" x14ac:dyDescent="0.2"/>
    <row r="125" s="21" customFormat="1" hidden="1" x14ac:dyDescent="0.2"/>
    <row r="126" s="21" customFormat="1" hidden="1" x14ac:dyDescent="0.2"/>
    <row r="127" s="21" customFormat="1" hidden="1" x14ac:dyDescent="0.2"/>
    <row r="128" s="21" customFormat="1" hidden="1" x14ac:dyDescent="0.2"/>
    <row r="129" s="21" customFormat="1" hidden="1" x14ac:dyDescent="0.2"/>
    <row r="130" s="21" customFormat="1" hidden="1" x14ac:dyDescent="0.2"/>
    <row r="131" s="21" customFormat="1" hidden="1" x14ac:dyDescent="0.2"/>
    <row r="132" s="21" customFormat="1" hidden="1" x14ac:dyDescent="0.2"/>
    <row r="133" s="21" customFormat="1" hidden="1" x14ac:dyDescent="0.2"/>
    <row r="134" s="21" customFormat="1" hidden="1" x14ac:dyDescent="0.2"/>
    <row r="135" s="21" customFormat="1" hidden="1" x14ac:dyDescent="0.2"/>
    <row r="136" s="21" customFormat="1" hidden="1" x14ac:dyDescent="0.2"/>
    <row r="137" s="21" customFormat="1" hidden="1" x14ac:dyDescent="0.2"/>
    <row r="138" s="21" customFormat="1" hidden="1" x14ac:dyDescent="0.2"/>
    <row r="139" s="21" customFormat="1" hidden="1" x14ac:dyDescent="0.2"/>
    <row r="140" s="21" customFormat="1" hidden="1" x14ac:dyDescent="0.2"/>
    <row r="141" s="21" customFormat="1" hidden="1" x14ac:dyDescent="0.2"/>
    <row r="142" s="21" customFormat="1" hidden="1" x14ac:dyDescent="0.2"/>
    <row r="143" s="21" customFormat="1" hidden="1" x14ac:dyDescent="0.2"/>
    <row r="144" s="21" customFormat="1" hidden="1" x14ac:dyDescent="0.2"/>
    <row r="145" s="21" customFormat="1" hidden="1" x14ac:dyDescent="0.2"/>
    <row r="146" s="21" customFormat="1" hidden="1" x14ac:dyDescent="0.2"/>
    <row r="147" s="21" customFormat="1" hidden="1" x14ac:dyDescent="0.2"/>
    <row r="148" s="21" customFormat="1" hidden="1" x14ac:dyDescent="0.2"/>
    <row r="149" s="21" customFormat="1" hidden="1" x14ac:dyDescent="0.2"/>
    <row r="150" s="21" customFormat="1" hidden="1" x14ac:dyDescent="0.2"/>
    <row r="151" s="21" customFormat="1" hidden="1" x14ac:dyDescent="0.2"/>
    <row r="152" s="21" customFormat="1" hidden="1" x14ac:dyDescent="0.2"/>
    <row r="153" s="21" customFormat="1" hidden="1" x14ac:dyDescent="0.2"/>
    <row r="154" s="21" customFormat="1" hidden="1" x14ac:dyDescent="0.2"/>
    <row r="155" s="21" customFormat="1" hidden="1" x14ac:dyDescent="0.2"/>
    <row r="156" s="21" customFormat="1" hidden="1" x14ac:dyDescent="0.2"/>
    <row r="157" s="21" customFormat="1" hidden="1" x14ac:dyDescent="0.2"/>
    <row r="158" s="21" customFormat="1" hidden="1" x14ac:dyDescent="0.2"/>
    <row r="159" s="21" customFormat="1" hidden="1" x14ac:dyDescent="0.2"/>
    <row r="160" s="21" customFormat="1" hidden="1" x14ac:dyDescent="0.2"/>
    <row r="161" s="21" customFormat="1" hidden="1" x14ac:dyDescent="0.2"/>
    <row r="162" s="21" customFormat="1" hidden="1" x14ac:dyDescent="0.2"/>
    <row r="163" s="21" customFormat="1" hidden="1" x14ac:dyDescent="0.2"/>
    <row r="164" s="21" customFormat="1" hidden="1" x14ac:dyDescent="0.2"/>
    <row r="165" s="21" customFormat="1" hidden="1" x14ac:dyDescent="0.2"/>
    <row r="166" s="21" customFormat="1" hidden="1" x14ac:dyDescent="0.2"/>
    <row r="167" s="21" customFormat="1" hidden="1" x14ac:dyDescent="0.2"/>
    <row r="168" s="21" customFormat="1" hidden="1" x14ac:dyDescent="0.2"/>
    <row r="169" s="21" customFormat="1" hidden="1" x14ac:dyDescent="0.2"/>
    <row r="170" s="21" customFormat="1" hidden="1" x14ac:dyDescent="0.2"/>
    <row r="171" s="21" customFormat="1" hidden="1" x14ac:dyDescent="0.2"/>
    <row r="172" s="21" customFormat="1" hidden="1" x14ac:dyDescent="0.2"/>
    <row r="173" s="21" customFormat="1" hidden="1" x14ac:dyDescent="0.2"/>
    <row r="174" s="21" customFormat="1" hidden="1" x14ac:dyDescent="0.2"/>
    <row r="175" s="21" customFormat="1" hidden="1" x14ac:dyDescent="0.2"/>
    <row r="176" s="21" customFormat="1" hidden="1" x14ac:dyDescent="0.2"/>
    <row r="177" s="21" customFormat="1" hidden="1" x14ac:dyDescent="0.2"/>
    <row r="178" s="21" customFormat="1" hidden="1" x14ac:dyDescent="0.2"/>
    <row r="179" s="21" customFormat="1" hidden="1" x14ac:dyDescent="0.2"/>
    <row r="180" s="21" customFormat="1" hidden="1" x14ac:dyDescent="0.2"/>
    <row r="181" s="21" customFormat="1" hidden="1" x14ac:dyDescent="0.2"/>
    <row r="182" s="21" customFormat="1" hidden="1" x14ac:dyDescent="0.2"/>
    <row r="183" s="21" customFormat="1" hidden="1" x14ac:dyDescent="0.2"/>
    <row r="184" s="21" customFormat="1" hidden="1" x14ac:dyDescent="0.2"/>
    <row r="185" s="21" customFormat="1" hidden="1" x14ac:dyDescent="0.2"/>
    <row r="186" s="21" customFormat="1" hidden="1" x14ac:dyDescent="0.2"/>
    <row r="187" s="21" customFormat="1" hidden="1" x14ac:dyDescent="0.2"/>
    <row r="188" s="21" customFormat="1" hidden="1" x14ac:dyDescent="0.2"/>
    <row r="189" s="21" customFormat="1" hidden="1" x14ac:dyDescent="0.2"/>
    <row r="190" s="21" customFormat="1" hidden="1" x14ac:dyDescent="0.2"/>
    <row r="191" s="21" customFormat="1" hidden="1" x14ac:dyDescent="0.2"/>
    <row r="192" s="21" customFormat="1" hidden="1" x14ac:dyDescent="0.2"/>
    <row r="193" s="21" customFormat="1" hidden="1" x14ac:dyDescent="0.2"/>
    <row r="194" s="21" customFormat="1" hidden="1" x14ac:dyDescent="0.2"/>
    <row r="195" s="21" customFormat="1" hidden="1" x14ac:dyDescent="0.2"/>
    <row r="196" s="21" customFormat="1" hidden="1" x14ac:dyDescent="0.2"/>
    <row r="197" s="21" customFormat="1" hidden="1" x14ac:dyDescent="0.2"/>
    <row r="198" s="21" customFormat="1" hidden="1" x14ac:dyDescent="0.2"/>
    <row r="199" s="21" customFormat="1" hidden="1" x14ac:dyDescent="0.2"/>
    <row r="200" s="21" customFormat="1" hidden="1" x14ac:dyDescent="0.2"/>
    <row r="201" s="21" customFormat="1" hidden="1" x14ac:dyDescent="0.2"/>
    <row r="202" s="21" customFormat="1" hidden="1" x14ac:dyDescent="0.2"/>
    <row r="203" s="21" customFormat="1" hidden="1" x14ac:dyDescent="0.2"/>
    <row r="204" s="21" customFormat="1" hidden="1" x14ac:dyDescent="0.2"/>
    <row r="205" s="21" customFormat="1" hidden="1" x14ac:dyDescent="0.2"/>
    <row r="206" s="21" customFormat="1" hidden="1" x14ac:dyDescent="0.2"/>
    <row r="207" s="21" customFormat="1" hidden="1" x14ac:dyDescent="0.2"/>
    <row r="208" s="21" customFormat="1" hidden="1" x14ac:dyDescent="0.2"/>
    <row r="209" s="21" customFormat="1" hidden="1" x14ac:dyDescent="0.2"/>
    <row r="210" s="21" customFormat="1" hidden="1" x14ac:dyDescent="0.2"/>
    <row r="211" s="21" customFormat="1" hidden="1" x14ac:dyDescent="0.2"/>
    <row r="212" s="21" customFormat="1" hidden="1" x14ac:dyDescent="0.2"/>
    <row r="213" s="21" customFormat="1" hidden="1" x14ac:dyDescent="0.2"/>
    <row r="214" s="21" customFormat="1" hidden="1" x14ac:dyDescent="0.2"/>
    <row r="215" s="21" customFormat="1" hidden="1" x14ac:dyDescent="0.2"/>
    <row r="216" s="21" customFormat="1" hidden="1" x14ac:dyDescent="0.2"/>
    <row r="217" s="21" customFormat="1" hidden="1" x14ac:dyDescent="0.2"/>
    <row r="218" s="21" customFormat="1" hidden="1" x14ac:dyDescent="0.2"/>
    <row r="219" s="21" customFormat="1" hidden="1" x14ac:dyDescent="0.2"/>
    <row r="220" s="21" customFormat="1" hidden="1" x14ac:dyDescent="0.2"/>
    <row r="221" s="21" customFormat="1" hidden="1" x14ac:dyDescent="0.2"/>
    <row r="222" s="21" customFormat="1" hidden="1" x14ac:dyDescent="0.2"/>
    <row r="223" s="21" customFormat="1" hidden="1" x14ac:dyDescent="0.2"/>
    <row r="224" s="21" customFormat="1" hidden="1" x14ac:dyDescent="0.2"/>
    <row r="225" s="21" customFormat="1" hidden="1" x14ac:dyDescent="0.2"/>
    <row r="226" s="21" customFormat="1" hidden="1" x14ac:dyDescent="0.2"/>
    <row r="227" s="21" customFormat="1" hidden="1" x14ac:dyDescent="0.2"/>
    <row r="228" s="21" customFormat="1" hidden="1" x14ac:dyDescent="0.2"/>
    <row r="229" s="21" customFormat="1" hidden="1" x14ac:dyDescent="0.2"/>
    <row r="230" s="21" customFormat="1" hidden="1" x14ac:dyDescent="0.2"/>
    <row r="231" s="21" customFormat="1" hidden="1" x14ac:dyDescent="0.2"/>
    <row r="232" s="21" customFormat="1" hidden="1" x14ac:dyDescent="0.2"/>
    <row r="233" s="21" customFormat="1" hidden="1" x14ac:dyDescent="0.2"/>
    <row r="234" s="21" customFormat="1" hidden="1" x14ac:dyDescent="0.2"/>
    <row r="235" s="21" customFormat="1" hidden="1" x14ac:dyDescent="0.2"/>
    <row r="236" s="21" customFormat="1" hidden="1" x14ac:dyDescent="0.2"/>
    <row r="237" s="21" customFormat="1" hidden="1" x14ac:dyDescent="0.2"/>
    <row r="238" s="21" customFormat="1" hidden="1" x14ac:dyDescent="0.2"/>
    <row r="239" s="21" customFormat="1" hidden="1" x14ac:dyDescent="0.2"/>
    <row r="240" s="21" customFormat="1" hidden="1" x14ac:dyDescent="0.2"/>
    <row r="241" s="21" customFormat="1" hidden="1" x14ac:dyDescent="0.2"/>
    <row r="242" s="21" customFormat="1" hidden="1" x14ac:dyDescent="0.2"/>
    <row r="243" s="21" customFormat="1" hidden="1" x14ac:dyDescent="0.2"/>
    <row r="244" s="21" customFormat="1" hidden="1" x14ac:dyDescent="0.2"/>
    <row r="245" s="21" customFormat="1" hidden="1" x14ac:dyDescent="0.2"/>
    <row r="246" s="21" customFormat="1" hidden="1" x14ac:dyDescent="0.2"/>
    <row r="247" s="21" customFormat="1" hidden="1" x14ac:dyDescent="0.2"/>
    <row r="248" s="21" customFormat="1" hidden="1" x14ac:dyDescent="0.2"/>
    <row r="249" s="21" customFormat="1" hidden="1" x14ac:dyDescent="0.2"/>
    <row r="250" s="21" customFormat="1" hidden="1" x14ac:dyDescent="0.2"/>
    <row r="251" s="21" customFormat="1" hidden="1" x14ac:dyDescent="0.2"/>
    <row r="252" s="21" customFormat="1" hidden="1" x14ac:dyDescent="0.2"/>
    <row r="253" s="21" customFormat="1" hidden="1" x14ac:dyDescent="0.2"/>
    <row r="254" s="21" customFormat="1" hidden="1" x14ac:dyDescent="0.2"/>
    <row r="255" s="21" customFormat="1" hidden="1" x14ac:dyDescent="0.2"/>
    <row r="256" s="21" customFormat="1" hidden="1" x14ac:dyDescent="0.2"/>
    <row r="257" s="21" customFormat="1" hidden="1" x14ac:dyDescent="0.2"/>
    <row r="258" s="21" customFormat="1" hidden="1" x14ac:dyDescent="0.2"/>
    <row r="259" s="21" customFormat="1" hidden="1" x14ac:dyDescent="0.2"/>
    <row r="260" s="21" customFormat="1" hidden="1" x14ac:dyDescent="0.2"/>
    <row r="261" s="21" customFormat="1" hidden="1" x14ac:dyDescent="0.2"/>
    <row r="262" s="21" customFormat="1" hidden="1" x14ac:dyDescent="0.2"/>
    <row r="263" s="21" customFormat="1" hidden="1" x14ac:dyDescent="0.2"/>
    <row r="264" s="21" customFormat="1" hidden="1" x14ac:dyDescent="0.2"/>
    <row r="265" s="21" customFormat="1" hidden="1" x14ac:dyDescent="0.2"/>
    <row r="266" s="21" customFormat="1" hidden="1" x14ac:dyDescent="0.2"/>
    <row r="267" s="21" customFormat="1" hidden="1" x14ac:dyDescent="0.2"/>
    <row r="268" s="21" customFormat="1" hidden="1" x14ac:dyDescent="0.2"/>
    <row r="269" s="21" customFormat="1" hidden="1" x14ac:dyDescent="0.2"/>
    <row r="270" s="21" customFormat="1" hidden="1" x14ac:dyDescent="0.2"/>
    <row r="271" s="21" customFormat="1" hidden="1" x14ac:dyDescent="0.2"/>
    <row r="272" s="21" customFormat="1" hidden="1" x14ac:dyDescent="0.2"/>
    <row r="273" s="21" customFormat="1" hidden="1" x14ac:dyDescent="0.2"/>
    <row r="274" s="21" customFormat="1" hidden="1" x14ac:dyDescent="0.2"/>
    <row r="275" s="21" customFormat="1" hidden="1" x14ac:dyDescent="0.2"/>
    <row r="276" s="21" customFormat="1" hidden="1" x14ac:dyDescent="0.2"/>
    <row r="277" s="21" customFormat="1" hidden="1" x14ac:dyDescent="0.2"/>
    <row r="278" s="21" customFormat="1" hidden="1" x14ac:dyDescent="0.2"/>
    <row r="279" s="21" customFormat="1" hidden="1" x14ac:dyDescent="0.2"/>
    <row r="280" s="21" customFormat="1" hidden="1" x14ac:dyDescent="0.2"/>
    <row r="281" s="21" customFormat="1" hidden="1" x14ac:dyDescent="0.2"/>
    <row r="282" s="21" customFormat="1" hidden="1" x14ac:dyDescent="0.2"/>
    <row r="283" s="21" customFormat="1" hidden="1" x14ac:dyDescent="0.2"/>
    <row r="284" s="21" customFormat="1" hidden="1" x14ac:dyDescent="0.2"/>
    <row r="285" s="21" customFormat="1" hidden="1" x14ac:dyDescent="0.2"/>
    <row r="286" s="21" customFormat="1" hidden="1" x14ac:dyDescent="0.2"/>
    <row r="287" s="21" customFormat="1" hidden="1" x14ac:dyDescent="0.2"/>
    <row r="288" s="21" customFormat="1" hidden="1" x14ac:dyDescent="0.2"/>
    <row r="289" s="21" customFormat="1" hidden="1" x14ac:dyDescent="0.2"/>
    <row r="290" s="21" customFormat="1" hidden="1" x14ac:dyDescent="0.2"/>
    <row r="291" s="21" customFormat="1" hidden="1" x14ac:dyDescent="0.2"/>
    <row r="292" s="21" customFormat="1" hidden="1" x14ac:dyDescent="0.2"/>
    <row r="293" s="21" customFormat="1" hidden="1" x14ac:dyDescent="0.2"/>
    <row r="294" s="21" customFormat="1" hidden="1" x14ac:dyDescent="0.2"/>
    <row r="295" s="21" customFormat="1" hidden="1" x14ac:dyDescent="0.2"/>
    <row r="296" s="21" customFormat="1" hidden="1" x14ac:dyDescent="0.2"/>
    <row r="297" s="21" customFormat="1" hidden="1" x14ac:dyDescent="0.2"/>
    <row r="298" s="21" customFormat="1" hidden="1" x14ac:dyDescent="0.2"/>
    <row r="299" s="21" customFormat="1" hidden="1" x14ac:dyDescent="0.2"/>
    <row r="300" s="21" customFormat="1" hidden="1" x14ac:dyDescent="0.2"/>
    <row r="301" s="21" customFormat="1" hidden="1" x14ac:dyDescent="0.2"/>
    <row r="302" s="21" customFormat="1" hidden="1" x14ac:dyDescent="0.2"/>
    <row r="303" s="21" customFormat="1" hidden="1" x14ac:dyDescent="0.2"/>
    <row r="304" s="21" customFormat="1" hidden="1" x14ac:dyDescent="0.2"/>
    <row r="305" s="21" customFormat="1" hidden="1" x14ac:dyDescent="0.2"/>
    <row r="306" s="21" customFormat="1" hidden="1" x14ac:dyDescent="0.2"/>
    <row r="307" s="21" customFormat="1" hidden="1" x14ac:dyDescent="0.2"/>
    <row r="308" s="21" customFormat="1" hidden="1" x14ac:dyDescent="0.2"/>
    <row r="309" s="21" customFormat="1" hidden="1" x14ac:dyDescent="0.2"/>
    <row r="310" s="21" customFormat="1" hidden="1" x14ac:dyDescent="0.2"/>
    <row r="311" s="21" customFormat="1" hidden="1" x14ac:dyDescent="0.2"/>
    <row r="312" s="21" customFormat="1" hidden="1" x14ac:dyDescent="0.2"/>
    <row r="313" s="21" customFormat="1" hidden="1" x14ac:dyDescent="0.2"/>
    <row r="314" s="21" customFormat="1" hidden="1" x14ac:dyDescent="0.2"/>
    <row r="315" s="21" customFormat="1" hidden="1" x14ac:dyDescent="0.2"/>
    <row r="316" s="21" customFormat="1" hidden="1" x14ac:dyDescent="0.2"/>
    <row r="317" s="21" customFormat="1" hidden="1" x14ac:dyDescent="0.2"/>
    <row r="318" s="21" customFormat="1" hidden="1" x14ac:dyDescent="0.2"/>
    <row r="319" s="21" customFormat="1" hidden="1" x14ac:dyDescent="0.2"/>
    <row r="320" s="21" customFormat="1" hidden="1" x14ac:dyDescent="0.2"/>
    <row r="321" s="21" customFormat="1" hidden="1" x14ac:dyDescent="0.2"/>
    <row r="322" s="21" customFormat="1" hidden="1" x14ac:dyDescent="0.2"/>
    <row r="323" s="21" customFormat="1" hidden="1" x14ac:dyDescent="0.2"/>
    <row r="324" s="21" customFormat="1" hidden="1" x14ac:dyDescent="0.2"/>
    <row r="325" s="21" customFormat="1" hidden="1" x14ac:dyDescent="0.2"/>
    <row r="326" s="21" customFormat="1" hidden="1" x14ac:dyDescent="0.2"/>
    <row r="327" s="21" customFormat="1" hidden="1" x14ac:dyDescent="0.2"/>
    <row r="328" s="21" customFormat="1" hidden="1" x14ac:dyDescent="0.2"/>
    <row r="329" s="21" customFormat="1" hidden="1" x14ac:dyDescent="0.2"/>
    <row r="330" s="21" customFormat="1" hidden="1" x14ac:dyDescent="0.2"/>
    <row r="331" s="21" customFormat="1" hidden="1" x14ac:dyDescent="0.2"/>
    <row r="332" s="21" customFormat="1" hidden="1" x14ac:dyDescent="0.2"/>
    <row r="333" s="21" customFormat="1" hidden="1" x14ac:dyDescent="0.2"/>
    <row r="334" s="21" customFormat="1" hidden="1" x14ac:dyDescent="0.2"/>
    <row r="335" s="21" customFormat="1" hidden="1" x14ac:dyDescent="0.2"/>
    <row r="336" s="21" customFormat="1" hidden="1" x14ac:dyDescent="0.2"/>
    <row r="337" s="21" customFormat="1" hidden="1" x14ac:dyDescent="0.2"/>
    <row r="338" s="21" customFormat="1" hidden="1" x14ac:dyDescent="0.2"/>
    <row r="339" s="21" customFormat="1" hidden="1" x14ac:dyDescent="0.2"/>
    <row r="340" s="21" customFormat="1" hidden="1" x14ac:dyDescent="0.2"/>
    <row r="341" s="21" customFormat="1" hidden="1" x14ac:dyDescent="0.2"/>
    <row r="342" s="21" customFormat="1" hidden="1" x14ac:dyDescent="0.2"/>
    <row r="343" s="21" customFormat="1" hidden="1" x14ac:dyDescent="0.2"/>
    <row r="344" s="21" customFormat="1" hidden="1" x14ac:dyDescent="0.2"/>
    <row r="345" s="21" customFormat="1" hidden="1" x14ac:dyDescent="0.2"/>
    <row r="346" s="21" customFormat="1" hidden="1" x14ac:dyDescent="0.2"/>
    <row r="347" s="21" customFormat="1" hidden="1" x14ac:dyDescent="0.2"/>
    <row r="348" s="21" customFormat="1" hidden="1" x14ac:dyDescent="0.2"/>
    <row r="349" s="21" customFormat="1" hidden="1" x14ac:dyDescent="0.2"/>
    <row r="350" s="21" customFormat="1" hidden="1" x14ac:dyDescent="0.2"/>
    <row r="351" s="21" customFormat="1" hidden="1" x14ac:dyDescent="0.2"/>
    <row r="352" s="21" customFormat="1" hidden="1" x14ac:dyDescent="0.2"/>
    <row r="353" s="21" customFormat="1" hidden="1" x14ac:dyDescent="0.2"/>
    <row r="354" s="21" customFormat="1" hidden="1" x14ac:dyDescent="0.2"/>
    <row r="355" s="21" customFormat="1" hidden="1" x14ac:dyDescent="0.2"/>
    <row r="356" s="21" customFormat="1" hidden="1" x14ac:dyDescent="0.2"/>
    <row r="357" s="21" customFormat="1" hidden="1" x14ac:dyDescent="0.2"/>
    <row r="358" s="21" customFormat="1" hidden="1" x14ac:dyDescent="0.2"/>
    <row r="359" s="21" customFormat="1" hidden="1" x14ac:dyDescent="0.2"/>
    <row r="360" s="21" customFormat="1" hidden="1" x14ac:dyDescent="0.2"/>
    <row r="361" s="21" customFormat="1" hidden="1" x14ac:dyDescent="0.2"/>
    <row r="362" s="21" customFormat="1" hidden="1" x14ac:dyDescent="0.2"/>
    <row r="363" s="21" customFormat="1" hidden="1" x14ac:dyDescent="0.2"/>
    <row r="364" s="21" customFormat="1" hidden="1" x14ac:dyDescent="0.2"/>
    <row r="365" s="21" customFormat="1" hidden="1" x14ac:dyDescent="0.2"/>
    <row r="366" s="21" customFormat="1" hidden="1" x14ac:dyDescent="0.2"/>
    <row r="367" s="21" customFormat="1" hidden="1" x14ac:dyDescent="0.2"/>
    <row r="368" s="21" customFormat="1" hidden="1" x14ac:dyDescent="0.2"/>
    <row r="369" s="21" customFormat="1" hidden="1" x14ac:dyDescent="0.2"/>
    <row r="370" s="21" customFormat="1" hidden="1" x14ac:dyDescent="0.2"/>
    <row r="371" s="21" customFormat="1" hidden="1" x14ac:dyDescent="0.2"/>
    <row r="372" s="21" customFormat="1" hidden="1" x14ac:dyDescent="0.2"/>
    <row r="373" s="21" customFormat="1" hidden="1" x14ac:dyDescent="0.2"/>
    <row r="374" s="21" customFormat="1" hidden="1" x14ac:dyDescent="0.2"/>
    <row r="375" s="21" customFormat="1" hidden="1" x14ac:dyDescent="0.2"/>
    <row r="376" s="21" customFormat="1" hidden="1" x14ac:dyDescent="0.2"/>
    <row r="377" s="21" customFormat="1" hidden="1" x14ac:dyDescent="0.2"/>
    <row r="378" s="21" customFormat="1" hidden="1" x14ac:dyDescent="0.2"/>
    <row r="379" s="21" customFormat="1" hidden="1" x14ac:dyDescent="0.2"/>
    <row r="380" s="21" customFormat="1" hidden="1" x14ac:dyDescent="0.2"/>
    <row r="381" s="21" customFormat="1" hidden="1" x14ac:dyDescent="0.2"/>
    <row r="382" s="21" customFormat="1" hidden="1" x14ac:dyDescent="0.2"/>
    <row r="383" s="21" customFormat="1" hidden="1" x14ac:dyDescent="0.2"/>
    <row r="384" s="21" customFormat="1" hidden="1" x14ac:dyDescent="0.2"/>
    <row r="385" s="21" customFormat="1" hidden="1" x14ac:dyDescent="0.2"/>
    <row r="386" s="21" customFormat="1" hidden="1" x14ac:dyDescent="0.2"/>
    <row r="387" s="21" customFormat="1" hidden="1" x14ac:dyDescent="0.2"/>
    <row r="388" s="21" customFormat="1" hidden="1" x14ac:dyDescent="0.2"/>
    <row r="389" s="21" customFormat="1" hidden="1" x14ac:dyDescent="0.2"/>
    <row r="390" s="21" customFormat="1" hidden="1" x14ac:dyDescent="0.2"/>
    <row r="391" s="21" customFormat="1" hidden="1" x14ac:dyDescent="0.2"/>
    <row r="392" s="21" customFormat="1" hidden="1" x14ac:dyDescent="0.2"/>
    <row r="393" s="21" customFormat="1" hidden="1" x14ac:dyDescent="0.2"/>
    <row r="394" s="21" customFormat="1" hidden="1" x14ac:dyDescent="0.2"/>
    <row r="395" s="21" customFormat="1" hidden="1" x14ac:dyDescent="0.2"/>
    <row r="396" s="21" customFormat="1" hidden="1" x14ac:dyDescent="0.2"/>
    <row r="397" s="21" customFormat="1" hidden="1" x14ac:dyDescent="0.2"/>
    <row r="398" s="21" customFormat="1" hidden="1" x14ac:dyDescent="0.2"/>
    <row r="399" s="21" customFormat="1" hidden="1" x14ac:dyDescent="0.2"/>
    <row r="400" s="21" customFormat="1" hidden="1" x14ac:dyDescent="0.2"/>
    <row r="401" s="21" customFormat="1" hidden="1" x14ac:dyDescent="0.2"/>
    <row r="402" s="21" customFormat="1" hidden="1" x14ac:dyDescent="0.2"/>
    <row r="403" s="21" customFormat="1" hidden="1" x14ac:dyDescent="0.2"/>
    <row r="404" s="21" customFormat="1" hidden="1" x14ac:dyDescent="0.2"/>
    <row r="405" s="21" customFormat="1" hidden="1" x14ac:dyDescent="0.2"/>
    <row r="406" s="21" customFormat="1" hidden="1" x14ac:dyDescent="0.2"/>
    <row r="407" s="21" customFormat="1" hidden="1" x14ac:dyDescent="0.2"/>
    <row r="408" s="21" customFormat="1" hidden="1" x14ac:dyDescent="0.2"/>
    <row r="409" s="21" customFormat="1" hidden="1" x14ac:dyDescent="0.2"/>
    <row r="410" s="21" customFormat="1" hidden="1" x14ac:dyDescent="0.2"/>
    <row r="411" s="21" customFormat="1" hidden="1" x14ac:dyDescent="0.2"/>
    <row r="412" s="21" customFormat="1" hidden="1" x14ac:dyDescent="0.2"/>
    <row r="413" s="21" customFormat="1" hidden="1" x14ac:dyDescent="0.2"/>
    <row r="414" s="21" customFormat="1" hidden="1" x14ac:dyDescent="0.2"/>
    <row r="415" s="21" customFormat="1" hidden="1" x14ac:dyDescent="0.2"/>
    <row r="416" s="21" customFormat="1" hidden="1" x14ac:dyDescent="0.2"/>
    <row r="417" s="21" customFormat="1" hidden="1" x14ac:dyDescent="0.2"/>
    <row r="418" s="21" customFormat="1" hidden="1" x14ac:dyDescent="0.2"/>
    <row r="419" s="21" customFormat="1" hidden="1" x14ac:dyDescent="0.2"/>
    <row r="420" s="21" customFormat="1" hidden="1" x14ac:dyDescent="0.2"/>
    <row r="421" s="21" customFormat="1" hidden="1" x14ac:dyDescent="0.2"/>
    <row r="422" s="21" customFormat="1" hidden="1" x14ac:dyDescent="0.2"/>
    <row r="423" s="21" customFormat="1" hidden="1" x14ac:dyDescent="0.2"/>
    <row r="424" s="21" customFormat="1" hidden="1" x14ac:dyDescent="0.2"/>
    <row r="425" s="21" customFormat="1" hidden="1" x14ac:dyDescent="0.2"/>
    <row r="426" s="21" customFormat="1" hidden="1" x14ac:dyDescent="0.2"/>
    <row r="427" s="21" customFormat="1" hidden="1" x14ac:dyDescent="0.2"/>
    <row r="428" s="21" customFormat="1" hidden="1" x14ac:dyDescent="0.2"/>
    <row r="429" s="21" customFormat="1" hidden="1" x14ac:dyDescent="0.2"/>
    <row r="430" s="21" customFormat="1" hidden="1" x14ac:dyDescent="0.2"/>
    <row r="431" s="21" customFormat="1" hidden="1" x14ac:dyDescent="0.2"/>
    <row r="432" s="21" customFormat="1" hidden="1" x14ac:dyDescent="0.2"/>
    <row r="433" s="21" customFormat="1" hidden="1" x14ac:dyDescent="0.2"/>
    <row r="434" s="21" customFormat="1" hidden="1" x14ac:dyDescent="0.2"/>
    <row r="435" s="21" customFormat="1" hidden="1" x14ac:dyDescent="0.2"/>
    <row r="436" s="21" customFormat="1" hidden="1" x14ac:dyDescent="0.2"/>
    <row r="437" s="21" customFormat="1" hidden="1" x14ac:dyDescent="0.2"/>
    <row r="438" s="21" customFormat="1" hidden="1" x14ac:dyDescent="0.2"/>
    <row r="439" s="21" customFormat="1" hidden="1" x14ac:dyDescent="0.2"/>
    <row r="440" s="21" customFormat="1" hidden="1" x14ac:dyDescent="0.2"/>
    <row r="441" s="21" customFormat="1" hidden="1" x14ac:dyDescent="0.2"/>
    <row r="442" s="21" customFormat="1" hidden="1" x14ac:dyDescent="0.2"/>
    <row r="443" s="21" customFormat="1" hidden="1" x14ac:dyDescent="0.2"/>
    <row r="444" s="21" customFormat="1" hidden="1" x14ac:dyDescent="0.2"/>
    <row r="445" s="21" customFormat="1" hidden="1" x14ac:dyDescent="0.2"/>
    <row r="446" s="21" customFormat="1" hidden="1" x14ac:dyDescent="0.2"/>
    <row r="447" s="21" customFormat="1" hidden="1" x14ac:dyDescent="0.2"/>
    <row r="448" s="21" customFormat="1" hidden="1" x14ac:dyDescent="0.2"/>
    <row r="449" s="21" customFormat="1" hidden="1" x14ac:dyDescent="0.2"/>
    <row r="450" s="21" customFormat="1" hidden="1" x14ac:dyDescent="0.2"/>
    <row r="451" s="21" customFormat="1" hidden="1" x14ac:dyDescent="0.2"/>
    <row r="452" s="21" customFormat="1" hidden="1" x14ac:dyDescent="0.2"/>
    <row r="453" s="21" customFormat="1" hidden="1" x14ac:dyDescent="0.2"/>
    <row r="454" s="21" customFormat="1" hidden="1" x14ac:dyDescent="0.2"/>
    <row r="455" s="21" customFormat="1" hidden="1" x14ac:dyDescent="0.2"/>
    <row r="456" s="21" customFormat="1" hidden="1" x14ac:dyDescent="0.2"/>
    <row r="457" s="21" customFormat="1" hidden="1" x14ac:dyDescent="0.2"/>
    <row r="458" s="21" customFormat="1" hidden="1" x14ac:dyDescent="0.2"/>
    <row r="459" s="21" customFormat="1" hidden="1" x14ac:dyDescent="0.2"/>
    <row r="460" s="21" customFormat="1" hidden="1" x14ac:dyDescent="0.2"/>
    <row r="461" s="21" customFormat="1" hidden="1" x14ac:dyDescent="0.2"/>
    <row r="462" s="21" customFormat="1" hidden="1" x14ac:dyDescent="0.2"/>
    <row r="463" s="21" customFormat="1" hidden="1" x14ac:dyDescent="0.2"/>
    <row r="464" s="21" customFormat="1" hidden="1" x14ac:dyDescent="0.2"/>
    <row r="465" s="21" customFormat="1" hidden="1" x14ac:dyDescent="0.2"/>
    <row r="466" s="21" customFormat="1" hidden="1" x14ac:dyDescent="0.2"/>
    <row r="467" s="21" customFormat="1" hidden="1" x14ac:dyDescent="0.2"/>
    <row r="468" s="21" customFormat="1" hidden="1" x14ac:dyDescent="0.2"/>
    <row r="469" s="21" customFormat="1" hidden="1" x14ac:dyDescent="0.2"/>
    <row r="470" s="21" customFormat="1" hidden="1" x14ac:dyDescent="0.2"/>
    <row r="471" s="21" customFormat="1" hidden="1" x14ac:dyDescent="0.2"/>
    <row r="472" s="21" customFormat="1" hidden="1" x14ac:dyDescent="0.2"/>
    <row r="473" s="21" customFormat="1" hidden="1" x14ac:dyDescent="0.2"/>
    <row r="474" s="21" customFormat="1" hidden="1" x14ac:dyDescent="0.2"/>
    <row r="475" s="21" customFormat="1" hidden="1" x14ac:dyDescent="0.2"/>
    <row r="476" s="21" customFormat="1" hidden="1" x14ac:dyDescent="0.2"/>
    <row r="477" s="21" customFormat="1" hidden="1" x14ac:dyDescent="0.2"/>
    <row r="478" s="21" customFormat="1" hidden="1" x14ac:dyDescent="0.2"/>
    <row r="479" s="21" customFormat="1" hidden="1" x14ac:dyDescent="0.2"/>
    <row r="480" s="21" customFormat="1" hidden="1" x14ac:dyDescent="0.2"/>
    <row r="481" s="21" customFormat="1" hidden="1" x14ac:dyDescent="0.2"/>
    <row r="482" s="21" customFormat="1" hidden="1" x14ac:dyDescent="0.2"/>
    <row r="483" s="21" customFormat="1" hidden="1" x14ac:dyDescent="0.2"/>
    <row r="484" s="21" customFormat="1" hidden="1" x14ac:dyDescent="0.2"/>
    <row r="485" s="21" customFormat="1" hidden="1" x14ac:dyDescent="0.2"/>
    <row r="486" s="21" customFormat="1" hidden="1" x14ac:dyDescent="0.2"/>
    <row r="487" s="21" customFormat="1" hidden="1" x14ac:dyDescent="0.2"/>
    <row r="488" s="21" customFormat="1" hidden="1" x14ac:dyDescent="0.2"/>
    <row r="489" s="21" customFormat="1" hidden="1" x14ac:dyDescent="0.2"/>
    <row r="490" s="21" customFormat="1" hidden="1" x14ac:dyDescent="0.2"/>
    <row r="491" s="21" customFormat="1" hidden="1" x14ac:dyDescent="0.2"/>
    <row r="492" s="21" customFormat="1" hidden="1" x14ac:dyDescent="0.2"/>
    <row r="493" s="21" customFormat="1" hidden="1" x14ac:dyDescent="0.2"/>
    <row r="494" s="21" customFormat="1" hidden="1" x14ac:dyDescent="0.2"/>
    <row r="495" s="21" customFormat="1" hidden="1" x14ac:dyDescent="0.2"/>
    <row r="496" s="21" customFormat="1" hidden="1" x14ac:dyDescent="0.2"/>
    <row r="497" s="21" customFormat="1" hidden="1" x14ac:dyDescent="0.2"/>
    <row r="498" s="21" customFormat="1" hidden="1" x14ac:dyDescent="0.2"/>
    <row r="499" s="21" customFormat="1" hidden="1" x14ac:dyDescent="0.2"/>
    <row r="500" s="21" customFormat="1" hidden="1" x14ac:dyDescent="0.2"/>
    <row r="501" s="21" customFormat="1" hidden="1" x14ac:dyDescent="0.2"/>
    <row r="502" s="21" customFormat="1" hidden="1" x14ac:dyDescent="0.2"/>
    <row r="503" s="21" customFormat="1" hidden="1" x14ac:dyDescent="0.2"/>
    <row r="504" s="21" customFormat="1" hidden="1" x14ac:dyDescent="0.2"/>
    <row r="505" s="21" customFormat="1" hidden="1" x14ac:dyDescent="0.2"/>
    <row r="506" s="21" customFormat="1" hidden="1" x14ac:dyDescent="0.2"/>
    <row r="507" s="21" customFormat="1" hidden="1" x14ac:dyDescent="0.2"/>
    <row r="508" s="21" customFormat="1" hidden="1" x14ac:dyDescent="0.2"/>
    <row r="509" s="21" customFormat="1" hidden="1" x14ac:dyDescent="0.2"/>
    <row r="510" s="21" customFormat="1" hidden="1" x14ac:dyDescent="0.2"/>
    <row r="511" s="21" customFormat="1" hidden="1" x14ac:dyDescent="0.2"/>
    <row r="512" s="21" customFormat="1" hidden="1" x14ac:dyDescent="0.2"/>
    <row r="513" s="21" customFormat="1" hidden="1" x14ac:dyDescent="0.2"/>
    <row r="514" s="21" customFormat="1" hidden="1" x14ac:dyDescent="0.2"/>
    <row r="515" s="21" customFormat="1" hidden="1" x14ac:dyDescent="0.2"/>
    <row r="516" s="21" customFormat="1" hidden="1" x14ac:dyDescent="0.2"/>
    <row r="517" s="21" customFormat="1" hidden="1" x14ac:dyDescent="0.2"/>
    <row r="518" s="21" customFormat="1" hidden="1" x14ac:dyDescent="0.2"/>
    <row r="519" s="21" customFormat="1" hidden="1" x14ac:dyDescent="0.2"/>
    <row r="520" s="21" customFormat="1" hidden="1" x14ac:dyDescent="0.2"/>
    <row r="521" s="21" customFormat="1" hidden="1" x14ac:dyDescent="0.2"/>
    <row r="522" s="21" customFormat="1" hidden="1" x14ac:dyDescent="0.2"/>
    <row r="523" s="21" customFormat="1" hidden="1" x14ac:dyDescent="0.2"/>
    <row r="524" s="21" customFormat="1" hidden="1" x14ac:dyDescent="0.2"/>
    <row r="525" s="21" customFormat="1" hidden="1" x14ac:dyDescent="0.2"/>
    <row r="526" s="21" customFormat="1" hidden="1" x14ac:dyDescent="0.2"/>
    <row r="527" s="21" customFormat="1" hidden="1" x14ac:dyDescent="0.2"/>
    <row r="528" s="21" customFormat="1" hidden="1" x14ac:dyDescent="0.2"/>
    <row r="529" s="21" customFormat="1" hidden="1" x14ac:dyDescent="0.2"/>
    <row r="530" s="21" customFormat="1" hidden="1" x14ac:dyDescent="0.2"/>
    <row r="531" s="21" customFormat="1" hidden="1" x14ac:dyDescent="0.2"/>
    <row r="532" s="21" customFormat="1" hidden="1" x14ac:dyDescent="0.2"/>
    <row r="533" s="21" customFormat="1" hidden="1" x14ac:dyDescent="0.2"/>
    <row r="534" s="21" customFormat="1" hidden="1" x14ac:dyDescent="0.2"/>
    <row r="535" s="21" customFormat="1" hidden="1" x14ac:dyDescent="0.2"/>
    <row r="536" s="21" customFormat="1" hidden="1" x14ac:dyDescent="0.2"/>
    <row r="537" s="21" customFormat="1" hidden="1" x14ac:dyDescent="0.2"/>
    <row r="538" s="21" customFormat="1" hidden="1" x14ac:dyDescent="0.2"/>
    <row r="539" s="21" customFormat="1" hidden="1" x14ac:dyDescent="0.2"/>
    <row r="540" s="21" customFormat="1" hidden="1" x14ac:dyDescent="0.2"/>
    <row r="541" s="21" customFormat="1" hidden="1" x14ac:dyDescent="0.2"/>
    <row r="542" s="21" customFormat="1" hidden="1" x14ac:dyDescent="0.2"/>
    <row r="543" s="21" customFormat="1" hidden="1" x14ac:dyDescent="0.2"/>
    <row r="544" s="21" customFormat="1" hidden="1" x14ac:dyDescent="0.2"/>
    <row r="545" s="21" customFormat="1" hidden="1" x14ac:dyDescent="0.2"/>
    <row r="546" s="21" customFormat="1" hidden="1" x14ac:dyDescent="0.2"/>
    <row r="547" s="21" customFormat="1" hidden="1" x14ac:dyDescent="0.2"/>
    <row r="548" s="21" customFormat="1" hidden="1" x14ac:dyDescent="0.2"/>
    <row r="549" s="21" customFormat="1" hidden="1" x14ac:dyDescent="0.2"/>
    <row r="550" s="21" customFormat="1" hidden="1" x14ac:dyDescent="0.2"/>
    <row r="551" s="21" customFormat="1" hidden="1" x14ac:dyDescent="0.2"/>
    <row r="552" s="21" customFormat="1" hidden="1" x14ac:dyDescent="0.2"/>
    <row r="553" s="21" customFormat="1" hidden="1" x14ac:dyDescent="0.2"/>
    <row r="554" s="21" customFormat="1" hidden="1" x14ac:dyDescent="0.2"/>
    <row r="555" s="21" customFormat="1" hidden="1" x14ac:dyDescent="0.2"/>
    <row r="556" s="21" customFormat="1" hidden="1" x14ac:dyDescent="0.2"/>
    <row r="557" s="21" customFormat="1" hidden="1" x14ac:dyDescent="0.2"/>
    <row r="558" s="21" customFormat="1" hidden="1" x14ac:dyDescent="0.2"/>
    <row r="559" s="21" customFormat="1" hidden="1" x14ac:dyDescent="0.2"/>
    <row r="560" s="21" customFormat="1" hidden="1" x14ac:dyDescent="0.2"/>
    <row r="561" s="21" customFormat="1" hidden="1" x14ac:dyDescent="0.2"/>
    <row r="562" s="21" customFormat="1" hidden="1" x14ac:dyDescent="0.2"/>
    <row r="563" s="21" customFormat="1" hidden="1" x14ac:dyDescent="0.2"/>
    <row r="564" s="21" customFormat="1" hidden="1" x14ac:dyDescent="0.2"/>
    <row r="565" s="21" customFormat="1" hidden="1" x14ac:dyDescent="0.2"/>
    <row r="566" s="21" customFormat="1" hidden="1" x14ac:dyDescent="0.2"/>
    <row r="567" s="21" customFormat="1" hidden="1" x14ac:dyDescent="0.2"/>
    <row r="568" s="21" customFormat="1" hidden="1" x14ac:dyDescent="0.2"/>
    <row r="569" s="21" customFormat="1" hidden="1" x14ac:dyDescent="0.2"/>
    <row r="570" s="21" customFormat="1" hidden="1" x14ac:dyDescent="0.2"/>
    <row r="571" s="21" customFormat="1" hidden="1" x14ac:dyDescent="0.2"/>
    <row r="572" s="21" customFormat="1" hidden="1" x14ac:dyDescent="0.2"/>
    <row r="573" s="21" customFormat="1" hidden="1" x14ac:dyDescent="0.2"/>
    <row r="574" s="21" customFormat="1" hidden="1" x14ac:dyDescent="0.2"/>
    <row r="575" s="21" customFormat="1" hidden="1" x14ac:dyDescent="0.2"/>
    <row r="576" s="21" customFormat="1" hidden="1" x14ac:dyDescent="0.2"/>
    <row r="577" s="21" customFormat="1" hidden="1" x14ac:dyDescent="0.2"/>
    <row r="578" s="21" customFormat="1" hidden="1" x14ac:dyDescent="0.2"/>
    <row r="579" s="21" customFormat="1" hidden="1" x14ac:dyDescent="0.2"/>
    <row r="580" s="21" customFormat="1" hidden="1" x14ac:dyDescent="0.2"/>
    <row r="581" s="21" customFormat="1" hidden="1" x14ac:dyDescent="0.2"/>
    <row r="582" s="21" customFormat="1" hidden="1" x14ac:dyDescent="0.2"/>
    <row r="583" s="21" customFormat="1" hidden="1" x14ac:dyDescent="0.2"/>
    <row r="584" s="21" customFormat="1" hidden="1" x14ac:dyDescent="0.2"/>
    <row r="585" s="21" customFormat="1" hidden="1" x14ac:dyDescent="0.2"/>
    <row r="586" s="21" customFormat="1" hidden="1" x14ac:dyDescent="0.2"/>
    <row r="587" s="21" customFormat="1" hidden="1" x14ac:dyDescent="0.2"/>
    <row r="588" s="21" customFormat="1" hidden="1" x14ac:dyDescent="0.2"/>
    <row r="589" s="21" customFormat="1" hidden="1" x14ac:dyDescent="0.2"/>
    <row r="590" s="21" customFormat="1" hidden="1" x14ac:dyDescent="0.2"/>
    <row r="591" s="21" customFormat="1" hidden="1" x14ac:dyDescent="0.2"/>
    <row r="592" s="21" customFormat="1" hidden="1" x14ac:dyDescent="0.2"/>
    <row r="593" s="21" customFormat="1" hidden="1" x14ac:dyDescent="0.2"/>
    <row r="594" s="21" customFormat="1" hidden="1" x14ac:dyDescent="0.2"/>
    <row r="595" s="21" customFormat="1" hidden="1" x14ac:dyDescent="0.2"/>
    <row r="596" s="21" customFormat="1" hidden="1" x14ac:dyDescent="0.2"/>
    <row r="597" s="21" customFormat="1" hidden="1" x14ac:dyDescent="0.2"/>
    <row r="598" s="21" customFormat="1" hidden="1" x14ac:dyDescent="0.2"/>
    <row r="599" s="21" customFormat="1" hidden="1" x14ac:dyDescent="0.2"/>
    <row r="600" s="21" customFormat="1" hidden="1" x14ac:dyDescent="0.2"/>
    <row r="601" s="21" customFormat="1" hidden="1" x14ac:dyDescent="0.2"/>
    <row r="602" s="21" customFormat="1" hidden="1" x14ac:dyDescent="0.2"/>
    <row r="603" s="21" customFormat="1" hidden="1" x14ac:dyDescent="0.2"/>
    <row r="604" s="21" customFormat="1" hidden="1" x14ac:dyDescent="0.2"/>
    <row r="605" s="21" customFormat="1" hidden="1" x14ac:dyDescent="0.2"/>
    <row r="606" s="21" customFormat="1" hidden="1" x14ac:dyDescent="0.2"/>
    <row r="607" s="21" customFormat="1" hidden="1" x14ac:dyDescent="0.2"/>
    <row r="608" s="21" customFormat="1" hidden="1" x14ac:dyDescent="0.2"/>
    <row r="609" s="21" customFormat="1" hidden="1" x14ac:dyDescent="0.2"/>
    <row r="610" s="21" customFormat="1" hidden="1" x14ac:dyDescent="0.2"/>
    <row r="611" s="21" customFormat="1" hidden="1" x14ac:dyDescent="0.2"/>
    <row r="612" s="21" customFormat="1" hidden="1" x14ac:dyDescent="0.2"/>
    <row r="621" s="21" customFormat="1" hidden="1" x14ac:dyDescent="0.2"/>
    <row r="622" s="21" customFormat="1" hidden="1" x14ac:dyDescent="0.2"/>
    <row r="623" s="21" customFormat="1" hidden="1" x14ac:dyDescent="0.2"/>
    <row r="624" s="21" customFormat="1" hidden="1" x14ac:dyDescent="0.2"/>
    <row r="625" s="21" customFormat="1" hidden="1" x14ac:dyDescent="0.2"/>
    <row r="642" x14ac:dyDescent="0.2"/>
    <row r="643" x14ac:dyDescent="0.2"/>
    <row r="644" x14ac:dyDescent="0.2"/>
    <row r="645" x14ac:dyDescent="0.2"/>
    <row r="646" x14ac:dyDescent="0.2"/>
  </sheetData>
  <mergeCells count="12">
    <mergeCell ref="B3:J3"/>
    <mergeCell ref="M2:P2"/>
    <mergeCell ref="C38:G39"/>
    <mergeCell ref="D5:D6"/>
    <mergeCell ref="A31:B31"/>
    <mergeCell ref="C5:C6"/>
    <mergeCell ref="A4:A6"/>
    <mergeCell ref="C4:D4"/>
    <mergeCell ref="C33:E33"/>
    <mergeCell ref="C34:E34"/>
    <mergeCell ref="C35:E35"/>
    <mergeCell ref="C36:G37"/>
  </mergeCells>
  <pageMargins left="0.78740157480314965" right="0.78740157480314965" top="0.78740157480314965" bottom="0.39370078740157483" header="0.59055118110236227" footer="0.39370078740157483"/>
  <pageSetup paperSize="9" scale="54" fitToWidth="2" orientation="landscape" r:id="rId1"/>
  <headerFooter>
    <oddHeader xml:space="preserve">&amp;R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2022</vt:lpstr>
      <vt:lpstr>Cilvēkstundas_KPFI</vt:lpstr>
      <vt:lpstr>'2022'!Print_Area</vt:lpstr>
      <vt:lpstr>Cilvēkstundas_KPFI!Print_Area</vt:lpstr>
      <vt:lpstr>Cilvēkstundas_KPFI!Print_Titles</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GK</dc:creator>
  <cp:lastModifiedBy>Gints Kārkliņš</cp:lastModifiedBy>
  <cp:lastPrinted>2020-01-10T13:44:25Z</cp:lastPrinted>
  <dcterms:created xsi:type="dcterms:W3CDTF">2011-07-21T06:52:59Z</dcterms:created>
  <dcterms:modified xsi:type="dcterms:W3CDTF">2022-01-17T15:49:58Z</dcterms:modified>
</cp:coreProperties>
</file>