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filterPrivacy="1" autoCompressPictures="0" defaultThemeVersion="124226"/>
  <xr:revisionPtr revIDLastSave="612" documentId="13_ncr:1_{FEE60A7A-1FA5-4C3C-963A-B930C1A92794}" xr6:coauthVersionLast="47" xr6:coauthVersionMax="47" xr10:uidLastSave="{0E76DDFD-1F5E-43B1-BAC3-D3F6DC64088C}"/>
  <bookViews>
    <workbookView xWindow="-38520" yWindow="-120" windowWidth="38640" windowHeight="21840" tabRatio="807" activeTab="1" xr2:uid="{00000000-000D-0000-FFFF-FFFF00000000}"/>
  </bookViews>
  <sheets>
    <sheet name="Novērtējums un pilnveides plāns" sheetId="6" r:id="rId1"/>
    <sheet name="Kopsavilkums" sheetId="8" r:id="rId2"/>
    <sheet name="Izvēlnes" sheetId="7" state="hidden" r:id="rId3"/>
  </sheets>
  <definedNames>
    <definedName name="_xlnm._FilterDatabase" localSheetId="0" hidden="1">'Novērtējums un pilnveides plāns'!$A$9:$BK$217</definedName>
  </definedNames>
  <calcPr calcId="191028"/>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2" i="8" l="1"/>
  <c r="T11" i="8"/>
  <c r="AL9" i="8"/>
  <c r="AC9" i="8"/>
  <c r="T9" i="8"/>
  <c r="J9" i="8"/>
  <c r="E4" i="8" l="1"/>
  <c r="E3" i="8"/>
  <c r="BB9" i="6"/>
  <c r="BA9" i="6"/>
  <c r="AY149" i="6"/>
  <c r="G149" i="6"/>
  <c r="F149" i="6"/>
  <c r="AY151" i="6"/>
  <c r="G151" i="6"/>
  <c r="F151" i="6"/>
  <c r="BE39" i="6"/>
  <c r="BD39" i="6"/>
  <c r="AY41" i="6"/>
  <c r="G41" i="6"/>
  <c r="F41" i="6"/>
  <c r="AY116" i="6"/>
  <c r="G116" i="6"/>
  <c r="F116" i="6"/>
  <c r="AY115" i="6"/>
  <c r="G115" i="6"/>
  <c r="F115" i="6"/>
  <c r="AY108" i="6"/>
  <c r="G108" i="6"/>
  <c r="F108" i="6"/>
  <c r="AY90" i="6"/>
  <c r="G90" i="6"/>
  <c r="F90" i="6"/>
  <c r="AY73" i="6"/>
  <c r="G73" i="6"/>
  <c r="F73" i="6"/>
  <c r="AY72" i="6"/>
  <c r="G72" i="6"/>
  <c r="F72" i="6"/>
  <c r="AY45" i="6"/>
  <c r="G45" i="6"/>
  <c r="F45" i="6"/>
  <c r="AY28" i="6"/>
  <c r="G28" i="6"/>
  <c r="F28" i="6"/>
  <c r="AY217" i="6" l="1"/>
  <c r="G217" i="6"/>
  <c r="F217" i="6"/>
  <c r="AY207" i="6"/>
  <c r="G207" i="6"/>
  <c r="F207" i="6"/>
  <c r="AY210" i="6"/>
  <c r="G210" i="6"/>
  <c r="F210" i="6"/>
  <c r="AY209" i="6"/>
  <c r="G209" i="6"/>
  <c r="F209" i="6"/>
  <c r="AY208" i="6"/>
  <c r="G208" i="6"/>
  <c r="F208" i="6"/>
  <c r="AY206" i="6"/>
  <c r="G206" i="6"/>
  <c r="F206" i="6"/>
  <c r="AY205" i="6"/>
  <c r="G205" i="6"/>
  <c r="F205" i="6"/>
  <c r="AY204" i="6"/>
  <c r="G204" i="6"/>
  <c r="F204" i="6"/>
  <c r="AY181" i="6"/>
  <c r="G181" i="6"/>
  <c r="F181" i="6"/>
  <c r="AY175" i="6"/>
  <c r="G175" i="6"/>
  <c r="F175" i="6"/>
  <c r="AY167" i="6"/>
  <c r="G167" i="6"/>
  <c r="F167" i="6"/>
  <c r="AY165" i="6"/>
  <c r="G165" i="6"/>
  <c r="F165" i="6"/>
  <c r="AY164" i="6"/>
  <c r="G164" i="6"/>
  <c r="F164" i="6"/>
  <c r="AY163" i="6"/>
  <c r="G163" i="6"/>
  <c r="F163" i="6"/>
  <c r="AY162" i="6"/>
  <c r="G162" i="6"/>
  <c r="F162" i="6"/>
  <c r="AY166" i="6"/>
  <c r="G166" i="6"/>
  <c r="F166" i="6"/>
  <c r="AY168" i="6"/>
  <c r="G168" i="6"/>
  <c r="F168" i="6"/>
  <c r="B9" i="6"/>
  <c r="B8" i="6"/>
  <c r="BK9" i="6"/>
  <c r="BK8" i="6"/>
  <c r="AY146" i="6"/>
  <c r="G146" i="6"/>
  <c r="F146" i="6"/>
  <c r="AY152" i="6"/>
  <c r="G152" i="6"/>
  <c r="F152" i="6"/>
  <c r="AY141" i="6"/>
  <c r="G141" i="6"/>
  <c r="F141" i="6"/>
  <c r="AY216" i="6"/>
  <c r="G216" i="6"/>
  <c r="F216" i="6"/>
  <c r="AY212" i="6"/>
  <c r="G212" i="6"/>
  <c r="F212" i="6"/>
  <c r="AY202" i="6"/>
  <c r="G202" i="6"/>
  <c r="F202" i="6"/>
  <c r="AY198" i="6"/>
  <c r="G198" i="6"/>
  <c r="F198" i="6"/>
  <c r="AY193" i="6"/>
  <c r="G193" i="6"/>
  <c r="F193" i="6"/>
  <c r="AY191" i="6"/>
  <c r="G191" i="6"/>
  <c r="F191" i="6"/>
  <c r="AY188" i="6"/>
  <c r="G188" i="6"/>
  <c r="F188" i="6"/>
  <c r="AY184" i="6"/>
  <c r="G184" i="6"/>
  <c r="F184" i="6"/>
  <c r="AY183" i="6"/>
  <c r="G183" i="6"/>
  <c r="F183" i="6"/>
  <c r="AY179" i="6"/>
  <c r="G179" i="6"/>
  <c r="F179" i="6"/>
  <c r="AY170" i="6"/>
  <c r="G170" i="6"/>
  <c r="F170" i="6"/>
  <c r="AY161" i="6"/>
  <c r="G161" i="6"/>
  <c r="F161" i="6"/>
  <c r="AY160" i="6"/>
  <c r="G160" i="6"/>
  <c r="F160" i="6"/>
  <c r="AY156" i="6"/>
  <c r="G156" i="6"/>
  <c r="F156" i="6"/>
  <c r="AY155" i="6"/>
  <c r="G155" i="6"/>
  <c r="F155" i="6"/>
  <c r="BD211" i="6"/>
  <c r="BE211" i="6"/>
  <c r="S7" i="6" s="1"/>
  <c r="BD201" i="6"/>
  <c r="BE201" i="6"/>
  <c r="BE197" i="6"/>
  <c r="BE195" i="6"/>
  <c r="BE192" i="6"/>
  <c r="BD187" i="6"/>
  <c r="BE187" i="6"/>
  <c r="BD182" i="6"/>
  <c r="BE182" i="6"/>
  <c r="BE178" i="6"/>
  <c r="BE173" i="6"/>
  <c r="BD169" i="6"/>
  <c r="BE169" i="6"/>
  <c r="BD159" i="6"/>
  <c r="BE159" i="6"/>
  <c r="BD154" i="6"/>
  <c r="BE154" i="6"/>
  <c r="BD145" i="6"/>
  <c r="BE145" i="6"/>
  <c r="BD140" i="6"/>
  <c r="BE140" i="6"/>
  <c r="BD37" i="6"/>
  <c r="BE37" i="6"/>
  <c r="BE31" i="6"/>
  <c r="BD24" i="6"/>
  <c r="BE24" i="6"/>
  <c r="BD19" i="6"/>
  <c r="BE19" i="6"/>
  <c r="BD11" i="6"/>
  <c r="BE11" i="6"/>
  <c r="BD15" i="6"/>
  <c r="BE15" i="6"/>
  <c r="BD135" i="6"/>
  <c r="BE135" i="6"/>
  <c r="AY136" i="6"/>
  <c r="G136" i="6"/>
  <c r="F136" i="6"/>
  <c r="BD130" i="6"/>
  <c r="BE130" i="6"/>
  <c r="AY131" i="6"/>
  <c r="G131" i="6"/>
  <c r="F131" i="6"/>
  <c r="BD127" i="6"/>
  <c r="BE127" i="6"/>
  <c r="AY128" i="6"/>
  <c r="G128" i="6"/>
  <c r="F128" i="6"/>
  <c r="BD125" i="6"/>
  <c r="BE125" i="6"/>
  <c r="AY126" i="6"/>
  <c r="G126" i="6"/>
  <c r="F126" i="6"/>
  <c r="BD120" i="6"/>
  <c r="BE120" i="6"/>
  <c r="AY121" i="6"/>
  <c r="G121" i="6"/>
  <c r="F121" i="6"/>
  <c r="BD112" i="6"/>
  <c r="BE112" i="6"/>
  <c r="AY119" i="6"/>
  <c r="G119" i="6"/>
  <c r="F119" i="6"/>
  <c r="AY113" i="6"/>
  <c r="G113" i="6"/>
  <c r="F113" i="6"/>
  <c r="BD105" i="6"/>
  <c r="BE105" i="6"/>
  <c r="AY111" i="6"/>
  <c r="G111" i="6"/>
  <c r="F111" i="6"/>
  <c r="AY106" i="6"/>
  <c r="G106" i="6"/>
  <c r="F106" i="6"/>
  <c r="BD102" i="6"/>
  <c r="BE102" i="6"/>
  <c r="AY103" i="6"/>
  <c r="G103" i="6"/>
  <c r="F103" i="6"/>
  <c r="BD99" i="6"/>
  <c r="BE99" i="6"/>
  <c r="AY100" i="6"/>
  <c r="G100" i="6"/>
  <c r="F100" i="6"/>
  <c r="BD94" i="6"/>
  <c r="BE94" i="6"/>
  <c r="AY95" i="6"/>
  <c r="G95" i="6"/>
  <c r="F95" i="6"/>
  <c r="BD87" i="6"/>
  <c r="BE87" i="6"/>
  <c r="AY93" i="6"/>
  <c r="G93" i="6"/>
  <c r="F93" i="6"/>
  <c r="AY88" i="6"/>
  <c r="G88" i="6"/>
  <c r="F88" i="6"/>
  <c r="BD85" i="6"/>
  <c r="BE85" i="6"/>
  <c r="AY86" i="6"/>
  <c r="G86" i="6"/>
  <c r="F86" i="6"/>
  <c r="BD79" i="6"/>
  <c r="BE79" i="6"/>
  <c r="AY84" i="6"/>
  <c r="G84" i="6"/>
  <c r="F84" i="6"/>
  <c r="AY80" i="6"/>
  <c r="G80" i="6"/>
  <c r="F80" i="6"/>
  <c r="BD77" i="6"/>
  <c r="BE77" i="6"/>
  <c r="AY78" i="6"/>
  <c r="G78" i="6"/>
  <c r="F78" i="6"/>
  <c r="BD69" i="6"/>
  <c r="BE69" i="6"/>
  <c r="AY76" i="6"/>
  <c r="G76" i="6"/>
  <c r="F76" i="6"/>
  <c r="AY70" i="6"/>
  <c r="G70" i="6"/>
  <c r="F70" i="6"/>
  <c r="BD67" i="6"/>
  <c r="BE67" i="6"/>
  <c r="AY68" i="6"/>
  <c r="G68" i="6"/>
  <c r="F68" i="6"/>
  <c r="BD65" i="6"/>
  <c r="BE65" i="6"/>
  <c r="AY66" i="6"/>
  <c r="G66" i="6"/>
  <c r="F66" i="6"/>
  <c r="BD62" i="6"/>
  <c r="BE62" i="6"/>
  <c r="AY63" i="6"/>
  <c r="G63" i="6"/>
  <c r="F63" i="6"/>
  <c r="BD58" i="6"/>
  <c r="BE58" i="6"/>
  <c r="AY59" i="6"/>
  <c r="G59" i="6"/>
  <c r="F59" i="6"/>
  <c r="BD56" i="6"/>
  <c r="BE56" i="6"/>
  <c r="AY57" i="6"/>
  <c r="G57" i="6"/>
  <c r="F57" i="6"/>
  <c r="BD53" i="6"/>
  <c r="BE53" i="6"/>
  <c r="AY54" i="6"/>
  <c r="G54" i="6"/>
  <c r="F54" i="6"/>
  <c r="BD49" i="6"/>
  <c r="BE49" i="6"/>
  <c r="AY50" i="6"/>
  <c r="G50" i="6"/>
  <c r="F50" i="6"/>
  <c r="BD42" i="6"/>
  <c r="BE42" i="6"/>
  <c r="AY48" i="6"/>
  <c r="G48" i="6"/>
  <c r="F48" i="6"/>
  <c r="AY43" i="6"/>
  <c r="G43" i="6"/>
  <c r="F43" i="6"/>
  <c r="G40" i="6"/>
  <c r="F40" i="6"/>
  <c r="AY40" i="6"/>
  <c r="AY39" i="6" s="1"/>
  <c r="G38" i="6"/>
  <c r="F38" i="6"/>
  <c r="AY38" i="6"/>
  <c r="G36" i="6"/>
  <c r="F36" i="6"/>
  <c r="AY36" i="6"/>
  <c r="G32" i="6"/>
  <c r="F32" i="6"/>
  <c r="AY32" i="6"/>
  <c r="G30" i="6"/>
  <c r="F30" i="6"/>
  <c r="AY30" i="6"/>
  <c r="G25" i="6"/>
  <c r="F25" i="6"/>
  <c r="AY25" i="6"/>
  <c r="G20" i="6"/>
  <c r="F20" i="6"/>
  <c r="AY20" i="6"/>
  <c r="G16" i="6"/>
  <c r="F16" i="6"/>
  <c r="AY16" i="6"/>
  <c r="U8" i="6"/>
  <c r="AX15" i="6" s="1"/>
  <c r="V8" i="6"/>
  <c r="AX19" i="6" s="1"/>
  <c r="W8" i="6"/>
  <c r="AX24" i="6" s="1"/>
  <c r="X8" i="6"/>
  <c r="AX31" i="6" s="1"/>
  <c r="Y8" i="6"/>
  <c r="AX37" i="6" s="1"/>
  <c r="Z8" i="6"/>
  <c r="AX39" i="6" s="1"/>
  <c r="AA8" i="6"/>
  <c r="AX42" i="6" s="1"/>
  <c r="AB8" i="6"/>
  <c r="AX49" i="6" s="1"/>
  <c r="AC8" i="6"/>
  <c r="AX53" i="6" s="1"/>
  <c r="AD8" i="6"/>
  <c r="AX56" i="6" s="1"/>
  <c r="AE8" i="6"/>
  <c r="AX58" i="6" s="1"/>
  <c r="AF8" i="6"/>
  <c r="AX62" i="6" s="1"/>
  <c r="AG8" i="6"/>
  <c r="AX65" i="6" s="1"/>
  <c r="AH8" i="6"/>
  <c r="AX67" i="6" s="1"/>
  <c r="AI8" i="6"/>
  <c r="AX69" i="6" s="1"/>
  <c r="AJ8" i="6"/>
  <c r="AX77" i="6" s="1"/>
  <c r="AK8" i="6"/>
  <c r="AX79" i="6" s="1"/>
  <c r="AL8" i="6"/>
  <c r="AX85" i="6" s="1"/>
  <c r="AM8" i="6"/>
  <c r="AX87" i="6" s="1"/>
  <c r="AN8" i="6"/>
  <c r="AX94" i="6" s="1"/>
  <c r="AO8" i="6"/>
  <c r="AX99" i="6" s="1"/>
  <c r="AP8" i="6"/>
  <c r="AX102" i="6" s="1"/>
  <c r="AQ8" i="6"/>
  <c r="AX105" i="6" s="1"/>
  <c r="AR8" i="6"/>
  <c r="AX112" i="6" s="1"/>
  <c r="AS8" i="6"/>
  <c r="AX120" i="6" s="1"/>
  <c r="AT8" i="6"/>
  <c r="AX125" i="6" s="1"/>
  <c r="AU8" i="6"/>
  <c r="AX127" i="6" s="1"/>
  <c r="AV8" i="6"/>
  <c r="AX130" i="6" s="1"/>
  <c r="AW8" i="6"/>
  <c r="AX135" i="6" s="1"/>
  <c r="U9" i="6"/>
  <c r="V9" i="6"/>
  <c r="W9" i="6"/>
  <c r="X9" i="6"/>
  <c r="Y9" i="6"/>
  <c r="Z9" i="6"/>
  <c r="AA9" i="6"/>
  <c r="AB9" i="6"/>
  <c r="AC9" i="6"/>
  <c r="AD9" i="6"/>
  <c r="AE9" i="6"/>
  <c r="AF9" i="6"/>
  <c r="AG9" i="6"/>
  <c r="AH9" i="6"/>
  <c r="AI9" i="6"/>
  <c r="AJ9" i="6"/>
  <c r="AK9" i="6"/>
  <c r="AL9" i="6"/>
  <c r="AM9" i="6"/>
  <c r="AN9" i="6"/>
  <c r="AO9" i="6"/>
  <c r="AP9" i="6"/>
  <c r="AQ9" i="6"/>
  <c r="AR9" i="6"/>
  <c r="AS9" i="6"/>
  <c r="AT9" i="6"/>
  <c r="AU9" i="6"/>
  <c r="AV9" i="6"/>
  <c r="AW9" i="6"/>
  <c r="T9" i="6"/>
  <c r="I8" i="6"/>
  <c r="AX159" i="6" s="1"/>
  <c r="J8" i="6"/>
  <c r="AX169" i="6" s="1"/>
  <c r="K8" i="6"/>
  <c r="AX173" i="6" s="1"/>
  <c r="L8" i="6"/>
  <c r="AX178" i="6" s="1"/>
  <c r="M8" i="6"/>
  <c r="AX182" i="6" s="1"/>
  <c r="N8" i="6"/>
  <c r="AX187" i="6" s="1"/>
  <c r="O8" i="6"/>
  <c r="AX192" i="6" s="1"/>
  <c r="P8" i="6"/>
  <c r="AX195" i="6" s="1"/>
  <c r="Q8" i="6"/>
  <c r="AX197" i="6" s="1"/>
  <c r="R8" i="6"/>
  <c r="AX201" i="6" s="1"/>
  <c r="S8" i="6"/>
  <c r="AX211" i="6" s="1"/>
  <c r="T8" i="6"/>
  <c r="AX11" i="6" s="1"/>
  <c r="H8" i="6"/>
  <c r="AX154" i="6" s="1"/>
  <c r="G215" i="6"/>
  <c r="F215" i="6"/>
  <c r="AY215" i="6"/>
  <c r="G214" i="6"/>
  <c r="F214" i="6"/>
  <c r="AY214" i="6"/>
  <c r="G213" i="6"/>
  <c r="F213" i="6"/>
  <c r="AY213" i="6"/>
  <c r="G203" i="6"/>
  <c r="F203" i="6"/>
  <c r="AY203" i="6"/>
  <c r="BD197" i="6"/>
  <c r="G200" i="6"/>
  <c r="F200" i="6"/>
  <c r="AY200" i="6"/>
  <c r="G199" i="6"/>
  <c r="F199" i="6"/>
  <c r="AY199" i="6"/>
  <c r="G196" i="6"/>
  <c r="F196" i="6"/>
  <c r="AY196" i="6"/>
  <c r="BD195" i="6"/>
  <c r="BD192" i="6"/>
  <c r="G194" i="6"/>
  <c r="F194" i="6"/>
  <c r="AY194" i="6"/>
  <c r="G190" i="6"/>
  <c r="F190" i="6"/>
  <c r="AY190" i="6"/>
  <c r="G189" i="6"/>
  <c r="F189" i="6"/>
  <c r="AY189" i="6"/>
  <c r="G186" i="6"/>
  <c r="F186" i="6"/>
  <c r="AY186" i="6"/>
  <c r="G185" i="6"/>
  <c r="F185" i="6"/>
  <c r="AY185" i="6"/>
  <c r="BD178" i="6"/>
  <c r="G180" i="6"/>
  <c r="F180" i="6"/>
  <c r="AY180" i="6"/>
  <c r="BD173" i="6"/>
  <c r="G177" i="6"/>
  <c r="F177" i="6"/>
  <c r="AY177" i="6"/>
  <c r="G176" i="6"/>
  <c r="F176" i="6"/>
  <c r="AY176" i="6"/>
  <c r="G174" i="6"/>
  <c r="F174" i="6"/>
  <c r="AY174" i="6"/>
  <c r="G172" i="6"/>
  <c r="F172" i="6"/>
  <c r="AY172" i="6"/>
  <c r="G171" i="6"/>
  <c r="F171" i="6"/>
  <c r="AY171" i="6"/>
  <c r="G158" i="6"/>
  <c r="F158" i="6"/>
  <c r="AY158" i="6"/>
  <c r="G157" i="6"/>
  <c r="F157" i="6"/>
  <c r="AY157" i="6"/>
  <c r="G150" i="6"/>
  <c r="F150" i="6"/>
  <c r="AY150" i="6"/>
  <c r="G148" i="6"/>
  <c r="F148" i="6"/>
  <c r="AY148" i="6"/>
  <c r="G147" i="6"/>
  <c r="F147" i="6"/>
  <c r="AY147" i="6"/>
  <c r="G144" i="6"/>
  <c r="F144" i="6"/>
  <c r="AY144" i="6"/>
  <c r="G143" i="6"/>
  <c r="F143" i="6"/>
  <c r="AY143" i="6"/>
  <c r="G142" i="6"/>
  <c r="F142" i="6"/>
  <c r="AY142" i="6"/>
  <c r="BD31" i="6"/>
  <c r="G138" i="6"/>
  <c r="F138" i="6"/>
  <c r="AY138" i="6"/>
  <c r="G137" i="6"/>
  <c r="F137" i="6"/>
  <c r="AY137" i="6"/>
  <c r="G134" i="6"/>
  <c r="F134" i="6"/>
  <c r="AY134" i="6"/>
  <c r="G133" i="6"/>
  <c r="F133" i="6"/>
  <c r="AY133" i="6"/>
  <c r="G132" i="6"/>
  <c r="F132" i="6"/>
  <c r="AY132" i="6"/>
  <c r="G129" i="6"/>
  <c r="F129" i="6"/>
  <c r="AY129" i="6"/>
  <c r="G124" i="6"/>
  <c r="F124" i="6"/>
  <c r="AY124" i="6"/>
  <c r="G123" i="6"/>
  <c r="F123" i="6"/>
  <c r="AY123" i="6"/>
  <c r="G122" i="6"/>
  <c r="F122" i="6"/>
  <c r="AY122" i="6"/>
  <c r="G118" i="6"/>
  <c r="F118" i="6"/>
  <c r="AY118" i="6"/>
  <c r="G117" i="6"/>
  <c r="F117" i="6"/>
  <c r="AY117" i="6"/>
  <c r="G114" i="6"/>
  <c r="F114" i="6"/>
  <c r="AY114" i="6"/>
  <c r="G110" i="6"/>
  <c r="F110" i="6"/>
  <c r="AY110" i="6"/>
  <c r="G109" i="6"/>
  <c r="F109" i="6"/>
  <c r="AY109" i="6"/>
  <c r="G107" i="6"/>
  <c r="F107" i="6"/>
  <c r="AY107" i="6"/>
  <c r="G104" i="6"/>
  <c r="F104" i="6"/>
  <c r="AY104" i="6"/>
  <c r="G101" i="6"/>
  <c r="F101" i="6"/>
  <c r="AY101" i="6"/>
  <c r="G98" i="6"/>
  <c r="F98" i="6"/>
  <c r="AY98" i="6"/>
  <c r="G97" i="6"/>
  <c r="F97" i="6"/>
  <c r="AY97" i="6"/>
  <c r="G96" i="6"/>
  <c r="F96" i="6"/>
  <c r="AY96" i="6"/>
  <c r="G92" i="6"/>
  <c r="F92" i="6"/>
  <c r="AY92" i="6"/>
  <c r="G91" i="6"/>
  <c r="F91" i="6"/>
  <c r="AY91" i="6"/>
  <c r="G89" i="6"/>
  <c r="F89" i="6"/>
  <c r="AY89" i="6"/>
  <c r="G83" i="6"/>
  <c r="F83" i="6"/>
  <c r="AY83" i="6"/>
  <c r="G82" i="6"/>
  <c r="F82" i="6"/>
  <c r="AY82" i="6"/>
  <c r="G81" i="6"/>
  <c r="F81" i="6"/>
  <c r="AY81" i="6"/>
  <c r="G75" i="6"/>
  <c r="F75" i="6"/>
  <c r="AY75" i="6"/>
  <c r="G74" i="6"/>
  <c r="F74" i="6"/>
  <c r="AY74" i="6"/>
  <c r="G71" i="6"/>
  <c r="F71" i="6"/>
  <c r="AY71" i="6"/>
  <c r="G64" i="6"/>
  <c r="F64" i="6"/>
  <c r="AY64" i="6"/>
  <c r="G61" i="6"/>
  <c r="F61" i="6"/>
  <c r="AY61" i="6"/>
  <c r="G60" i="6"/>
  <c r="F60" i="6"/>
  <c r="AY60" i="6"/>
  <c r="G55" i="6"/>
  <c r="F55" i="6"/>
  <c r="AY55" i="6"/>
  <c r="G52" i="6"/>
  <c r="F52" i="6"/>
  <c r="AY52" i="6"/>
  <c r="G51" i="6"/>
  <c r="F51" i="6"/>
  <c r="AY51" i="6"/>
  <c r="G47" i="6"/>
  <c r="F47" i="6"/>
  <c r="AY47" i="6"/>
  <c r="G46" i="6"/>
  <c r="F46" i="6"/>
  <c r="AY46" i="6"/>
  <c r="G44" i="6"/>
  <c r="F44" i="6"/>
  <c r="AY44" i="6"/>
  <c r="G35" i="6"/>
  <c r="F35" i="6"/>
  <c r="AY35" i="6"/>
  <c r="G34" i="6"/>
  <c r="F34" i="6"/>
  <c r="AY34" i="6"/>
  <c r="G33" i="6"/>
  <c r="F33" i="6"/>
  <c r="AY33" i="6"/>
  <c r="G29" i="6"/>
  <c r="F29" i="6"/>
  <c r="AY29" i="6"/>
  <c r="G27" i="6"/>
  <c r="F27" i="6"/>
  <c r="AY27" i="6"/>
  <c r="G26" i="6"/>
  <c r="F26" i="6"/>
  <c r="AY26" i="6"/>
  <c r="G23" i="6"/>
  <c r="F23" i="6"/>
  <c r="AY23" i="6"/>
  <c r="G22" i="6"/>
  <c r="F22" i="6"/>
  <c r="AY22" i="6"/>
  <c r="G21" i="6"/>
  <c r="F21" i="6"/>
  <c r="AY21" i="6"/>
  <c r="F13" i="6"/>
  <c r="G13" i="6"/>
  <c r="F14" i="6"/>
  <c r="G14" i="6"/>
  <c r="G17" i="6"/>
  <c r="F17" i="6"/>
  <c r="AY17" i="6"/>
  <c r="G18" i="6"/>
  <c r="F18" i="6"/>
  <c r="AY18" i="6"/>
  <c r="AY13" i="6"/>
  <c r="AY14" i="6"/>
  <c r="AY12" i="6"/>
  <c r="D8" i="6"/>
  <c r="F12" i="6"/>
  <c r="G12" i="6"/>
  <c r="H9" i="6"/>
  <c r="I9" i="6"/>
  <c r="J9" i="6"/>
  <c r="K9" i="6"/>
  <c r="L9" i="6"/>
  <c r="M9" i="6"/>
  <c r="N9" i="6"/>
  <c r="O9" i="6"/>
  <c r="P9" i="6"/>
  <c r="Q9" i="6"/>
  <c r="R9" i="6"/>
  <c r="S9" i="6"/>
  <c r="BI9" i="6"/>
  <c r="BI8" i="6"/>
  <c r="BJ9" i="6"/>
  <c r="BJ8" i="6"/>
  <c r="BH9" i="6"/>
  <c r="BH8" i="6"/>
  <c r="D9" i="6"/>
  <c r="AY178" i="6" l="1"/>
  <c r="E178" i="6" s="1"/>
  <c r="AY159" i="6"/>
  <c r="E159" i="6" s="1"/>
  <c r="AY201" i="6"/>
  <c r="E201" i="6" s="1"/>
  <c r="AY211" i="6"/>
  <c r="E211" i="6" s="1"/>
  <c r="G211" i="6"/>
  <c r="F211" i="6"/>
  <c r="F201" i="6"/>
  <c r="G201" i="6"/>
  <c r="G197" i="6"/>
  <c r="F197" i="6"/>
  <c r="AY197" i="6"/>
  <c r="E197" i="6" s="1"/>
  <c r="G195" i="6"/>
  <c r="AY195" i="6"/>
  <c r="E195" i="6" s="1"/>
  <c r="F195" i="6"/>
  <c r="G192" i="6"/>
  <c r="F192" i="6"/>
  <c r="AY192" i="6"/>
  <c r="E192" i="6" s="1"/>
  <c r="AY187" i="6"/>
  <c r="E187" i="6" s="1"/>
  <c r="G187" i="6"/>
  <c r="F187" i="6"/>
  <c r="G182" i="6"/>
  <c r="F182" i="6"/>
  <c r="AY182" i="6"/>
  <c r="E182" i="6" s="1"/>
  <c r="G178" i="6"/>
  <c r="F178" i="6"/>
  <c r="AY173" i="6"/>
  <c r="E173" i="6" s="1"/>
  <c r="G173" i="6"/>
  <c r="F173" i="6"/>
  <c r="AY169" i="6"/>
  <c r="E169" i="6" s="1"/>
  <c r="G169" i="6"/>
  <c r="F169" i="6"/>
  <c r="G159" i="6"/>
  <c r="G154" i="6"/>
  <c r="F159" i="6"/>
  <c r="F154" i="6"/>
  <c r="AY154" i="6"/>
  <c r="E154" i="6" s="1"/>
  <c r="AY145" i="6"/>
  <c r="E145" i="6" s="1"/>
  <c r="F145" i="6"/>
  <c r="G145" i="6"/>
  <c r="AY140" i="6"/>
  <c r="E140" i="6" s="1"/>
  <c r="G140" i="6"/>
  <c r="F140" i="6"/>
  <c r="AY24" i="6"/>
  <c r="E24" i="6" s="1"/>
  <c r="AY42" i="6"/>
  <c r="E42" i="6" s="1"/>
  <c r="AY58" i="6"/>
  <c r="E58" i="6" s="1"/>
  <c r="AY65" i="6"/>
  <c r="E65" i="6" s="1"/>
  <c r="AY69" i="6"/>
  <c r="E69" i="6" s="1"/>
  <c r="AY77" i="6"/>
  <c r="E77" i="6" s="1"/>
  <c r="AY85" i="6"/>
  <c r="E85" i="6" s="1"/>
  <c r="AY99" i="6"/>
  <c r="E99" i="6" s="1"/>
  <c r="AY105" i="6"/>
  <c r="E105" i="6" s="1"/>
  <c r="AY120" i="6"/>
  <c r="E120" i="6" s="1"/>
  <c r="AY127" i="6"/>
  <c r="E127" i="6" s="1"/>
  <c r="AY135" i="6"/>
  <c r="E135" i="6" s="1"/>
  <c r="AY62" i="6"/>
  <c r="E62" i="6" s="1"/>
  <c r="AY130" i="6"/>
  <c r="E130" i="6" s="1"/>
  <c r="F31" i="6"/>
  <c r="F130" i="6"/>
  <c r="F112" i="6"/>
  <c r="F94" i="6"/>
  <c r="F77" i="6"/>
  <c r="F62" i="6"/>
  <c r="F120" i="6"/>
  <c r="F99" i="6"/>
  <c r="F79" i="6"/>
  <c r="F53" i="6"/>
  <c r="F135" i="6"/>
  <c r="F65" i="6"/>
  <c r="F37" i="6"/>
  <c r="F125" i="6"/>
  <c r="F102" i="6"/>
  <c r="F85" i="6"/>
  <c r="F67" i="6"/>
  <c r="F56" i="6"/>
  <c r="F39" i="6"/>
  <c r="AY31" i="6"/>
  <c r="E31" i="6" s="1"/>
  <c r="G125" i="6"/>
  <c r="G19" i="6"/>
  <c r="F19" i="6"/>
  <c r="AY19" i="6"/>
  <c r="E19" i="6" s="1"/>
  <c r="AY37" i="6"/>
  <c r="E37" i="6" s="1"/>
  <c r="E39" i="6"/>
  <c r="AY49" i="6"/>
  <c r="E49" i="6" s="1"/>
  <c r="AY53" i="6"/>
  <c r="E53" i="6" s="1"/>
  <c r="AY56" i="6"/>
  <c r="E56" i="6" s="1"/>
  <c r="AY67" i="6"/>
  <c r="E67" i="6" s="1"/>
  <c r="AY79" i="6"/>
  <c r="E79" i="6" s="1"/>
  <c r="AY87" i="6"/>
  <c r="E87" i="6" s="1"/>
  <c r="AY94" i="6"/>
  <c r="E94" i="6" s="1"/>
  <c r="AY102" i="6"/>
  <c r="E102" i="6" s="1"/>
  <c r="AY112" i="6"/>
  <c r="E112" i="6" s="1"/>
  <c r="AY125" i="6"/>
  <c r="E125" i="6" s="1"/>
  <c r="G67" i="6"/>
  <c r="G127" i="6"/>
  <c r="G105" i="6"/>
  <c r="G87" i="6"/>
  <c r="G69" i="6"/>
  <c r="G58" i="6"/>
  <c r="G42" i="6"/>
  <c r="G24" i="6"/>
  <c r="G56" i="6"/>
  <c r="F105" i="6"/>
  <c r="F69" i="6"/>
  <c r="G85" i="6"/>
  <c r="F127" i="6"/>
  <c r="F24" i="6"/>
  <c r="G130" i="6"/>
  <c r="G112" i="6"/>
  <c r="G94" i="6"/>
  <c r="G77" i="6"/>
  <c r="G62" i="6"/>
  <c r="G49" i="6"/>
  <c r="G31" i="6"/>
  <c r="G39" i="6"/>
  <c r="F58" i="6"/>
  <c r="G102" i="6"/>
  <c r="F87" i="6"/>
  <c r="F42" i="6"/>
  <c r="G135" i="6"/>
  <c r="G120" i="6"/>
  <c r="G99" i="6"/>
  <c r="G79" i="6"/>
  <c r="G65" i="6"/>
  <c r="G53" i="6"/>
  <c r="G37" i="6"/>
  <c r="F49" i="6"/>
  <c r="AY15" i="6"/>
  <c r="E15" i="6" s="1"/>
  <c r="F15" i="6"/>
  <c r="G15" i="6"/>
  <c r="AY11" i="6"/>
  <c r="E11" i="6" s="1"/>
  <c r="F11" i="6"/>
  <c r="G11" i="6"/>
  <c r="AL11" i="8" l="1"/>
  <c r="AL12" i="8"/>
  <c r="AM12" i="8" s="1"/>
  <c r="AC12" i="8"/>
  <c r="AD12" i="8" s="1"/>
  <c r="AC11" i="8"/>
  <c r="R20" i="8"/>
  <c r="U12" i="8"/>
  <c r="R19" i="8"/>
  <c r="T10" i="8"/>
  <c r="J12" i="8"/>
  <c r="K12" i="8" s="1"/>
  <c r="I20" i="8"/>
  <c r="J13" i="8"/>
  <c r="K13" i="8" s="1"/>
  <c r="I19" i="8"/>
  <c r="S19" i="8"/>
  <c r="H20" i="8"/>
  <c r="J11" i="8"/>
  <c r="S20" i="8"/>
  <c r="H19" i="8"/>
  <c r="J10" i="8"/>
  <c r="T13" i="8"/>
  <c r="U13" i="8" s="1"/>
  <c r="AB20" i="8"/>
  <c r="AC13" i="8"/>
  <c r="AD13" i="8" s="1"/>
  <c r="AB19" i="8"/>
  <c r="AA20" i="8"/>
  <c r="AA19" i="8"/>
  <c r="AC10" i="8"/>
  <c r="AJ20" i="8"/>
  <c r="AJ19" i="8"/>
  <c r="AL10" i="8"/>
  <c r="AL13" i="8"/>
  <c r="AM13" i="8" s="1"/>
  <c r="AK20" i="8"/>
  <c r="AK19" i="8"/>
  <c r="G10" i="6"/>
  <c r="G139" i="6"/>
  <c r="F10" i="6"/>
  <c r="F153" i="6"/>
  <c r="G153" i="6"/>
  <c r="F139" i="6"/>
  <c r="T7" i="6"/>
  <c r="R7" i="6"/>
  <c r="AC19" i="8" l="1"/>
  <c r="AC20" i="8"/>
  <c r="J19" i="8"/>
  <c r="J20" i="8"/>
  <c r="AL20" i="8"/>
  <c r="K10" i="8"/>
  <c r="J14" i="8"/>
  <c r="AC18" i="8"/>
  <c r="AD11" i="8"/>
  <c r="T14" i="8"/>
  <c r="U14" i="8" s="1"/>
  <c r="U10" i="8"/>
  <c r="AM10" i="8"/>
  <c r="AL14" i="8"/>
  <c r="AM14" i="8" s="1"/>
  <c r="J18" i="8"/>
  <c r="K11" i="8"/>
  <c r="T19" i="8"/>
  <c r="AL19" i="8"/>
  <c r="AL18" i="8"/>
  <c r="AM11" i="8"/>
  <c r="U11" i="8"/>
  <c r="T18" i="8"/>
  <c r="AC14" i="8"/>
  <c r="AD14" i="8" s="1"/>
  <c r="AD10" i="8"/>
  <c r="T20" i="8"/>
  <c r="BD153" i="6" a="1"/>
  <c r="BD153" i="6" s="1"/>
  <c r="BD10" i="6" a="1"/>
  <c r="BD10" i="6" s="1"/>
  <c r="AC22" i="8" l="1"/>
  <c r="AD22" i="8" s="1"/>
  <c r="AC21" i="8"/>
  <c r="AD21" i="8" s="1"/>
  <c r="J22" i="8"/>
  <c r="K22" i="8" s="1"/>
  <c r="J21" i="8"/>
  <c r="T21" i="8"/>
  <c r="U21" i="8" s="1"/>
  <c r="AL21" i="8"/>
  <c r="AM21" i="8" s="1"/>
  <c r="K19" i="8"/>
  <c r="AD20" i="8"/>
  <c r="K14" i="8"/>
  <c r="B14" i="8" s="1"/>
  <c r="U20" i="8"/>
  <c r="AD19" i="8"/>
  <c r="T22" i="8"/>
  <c r="U22" i="8" s="1"/>
  <c r="U19" i="8"/>
  <c r="K20" i="8"/>
  <c r="AM20" i="8"/>
  <c r="AM19" i="8"/>
  <c r="AL22" i="8"/>
  <c r="AM22" i="8" s="1"/>
  <c r="Q7" i="6"/>
  <c r="BD139" i="6" a="1"/>
  <c r="BD139" i="6" s="1"/>
  <c r="K21" i="8" l="1"/>
  <c r="C21" i="8" s="1"/>
  <c r="B22" i="8"/>
  <c r="P7" i="6"/>
  <c r="BG8" i="6"/>
  <c r="BG9" i="6"/>
  <c r="O7" i="6" l="1"/>
  <c r="N7" i="6" l="1"/>
  <c r="M7" i="6" l="1"/>
  <c r="L7" i="6" l="1"/>
  <c r="K7" i="6" l="1"/>
  <c r="J7" i="6" l="1"/>
  <c r="I7" i="6" l="1"/>
  <c r="BE153" i="6" l="1" a="1"/>
  <c r="BE153" i="6" s="1"/>
  <c r="BE139" i="6" s="1" a="1"/>
  <c r="BE139" i="6" s="1"/>
  <c r="H7" i="6"/>
  <c r="AW7" i="6" l="1"/>
  <c r="AV7" i="6" l="1"/>
  <c r="AU7" i="6" l="1"/>
  <c r="AT7" i="6" l="1"/>
  <c r="AS7" i="6" l="1"/>
  <c r="AR7" i="6" l="1"/>
  <c r="AQ7" i="6" l="1"/>
  <c r="AP7" i="6" l="1"/>
  <c r="AO7" i="6" l="1"/>
  <c r="AN7" i="6" l="1"/>
  <c r="AM7" i="6" l="1"/>
  <c r="AL7" i="6" l="1"/>
  <c r="AK7" i="6" l="1"/>
  <c r="AJ7" i="6" l="1"/>
  <c r="AI7" i="6" l="1"/>
  <c r="AH7" i="6" l="1"/>
  <c r="AG7" i="6" l="1"/>
  <c r="AF7" i="6" l="1"/>
  <c r="AE7" i="6" l="1"/>
  <c r="AD7" i="6" l="1"/>
  <c r="AC7" i="6" l="1"/>
  <c r="AB7" i="6" l="1"/>
  <c r="AA7" i="6" l="1"/>
  <c r="Z7" i="6" l="1"/>
  <c r="Y7" i="6" l="1"/>
  <c r="X7" i="6" l="1"/>
  <c r="W7" i="6" l="1"/>
  <c r="V7" i="6" l="1"/>
  <c r="BE10" i="6" l="1" a="1"/>
  <c r="BE10" i="6" s="1"/>
  <c r="U7"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6" authorId="0" shapeId="0" xr:uid="{4F1BFFDC-2505-467D-8F88-A7C08A466171}">
      <text>
        <r>
          <rPr>
            <sz val="12"/>
            <color indexed="81"/>
            <rFont val="Arial Narrow"/>
            <family val="2"/>
            <charset val="186"/>
          </rPr>
          <t>Esošās situācijas novērtējums:
atbilst pilnībā – pilnveide nav nepieciešama – plāns nav jāveido
atbilst daļēji – nepieciešami uzlabojumi – plāns ir jāveido
neatbilst – ir nepieciešama būtiska pilnveide – plāns ir jāveido
atsevišķos gadījumos:
neattiecas – plāns nav jāveido</t>
        </r>
        <r>
          <rPr>
            <b/>
            <sz val="12"/>
            <color indexed="81"/>
            <rFont val="Arial Narrow"/>
            <family val="2"/>
            <charset val="186"/>
          </rPr>
          <t xml:space="preserve">
</t>
        </r>
      </text>
    </comment>
  </commentList>
</comments>
</file>

<file path=xl/sharedStrings.xml><?xml version="1.0" encoding="utf-8"?>
<sst xmlns="http://schemas.openxmlformats.org/spreadsheetml/2006/main" count="797" uniqueCount="467">
  <si>
    <t>Pakalpojumu pārvaldības uzdevumi</t>
  </si>
  <si>
    <t>PU1-1</t>
  </si>
  <si>
    <t>PU1-2</t>
  </si>
  <si>
    <t>PU1-5</t>
  </si>
  <si>
    <t>Pakalpojumu pārvaldības politikas un attīstības plānu īstenošanas kontrole un vadība</t>
  </si>
  <si>
    <t>PU2-1</t>
  </si>
  <si>
    <t>Pakalpojumu plānošana, izveide, ieviešana, uzturēšana un attīstība</t>
  </si>
  <si>
    <t>PU2-2</t>
  </si>
  <si>
    <t>Pakalpojumu galveno saņēmēju grupu un to vajadzību apzināšana</t>
  </si>
  <si>
    <t>PU2-3</t>
  </si>
  <si>
    <t>Pakalpojumu sniegšanas un uzturēšanas rezultatīvāko un efektīvāko veidu noteikšana</t>
  </si>
  <si>
    <t>PU2-4</t>
  </si>
  <si>
    <t>Pakalpojumu sniegšanas un uzturēšanas rezultativitāti un efektivitāti raksturojošu rādītāju noteikšana (galveno darbības rādītāju noteikšana)</t>
  </si>
  <si>
    <t>PU2-5</t>
  </si>
  <si>
    <t>Pakalpojumu pārvaldībai nepieciešamo spēju un resursu nodrošināšana</t>
  </si>
  <si>
    <t>PU2-6</t>
  </si>
  <si>
    <t>Pakalpojumu pārvaldības speciālo normatīvo aktu izstrāde un pilnveide</t>
  </si>
  <si>
    <t>PU2-7</t>
  </si>
  <si>
    <t>Pakalpojumu aprakstu veidošana, reģistrēšana un uzturēšana</t>
  </si>
  <si>
    <t>PU2-8</t>
  </si>
  <si>
    <t>Informācijas nodrošināšana pakalpojumu saņēmējiem par pieejamiem pakalpojumiem</t>
  </si>
  <si>
    <t>PU2-9</t>
  </si>
  <si>
    <t xml:space="preserve">Pakalpojumu līmeņu noteikšana un pakalpojumu līmeņu vienošanās nosacījumu saskaņošana ar pakalpojumu saņēmējiem </t>
  </si>
  <si>
    <t>PU2-10</t>
  </si>
  <si>
    <t>PU2-11</t>
  </si>
  <si>
    <t>Zināšanu uzkrāšana un pieejamības nodrošināšana</t>
  </si>
  <si>
    <t>PU2-12</t>
  </si>
  <si>
    <t>Ar pakalpojumu pārvaldību saistīta metodiskā atbalsta nodrošināšana pakalpojumu sniegšanā iesaistītajiem</t>
  </si>
  <si>
    <t>PU2-13</t>
  </si>
  <si>
    <t xml:space="preserve">Pakalpojumu un resursu pieejamības un nepārtrauktības plānošana un nodrošināšana </t>
  </si>
  <si>
    <t>PU2-14</t>
  </si>
  <si>
    <t>Piekļūstamības nodrošināšana pakalpojumiem</t>
  </si>
  <si>
    <t>PU2-15</t>
  </si>
  <si>
    <t>Pakalpojumu pieprasījumu pārvaldība un izpildes nodrošināšana</t>
  </si>
  <si>
    <t>PU2-16</t>
  </si>
  <si>
    <t>Atbalsta nodrošināšana pakalpojumu saņēmējiem</t>
  </si>
  <si>
    <t>PU2-17</t>
  </si>
  <si>
    <t>PU2-18</t>
  </si>
  <si>
    <t>PU2-19</t>
  </si>
  <si>
    <t>Pakalpojumu sniegšanas apjomu un tiem nepieciešamā nodrošinājuma atbilstības pārvaldība</t>
  </si>
  <si>
    <t>PU2-20</t>
  </si>
  <si>
    <t>Ar pakalpojumu un resursu pārvaldību saistītu izmaiņu īstenošana</t>
  </si>
  <si>
    <t>PU2-21</t>
  </si>
  <si>
    <t>Iespējami ātra pakalpojumu pieejamības atjaunošana</t>
  </si>
  <si>
    <t>PU2-22</t>
  </si>
  <si>
    <t>PU2-23</t>
  </si>
  <si>
    <t>Mērījumu veikšana un rezultātu izmantošana</t>
  </si>
  <si>
    <t>PU3-1</t>
  </si>
  <si>
    <t>Nemitīga pilnveide</t>
  </si>
  <si>
    <t>PU3-2</t>
  </si>
  <si>
    <t>Pārvaldības dalībnieku iesaiste</t>
  </si>
  <si>
    <t>PU3-3</t>
  </si>
  <si>
    <t>Īstenoto aktivitāšu kontrole</t>
  </si>
  <si>
    <t>PU3-4</t>
  </si>
  <si>
    <t>Finanšu pārvaldība</t>
  </si>
  <si>
    <t>Organizatoriskā struktūra</t>
  </si>
  <si>
    <t>Normatīvais regulējums</t>
  </si>
  <si>
    <t>Informācija</t>
  </si>
  <si>
    <t>Digitālās tehnoloģijas</t>
  </si>
  <si>
    <t>Citi resursi</t>
  </si>
  <si>
    <t>Finansējums</t>
  </si>
  <si>
    <t>Piezīmes</t>
  </si>
  <si>
    <t>Ar pakalpojumu pārvaldību saistītās starpiestāžu un pārrobežu sadarbības koordinēšana</t>
  </si>
  <si>
    <t>Partneri</t>
  </si>
  <si>
    <t>Vadlīnijas</t>
  </si>
  <si>
    <t>Procesi</t>
  </si>
  <si>
    <t>Kompetences</t>
  </si>
  <si>
    <t>N.p.k.</t>
  </si>
  <si>
    <t xml:space="preserve">Kultūra </t>
  </si>
  <si>
    <t>Atbildīgais
(vārds, uzvārds)</t>
  </si>
  <si>
    <t>Iestāde:</t>
  </si>
  <si>
    <t>Loma:</t>
  </si>
  <si>
    <t>Pilnveides prioritāte (augsta–1…zema–5)</t>
  </si>
  <si>
    <t>Pilnveides statuss</t>
  </si>
  <si>
    <t>( dd.mm.gggg )</t>
  </si>
  <si>
    <t>Pilnveides termiņi</t>
  </si>
  <si>
    <t>✦ piedalās valsts pakalpojumu pārvaldības politikas plānošanā un aktualizēšanā</t>
  </si>
  <si>
    <t>atbilst pilnībā</t>
  </si>
  <si>
    <t>atbilst daļēji</t>
  </si>
  <si>
    <t>neattiecas</t>
  </si>
  <si>
    <t>"Pakalpojumu vides pilnveides plāns 2024.–2027. gadam"</t>
  </si>
  <si>
    <t>Esošās situācijas novērtējums</t>
  </si>
  <si>
    <t>neatbilst</t>
  </si>
  <si>
    <t>Kontrolsummas</t>
  </si>
  <si>
    <t>Pakalpojumu saņēmēji</t>
  </si>
  <si>
    <t>iesākta</t>
  </si>
  <si>
    <t>neiesākta</t>
  </si>
  <si>
    <t>pabeigta</t>
  </si>
  <si>
    <t>Ietekme uz citām pilnveides sadaļām</t>
  </si>
  <si>
    <t>Atkarība no citām pilnveides sadaļām</t>
  </si>
  <si>
    <t>Pakalpojumu pārvaldības politikas plānošana un aktualizēšana</t>
  </si>
  <si>
    <t>Nozaru, pašvaldību un iestāžu pakalpojumu attīstības plānu izveide un aktualizēšana</t>
  </si>
  <si>
    <t>Pakalpojumu līmeņu vienošanās nosacījumu izpildes kontrole un nodrošināšana</t>
  </si>
  <si>
    <t xml:space="preserve">Pakalpojumu saņēmēju ierosinājumu un sūdzību apkopošana, izvērtēšana un nepieciešamo darbību veikšana </t>
  </si>
  <si>
    <t xml:space="preserve"> Iespējami ātra pakalpojumu pieejamības atjaunošana</t>
  </si>
  <si>
    <t>S1</t>
  </si>
  <si>
    <t>S2</t>
  </si>
  <si>
    <t>Personāls (Cilvēki)</t>
  </si>
  <si>
    <t>S3</t>
  </si>
  <si>
    <t>S4</t>
  </si>
  <si>
    <t>S5</t>
  </si>
  <si>
    <t>S6</t>
  </si>
  <si>
    <t>S7</t>
  </si>
  <si>
    <t>S8</t>
  </si>
  <si>
    <t>S9</t>
  </si>
  <si>
    <t>R1</t>
  </si>
  <si>
    <t>R2</t>
  </si>
  <si>
    <t>R3</t>
  </si>
  <si>
    <t>w</t>
  </si>
  <si>
    <t>Pakalpojumu pieejamības pārtraukumu cēloņu apzināšana un novēršana</t>
  </si>
  <si>
    <t>Tehniska informācija!</t>
  </si>
  <si>
    <t>LP1-1-1</t>
  </si>
  <si>
    <t>LP1-1-2</t>
  </si>
  <si>
    <t>LP1-1-3</t>
  </si>
  <si>
    <t>LP1-2-1</t>
  </si>
  <si>
    <t>LP1-2-2</t>
  </si>
  <si>
    <t>LP1-2-3</t>
  </si>
  <si>
    <t>LP1-5-1</t>
  </si>
  <si>
    <t>LP1-5-2</t>
  </si>
  <si>
    <t>LP1-5-3</t>
  </si>
  <si>
    <t>LP1-5-4</t>
  </si>
  <si>
    <t>LP2-1-1</t>
  </si>
  <si>
    <t>LP2-1-2</t>
  </si>
  <si>
    <t>LP2-1-3</t>
  </si>
  <si>
    <t>LP2-1-4</t>
  </si>
  <si>
    <t>LP2-1-5</t>
  </si>
  <si>
    <t>LP2-2-1</t>
  </si>
  <si>
    <t>LP2-2-2</t>
  </si>
  <si>
    <t>LP2-2-3</t>
  </si>
  <si>
    <t>LP2-2-4</t>
  </si>
  <si>
    <t>LP2-2-5</t>
  </si>
  <si>
    <t>LP2-3-1</t>
  </si>
  <si>
    <t>LP2-4-1</t>
  </si>
  <si>
    <t>LP2-5-1</t>
  </si>
  <si>
    <t>LP2-5-2</t>
  </si>
  <si>
    <t>LP2-5-3</t>
  </si>
  <si>
    <t>LP2-5-4</t>
  </si>
  <si>
    <t>LP2-5-5</t>
  </si>
  <si>
    <t>LP2-6-1</t>
  </si>
  <si>
    <t>LP2-6-2</t>
  </si>
  <si>
    <t>LP2-6-3</t>
  </si>
  <si>
    <t>LP2-7-1</t>
  </si>
  <si>
    <t>LP2-7-2</t>
  </si>
  <si>
    <t>LP2-8-1</t>
  </si>
  <si>
    <t>LP2-9-1</t>
  </si>
  <si>
    <t>LP2-9-2</t>
  </si>
  <si>
    <t>LP2-9-3</t>
  </si>
  <si>
    <t>LP2-10-1</t>
  </si>
  <si>
    <t>LP2-10-2</t>
  </si>
  <si>
    <t>LP2-11-1</t>
  </si>
  <si>
    <t>LP2-12-1</t>
  </si>
  <si>
    <t>LP2-13-1</t>
  </si>
  <si>
    <t>LP2-13-2</t>
  </si>
  <si>
    <t>LP2-13-3</t>
  </si>
  <si>
    <t>LP2-13-4</t>
  </si>
  <si>
    <t>LP2-13-5</t>
  </si>
  <si>
    <t>LP2-14-1</t>
  </si>
  <si>
    <t>LP2-15-1</t>
  </si>
  <si>
    <t>LP2-15-2</t>
  </si>
  <si>
    <t>LP2-15-3</t>
  </si>
  <si>
    <t>LP2-15-4</t>
  </si>
  <si>
    <t>LP2-15-5</t>
  </si>
  <si>
    <t>LP2-16-1</t>
  </si>
  <si>
    <t>LP2-17-1</t>
  </si>
  <si>
    <t>LP2-17-2</t>
  </si>
  <si>
    <t>LP2-17-3</t>
  </si>
  <si>
    <t>LP2-17-4</t>
  </si>
  <si>
    <t>LP2-17-5</t>
  </si>
  <si>
    <t>LP2-18-1</t>
  </si>
  <si>
    <t>LP2-18-2</t>
  </si>
  <si>
    <t>LP2-18-3</t>
  </si>
  <si>
    <t>LP2-18-4</t>
  </si>
  <si>
    <t>LP2-19-1</t>
  </si>
  <si>
    <t>LP2-19-2</t>
  </si>
  <si>
    <t>LP2-20-1</t>
  </si>
  <si>
    <t>LP2-20-2</t>
  </si>
  <si>
    <t>LP2-21-1</t>
  </si>
  <si>
    <t>LP2-21-2</t>
  </si>
  <si>
    <t>LP2-21-3</t>
  </si>
  <si>
    <t>LP2-21-4</t>
  </si>
  <si>
    <t>LP2-21-5</t>
  </si>
  <si>
    <t>LP2-22-1</t>
  </si>
  <si>
    <t>LP2-22-2</t>
  </si>
  <si>
    <t>LP2-22-3</t>
  </si>
  <si>
    <t>LP2-22-4</t>
  </si>
  <si>
    <t>LP2-22-5</t>
  </si>
  <si>
    <t>LP2-23-1</t>
  </si>
  <si>
    <t>LP2-23-2</t>
  </si>
  <si>
    <t>LP2-23-3</t>
  </si>
  <si>
    <t>LP2-23-4</t>
  </si>
  <si>
    <t>LP3-1-1</t>
  </si>
  <si>
    <t>LP3-2-1</t>
  </si>
  <si>
    <t>LP3-2-2</t>
  </si>
  <si>
    <t>LP3-3-1</t>
  </si>
  <si>
    <t>LP3-3-2</t>
  </si>
  <si>
    <t>LP3-3-3</t>
  </si>
  <si>
    <t>LP3-3-4</t>
  </si>
  <si>
    <t>LP3-4-1</t>
  </si>
  <si>
    <t>LP3-4-2</t>
  </si>
  <si>
    <t>LP3-4-3</t>
  </si>
  <si>
    <t>Pilnveides sasniedzamais rezultāts
(pilnveides sadaļas – atbilstoši pakalpojumu pārvaldības politikai)</t>
  </si>
  <si>
    <t>S1-1</t>
  </si>
  <si>
    <t>S1-2</t>
  </si>
  <si>
    <t>S1-3</t>
  </si>
  <si>
    <t>S1-4</t>
  </si>
  <si>
    <t>S2-1</t>
  </si>
  <si>
    <t>S2-2</t>
  </si>
  <si>
    <t>S2-3</t>
  </si>
  <si>
    <t>S2-4</t>
  </si>
  <si>
    <t>S2-2-1</t>
  </si>
  <si>
    <t>S2-2-2</t>
  </si>
  <si>
    <t>S2-2-3</t>
  </si>
  <si>
    <t>S2-2-4</t>
  </si>
  <si>
    <t>S2-3-1</t>
  </si>
  <si>
    <t>S3-1</t>
  </si>
  <si>
    <t>S3-2</t>
  </si>
  <si>
    <t>S3-3</t>
  </si>
  <si>
    <t>S4-2</t>
  </si>
  <si>
    <t>S4-3</t>
  </si>
  <si>
    <t>S4-4</t>
  </si>
  <si>
    <t>S4-5</t>
  </si>
  <si>
    <t>S5-1</t>
  </si>
  <si>
    <t>S5-2</t>
  </si>
  <si>
    <t>S5-4</t>
  </si>
  <si>
    <t>S6-1</t>
  </si>
  <si>
    <t>S6-2</t>
  </si>
  <si>
    <t>S6-4</t>
  </si>
  <si>
    <t>S7-1</t>
  </si>
  <si>
    <t>S7-2</t>
  </si>
  <si>
    <t>S7-4</t>
  </si>
  <si>
    <t>S7-5</t>
  </si>
  <si>
    <t>S6-5</t>
  </si>
  <si>
    <t>S8-1</t>
  </si>
  <si>
    <t>S8-4</t>
  </si>
  <si>
    <t>S9-1</t>
  </si>
  <si>
    <t>R1-1</t>
  </si>
  <si>
    <t>R1-2</t>
  </si>
  <si>
    <t>R1-3</t>
  </si>
  <si>
    <t>R2-1</t>
  </si>
  <si>
    <t>R2-2</t>
  </si>
  <si>
    <t>R2-3</t>
  </si>
  <si>
    <t>R2-4</t>
  </si>
  <si>
    <t>R2-5</t>
  </si>
  <si>
    <t>R2-6</t>
  </si>
  <si>
    <t>R2-7</t>
  </si>
  <si>
    <t>R2-8</t>
  </si>
  <si>
    <t>R2-5-1</t>
  </si>
  <si>
    <t>R3-1-1</t>
  </si>
  <si>
    <t>R3-1-2</t>
  </si>
  <si>
    <t>R3-1-3</t>
  </si>
  <si>
    <t>R3-1-4</t>
  </si>
  <si>
    <t>R3-1-5</t>
  </si>
  <si>
    <t>R3-1-6</t>
  </si>
  <si>
    <r>
      <t>Pakalpojumu pārvaldības uzdevumi (</t>
    </r>
    <r>
      <rPr>
        <u/>
        <sz val="14"/>
        <color rgb="FFC00000"/>
        <rFont val="Arial Narrow"/>
        <family val="2"/>
        <charset val="186"/>
      </rPr>
      <t>PU</t>
    </r>
    <r>
      <rPr>
        <u/>
        <sz val="14"/>
        <color theme="1"/>
        <rFont val="Arial Narrow"/>
        <family val="2"/>
        <charset val="186"/>
      </rPr>
      <t>) un lomu pienākumi (</t>
    </r>
    <r>
      <rPr>
        <u/>
        <sz val="14"/>
        <color rgb="FFC00000"/>
        <rFont val="Arial Narrow"/>
        <family val="2"/>
        <charset val="186"/>
      </rPr>
      <t>LP</t>
    </r>
    <r>
      <rPr>
        <u/>
        <sz val="14"/>
        <color theme="1"/>
        <rFont val="Arial Narrow"/>
        <family val="2"/>
        <charset val="186"/>
      </rPr>
      <t>)</t>
    </r>
  </si>
  <si>
    <r>
      <t>Pakalpojumiem un pakalpojumu pārvaldībai nepieciešamās spējas (</t>
    </r>
    <r>
      <rPr>
        <u/>
        <sz val="14"/>
        <color rgb="FFC00000"/>
        <rFont val="Arial Narrow"/>
        <family val="2"/>
        <charset val="186"/>
      </rPr>
      <t>S</t>
    </r>
    <r>
      <rPr>
        <u/>
        <sz val="14"/>
        <color theme="1"/>
        <rFont val="Arial Narrow"/>
        <family val="2"/>
        <charset val="186"/>
      </rPr>
      <t>) un resursi (</t>
    </r>
    <r>
      <rPr>
        <u/>
        <sz val="14"/>
        <color rgb="FFC00000"/>
        <rFont val="Arial Narrow"/>
        <family val="2"/>
        <charset val="186"/>
      </rPr>
      <t>R</t>
    </r>
    <r>
      <rPr>
        <u/>
        <sz val="14"/>
        <color theme="1"/>
        <rFont val="Arial Narrow"/>
        <family val="2"/>
        <charset val="186"/>
      </rPr>
      <t>)</t>
    </r>
  </si>
  <si>
    <r>
      <t xml:space="preserve">✦ </t>
    </r>
    <r>
      <rPr>
        <b/>
        <sz val="10"/>
        <color theme="1"/>
        <rFont val="Arial Narrow"/>
        <family val="2"/>
        <charset val="186"/>
      </rPr>
      <t>struktūra atbilst</t>
    </r>
    <r>
      <rPr>
        <sz val="10"/>
        <color theme="1"/>
        <rFont val="Arial Narrow"/>
        <family val="2"/>
        <charset val="186"/>
      </rPr>
      <t xml:space="preserve"> pakalpojumu pārvaldības organizatoriskās struktūras izveides </t>
    </r>
    <r>
      <rPr>
        <b/>
        <sz val="10"/>
        <color theme="1"/>
        <rFont val="Arial Narrow"/>
        <family val="2"/>
        <charset val="186"/>
      </rPr>
      <t>vispārējiem nosacījumiem</t>
    </r>
  </si>
  <si>
    <r>
      <t xml:space="preserve">✦ struktūra atbilst </t>
    </r>
    <r>
      <rPr>
        <b/>
        <sz val="10"/>
        <color theme="1"/>
        <rFont val="Arial Narrow"/>
        <family val="2"/>
        <charset val="186"/>
      </rPr>
      <t>pakalpojumu pārvaldības organizatoriskajai struktūrai</t>
    </r>
    <r>
      <rPr>
        <sz val="10"/>
        <color theme="1"/>
        <rFont val="Arial Narrow"/>
        <family val="2"/>
        <charset val="186"/>
      </rPr>
      <t xml:space="preserve"> nozaru ministrijām un to pakļautības iestādēm, tostarp:
       ✦ ir izveidotas ar pakalpojumiem saistītās struktūrvienības
       ✦ ir noteiktas ar pakalpojumiem saistīto struktūrvienību funkcijas un darbības jomas
       ✦ ir noteikta ar pakalpojumiem saistīto struktūrvienību savstarpējā mijiedarbība, tostarp pakļautība, tiesības un atbildība
       ✦ ir noteikti ar pakalpojumiem saistītajās struktūrvienībās ietilpstošie amati un pakalpojumu pārvaldības lomu sadalījums</t>
    </r>
  </si>
  <si>
    <r>
      <t xml:space="preserve">✦ struktūra atbilst </t>
    </r>
    <r>
      <rPr>
        <b/>
        <sz val="10"/>
        <color theme="1"/>
        <rFont val="Arial Narrow"/>
        <family val="2"/>
        <charset val="186"/>
      </rPr>
      <t>pakalpojumu pārvaldības organizatoriskajai struktūrai</t>
    </r>
    <r>
      <rPr>
        <sz val="10"/>
        <color theme="1"/>
        <rFont val="Arial Narrow"/>
        <family val="2"/>
        <charset val="186"/>
      </rPr>
      <t xml:space="preserve"> iestādēm, kam nav nozares ministrijas vai pašvaldības pakļautības, tostarp:
       ✦ ir izveidotas ar pakalpojumiem saistītās struktūrvienības
       ✦ ir noteiktas ar pakalpojumiem saistīto struktūrvienību funkcijas un darbības jomas
       ✦ ir noteikta ar pakalpojumiem saistīto struktūrvienību savstarpējā mijiedarbība, tostarp pakļautība, tiesības un atbildība
       ✦ ir noteikti ar pakalpojumiem saistītajās struktūrvienībās ietilpstošie amati un pakalpojumu pārvaldības lomu sadalījums</t>
    </r>
  </si>
  <si>
    <r>
      <t xml:space="preserve">✦ pakalpojumu pārvaldības organizatoriskā </t>
    </r>
    <r>
      <rPr>
        <b/>
        <sz val="10"/>
        <color theme="1"/>
        <rFont val="Arial Narrow"/>
        <family val="2"/>
        <charset val="186"/>
      </rPr>
      <t>struktūra ir optimizēta</t>
    </r>
  </si>
  <si>
    <t>✦ ir apzinātas un dokumentētas pakalpojumu pārvaldībai un "Pakalpojumu kultūrai" atbilstošas iestādes vērtības</t>
  </si>
  <si>
    <t>✦ pakalpojumu pārvaldībai atbilstošās vērtības ir zināmas visiem pakalpojumu pārvaldībā iesaistītajiem</t>
  </si>
  <si>
    <t>✦ pakalpojumu pārvaldībai atbilstošās vērtības tiek skaidrotas un popularizētas</t>
  </si>
  <si>
    <t>✦ ikdienā tiek popularizēta un veicināta vērtībām atbilstoša pakalpojumu pārvaldībā iesaistīto rīcība</t>
  </si>
  <si>
    <t>✦ ir apzināts un iestādē pārrunāts iestādes esošais pakalpojumu pārvaldības attīstības līmenis, ir noteikts un darbiniekiem tiek skaidrots vēlamais attīstības līmenis un nepieciešamās izmaiņas domāšanā un rīcībā</t>
  </si>
  <si>
    <t>✦ iestādes pakalpojumu pārvaldības dalībniekiem ir sapratne un pārliecība par pakalpojumu pārvaldības jēgu un nepieciešamību, un iestādes pakalpojumu pārvaldības dalībnieki ikdienā īsteno pakalpojumu pārvaldību</t>
  </si>
  <si>
    <t>✦ vadība visos pārvaldības līmeņos skaidro un popularizē "Saimnieka attieksmei" atbilstošu rīcību</t>
  </si>
  <si>
    <t>✦ ir izveidoti un ir pieejami specializēti, ar konkrēta pakalpojuma pārvaldību saistīti procesi</t>
  </si>
  <si>
    <t>✦ ir izveidots specializēts, ar konkrēta pakalpojuma pārvaldību saistīts normatīvais regulējums</t>
  </si>
  <si>
    <t>✦ pakalpojumu pārvaldības īstenošanai piesaistītie partneri tiek pārvaldīti, tostarp:
       ✦ ir noslēgtas vienošanās, kas ietver pakalpojumu līmeņu nosacījumus
       ✦ partneri tiek regulāri vērtēti</t>
  </si>
  <si>
    <t>✦ nodrošina nepieciešamo informāciju valsts pakalpojumu pārvaldības politikas plānošanai un aktualizēšanai</t>
  </si>
  <si>
    <t>✦ pārstāv iestādes intereses valsts pakalpojumu pārvaldības politikas plānošanas un aktualizēšanas procesā</t>
  </si>
  <si>
    <t>✦ piedalās nozares vai pašvaldības pakalpojumu attīstības plāna  (nozares vai pašvaldības darbības stratēģijas dokumenta sastāvdaļa) izveidē un aktualizēšanā, tostarp:
       ✦ nodrošina nepieciešamo informāciju
       ✦ pārstāv iestādes intereses</t>
  </si>
  <si>
    <t>✦ nodrošina iestādes pakalpojumu attīstības plāna atbilstību apkārtējām izmaiņām, tostarp regulāri:
       ✦ novērtē iestādes pakalpojumu attīstības plāna atbilstību
       ✦ pilnveido iestādes pakalpojumu attīstības plānu</t>
  </si>
  <si>
    <t>✦ kontrolē pakalpojumu pārvaldības politikas, nozares vai pašvaldības un iestādes pakalpojumu attīstības plāna īstenošanu, tostarp:
       ✦ veic pakalpojumu attīstības plāna īstenošanas rezultativitātes un efektivitātes rādītāju mērījumus un uzkrāj tos
       ✦ analizē iegūtos rezultātus un izmanto tos pakalpojumu pārvaldībai (tostarp pakalpojumu un nodrošinājuma pilnveidei un attīstības plānošanai)</t>
  </si>
  <si>
    <t>✦ nodrošina valstī vienotu pieeju pakalpojumu pārvaldības politikas īstenošanā (tostarp sniedz atzinumus, rekomendācijas un ieteikumus pakalpojumu pārvaldības politikas īstenošanā iesaistītajiem)</t>
  </si>
  <si>
    <t>✦ saskaņo savas valsts, nozares vai pašvaldības mēroga ar pakalpojumu pārvaldības politikas, nozares, pašvaldības vai iestādes pakalpojumu attīstības plāna īstenošanu saistītās darbības atbilstoši ar Valsts pakalpojumu pārvaldības vadošo iestādi, Nozares pakalpojumu pārvaldības vadošo iestādi vai Pašvaldības pakalpojumu pārvaldības vadošo iestādi</t>
  </si>
  <si>
    <t>✦ koordinē iestādes mēroga ar pakalpojumu pārvaldības politikas, nozares, pašvaldības vai iestādes pakalpojumu attīstības plāna īstenošanu saistītās darbības un pārrobežu sadarbību</t>
  </si>
  <si>
    <t>✦ plāno un koordinē iestādes pakalpojumu kopumu (pārvalda pakalpojumu "portfolio")</t>
  </si>
  <si>
    <t>✦ apzina iestādes iespējamos pakalpojumus atbilstoši valsts, nozares, pašvaldības un iestādes:
       ✦ attīstības mērķiem un prioritātēm
       ✦ funkcijām un uzdevumiem
       ✦ normatīvā regulējuma prasībām
       ✦ pakalpojumu attīstības plānā noteiktajiem pamatdarbības virzieniem un galvenajām pakalpojumu grupām</t>
  </si>
  <si>
    <t>LP2-1-6</t>
  </si>
  <si>
    <t>✦ plāno un koordinē jaunu iestādes pakalpojumu izveidi, nodrošinot to atbilstību vajadzībām:
       ✦ palīdz organizēt un vadīt sadarbību jaunu pakalpojumu ieviešanas gaitā
       ✦ pārrauga jaunu pakalpojumu ieviešanas rezultātus</t>
  </si>
  <si>
    <t>✦ plāno un koordinē esošu iestādes pakalpojumu uzturēšanu, attīstību un pielāgošanu mainīgām pakalpojumu saņēmēju vajadzībām un situācijām</t>
  </si>
  <si>
    <t>✦ veido un uztur iestādes pakalpojumu kopuma sarakstu</t>
  </si>
  <si>
    <t>✦ apzina un nosaka iestādes pakalpojumu galvenās saņēmēju grupas</t>
  </si>
  <si>
    <t>✦ plāno un ierosina iestādes pakalpojumu kopuma izmaiņas</t>
  </si>
  <si>
    <t>✦ ierosina konkrētu pakalpojumu izmaiņas saistībā ar pieprasījuma izmaiņām</t>
  </si>
  <si>
    <t>✦ nosaka iestādes pakalpojumu rezultatīvākos un efektīvākos pārvaldības veidus, tostarp:
       ✦ kā pilnvērtīgāk apmierināt pakalpojumu saņēmēju vajadzības
       ✦ kā nodrošināt pakalpojumu saņēmēju apmierinātību
       ✦ kā pielietot, pilnveidot un attīstīt iestādes spējas un resursus</t>
  </si>
  <si>
    <t>✦ nodrošina un kontrolē visu iestādes pakalpojumu sniegšanas un uzturēšanas rezultativitātes un efektivitātes rādītāju (galveno darbības rādītāju) noteikšanu un dokumentēšanu</t>
  </si>
  <si>
    <t>LP2-5-6</t>
  </si>
  <si>
    <t>✦ visos pakalpojumu pārvaldības līmeņos un posmos apzina, plāno un pieprasa iestādes pakalpojumu pārvaldībai nepieciešamo nodrošinājumu (nepieciešamās spējas un resursus)</t>
  </si>
  <si>
    <t>✦ analizē iestādes pakalpojumu sniegšanas esošos apjomus un to izmaiņu tendences</t>
  </si>
  <si>
    <t>✦ plāno iestādes pakalpojumu apjomu izmaiņas</t>
  </si>
  <si>
    <t xml:space="preserve">✦ nosaka (apkopo) prasības un pieprasa iestādes pakalpojumu vajadzībām nepieciešamo nodrošinājumu </t>
  </si>
  <si>
    <t>✦ kontrolē iestādes pakalpojumu pārvaldībai faktiski nepieciešamā un esošā nodrošinājuma atbilstību</t>
  </si>
  <si>
    <t>✦ aktualizē prasības un prioritātes visu iestādes pakalpojumu nodrošināšanai un attīstībai nepieciešamajiem resursiem</t>
  </si>
  <si>
    <t>✦ apzina nepieciešamos iestādes pakalpojumu pārvaldības speciālos normatīvos aktus</t>
  </si>
  <si>
    <t>✦ koordinē jaunu iestādes pakalpojumu pārvaldības speciālo normatīvo aktu izstrādi</t>
  </si>
  <si>
    <t>✦ koordinē izmaiņu un papildinājumu veikšanu esošajos iestādes pakalpojumu pārvaldības speciālajos normatīvajos aktos</t>
  </si>
  <si>
    <t>✦ kontrolē un nodrošina visu iestādes pakalpojumu piedāvāšanu pakalpojumu saņēmējiem – informācijas publicēšanu, pieejamību un aktualizēšanu pakalpojumu saņēmējiem paredzētos katalogos (piemēram, vispārējās un specializētās pašapkalpošanās tīmekļvietnēs un mobilās aplikācijās), tostarp:
       ✦ organizē iestādes pakalpojumu aprakstu ievietošanu katalogos
       ✦ kontrolē iestādes pakalpojumu katalogu pieejamību
       ✦ kontrolē iestādes pakalpojumu katalogu aktualizēšanu</t>
  </si>
  <si>
    <t>✦ apzina iestādes vispārējas pakalpojumu sniegšanas iespējas (spējas un pieejamos resursus)</t>
  </si>
  <si>
    <t>✦ nosaka iestādes vispārējām pakalpojumu sniegšanas iespējām atbilstošas iestādes vispārējas pakalpojumu līmeņu vērtību robežas</t>
  </si>
  <si>
    <t>✦ nosaka iestādes vispārējām pakalpojumu sniegšanas iespējām atbilstošas iestādes vispārējas pakalpojumu līmeņu vienošanās nosacījumu vērtību robežas</t>
  </si>
  <si>
    <t>✦ koordinē ar iestādes pakalpojumiem saistītās citu iestāžu darbības un pārrobežu sadarbību</t>
  </si>
  <si>
    <t>✦ saskaņo ar iestādes pakalpojumu pārvaldību saistītās darbības ar citām iesaistītajām iestādēm, tostarp ar pakalpojumu saņēmējiem un pakalpojumu sniegšanā un nodrošināšanā iesaistītajiem partneriem</t>
  </si>
  <si>
    <t>✦ nodrošina iestādes pakalpojumu sniegšanā iesaistītajiem nepieciešamo metodisko atbalstu, tostarp par:
       ✦ informācijas un zināšanu izmantošanu
       ✦ iestādes pakalpojumu sniegšanu</t>
  </si>
  <si>
    <t>LP2-13-6</t>
  </si>
  <si>
    <t>LP2-13-7</t>
  </si>
  <si>
    <t>✦ plāno un nodrošina iestādes pakalpojumu kopuma pieejamību un nepārtrauktību</t>
  </si>
  <si>
    <t>✦ nosaka nepieciešamos iestādes pakalpojumu pieejamības līmeņus</t>
  </si>
  <si>
    <t>✦ organizē un pārrauga iestādes pakalpojumu pieejamības un nepārtrauktības plānošanu</t>
  </si>
  <si>
    <t>✦ organizē un pārrauga iestādes pakalpojumu kritisko komponenšu noteikšanu</t>
  </si>
  <si>
    <t>✦ organizē un pārrauga iestādes pakalpojumu risku analīzi</t>
  </si>
  <si>
    <t>✦ organizē un pārrauga iestādes pakalpojumu pieejamības un nepārtrauktības plānu izveidi un uzturēšanu</t>
  </si>
  <si>
    <t>✦ organizē un pārrauga iestādes pakalpojumu pieejamības un nepārtrauktības nodrošināšanas pasākumus</t>
  </si>
  <si>
    <t>✦ organizē un kontrolē piekļūstamību iestādes pakalpojumiem:
       ✦ daudzkanālu piekļūstamību – piekļūstamību alternatīvos pakalpojumu saņemšanas kanālos gan elektroniskā, gan "fiziskā" vidē
       ✦ teritoriālo piekļūstamību – piekļūstamību pakalpojumiem visā valsts teritorijā
       ✦ piekļūstamību visām sabiedrības grupām – iekļaujot personas ar zemiem ienākumiem, digitālās tehnoloģijas nepārzinošas personas un personas ar funkcionāliem traucējumiem
       ✦ pārrobežu piekļūstamību – ārvalstu pakalpojumu saņēmēju piekļūstamību pakalpojumiem</t>
  </si>
  <si>
    <t>✦ kontrolē visu iestādes pakalpojumu pieprasījumus un to izpildi</t>
  </si>
  <si>
    <t>✦ pārrauga visu iestādes pakalpojumu pieprasījumu izpildi</t>
  </si>
  <si>
    <t>✦ analizē informāciju par iestādes pakalpojumu pieprasījumu izpildes gaitu un rezultātu</t>
  </si>
  <si>
    <t>✦ pieņem lēmumus, ierosina izmaiņas un plāno iestādē vispārējus uzlabojumus  saistībā ar pakalpojumu pieprasījumu izpildi</t>
  </si>
  <si>
    <t>✦ organizē un pārrauga iestādē vispārēju uzlabojumu īstenošanu saistībā ar pakalpojumu pieprasījumu izpildi</t>
  </si>
  <si>
    <t>✦ organizē un nodrošina atbalstu pakalpojumu saņēmējiem gan klātienē (klientu apkalpošanas centos), gan attālināti (palīdzības dienestā) visu iestādes pakalpojumu pieprasīšanai un saņemšanai, tostarp:
       ✦ informāciju, konsultācijas, apmācību
       ✦ tehnoloģisko aprīkojumu</t>
  </si>
  <si>
    <t>LP2-17-6</t>
  </si>
  <si>
    <t>✦ organizē un kontrolē visu iestādes pakalpojumu faktisko pakalpojumu līmeņu vienošanās nosacījumu izpildi</t>
  </si>
  <si>
    <t>✦ nosaka vispārējus principus, kas jāievēro veidojot un slēdzot līgumus par iestādes pakalpojumu sniegšanu</t>
  </si>
  <si>
    <t>✦ nodrošina vispārēju (standartizētu) pakalpojumu sniegšanas līgumu formu izveidi un pielietošanu</t>
  </si>
  <si>
    <t>✦ pārrauga visu iestādes sniegto pakalpojumu un ar klientiem saskaņoto nosacījumu savstarpēju atbilstību</t>
  </si>
  <si>
    <t>✦ analizē rezultātus un nodrošina pakalpojumu līmeņu vienošanās nosacījumu izpildes atbilstību noteiktajiem nosacījumiem</t>
  </si>
  <si>
    <t>✦ veic korektīvas darbības neatbilstību gadījumos</t>
  </si>
  <si>
    <t>✦ organizē un kontrolē visu iestādes pakalpojumu saņēmēju ierosinājumu un sūdzību konstatēšanu, reģistrēšanu un uzkrāšanu</t>
  </si>
  <si>
    <t>✦ izvērtē visu iestādes pakalpojumu saņēmēju ierosinājumus un sūdzības un pieņem atbilstošus lēmumus</t>
  </si>
  <si>
    <t>✦ informē ierosinājumu un sūdzību iesniedzējus par pieņemtajiem lēmumiem un veiktajām darbībām</t>
  </si>
  <si>
    <t>✦ vērtē un plāno visu iestādes pakalpojumu izmaiņām nepieciešamā nodrošinājuma atbilstību un organizē savstarpēju salāgošanu</t>
  </si>
  <si>
    <t>✦ seko visu iestādes pakalpojumu saņēmēju vajadzību un situācijas izmaiņām</t>
  </si>
  <si>
    <t>✦ apzina, pieņem atbilstošus lēmumus un nodrošina atbilstošas izmaiņas visos  iestādes pakalpojumos</t>
  </si>
  <si>
    <t>LP2-21-6</t>
  </si>
  <si>
    <t>✦ plāno un veic nepieciešamās aktivitātes, lai nodrošinātu iespējami ātru visu iestādes pakalpojumu pieejamības atjaunošanu neplānotu, pilnīgu vai daļēju pieejamības pārtraukumu gadījumos (atbilstoši pakalpojumu līmeņu vienošanās nosacījumiem)</t>
  </si>
  <si>
    <t>✦ plāno iestādes vispārējas aktivitātes</t>
  </si>
  <si>
    <t>✦ nodrošina vispārēju kārtību (procedūru) izveidi un ieviešanu</t>
  </si>
  <si>
    <t>✦ nodrošina un kontrolē aktivitāšu veikšanu</t>
  </si>
  <si>
    <t>✦ analizē veiktās aktivitātes</t>
  </si>
  <si>
    <t>✦ veic korektīvas darbības</t>
  </si>
  <si>
    <t>LP2-22-6</t>
  </si>
  <si>
    <t>LP2-22-7</t>
  </si>
  <si>
    <t>✦ veic nepieciešamās darbības, lai nodrošinātu iestādes pakalpojumu neplānotu, pilnīgu vai daļēju pieejamības pārtraukumu cēloņu apzināšanu un novēršanu</t>
  </si>
  <si>
    <t>✦ analizē un dokumentē pieejamības pārtraukumu cēloņus</t>
  </si>
  <si>
    <t>✦ apzina iespējamos risinājumus</t>
  </si>
  <si>
    <t>✦ pieņem lēmumus un ierosina izmaiņas</t>
  </si>
  <si>
    <t>✦ nodrošina izmaiņu īstenošanu</t>
  </si>
  <si>
    <t>✦ nodrošina un kontrolē visu iestādes pakalpojumu sniegšanas un uzturēšanas rezultativitātes un efektivitātes rādītāju (galveno darbības rādītāju) mērīšanu un uzkrāšanu</t>
  </si>
  <si>
    <t>✦ nodrošina nepieciešamā tehnoloģiskā nodrošinājuma (monitoringa un kontroles sistēmu) izveidi</t>
  </si>
  <si>
    <t>✦ analizē iegūtos mērījumu rezultātus un izmanto tos visu iestādes pakalpojumu pārvaldībai, tostarp pilnveidei un attīstības plānošanai</t>
  </si>
  <si>
    <t>✦ ierosina vai veic darbības, kas saistītas ar pakalpojumu un nodrošinājuma pārvaldības rezultativitātes un efektivitātes nemitīgu pilnveidi, tostarp pakalpojumu sniegšanas un resursu izmantošanas pilnveidi</t>
  </si>
  <si>
    <t>✦ apzina katrai pakalpojumu pārvaldības aktivitātei atbilstošos pārvaldības dalībniekus</t>
  </si>
  <si>
    <t>✦ nodrošina atbilstošo pārvaldības dalībnieku iesaisti aktivitāšu īstenošanā</t>
  </si>
  <si>
    <t>✦ plāno un nodrošina katras īstenotās aktivitātes kontrolei nepieciešamās spējas un resursus</t>
  </si>
  <si>
    <t>✦ veic katras īstenotās aktivitātes procesa, rezultāta un efektivitātes kontroli</t>
  </si>
  <si>
    <t>✦ nepieciešamības gadījumā plāno, nodrošina vai ierosina pilnveides aktivitātes</t>
  </si>
  <si>
    <t>✦ apzina pakalpojumu pārvaldības aktivitāšu īstenošanas kontrolei nepieciešamos rādītājus, tostarp:
       ✦ procesa kontrolei
       ✦ rezultāta kontrolei
       ✦ efektivitātes kontrolei</t>
  </si>
  <si>
    <t>✦ apzina, plāno un koordinē iestādē kopumā pakalpojumu pārvaldībai nepieciešamo finansējumu</t>
  </si>
  <si>
    <t>✦ apzina iestādē kopumā pakalpojumu pārvaldības faktiskās izmaksas</t>
  </si>
  <si>
    <t>✦ kontrolē iestādē kopumā pakalpojumu pārvaldības faktisko izmaksu atbilstību plānotajām</t>
  </si>
  <si>
    <t>✦ nodrošina un kontrolē visu iestādes pakalpojumu sniegšanas un uzturēšanas kritisko veiksmes faktoru un virzošo rādītāju (galveno darbības rādītāju) noteikšanu un dokumentēšanu</t>
  </si>
  <si>
    <t>Iestādes pamatdarbības virzieni (darbības jomas)</t>
  </si>
  <si>
    <t>✦ iestādē ir noteikti pamatdarbības virzieni (darbības jomas)</t>
  </si>
  <si>
    <t>✦ iestādes pamatdarbības virzieni izriet no iestādes funkcijām</t>
  </si>
  <si>
    <t>✦ iestādes pamatdarbības virzieni ir dokumentēti iestādes darbību reglamentējošos dokumentos</t>
  </si>
  <si>
    <t>✦ iestādes pakalpojumu portfolio (pilnais saraksts) ir veidots atbilstoši iestādes pamatdarbības virzieniem</t>
  </si>
  <si>
    <t xml:space="preserve"> Iestādes pakalpojumu portfolio (pilnais saraksts)</t>
  </si>
  <si>
    <t>✦ iestādes pakalpojumu portfolio (pilnais saraksts) ir iestādē formāli apstiprināts dokuments</t>
  </si>
  <si>
    <t>✦ katram pakalpojumu portfolio ietvertajam pakalpojumam ir noteikta pakalpojuma prioritāte un ir apzināti iestādes "galvenie pakalpojumi"</t>
  </si>
  <si>
    <t xml:space="preserve">✦ iestādes pamatdarbības virzienu attīstība ir iestādes vispārējo attīstības plānu sastāvdaļa </t>
  </si>
  <si>
    <t>✦ iestādes pakalpojumu portfolio (pilnais saraksts) ietver visos pakalpojumu pārvaldības posmos esošus pakalpojumus:
       ✦ pakalpojumus, kas tiek plānoti
       ✦ pakalpojumus, kas tiek izstrādāti
       ✦ pakalpojumus, kas tiek ieviesti
       ✦ pakalpojumus, kas tiek sniegti / uzturēti
       ✦ pakalpojumus, kas tiek pārtraukti (beigti)
       ✦ pakalpojumus, kas ir pārtraukti</t>
  </si>
  <si>
    <t>✦ iestādes pakalpojumu portfolio ir pieejams pakalpojumu pārvaldībā iesaistītajiem</t>
  </si>
  <si>
    <t>✦ katram pakalpojumu portfolio ietvertajam pakalpojumam ir noteikts konkrēts "pakalpojuma vadītājs"</t>
  </si>
  <si>
    <r>
      <t>Iestādes pakalpojumu kopums (</t>
    </r>
    <r>
      <rPr>
        <u/>
        <sz val="14"/>
        <color rgb="FFC00000"/>
        <rFont val="Arial Narrow"/>
        <family val="2"/>
        <charset val="186"/>
      </rPr>
      <t>PK</t>
    </r>
    <r>
      <rPr>
        <u/>
        <sz val="14"/>
        <color theme="1"/>
        <rFont val="Arial Narrow"/>
        <family val="2"/>
        <charset val="186"/>
      </rPr>
      <t>)</t>
    </r>
  </si>
  <si>
    <t>PK1</t>
  </si>
  <si>
    <t>PK2</t>
  </si>
  <si>
    <t>PK1-1</t>
  </si>
  <si>
    <t>PK1-2</t>
  </si>
  <si>
    <t>PK1-3</t>
  </si>
  <si>
    <t>PK1-4</t>
  </si>
  <si>
    <t>PK2-1</t>
  </si>
  <si>
    <t>PK2-2</t>
  </si>
  <si>
    <t>PK2-3</t>
  </si>
  <si>
    <t>PK2-4</t>
  </si>
  <si>
    <t>PK2-5</t>
  </si>
  <si>
    <t>PK2-6</t>
  </si>
  <si>
    <t>PK2-7</t>
  </si>
  <si>
    <t>Pakalpojumiem un pakalpojumu pārvaldībai nepieciešamās spējas un resursi</t>
  </si>
  <si>
    <t>Pazīme summēšanai</t>
  </si>
  <si>
    <t>Iespējamais 
finansējuma 
avots
(piemēram, ERAF, ANM, cits)</t>
  </si>
  <si>
    <t>Indikatīvs 
nepieciešamā finansējuma apjoms 
(EUR)</t>
  </si>
  <si>
    <t>✦ veido pakalpojumu pārvaldības politikai un nozares vai pašvaldības pakalpojumu attīstības plānam atbilstošu iestādes pakalpojumu attīstības plānu, tostarp nosaka iestādes:
       ✦ pakalpojumu attīstības prioritātes un mērķus
       ✦ pamatdarbības virzienus un galvenās pakalpojumu grupas
       ✦ pakalpojumu pārvaldības rezultatīvākos un efektīvākos veidus (tostarp veidus, kā pilnvērtīgāk apmierināt pakalpojumu saņēmēju vajadzības, nodrošināt pakalpojumu saņēmēju apmierinātību un pielietot, pilnveidot un attīstīt iestādes spējas un resursus)
       ✦ pakalpojumu attīstības plāna īstenošanas rezultativitātes un efektivitātes rādītājus</t>
  </si>
  <si>
    <t>✦ nosaka iestādes galvenos pakalpojumus (pakalpojumus, kam ir lielākā ietekme uz attīstības plānošanas dokumentos noteikto mērķu sasniegšanu) un pakalpojumu attīstības prioritātes</t>
  </si>
  <si>
    <t>✦ kontrolē un nodrošina visu iestādes pakalpojumu sasaisti ar atbilstošām pakalpojumu saņēmēju vajadzībām konkrētās dzīves situācijās "Valsts vienotajā reģistrā"</t>
  </si>
  <si>
    <t>✦ nepieciešamības gadījumā veic korektīvas darbības un dokumentē rezultātus</t>
  </si>
  <si>
    <t>✦ kontrolē visu iestādes pakalpojumu sniegšanas apjomus un to izmaiņas un vērtē izmaiņu tendences</t>
  </si>
  <si>
    <t xml:space="preserve">✦ "Pakalpojumu kultūra" tiek mērķtiecīgi veidota, iedzīvināta un uzturēta, tostarp vadība visos pārvaldības līmeņos atbalsta un veicina pakalpojumu pārvaldības īstenošanu (it sevišķi iestādes augstākā vadība) </t>
  </si>
  <si>
    <r>
      <t xml:space="preserve">✦ ir izveidotas un </t>
    </r>
    <r>
      <rPr>
        <b/>
        <sz val="10"/>
        <color theme="1"/>
        <rFont val="Arial Narrow"/>
        <family val="2"/>
        <charset val="186"/>
      </rPr>
      <t>ir pieejamas</t>
    </r>
    <r>
      <rPr>
        <sz val="10"/>
        <color theme="1"/>
        <rFont val="Arial Narrow"/>
        <family val="2"/>
        <charset val="186"/>
      </rPr>
      <t xml:space="preserve"> nozarē vienotas, specializētas, ar pakalpojumu pārvaldību saistītas vadlīnijas – vadlīnijas, kas ir paredzētas lietošanai tikai konkrētās nozares iestādēs un ir nepieciešamas pakalpojuma pārvaldībai</t>
    </r>
  </si>
  <si>
    <r>
      <t>✦ ir izveidotas un</t>
    </r>
    <r>
      <rPr>
        <b/>
        <sz val="10"/>
        <color theme="1"/>
        <rFont val="Arial Narrow"/>
        <family val="2"/>
        <charset val="186"/>
      </rPr>
      <t xml:space="preserve"> ir pieejamas</t>
    </r>
    <r>
      <rPr>
        <sz val="10"/>
        <color theme="1"/>
        <rFont val="Arial Narrow"/>
        <family val="2"/>
        <charset val="186"/>
      </rPr>
      <t xml:space="preserve"> iestādē vienotas, specializētas, ar pakalpojumu pārvaldību saistītas vadlīnijas – vadlīnijas, kas ir paredzētas lietošanai tikai konkrētajā iestādē un ir nepieciešamas pakalpojuma pārvaldībai</t>
    </r>
  </si>
  <si>
    <t>✦ ir izveidoti un ir pieejami valstī vienoti, vispārēji ar pakalpojumu pārvaldību saistīti procesi ("horizontāli" procesi), kas ir nepieciešami pakalpojuma pārvaldībai</t>
  </si>
  <si>
    <t>✦ ir izveidoti un ir pieejami nozarē vienoti, specializēti, ar pakalpojumu pārvaldību saistīti procesi – procesi, kas ir paredzēti lietošanai tikai konkrētajā nozarē un ir nepieciešami pakalpojuma pārvaldībai</t>
  </si>
  <si>
    <t>✦ ir izveidoti un ir pieejami iestādē vienoti, specializēti, ar pakalpojumu pārvaldību saistīti procesi – procesi, kas ir paredzēti lietošanai tikai konkrētajā iestādē un ir nepieciešami pakalpojuma pārvaldībai</t>
  </si>
  <si>
    <t>✦ ir izveidos valstī vienots, vispārējs ar pakalpojumu pārvaldību saistīts normatīvais regulējums ("horizontāls" normatīvais regulējums), kas ir nepieciešams pakalpojuma pārvaldībai</t>
  </si>
  <si>
    <t>✦ ir izveidots nozarē vienots, specializēts, ar pakalpojumu pārvaldību saistīts normatīvais regulējums, kas ir paredzēts lietošanai tikai konkrētajā nozarē un ir nepieciešams pakalpojuma pārvaldībai</t>
  </si>
  <si>
    <t>✦ ir izveidots iestādē vienots, specializēts, ar pakalpojumu pārvaldību saistīts normatīvais regulējums, kas ir paredzēts lietošanai tikai konkrētajā iestādē un ir nepieciešams pakalpojuma pārvaldībai</t>
  </si>
  <si>
    <t>✦ pakalpojumu pārvaldības īstenošanai pēc iespējas tiek piesaistīti partneri, tostarp:
       ✦ partneri – pakalpojumu piegādātāji
       ✦ partneri – pakalpojumu sniedzēji</t>
  </si>
  <si>
    <t>✦ pakalpojumu pārvaldības īstenošanai dažādos pakalpojumu pārvaldības posmos pēc iespējas tiek piesaistīti pakalpojumu saņēmēji, tostarp:
       ✦ pakalpojuma plānošanas posmā
       ✦ pakalpojuma izveides posmā
       ✦ pakalpojuma ieviešanas posmā
       ✦ pakalpojuma sniegšanas / uzturēšanas posmā
       ✦ pakalpojuma likvidēšanas posmā</t>
  </si>
  <si>
    <t>✦ visu iestādes pakalpojumu pārvaldībai izmanto "Valsts vienoto reģistru", tostarp:
       ✦ dzīves situāciju reģistrēšanai (vajadzību grupu reģistrs)
       ✦ pakalpojumu reģistrēšanai
       ✦ resursu reģistrēšanai</t>
  </si>
  <si>
    <t>✦ nodrošina zināšanu uzkrāšanu par situācijām un veiktajām darbībām, kas saistītas ar visu iestādes pakalpojumu pieejamības pārtraukumiem, pārtraukumu cēloņiem, cēloņu novēršanas gaitu un rezultātiem, tostarp:
       ✦ nodrošina zināšanu datubāzes izveidi
       ✦ kontrolē zināšanu uzkrāšanu un aktualizēšanu
       ✦ nodrošina zināšanu pieejamību</t>
  </si>
  <si>
    <t>✦ apzina iestādes pakalpojumu galveno saņēmēju grupu vajadzības un pieprasījumu pēc pakalpojumiem, tostarp:
       ✦ iespējamos apjomus
       ✦ nepieciešamo rezultātu
       ✦ pakalpojumu saņemšanas veidu</t>
  </si>
  <si>
    <t>✦ seko iestādes pakalpojumu galveno saņēmēju grupu vajadzību izmaiņu tendencēm un novērtē to ietekmi uz iestādes pakalpojumiem kopumā</t>
  </si>
  <si>
    <t>✦ kontrolē un nodrošina visu (visu veidu) iestādes pakalpojumu aprakstu izveidi, reģistrēšanu un uzturēšanu "Valsts vienotajā reģistrā"</t>
  </si>
  <si>
    <t>Pakalpojumu kopuma vadītājs:</t>
  </si>
  <si>
    <t>Andris Bērziņš</t>
  </si>
  <si>
    <t>Identifikators</t>
  </si>
  <si>
    <t>"Iestādes pakalpojumu kopuma saimnieks" ✦</t>
  </si>
  <si>
    <t>✦ iestādes pakalpojumi ir optimizēti, tostarp:
       ✦ nav izveidotas nevajadzīgas pakalpojumu variācijas
       ✦ kā atsevišķi pakalpojumi nav izveidoti atsevišķi pakalpojuma pieprasīšanas un saņemšanas procesa soļi
       ✦ kā atsevišķi pakalpojumi nav veidoti atsevišķi darbi, kas varētu būt viena pakalpojuma sastāvdaļas
       ✦ pakalpojumi pēc iespējas apmierina vairākas vajadzības (tie ir veidoti kā "kompleksie pakalpojumi" un "viedie pakalpojumi")</t>
  </si>
  <si>
    <t>✦ iestādes pakalpojumu pārvaldības dalībnieku ikdienas rīcība ir atbilstoša vērtībām</t>
  </si>
  <si>
    <t>✦ ir izveidoti pakalpojumu pārvaldības īstenošanai atbilstoši amatu apraksti, kuros ir noteikti amati un lomas pakalpojumu pārvaldības īstenošanai, tostarp: 
       ✦ pakļautība 
       ✦ tiesības
       ✦ pienākumi
       ✦ atbildības</t>
  </si>
  <si>
    <t>✦ ir pietiekoši daudz personāla pakalpojumu pārvaldības uzdevumu veikšanai un pakalpojumu izveides, sniegšanas un pilnveides nosacījumu īstenošanai, atbilstoši pakalpojumu pārvaldības lomām</t>
  </si>
  <si>
    <t>✦ ir nodrošināta personāla atbilstība veicamajiem pienākumiem – pakalpojumu pārvaldībā iesaistīto cilvēku rakstura iezīmju atbilstība veicamajiem pakalpojumu pārvaldības pienākumiem katrā no pakalpojumu pārvaldības virzieniem</t>
  </si>
  <si>
    <r>
      <t>✦ iestādes pakalpojumu kopuma vadītājam ir</t>
    </r>
    <r>
      <rPr>
        <b/>
        <sz val="10"/>
        <color theme="1"/>
        <rFont val="Arial Narrow"/>
        <family val="2"/>
        <charset val="186"/>
      </rPr>
      <t xml:space="preserve"> pakalpojumu pārvaldības uzdevumu veikšanai nepieciešamās kompetences</t>
    </r>
  </si>
  <si>
    <r>
      <t xml:space="preserve">✦  iestādes pakalpojumu kopuma vadītājam ir </t>
    </r>
    <r>
      <rPr>
        <b/>
        <sz val="10"/>
        <color theme="1"/>
        <rFont val="Arial Narrow"/>
        <family val="2"/>
        <charset val="186"/>
      </rPr>
      <t>pakalpojumu izveides, sniegšanas un pilnveides nosacījumu īstenošanai nepieciešamās kompetences</t>
    </r>
  </si>
  <si>
    <r>
      <t xml:space="preserve">✦ iestādes pakalpojumu kopuma vadītājam ir </t>
    </r>
    <r>
      <rPr>
        <b/>
        <sz val="10"/>
        <color theme="1"/>
        <rFont val="Arial Narrow"/>
        <family val="2"/>
        <charset val="186"/>
      </rPr>
      <t>pakalpojumiem un pakalpojumu pārvaldībai nepieciešamo spēju un resursu nodrošināšanai nepieciešamās kompetences</t>
    </r>
  </si>
  <si>
    <r>
      <t xml:space="preserve">✦  iestādes pakalpojumu kopuma vadītājam ir </t>
    </r>
    <r>
      <rPr>
        <b/>
        <sz val="10"/>
        <color theme="1"/>
        <rFont val="Arial Narrow"/>
        <family val="2"/>
        <charset val="186"/>
      </rPr>
      <t>vispārējas kompetences pakalpojumu pārvaldības politikas īstenošanai</t>
    </r>
    <r>
      <rPr>
        <sz val="10"/>
        <color theme="1"/>
        <rFont val="Arial Narrow"/>
        <family val="2"/>
        <charset val="186"/>
      </rPr>
      <t>, tostarp:
       ✦ pakalpojumu pārvaldības pamatnosacījumu īstenošanai
       ✦ pakalpojumu pārvaldības uzdevumu veikšanai
       ✦ pakalpojumu izveides, sniegšanas un pilnveides nosacījumu īstenošanai
       ✦ pakalpojumiem un pakalpojumu pārvaldības īstenošanai nepieciešamo spēju un resursu nodrošināšanai</t>
    </r>
  </si>
  <si>
    <r>
      <t>✦ ir izveidotas un</t>
    </r>
    <r>
      <rPr>
        <b/>
        <sz val="10"/>
        <color theme="1"/>
        <rFont val="Arial Narrow"/>
        <family val="2"/>
        <charset val="186"/>
      </rPr>
      <t xml:space="preserve"> ir pieejamas</t>
    </r>
    <r>
      <rPr>
        <sz val="10"/>
        <color theme="1"/>
        <rFont val="Arial Narrow"/>
        <family val="2"/>
        <charset val="186"/>
      </rPr>
      <t xml:space="preserve"> valstī vienotas, vispārējas ar pakalpojumu pārvaldību saistītas vadlīnijas ("horizontālas" vadlīnijas), kas ir nepieciešamas pakalpojuma pārvaldībai, tostarp: 
       ✦ pakalpojumu pārvaldības pamatnosacījumu īstenošanai
       ✦ pakalpojumu pārvaldības uzdevumu veikšanai
       ✦ pakalpojumu izveides, sniegšanas un pilnveides nosacījumu īstenošanai
       ✦ pakalpojumiem un pakalpojumu pārvaldības īstenošanai nepieciešamo spēju un resursu nodrošināšanai</t>
    </r>
  </si>
  <si>
    <t>✦ visu iestādes pakalpojumu pārvaldībai izmanto "Valsts vienoto pieteikumu vadības sistēmu" vai savu – resora vai iestādes "lokālo" pieteikumu vadības sistēmu, tostarp:
       ✦ pakalpojumu pieprasījumiem
       ✦ incidentu pieteikumiem
       ✦ problēmu pieteikumiem</t>
  </si>
  <si>
    <t>✦ iestādes pakalpojumu piedāvāšanai pakalpojumu katalogos izmanto valsts centralizētās pašapkalpošanās tīmekļvietnes:
       ✦ latvija.gov.lv – publiskajiem pakalpojumiem
       ✦ virsis.gov.lv – starpiestāžu pakalpojumiem</t>
  </si>
  <si>
    <t>✦ iestādes pakalpojumu pārvaldībai izmanto nepieciešamos specializētos pamatdarbības digitālo tehnoloģiju risinājumus, tostarp:
       ✦ pašapkalpošanās e-lietotnes un e-formas pakalpojumu pieprasīšanai un saņemšanai
       ✦ informācijas sistēmas datu uzkrāšanai un apstrādei
       ✦ informācijas apmaiņas risinājumus
       ✦ specializētas, digitālās tehnoloģijas saturošas iekārtas
       ✦ pakalpojumu automatizācijas, vadības un kontroles risinājumus</t>
  </si>
  <si>
    <t>✦ iestādes pakalpojumu pārvaldībai izmanto dažādus pakalpojumu pārvaldībai nepieciešamos papildu digitālo tehnoloģiju risinājumus, tostarp:
       ✦ tehnoloģisku nodrošinājumu klātienes pieteikumu reģistrācijai
       ✦ tehnoloģisko nodrošinājumu pakalpojumu galveno darbības rādītāju mērīšanai un analīzei
       ✦ pakalpojumu monitorēšanai un diagnostikai
       ✦ zināšanu uzkrāšanai datubāzē
       ✦ tehnoloģisku nodrošinājumu klientu un partneru attiecību pārvaldībai
       ✦ tehnoloģisku nodrošinājumu sūdzību pārvaldībai
       ✦ tehnoloģisku nodrošinājumu aptauju veikšanai</t>
  </si>
  <si>
    <t>✦ visu iestādes pakalpojumu pārvaldībai izmanto tehnoloģisko nodrošinājumu pakalpojumu finanšu plānošanai, uzskaitei un analīzei</t>
  </si>
  <si>
    <t>✦ iestādes pakalpojumu pārvaldībai izmanto pakalpojumiem un pakalpojumu pārvaldībai nepieciešamās koplietošanas komponentes, tostarp:
       ✦ maksājumu moduli
       ✦ vienoto pieteikšanās moduli
       ✦ pilnvarošanas risinājumu
       ✦ parakstīšanas rīkus, e-parakstu un laika zīmogu
       ✦ datu apmaiņas risinājumus
       ✦ centralizēto e-pakalpojumu lietotņu ietvaru</t>
  </si>
  <si>
    <t>✦ iestādes pakalpojumu pārvaldībai izmanto pakalpojumu pārvaldībai atbilstošu tehnoloģisko nodrošinājumu atbalsta funkciju īstenošanai, tostarp:
       ✦ grāmatvedības sistēmu
       ✦ personāla vadības sistēmu
       ✦ lietvedības sistēmu
       ✦ dokumentu vadības sistēmu</t>
  </si>
  <si>
    <t>✦ iestādes pakalpojumu pārvaldībai izmanto pakalpojumu pārvaldībai atbilstošu IKT infrastruktūru, tostarp:
       ✦ serverus
       ✦ datu glabātavas
       ✦ tīkla un sakaru iekārtas
       ✦ datorizētas darba vietas</t>
  </si>
  <si>
    <t>✦ iestādes pakalpojumu pārvaldībai ir pieejamas nepieciešamās telpas</t>
  </si>
  <si>
    <t>✦ iestādes pakalpojumu pārvaldībai ir pieejams nepieciešamais darba vietu un biroja aprīkojums</t>
  </si>
  <si>
    <t>✦ iestādes pakalpojumu pārvaldībai ir pieejami nepieciešamie transporta līdzekļi</t>
  </si>
  <si>
    <t>✦ iestādes pakalpojumu pārvaldībai ir pieejamas nepieciešamās specializētās pamatdarbības iekārtas un aprīkojums</t>
  </si>
  <si>
    <t>✦ iestādes pakalpojumu pārvaldībai ir pieejamas nepieciešamās izejvielas un materiāli</t>
  </si>
  <si>
    <t>✦ iestādes pakalpojumu pārvaldībai ir pieejami nepieciešamie energoresursi</t>
  </si>
  <si>
    <t>✦ pakalpojumu kopuma vadītājs nosaka pakalpojumu pārvaldībai (tostarp pakalpojumu sniegšanai un saņemšanai) nepieciešamās konkrētās informācijas veidu, saturu, apjomu un iegūšanas veidu</t>
  </si>
  <si>
    <t>✦ ir apzināta pakalpojumu pārvaldībai nepieciešamā informācija (katrā no pakalpojumu pārvaldības mērogiem, līmeņiem un pakalpojumu pārvaldības posmiem ir nepieciešama atšķirīga veida informācija)</t>
  </si>
  <si>
    <t>✦ ir pieejama un tiek izmantota pakalpojumu pārvaldībai nepieciešamā informācija, tostarp informācija:
       ✦ vispārējai pakalpojumu pārvaldībai
       ✦ pakalpojumu pārvaldības uzdevumu veikšanai
       ✦ pakalpojumu izveides, sniegšanas un pilnveides nosacījumu īstenošanai
       ✦ pakalpojumu un pakalpojumu pārvaldībai nepieciešamo spēju un resursu nodrošināšanai</t>
  </si>
  <si>
    <t>Nemainīt !</t>
  </si>
  <si>
    <t>Vērtēšana</t>
  </si>
  <si>
    <t>Pakalpojumu vide kopumā</t>
  </si>
  <si>
    <t>✦ Pakalpojumu pārvaldības uzdevumi
 un lomu pienākumi</t>
  </si>
  <si>
    <t>✦ Pakalpojumu izveides, sniegšanas 
un pilnveides nosacījumi</t>
  </si>
  <si>
    <t>✦ Pakalpojumiem un pakalpojumu pārvaldībai nepieciešamās spējas un resursi</t>
  </si>
  <si>
    <t>kopā ir jāvērtē</t>
  </si>
  <si>
    <t>Vērtēšanas 
rezultāti</t>
  </si>
  <si>
    <t>Plānošana un pilnveide</t>
  </si>
  <si>
    <t>kopā ir jāplāno un jāpilnveido</t>
  </si>
  <si>
    <t>Pilnveides statusi</t>
  </si>
  <si>
    <t>pilnveide nav iesākta</t>
  </si>
  <si>
    <t>pilnveide ir iesākta</t>
  </si>
  <si>
    <t>Viedās administrācijas aģentūra</t>
  </si>
  <si>
    <t>s</t>
  </si>
  <si>
    <t>"Iestādes pakalpojumu kopuma saimnieks"</t>
  </si>
  <si>
    <t>Pēteris Liepiņš</t>
  </si>
  <si>
    <t>nav</t>
  </si>
  <si>
    <t>Jāorganizē pārstāvniecība atbilstošajās darba grupās</t>
  </si>
  <si>
    <t>Nepieciešama plānošana 
un pilnveide</t>
  </si>
  <si>
    <t xml:space="preserve">
Uzsākšana vienreizējām darbībām</t>
  </si>
  <si>
    <t xml:space="preserve">
Pabeigšana vienreizējām darbībām 
vai 
uzsākšana nebeidzamām darbībām</t>
  </si>
  <si>
    <t>Jāprecizē no VARAM, kāda informācija nepieciešama, un jānodrošina tās pieejamība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</si>
</sst>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0" x14ac:knownFonts="1">
    <font>
      <sz val="11"/>
      <color theme="1"/>
      <name val="Calibri"/>
      <family val="2"/>
      <scheme val="minor"/>
    </font>
    <font>
      <sz val="12"/>
      <color theme="1"/>
      <name val="Arial Narrow"/>
      <family val="2"/>
      <charset val="186"/>
    </font>
    <font>
      <sz val="12"/>
      <color theme="1"/>
      <name val="Arial Narrow"/>
      <family val="2"/>
      <charset val="186"/>
    </font>
    <font>
      <sz val="12"/>
      <color theme="1"/>
      <name val="Arial Narrow"/>
      <family val="2"/>
      <charset val="186"/>
    </font>
    <font>
      <sz val="12"/>
      <color theme="1"/>
      <name val="Arial Narrow"/>
      <family val="2"/>
      <charset val="186"/>
    </font>
    <font>
      <sz val="12"/>
      <color theme="1"/>
      <name val="Arial Narrow"/>
      <family val="2"/>
      <charset val="186"/>
    </font>
    <font>
      <sz val="12"/>
      <color theme="1"/>
      <name val="Arial Narrow"/>
      <family val="2"/>
      <charset val="186"/>
    </font>
    <font>
      <sz val="12"/>
      <color theme="1"/>
      <name val="Arial Narrow"/>
      <family val="2"/>
      <charset val="186"/>
    </font>
    <font>
      <sz val="12"/>
      <color theme="1"/>
      <name val="Arial Narrow"/>
      <family val="2"/>
      <charset val="186"/>
    </font>
    <font>
      <sz val="12"/>
      <color theme="1"/>
      <name val="Arial Narrow"/>
      <family val="2"/>
      <charset val="186"/>
    </font>
    <font>
      <sz val="12"/>
      <color theme="1"/>
      <name val="Arial Narrow"/>
      <family val="2"/>
      <charset val="186"/>
    </font>
    <font>
      <sz val="12"/>
      <color theme="1"/>
      <name val="Arial Narrow"/>
      <family val="2"/>
      <charset val="186"/>
    </font>
    <font>
      <sz val="12"/>
      <color theme="1"/>
      <name val="Arial Narrow"/>
      <family val="2"/>
      <charset val="186"/>
    </font>
    <font>
      <sz val="12"/>
      <color theme="1"/>
      <name val="Arial Narrow"/>
      <family val="2"/>
      <charset val="186"/>
    </font>
    <font>
      <sz val="12"/>
      <color theme="1"/>
      <name val="Arial Narrow"/>
      <family val="2"/>
      <charset val="186"/>
    </font>
    <font>
      <sz val="12"/>
      <color theme="1"/>
      <name val="Arial Narrow"/>
      <family val="2"/>
      <charset val="186"/>
    </font>
    <font>
      <sz val="10"/>
      <color rgb="FFC00000"/>
      <name val="Arial Narrow"/>
      <family val="2"/>
      <charset val="186"/>
    </font>
    <font>
      <sz val="10"/>
      <color theme="1"/>
      <name val="Arial Narrow"/>
      <family val="2"/>
      <charset val="186"/>
    </font>
    <font>
      <sz val="14"/>
      <color theme="1"/>
      <name val="Arial Narrow"/>
      <family val="2"/>
      <charset val="186"/>
    </font>
    <font>
      <sz val="10"/>
      <color theme="0" tint="-0.34998626667073579"/>
      <name val="Arial Narrow"/>
      <family val="2"/>
      <charset val="186"/>
    </font>
    <font>
      <sz val="12"/>
      <color rgb="FFC00000"/>
      <name val="Arial Narrow"/>
      <family val="2"/>
      <charset val="186"/>
    </font>
    <font>
      <sz val="8"/>
      <name val="Calibri"/>
      <family val="2"/>
      <scheme val="minor"/>
    </font>
    <font>
      <sz val="8"/>
      <color theme="0" tint="-0.499984740745262"/>
      <name val="Arial Narrow"/>
      <family val="2"/>
      <charset val="186"/>
    </font>
    <font>
      <sz val="8"/>
      <color theme="0" tint="-0.34998626667073579"/>
      <name val="Arial Narrow"/>
      <family val="2"/>
      <charset val="186"/>
    </font>
    <font>
      <sz val="12"/>
      <color indexed="81"/>
      <name val="Arial Narrow"/>
      <family val="2"/>
      <charset val="186"/>
    </font>
    <font>
      <b/>
      <sz val="12"/>
      <color indexed="81"/>
      <name val="Arial Narrow"/>
      <family val="2"/>
      <charset val="186"/>
    </font>
    <font>
      <sz val="11"/>
      <color theme="1"/>
      <name val="Arial Narrow"/>
      <family val="2"/>
      <charset val="186"/>
    </font>
    <font>
      <b/>
      <sz val="12"/>
      <color rgb="FFC00000"/>
      <name val="Arial Narrow"/>
      <family val="2"/>
      <charset val="186"/>
    </font>
    <font>
      <b/>
      <sz val="14"/>
      <color rgb="FFC00000"/>
      <name val="Arial Narrow"/>
      <family val="2"/>
      <charset val="186"/>
    </font>
    <font>
      <u/>
      <sz val="11"/>
      <color theme="10"/>
      <name val="Calibri"/>
      <family val="2"/>
      <scheme val="minor"/>
    </font>
    <font>
      <sz val="9"/>
      <color rgb="FFC00000"/>
      <name val="Arial Narrow"/>
      <family val="2"/>
      <charset val="186"/>
    </font>
    <font>
      <u/>
      <sz val="12"/>
      <color rgb="FFC00000"/>
      <name val="Arial Narrow"/>
      <family val="2"/>
      <charset val="186"/>
    </font>
    <font>
      <u/>
      <sz val="14"/>
      <color rgb="FFC00000"/>
      <name val="Arial Narrow"/>
      <family val="2"/>
      <charset val="186"/>
    </font>
    <font>
      <sz val="10"/>
      <name val="Arial Narrow"/>
      <family val="2"/>
      <charset val="186"/>
    </font>
    <font>
      <sz val="16"/>
      <color rgb="FFC00000"/>
      <name val="Arial Narrow"/>
      <family val="2"/>
      <charset val="186"/>
    </font>
    <font>
      <u/>
      <sz val="10"/>
      <color rgb="FFC00000"/>
      <name val="Arial Narrow"/>
      <family val="2"/>
      <charset val="186"/>
    </font>
    <font>
      <b/>
      <sz val="10"/>
      <color theme="1"/>
      <name val="Arial Narrow"/>
      <family val="2"/>
      <charset val="186"/>
    </font>
    <font>
      <u/>
      <sz val="14"/>
      <color theme="1"/>
      <name val="Arial Narrow"/>
      <family val="2"/>
      <charset val="186"/>
    </font>
    <font>
      <b/>
      <sz val="14"/>
      <color theme="1"/>
      <name val="Arial Narrow"/>
      <family val="2"/>
      <charset val="186"/>
    </font>
    <font>
      <sz val="8"/>
      <color theme="1"/>
      <name val="Arial Narrow"/>
      <family val="2"/>
      <charset val="186"/>
    </font>
    <font>
      <sz val="8"/>
      <color rgb="FFC00000"/>
      <name val="Arial Narrow"/>
      <family val="2"/>
      <charset val="186"/>
    </font>
    <font>
      <sz val="9"/>
      <color theme="1"/>
      <name val="Arial Narrow"/>
      <family val="2"/>
      <charset val="186"/>
    </font>
    <font>
      <sz val="14"/>
      <color rgb="FFC00000"/>
      <name val="Arial Narrow"/>
      <family val="2"/>
      <charset val="186"/>
    </font>
    <font>
      <sz val="12"/>
      <color indexed="8"/>
      <name val="Arial Narrow"/>
      <family val="2"/>
      <charset val="186"/>
    </font>
    <font>
      <sz val="10"/>
      <color indexed="8"/>
      <name val="Arial Narrow"/>
      <family val="2"/>
      <charset val="186"/>
    </font>
    <font>
      <sz val="11"/>
      <color theme="0" tint="-0.34998626667073579"/>
      <name val="Calibri"/>
      <family val="2"/>
      <scheme val="minor"/>
    </font>
    <font>
      <sz val="12"/>
      <color theme="0" tint="-0.34998626667073579"/>
      <name val="Arial Narrow"/>
      <family val="2"/>
      <charset val="186"/>
    </font>
    <font>
      <sz val="14"/>
      <color theme="0" tint="-0.34998626667073579"/>
      <name val="Arial Narrow"/>
      <family val="2"/>
      <charset val="186"/>
    </font>
    <font>
      <sz val="9"/>
      <color theme="0" tint="-0.34998626667073579"/>
      <name val="Arial Narrow"/>
      <family val="2"/>
      <charset val="186"/>
    </font>
    <font>
      <sz val="8"/>
      <color indexed="8"/>
      <name val="Arial Narrow"/>
      <family val="2"/>
      <charset val="186"/>
    </font>
  </fonts>
  <fills count="16">
    <fill>
      <patternFill patternType="none"/>
    </fill>
    <fill>
      <patternFill patternType="gray125"/>
    </fill>
    <fill>
      <patternFill patternType="solid">
        <fgColor theme="0" tint="-4.9989318521683403E-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FFFFE7"/>
        <bgColor indexed="64"/>
      </patternFill>
    </fill>
    <fill>
      <patternFill patternType="solid">
        <fgColor theme="9" tint="0.79998168889431442"/>
        <bgColor indexed="64"/>
      </patternFill>
    </fill>
    <fill>
      <patternFill patternType="solid">
        <fgColor rgb="FFF8F8F8"/>
        <bgColor indexed="64"/>
      </patternFill>
    </fill>
    <fill>
      <patternFill patternType="solid">
        <fgColor theme="0"/>
        <bgColor indexed="64"/>
      </patternFill>
    </fill>
    <fill>
      <patternFill patternType="solid">
        <fgColor rgb="FFCCFF99"/>
        <bgColor indexed="64"/>
      </patternFill>
    </fill>
    <fill>
      <patternFill patternType="solid">
        <fgColor rgb="FFFFFF99"/>
        <bgColor indexed="64"/>
      </patternFill>
    </fill>
    <fill>
      <patternFill patternType="solid">
        <fgColor rgb="FFFFCCCC"/>
        <bgColor indexed="64"/>
      </patternFill>
    </fill>
    <fill>
      <patternFill patternType="solid">
        <fgColor theme="0" tint="-0.14999847407452621"/>
        <bgColor indexed="64"/>
      </patternFill>
    </fill>
    <fill>
      <patternFill patternType="solid">
        <fgColor rgb="FFE8E8E8"/>
        <bgColor indexed="64"/>
      </patternFill>
    </fill>
    <fill>
      <patternFill patternType="solid">
        <fgColor rgb="FFECECEC"/>
        <bgColor indexed="64"/>
      </patternFill>
    </fill>
  </fills>
  <borders count="32">
    <border>
      <left/>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top/>
      <bottom/>
      <diagonal/>
    </border>
    <border>
      <left style="thin">
        <color theme="0" tint="-0.14999847407452621"/>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diagonal/>
    </border>
    <border>
      <left/>
      <right style="thin">
        <color theme="0" tint="-0.14999847407452621"/>
      </right>
      <top style="thin">
        <color theme="0" tint="-0.14999847407452621"/>
      </top>
      <bottom/>
      <diagonal/>
    </border>
    <border>
      <left style="thin">
        <color theme="0" tint="-0.14999847407452621"/>
      </left>
      <right style="thin">
        <color theme="0" tint="-0.14999847407452621"/>
      </right>
      <top style="thin">
        <color theme="0" tint="-0.14999847407452621"/>
      </top>
      <bottom/>
      <diagonal/>
    </border>
    <border>
      <left/>
      <right style="thin">
        <color theme="0" tint="-0.14999847407452621"/>
      </right>
      <top/>
      <bottom/>
      <diagonal/>
    </border>
    <border>
      <left/>
      <right/>
      <top style="thin">
        <color theme="0" tint="-0.14999847407452621"/>
      </top>
      <bottom/>
      <diagonal/>
    </border>
    <border>
      <left/>
      <right/>
      <top/>
      <bottom style="thin">
        <color theme="0" tint="-0.14999847407452621"/>
      </bottom>
      <diagonal/>
    </border>
    <border>
      <left/>
      <right/>
      <top style="thin">
        <color theme="0" tint="-0.14999847407452621"/>
      </top>
      <bottom style="thin">
        <color theme="0" tint="-0.14999847407452621"/>
      </bottom>
      <diagonal/>
    </border>
    <border>
      <left style="thin">
        <color theme="0" tint="-0.14999847407452621"/>
      </left>
      <right style="thin">
        <color theme="0" tint="-0.14999847407452621"/>
      </right>
      <top/>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top/>
      <bottom style="thin">
        <color theme="0" tint="-0.14999847407452621"/>
      </bottom>
      <diagonal/>
    </border>
    <border>
      <left/>
      <right style="thin">
        <color theme="0" tint="-0.14999847407452621"/>
      </right>
      <top/>
      <bottom style="thin">
        <color theme="0" tint="-0.14999847407452621"/>
      </bottom>
      <diagonal/>
    </border>
    <border>
      <left/>
      <right/>
      <top style="thin">
        <color rgb="FFC00000"/>
      </top>
      <bottom style="thin">
        <color rgb="FFC00000"/>
      </bottom>
      <diagonal/>
    </border>
    <border>
      <left/>
      <right/>
      <top/>
      <bottom style="medium">
        <color rgb="FFC00000"/>
      </bottom>
      <diagonal/>
    </border>
    <border>
      <left/>
      <right style="thin">
        <color rgb="FFC00000"/>
      </right>
      <top/>
      <bottom/>
      <diagonal/>
    </border>
    <border>
      <left/>
      <right/>
      <top style="thin">
        <color rgb="FFC00000"/>
      </top>
      <bottom style="thin">
        <color theme="0" tint="-0.14999847407452621"/>
      </bottom>
      <diagonal/>
    </border>
    <border>
      <left style="thin">
        <color theme="0" tint="-0.14999847407452621"/>
      </left>
      <right style="thin">
        <color theme="0" tint="-0.14999847407452621"/>
      </right>
      <top style="thin">
        <color rgb="FFC00000"/>
      </top>
      <bottom style="thin">
        <color theme="0" tint="-0.14999847407452621"/>
      </bottom>
      <diagonal/>
    </border>
    <border>
      <left/>
      <right/>
      <top style="thin">
        <color rgb="FFC00000"/>
      </top>
      <bottom/>
      <diagonal/>
    </border>
    <border>
      <left/>
      <right/>
      <top style="thin">
        <color theme="0" tint="-0.14999847407452621"/>
      </top>
      <bottom style="thin">
        <color rgb="FFC00000"/>
      </bottom>
      <diagonal/>
    </border>
    <border>
      <left style="thin">
        <color theme="0" tint="-0.14999847407452621"/>
      </left>
      <right style="thin">
        <color theme="0" tint="-0.14999847407452621"/>
      </right>
      <top/>
      <bottom style="thin">
        <color rgb="FFC00000"/>
      </bottom>
      <diagonal/>
    </border>
    <border>
      <left style="thin">
        <color theme="0" tint="-0.14999847407452621"/>
      </left>
      <right style="thin">
        <color theme="0" tint="-0.14999847407452621"/>
      </right>
      <top style="thin">
        <color theme="0" tint="-0.14999847407452621"/>
      </top>
      <bottom style="thin">
        <color rgb="FFC00000"/>
      </bottom>
      <diagonal/>
    </border>
    <border>
      <left/>
      <right/>
      <top/>
      <bottom style="thin">
        <color rgb="FFC00000"/>
      </bottom>
      <diagonal/>
    </border>
    <border>
      <left style="thin">
        <color theme="0" tint="-0.14999847407452621"/>
      </left>
      <right style="thin">
        <color theme="0" tint="-0.14999847407452621"/>
      </right>
      <top/>
      <bottom style="medium">
        <color rgb="FFC00000"/>
      </bottom>
      <diagonal/>
    </border>
    <border>
      <left style="thin">
        <color theme="0" tint="-0.14999847407452621"/>
      </left>
      <right/>
      <top/>
      <bottom style="medium">
        <color rgb="FFC00000"/>
      </bottom>
      <diagonal/>
    </border>
    <border>
      <left style="thin">
        <color theme="0" tint="-0.14999847407452621"/>
      </left>
      <right/>
      <top style="thin">
        <color rgb="FFC00000"/>
      </top>
      <bottom style="thin">
        <color theme="0" tint="-0.14999847407452621"/>
      </bottom>
      <diagonal/>
    </border>
    <border>
      <left style="thin">
        <color theme="0" tint="-0.14999847407452621"/>
      </left>
      <right/>
      <top style="thin">
        <color theme="0" tint="-0.14999847407452621"/>
      </top>
      <bottom style="thin">
        <color rgb="FFC00000"/>
      </bottom>
      <diagonal/>
    </border>
    <border>
      <left/>
      <right style="thin">
        <color rgb="FFC00000"/>
      </right>
      <top style="thin">
        <color rgb="FFC00000"/>
      </top>
      <bottom style="thin">
        <color theme="0" tint="-0.14999847407452621"/>
      </bottom>
      <diagonal/>
    </border>
    <border>
      <left/>
      <right style="thin">
        <color rgb="FFC00000"/>
      </right>
      <top style="thin">
        <color theme="0" tint="-0.14999847407452621"/>
      </top>
      <bottom style="thin">
        <color rgb="FFC00000"/>
      </bottom>
      <diagonal/>
    </border>
  </borders>
  <cellStyleXfs count="2">
    <xf numFmtId="0" fontId="0" fillId="0" borderId="0"/>
    <xf numFmtId="0" fontId="29" fillId="0" borderId="0" applyNumberFormat="0" applyFill="0" applyBorder="0" applyAlignment="0" applyProtection="0"/>
  </cellStyleXfs>
  <cellXfs count="258">
    <xf numFmtId="0" fontId="0" fillId="0" borderId="0" xfId="0"/>
    <xf numFmtId="0" fontId="15" fillId="0" borderId="0" xfId="0" applyFont="1" applyAlignment="1">
      <alignment horizontal="center" vertical="center"/>
    </xf>
    <xf numFmtId="0" fontId="15" fillId="0" borderId="0" xfId="0" applyFont="1" applyAlignment="1">
      <alignment horizontal="left" vertical="center"/>
    </xf>
    <xf numFmtId="0" fontId="15" fillId="0" borderId="0" xfId="0" applyFont="1" applyAlignment="1">
      <alignment horizontal="left" vertical="center" wrapText="1"/>
    </xf>
    <xf numFmtId="0" fontId="19" fillId="0" borderId="0" xfId="0" applyFont="1" applyAlignment="1">
      <alignment horizontal="left" vertical="center"/>
    </xf>
    <xf numFmtId="0" fontId="15" fillId="0" borderId="0" xfId="0" applyFont="1" applyAlignment="1">
      <alignment horizontal="center" vertical="center" wrapText="1"/>
    </xf>
    <xf numFmtId="0" fontId="17" fillId="0" borderId="1" xfId="0" applyFont="1" applyBorder="1" applyAlignment="1">
      <alignment horizontal="center" vertical="center" wrapText="1"/>
    </xf>
    <xf numFmtId="0" fontId="17" fillId="0" borderId="0" xfId="0" applyFont="1" applyAlignment="1">
      <alignment horizontal="left" vertical="center"/>
    </xf>
    <xf numFmtId="0" fontId="18" fillId="0" borderId="0" xfId="0" applyFont="1" applyAlignment="1">
      <alignment horizontal="left" vertical="center"/>
    </xf>
    <xf numFmtId="0" fontId="20" fillId="0" borderId="0" xfId="0" applyFont="1" applyAlignment="1">
      <alignment horizontal="center" vertical="center"/>
    </xf>
    <xf numFmtId="3" fontId="16" fillId="2" borderId="12" xfId="0" applyNumberFormat="1" applyFont="1" applyFill="1" applyBorder="1" applyAlignment="1">
      <alignment horizontal="center" vertical="center"/>
    </xf>
    <xf numFmtId="0" fontId="15" fillId="2" borderId="7" xfId="0" applyFont="1" applyFill="1" applyBorder="1" applyAlignment="1">
      <alignment vertical="center" wrapText="1"/>
    </xf>
    <xf numFmtId="0" fontId="23" fillId="2" borderId="12" xfId="0" applyFont="1" applyFill="1" applyBorder="1" applyAlignment="1">
      <alignment horizontal="center" vertical="center"/>
    </xf>
    <xf numFmtId="3" fontId="23" fillId="2" borderId="12" xfId="0" applyNumberFormat="1" applyFont="1" applyFill="1" applyBorder="1" applyAlignment="1">
      <alignment horizontal="center" vertical="center"/>
    </xf>
    <xf numFmtId="49" fontId="19" fillId="0" borderId="0" xfId="0" applyNumberFormat="1" applyFont="1" applyAlignment="1">
      <alignment horizontal="center" vertical="center"/>
    </xf>
    <xf numFmtId="14" fontId="17" fillId="0" borderId="1" xfId="0" applyNumberFormat="1" applyFont="1" applyBorder="1" applyAlignment="1">
      <alignment horizontal="center" vertical="center" wrapText="1"/>
    </xf>
    <xf numFmtId="0" fontId="17" fillId="4" borderId="9" xfId="0" applyFont="1" applyFill="1" applyBorder="1" applyAlignment="1">
      <alignment vertical="center"/>
    </xf>
    <xf numFmtId="0" fontId="13" fillId="4" borderId="5" xfId="0" applyFont="1" applyFill="1" applyBorder="1" applyAlignment="1">
      <alignment vertical="center"/>
    </xf>
    <xf numFmtId="14" fontId="28" fillId="0" borderId="1" xfId="0" applyNumberFormat="1" applyFont="1" applyBorder="1" applyAlignment="1">
      <alignment horizontal="center" vertical="center"/>
    </xf>
    <xf numFmtId="0" fontId="15" fillId="2" borderId="5" xfId="0" applyFont="1" applyFill="1" applyBorder="1" applyAlignment="1">
      <alignment horizontal="center" vertical="center"/>
    </xf>
    <xf numFmtId="0" fontId="15" fillId="2" borderId="6" xfId="0" applyFont="1" applyFill="1" applyBorder="1" applyAlignment="1">
      <alignment horizontal="center" vertical="center"/>
    </xf>
    <xf numFmtId="0" fontId="15" fillId="2" borderId="2" xfId="0" applyFont="1" applyFill="1" applyBorder="1" applyAlignment="1">
      <alignment horizontal="center" vertical="center"/>
    </xf>
    <xf numFmtId="0" fontId="15" fillId="2" borderId="8" xfId="0" applyFont="1" applyFill="1" applyBorder="1" applyAlignment="1">
      <alignment horizontal="center" vertical="center"/>
    </xf>
    <xf numFmtId="0" fontId="15" fillId="2" borderId="12" xfId="0" applyFont="1" applyFill="1" applyBorder="1" applyAlignment="1">
      <alignment vertical="center" wrapText="1"/>
    </xf>
    <xf numFmtId="0" fontId="22" fillId="2" borderId="0" xfId="0" applyFont="1" applyFill="1" applyAlignment="1">
      <alignment vertical="center" wrapText="1"/>
    </xf>
    <xf numFmtId="0" fontId="23" fillId="2" borderId="8" xfId="0" applyFont="1" applyFill="1" applyBorder="1" applyAlignment="1">
      <alignment horizontal="center" vertical="center"/>
    </xf>
    <xf numFmtId="0" fontId="10" fillId="0" borderId="0" xfId="0" applyFont="1" applyAlignment="1">
      <alignment horizontal="center" vertical="center"/>
    </xf>
    <xf numFmtId="0" fontId="10" fillId="0" borderId="0" xfId="0" applyFont="1" applyAlignment="1">
      <alignment vertical="center"/>
    </xf>
    <xf numFmtId="0" fontId="11" fillId="2" borderId="1" xfId="0" applyFont="1" applyFill="1" applyBorder="1" applyAlignment="1">
      <alignment horizontal="center" vertical="center" wrapText="1"/>
    </xf>
    <xf numFmtId="3" fontId="17" fillId="0" borderId="1" xfId="0" applyNumberFormat="1" applyFont="1" applyBorder="1" applyAlignment="1">
      <alignment horizontal="right" vertical="center" wrapText="1"/>
    </xf>
    <xf numFmtId="0" fontId="31" fillId="3" borderId="13" xfId="1" applyFont="1" applyFill="1" applyBorder="1" applyAlignment="1">
      <alignment horizontal="center" vertical="center"/>
    </xf>
    <xf numFmtId="0" fontId="23" fillId="3" borderId="7" xfId="0" applyFont="1" applyFill="1" applyBorder="1" applyAlignment="1">
      <alignment horizontal="center" vertical="center"/>
    </xf>
    <xf numFmtId="0" fontId="23" fillId="4" borderId="7" xfId="0" applyFont="1" applyFill="1" applyBorder="1" applyAlignment="1">
      <alignment horizontal="center" vertical="center"/>
    </xf>
    <xf numFmtId="0" fontId="9" fillId="0" borderId="0" xfId="0" applyFont="1" applyAlignment="1">
      <alignment horizontal="center" vertical="center"/>
    </xf>
    <xf numFmtId="0" fontId="20" fillId="3" borderId="12" xfId="0" applyFont="1" applyFill="1" applyBorder="1" applyAlignment="1">
      <alignment horizontal="center" vertical="center" wrapText="1"/>
    </xf>
    <xf numFmtId="0" fontId="20" fillId="4" borderId="12" xfId="0" applyFont="1" applyFill="1" applyBorder="1" applyAlignment="1">
      <alignment horizontal="center" vertical="center" wrapText="1"/>
    </xf>
    <xf numFmtId="0" fontId="20" fillId="4" borderId="1" xfId="0" applyFont="1" applyFill="1" applyBorder="1" applyAlignment="1">
      <alignment horizontal="center" vertical="center" wrapText="1"/>
    </xf>
    <xf numFmtId="0" fontId="31" fillId="4" borderId="10" xfId="1" applyFont="1" applyFill="1" applyBorder="1" applyAlignment="1">
      <alignment horizontal="center" vertical="center"/>
    </xf>
    <xf numFmtId="14" fontId="33" fillId="3" borderId="2" xfId="0" applyNumberFormat="1" applyFont="1" applyFill="1" applyBorder="1" applyAlignment="1">
      <alignment horizontal="center" vertical="center" wrapText="1"/>
    </xf>
    <xf numFmtId="14" fontId="33" fillId="4" borderId="2" xfId="0" applyNumberFormat="1" applyFont="1" applyFill="1" applyBorder="1" applyAlignment="1">
      <alignment horizontal="center" vertical="center" wrapText="1"/>
    </xf>
    <xf numFmtId="1" fontId="16" fillId="5" borderId="12" xfId="0" applyNumberFormat="1" applyFont="1" applyFill="1" applyBorder="1" applyAlignment="1">
      <alignment horizontal="center" vertical="center" wrapText="1"/>
    </xf>
    <xf numFmtId="1" fontId="16" fillId="0" borderId="0" xfId="0" applyNumberFormat="1" applyFont="1" applyAlignment="1">
      <alignment horizontal="center" vertical="center"/>
    </xf>
    <xf numFmtId="0" fontId="17" fillId="2" borderId="12" xfId="0" applyFont="1" applyFill="1" applyBorder="1" applyAlignment="1">
      <alignment horizontal="center" vertical="center" wrapText="1"/>
    </xf>
    <xf numFmtId="0" fontId="16" fillId="2" borderId="12" xfId="0" applyFont="1" applyFill="1" applyBorder="1" applyAlignment="1">
      <alignment horizontal="center" vertical="center" wrapText="1"/>
    </xf>
    <xf numFmtId="0" fontId="27" fillId="0" borderId="1" xfId="0" applyFont="1" applyBorder="1" applyAlignment="1">
      <alignment horizontal="center" vertical="center"/>
    </xf>
    <xf numFmtId="0" fontId="20" fillId="0" borderId="1" xfId="0" applyFont="1" applyBorder="1" applyAlignment="1">
      <alignment horizontal="center" vertical="center"/>
    </xf>
    <xf numFmtId="0" fontId="20" fillId="3" borderId="1" xfId="0" applyFont="1" applyFill="1" applyBorder="1" applyAlignment="1">
      <alignment horizontal="center" vertical="center" wrapText="1"/>
    </xf>
    <xf numFmtId="0" fontId="27" fillId="2" borderId="1" xfId="0" applyFont="1" applyFill="1" applyBorder="1" applyAlignment="1">
      <alignment horizontal="center" vertical="center"/>
    </xf>
    <xf numFmtId="0" fontId="16" fillId="2" borderId="8" xfId="0" applyFont="1" applyFill="1" applyBorder="1" applyAlignment="1">
      <alignment horizontal="center" vertical="center" wrapText="1"/>
    </xf>
    <xf numFmtId="0" fontId="16" fillId="3" borderId="12" xfId="0" applyFont="1" applyFill="1" applyBorder="1" applyAlignment="1">
      <alignment horizontal="center" vertical="center" wrapText="1"/>
    </xf>
    <xf numFmtId="0" fontId="16" fillId="4" borderId="12" xfId="0" applyFont="1" applyFill="1" applyBorder="1" applyAlignment="1">
      <alignment horizontal="center" vertical="center" wrapText="1"/>
    </xf>
    <xf numFmtId="0" fontId="20" fillId="2" borderId="12" xfId="0" applyFont="1" applyFill="1" applyBorder="1" applyAlignment="1">
      <alignment horizontal="center" vertical="center" wrapText="1"/>
    </xf>
    <xf numFmtId="0" fontId="20" fillId="2" borderId="1" xfId="0" applyFont="1" applyFill="1" applyBorder="1" applyAlignment="1">
      <alignment horizontal="center" vertical="center"/>
    </xf>
    <xf numFmtId="14" fontId="28" fillId="2" borderId="1" xfId="0" applyNumberFormat="1" applyFont="1" applyFill="1" applyBorder="1" applyAlignment="1">
      <alignment horizontal="center" vertical="center"/>
    </xf>
    <xf numFmtId="0" fontId="17" fillId="2" borderId="1" xfId="0" applyFont="1" applyFill="1" applyBorder="1" applyAlignment="1">
      <alignment horizontal="center" vertical="center"/>
    </xf>
    <xf numFmtId="14" fontId="17" fillId="2" borderId="1" xfId="0" applyNumberFormat="1" applyFont="1" applyFill="1" applyBorder="1" applyAlignment="1">
      <alignment horizontal="center" vertical="center"/>
    </xf>
    <xf numFmtId="0" fontId="16" fillId="2" borderId="1" xfId="0" applyFont="1" applyFill="1" applyBorder="1" applyAlignment="1">
      <alignment horizontal="center" vertical="center" wrapText="1"/>
    </xf>
    <xf numFmtId="3" fontId="16" fillId="2" borderId="1" xfId="0" applyNumberFormat="1" applyFont="1" applyFill="1" applyBorder="1" applyAlignment="1">
      <alignment horizontal="center" vertical="center"/>
    </xf>
    <xf numFmtId="0" fontId="17" fillId="6" borderId="1" xfId="0" applyFont="1" applyFill="1" applyBorder="1" applyAlignment="1">
      <alignment vertical="center" wrapText="1"/>
    </xf>
    <xf numFmtId="0" fontId="17" fillId="6" borderId="1" xfId="0" applyFont="1" applyFill="1" applyBorder="1" applyAlignment="1">
      <alignment horizontal="left" vertical="center" wrapText="1"/>
    </xf>
    <xf numFmtId="0" fontId="31" fillId="2" borderId="3" xfId="1" applyFont="1" applyFill="1" applyBorder="1" applyAlignment="1">
      <alignment horizontal="center" vertical="center"/>
    </xf>
    <xf numFmtId="0" fontId="17" fillId="0" borderId="1" xfId="0" applyFont="1" applyBorder="1" applyAlignment="1">
      <alignment horizontal="left" vertical="top" wrapText="1"/>
    </xf>
    <xf numFmtId="0" fontId="17" fillId="2" borderId="1" xfId="0" applyFont="1" applyFill="1" applyBorder="1" applyAlignment="1">
      <alignment horizontal="left" vertical="top"/>
    </xf>
    <xf numFmtId="0" fontId="17" fillId="0" borderId="0" xfId="0" applyFont="1" applyAlignment="1">
      <alignment horizontal="left" vertical="top" wrapText="1"/>
    </xf>
    <xf numFmtId="0" fontId="17" fillId="2" borderId="7" xfId="0" applyFont="1" applyFill="1" applyBorder="1" applyAlignment="1">
      <alignment horizontal="center" vertical="center" wrapText="1"/>
    </xf>
    <xf numFmtId="0" fontId="23" fillId="2" borderId="0" xfId="0" applyFont="1" applyFill="1" applyAlignment="1">
      <alignment horizontal="center" vertical="center"/>
    </xf>
    <xf numFmtId="0" fontId="16" fillId="2" borderId="10" xfId="0" applyFont="1" applyFill="1" applyBorder="1" applyAlignment="1">
      <alignment horizontal="center" vertical="center" wrapText="1"/>
    </xf>
    <xf numFmtId="0" fontId="18" fillId="7" borderId="1" xfId="0" applyFont="1" applyFill="1" applyBorder="1" applyAlignment="1">
      <alignment horizontal="center" vertical="center"/>
    </xf>
    <xf numFmtId="0" fontId="38" fillId="7" borderId="1" xfId="0" applyFont="1" applyFill="1" applyBorder="1" applyAlignment="1">
      <alignment horizontal="center" vertical="center"/>
    </xf>
    <xf numFmtId="14" fontId="7" fillId="7" borderId="1" xfId="0" applyNumberFormat="1" applyFont="1" applyFill="1" applyBorder="1" applyAlignment="1">
      <alignment horizontal="center" vertical="center" wrapText="1"/>
    </xf>
    <xf numFmtId="49" fontId="18" fillId="7" borderId="1" xfId="0" applyNumberFormat="1" applyFont="1" applyFill="1" applyBorder="1" applyAlignment="1">
      <alignment horizontal="center" vertical="center"/>
    </xf>
    <xf numFmtId="0" fontId="18" fillId="7" borderId="1" xfId="0" applyFont="1" applyFill="1" applyBorder="1" applyAlignment="1">
      <alignment horizontal="center" vertical="center" wrapText="1"/>
    </xf>
    <xf numFmtId="3" fontId="18" fillId="7" borderId="1" xfId="0" applyNumberFormat="1" applyFont="1" applyFill="1" applyBorder="1" applyAlignment="1">
      <alignment horizontal="center" vertical="center"/>
    </xf>
    <xf numFmtId="0" fontId="17" fillId="7" borderId="1" xfId="0" applyFont="1" applyFill="1" applyBorder="1" applyAlignment="1">
      <alignment horizontal="left" vertical="top" wrapText="1"/>
    </xf>
    <xf numFmtId="0" fontId="30" fillId="2" borderId="12" xfId="0" applyFont="1" applyFill="1" applyBorder="1" applyAlignment="1">
      <alignment horizontal="center" vertical="center" wrapText="1"/>
    </xf>
    <xf numFmtId="1" fontId="20" fillId="2" borderId="3" xfId="0" applyNumberFormat="1" applyFont="1" applyFill="1" applyBorder="1" applyAlignment="1">
      <alignment horizontal="center" vertical="center"/>
    </xf>
    <xf numFmtId="1" fontId="22" fillId="8" borderId="0" xfId="0" applyNumberFormat="1" applyFont="1" applyFill="1" applyAlignment="1">
      <alignment horizontal="center" vertical="center"/>
    </xf>
    <xf numFmtId="1" fontId="22" fillId="8" borderId="2" xfId="0" applyNumberFormat="1" applyFont="1" applyFill="1" applyBorder="1" applyAlignment="1">
      <alignment vertical="center" wrapText="1"/>
    </xf>
    <xf numFmtId="0" fontId="39" fillId="8" borderId="0" xfId="0" applyFont="1" applyFill="1" applyAlignment="1">
      <alignment horizontal="center" vertical="center"/>
    </xf>
    <xf numFmtId="1" fontId="22" fillId="8" borderId="12" xfId="0" applyNumberFormat="1" applyFont="1" applyFill="1" applyBorder="1" applyAlignment="1">
      <alignment textRotation="90"/>
    </xf>
    <xf numFmtId="1" fontId="22" fillId="8" borderId="13" xfId="0" applyNumberFormat="1" applyFont="1" applyFill="1" applyBorder="1" applyAlignment="1">
      <alignment vertical="center" textRotation="90"/>
    </xf>
    <xf numFmtId="1" fontId="22" fillId="8" borderId="1" xfId="0" applyNumberFormat="1" applyFont="1" applyFill="1" applyBorder="1" applyAlignment="1">
      <alignment horizontal="center" vertical="center"/>
    </xf>
    <xf numFmtId="1" fontId="22" fillId="0" borderId="0" xfId="0" applyNumberFormat="1" applyFont="1" applyAlignment="1">
      <alignment horizontal="center" vertical="center"/>
    </xf>
    <xf numFmtId="0" fontId="20" fillId="9" borderId="9" xfId="0" applyFont="1" applyFill="1" applyBorder="1" applyAlignment="1">
      <alignment horizontal="left" vertical="center" indent="1"/>
    </xf>
    <xf numFmtId="0" fontId="20" fillId="9" borderId="0" xfId="0" applyFont="1" applyFill="1" applyAlignment="1">
      <alignment horizontal="left" vertical="center" indent="1"/>
    </xf>
    <xf numFmtId="0" fontId="2" fillId="10" borderId="1" xfId="0" applyFont="1" applyFill="1" applyBorder="1" applyAlignment="1">
      <alignment vertical="center"/>
    </xf>
    <xf numFmtId="0" fontId="2" fillId="11" borderId="1" xfId="0" applyFont="1" applyFill="1" applyBorder="1" applyAlignment="1">
      <alignment vertical="center"/>
    </xf>
    <xf numFmtId="0" fontId="2" fillId="12" borderId="1" xfId="0" applyFont="1" applyFill="1" applyBorder="1" applyAlignment="1">
      <alignment vertical="center"/>
    </xf>
    <xf numFmtId="0" fontId="2" fillId="13" borderId="1" xfId="0" applyFont="1" applyFill="1" applyBorder="1" applyAlignment="1">
      <alignment vertical="center"/>
    </xf>
    <xf numFmtId="0" fontId="2" fillId="0" borderId="1" xfId="0" applyFont="1" applyBorder="1" applyAlignment="1">
      <alignment vertical="center"/>
    </xf>
    <xf numFmtId="1" fontId="16" fillId="5" borderId="8" xfId="0" applyNumberFormat="1" applyFont="1" applyFill="1" applyBorder="1" applyAlignment="1">
      <alignment horizontal="center" vertical="center" wrapText="1"/>
    </xf>
    <xf numFmtId="0" fontId="40" fillId="5" borderId="8" xfId="0" applyFont="1" applyFill="1" applyBorder="1" applyAlignment="1">
      <alignment horizontal="center" vertical="center"/>
    </xf>
    <xf numFmtId="1" fontId="18" fillId="5" borderId="1" xfId="0" applyNumberFormat="1" applyFont="1" applyFill="1" applyBorder="1" applyAlignment="1">
      <alignment horizontal="left" vertical="center"/>
    </xf>
    <xf numFmtId="1" fontId="16" fillId="5" borderId="1" xfId="0" applyNumberFormat="1" applyFont="1" applyFill="1" applyBorder="1" applyAlignment="1">
      <alignment horizontal="center" vertical="center"/>
    </xf>
    <xf numFmtId="0" fontId="20" fillId="2" borderId="8" xfId="0" applyFont="1" applyFill="1" applyBorder="1" applyAlignment="1">
      <alignment vertical="center"/>
    </xf>
    <xf numFmtId="0" fontId="20" fillId="2" borderId="6" xfId="0" applyFont="1" applyFill="1" applyBorder="1" applyAlignment="1">
      <alignment vertical="center"/>
    </xf>
    <xf numFmtId="49" fontId="41" fillId="2" borderId="7" xfId="0" applyNumberFormat="1" applyFont="1" applyFill="1" applyBorder="1" applyAlignment="1">
      <alignment textRotation="90" wrapText="1"/>
    </xf>
    <xf numFmtId="49" fontId="41" fillId="2" borderId="12" xfId="0" applyNumberFormat="1" applyFont="1" applyFill="1" applyBorder="1" applyAlignment="1">
      <alignment textRotation="90" wrapText="1"/>
    </xf>
    <xf numFmtId="0" fontId="39" fillId="2" borderId="12" xfId="0" applyFont="1" applyFill="1" applyBorder="1" applyAlignment="1">
      <alignment horizontal="center" vertical="center"/>
    </xf>
    <xf numFmtId="49" fontId="1" fillId="2" borderId="12" xfId="0" applyNumberFormat="1"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49" fontId="1" fillId="0" borderId="0" xfId="0" applyNumberFormat="1" applyFont="1" applyAlignment="1">
      <alignment horizontal="center" vertical="center" wrapText="1"/>
    </xf>
    <xf numFmtId="0" fontId="18" fillId="0" borderId="0" xfId="0" applyFont="1" applyAlignment="1">
      <alignment horizontal="left" vertical="center" wrapText="1"/>
    </xf>
    <xf numFmtId="0" fontId="18" fillId="0" borderId="0" xfId="0" applyFont="1" applyAlignment="1">
      <alignment vertical="center"/>
    </xf>
    <xf numFmtId="0" fontId="1" fillId="0" borderId="0" xfId="0" applyFont="1" applyAlignment="1">
      <alignment horizontal="left" vertical="center"/>
    </xf>
    <xf numFmtId="0" fontId="1" fillId="6" borderId="10" xfId="0" applyFont="1" applyFill="1" applyBorder="1" applyAlignment="1">
      <alignment horizontal="left" vertical="center"/>
    </xf>
    <xf numFmtId="0" fontId="1" fillId="6" borderId="0" xfId="0" applyFont="1" applyFill="1" applyAlignment="1">
      <alignment horizontal="left" vertical="center"/>
    </xf>
    <xf numFmtId="0" fontId="1" fillId="6" borderId="16" xfId="0" applyFont="1" applyFill="1" applyBorder="1" applyAlignment="1">
      <alignment horizontal="left" vertical="center"/>
    </xf>
    <xf numFmtId="0" fontId="1" fillId="0" borderId="0" xfId="0" applyFont="1" applyAlignment="1">
      <alignment horizontal="left" vertical="center" wrapText="1"/>
    </xf>
    <xf numFmtId="0" fontId="18" fillId="0" borderId="18" xfId="0" applyFont="1" applyBorder="1" applyAlignment="1">
      <alignment horizontal="left" vertical="center" wrapText="1"/>
    </xf>
    <xf numFmtId="0" fontId="1" fillId="2" borderId="0" xfId="0" applyFont="1" applyFill="1" applyAlignment="1">
      <alignment horizontal="left" vertical="center" wrapText="1"/>
    </xf>
    <xf numFmtId="0" fontId="43" fillId="2" borderId="0" xfId="0" applyFont="1" applyFill="1" applyAlignment="1">
      <alignment horizontal="right" vertical="center" wrapText="1"/>
    </xf>
    <xf numFmtId="0" fontId="1" fillId="2" borderId="0" xfId="0" applyFont="1" applyFill="1" applyAlignment="1">
      <alignment vertical="center" wrapText="1"/>
    </xf>
    <xf numFmtId="0" fontId="44" fillId="2" borderId="0" xfId="0" applyFont="1" applyFill="1" applyAlignment="1">
      <alignment vertical="center" wrapText="1"/>
    </xf>
    <xf numFmtId="0" fontId="43" fillId="2" borderId="0" xfId="0" applyFont="1" applyFill="1" applyAlignment="1">
      <alignment horizontal="left" vertical="center" wrapText="1"/>
    </xf>
    <xf numFmtId="0" fontId="43" fillId="0" borderId="0" xfId="0" applyFont="1" applyAlignment="1">
      <alignment horizontal="left" vertical="center" wrapText="1"/>
    </xf>
    <xf numFmtId="0" fontId="45" fillId="0" borderId="0" xfId="0" applyFont="1"/>
    <xf numFmtId="0" fontId="46" fillId="2" borderId="0" xfId="0" applyFont="1" applyFill="1" applyAlignment="1">
      <alignment horizontal="right" vertical="center" wrapText="1"/>
    </xf>
    <xf numFmtId="0" fontId="47" fillId="0" borderId="0" xfId="0" applyFont="1" applyAlignment="1">
      <alignment horizontal="left" vertical="center" wrapText="1"/>
    </xf>
    <xf numFmtId="0" fontId="20" fillId="2" borderId="0" xfId="0" applyFont="1" applyFill="1" applyAlignment="1">
      <alignment horizontal="center" vertical="center" wrapText="1"/>
    </xf>
    <xf numFmtId="0" fontId="19" fillId="2" borderId="0" xfId="0" applyFont="1" applyFill="1" applyAlignment="1">
      <alignment vertical="center" wrapText="1"/>
    </xf>
    <xf numFmtId="0" fontId="46" fillId="2" borderId="0" xfId="0" applyFont="1" applyFill="1" applyAlignment="1">
      <alignment horizontal="left" vertical="center" wrapText="1"/>
    </xf>
    <xf numFmtId="0" fontId="47" fillId="0" borderId="18" xfId="0" applyFont="1" applyBorder="1" applyAlignment="1">
      <alignment horizontal="left" vertical="center" wrapText="1"/>
    </xf>
    <xf numFmtId="0" fontId="46" fillId="0" borderId="0" xfId="0" applyFont="1" applyAlignment="1">
      <alignment horizontal="left" vertical="center" wrapText="1"/>
    </xf>
    <xf numFmtId="0" fontId="43" fillId="2" borderId="9" xfId="0" applyFont="1" applyFill="1" applyBorder="1" applyAlignment="1">
      <alignment horizontal="right" vertical="center" wrapText="1"/>
    </xf>
    <xf numFmtId="0" fontId="43" fillId="10" borderId="9" xfId="0" applyFont="1" applyFill="1" applyBorder="1" applyAlignment="1">
      <alignment horizontal="right" vertical="center" wrapText="1"/>
    </xf>
    <xf numFmtId="0" fontId="43" fillId="2" borderId="9" xfId="0" applyFont="1" applyFill="1" applyBorder="1" applyAlignment="1">
      <alignment horizontal="center" vertical="center" wrapText="1"/>
    </xf>
    <xf numFmtId="164" fontId="48" fillId="2" borderId="7" xfId="0" applyNumberFormat="1" applyFont="1" applyFill="1" applyBorder="1" applyAlignment="1">
      <alignment horizontal="center" vertical="center" wrapText="1"/>
    </xf>
    <xf numFmtId="0" fontId="43" fillId="2" borderId="9" xfId="0" applyFont="1" applyFill="1" applyBorder="1" applyAlignment="1">
      <alignment horizontal="left" vertical="center" wrapText="1"/>
    </xf>
    <xf numFmtId="0" fontId="43" fillId="14" borderId="19" xfId="0" applyFont="1" applyFill="1" applyBorder="1" applyAlignment="1">
      <alignment horizontal="right" vertical="center" wrapText="1"/>
    </xf>
    <xf numFmtId="0" fontId="43" fillId="15" borderId="19" xfId="0" applyFont="1" applyFill="1" applyBorder="1" applyAlignment="1">
      <alignment horizontal="right" vertical="center" wrapText="1"/>
    </xf>
    <xf numFmtId="0" fontId="43" fillId="11" borderId="19" xfId="0" applyFont="1" applyFill="1" applyBorder="1" applyAlignment="1">
      <alignment horizontal="right" vertical="center" wrapText="1"/>
    </xf>
    <xf numFmtId="0" fontId="43" fillId="14" borderId="19" xfId="0" applyFont="1" applyFill="1" applyBorder="1" applyAlignment="1">
      <alignment horizontal="center" vertical="center" wrapText="1"/>
    </xf>
    <xf numFmtId="164" fontId="48" fillId="14" borderId="20" xfId="0" applyNumberFormat="1" applyFont="1" applyFill="1" applyBorder="1" applyAlignment="1">
      <alignment horizontal="center" vertical="center" wrapText="1"/>
    </xf>
    <xf numFmtId="0" fontId="43" fillId="14" borderId="19" xfId="0" applyFont="1" applyFill="1" applyBorder="1" applyAlignment="1">
      <alignment horizontal="left" vertical="center" wrapText="1"/>
    </xf>
    <xf numFmtId="0" fontId="43" fillId="14" borderId="22" xfId="0" applyFont="1" applyFill="1" applyBorder="1" applyAlignment="1">
      <alignment horizontal="right" vertical="center" wrapText="1"/>
    </xf>
    <xf numFmtId="0" fontId="43" fillId="15" borderId="22" xfId="0" applyFont="1" applyFill="1" applyBorder="1" applyAlignment="1">
      <alignment horizontal="right" vertical="center" wrapText="1"/>
    </xf>
    <xf numFmtId="0" fontId="43" fillId="12" borderId="22" xfId="0" applyFont="1" applyFill="1" applyBorder="1" applyAlignment="1">
      <alignment horizontal="right" vertical="center" wrapText="1"/>
    </xf>
    <xf numFmtId="0" fontId="43" fillId="14" borderId="22" xfId="0" applyFont="1" applyFill="1" applyBorder="1" applyAlignment="1">
      <alignment horizontal="center" vertical="center" wrapText="1"/>
    </xf>
    <xf numFmtId="164" fontId="48" fillId="14" borderId="23" xfId="0" applyNumberFormat="1" applyFont="1" applyFill="1" applyBorder="1" applyAlignment="1">
      <alignment horizontal="center" vertical="center" wrapText="1"/>
    </xf>
    <xf numFmtId="0" fontId="43" fillId="14" borderId="22" xfId="0" applyFont="1" applyFill="1" applyBorder="1" applyAlignment="1">
      <alignment horizontal="left" vertical="center" wrapText="1"/>
    </xf>
    <xf numFmtId="164" fontId="48" fillId="14" borderId="24" xfId="0" applyNumberFormat="1" applyFont="1" applyFill="1" applyBorder="1" applyAlignment="1">
      <alignment horizontal="center" vertical="center" wrapText="1"/>
    </xf>
    <xf numFmtId="0" fontId="43" fillId="2" borderId="10" xfId="0" applyFont="1" applyFill="1" applyBorder="1" applyAlignment="1">
      <alignment horizontal="right" vertical="center" wrapText="1"/>
    </xf>
    <xf numFmtId="0" fontId="43" fillId="13" borderId="10" xfId="0" applyFont="1" applyFill="1" applyBorder="1" applyAlignment="1">
      <alignment horizontal="right" vertical="center" wrapText="1"/>
    </xf>
    <xf numFmtId="0" fontId="43" fillId="2" borderId="10" xfId="0" applyFont="1" applyFill="1" applyBorder="1" applyAlignment="1">
      <alignment horizontal="center" vertical="center" wrapText="1"/>
    </xf>
    <xf numFmtId="164" fontId="48" fillId="2" borderId="13" xfId="0" applyNumberFormat="1" applyFont="1" applyFill="1" applyBorder="1" applyAlignment="1">
      <alignment horizontal="center" vertical="center" wrapText="1"/>
    </xf>
    <xf numFmtId="0" fontId="43" fillId="2" borderId="10" xfId="0" applyFont="1" applyFill="1" applyBorder="1" applyAlignment="1">
      <alignment horizontal="left" vertical="center" wrapText="1"/>
    </xf>
    <xf numFmtId="164" fontId="30" fillId="2" borderId="7" xfId="0" applyNumberFormat="1" applyFont="1" applyFill="1" applyBorder="1" applyAlignment="1">
      <alignment horizontal="center" vertical="center" wrapText="1"/>
    </xf>
    <xf numFmtId="0" fontId="39" fillId="14" borderId="26" xfId="0" applyFont="1" applyFill="1" applyBorder="1" applyAlignment="1">
      <alignment horizontal="center" textRotation="90" wrapText="1"/>
    </xf>
    <xf numFmtId="0" fontId="19" fillId="2" borderId="0" xfId="0" applyFont="1" applyFill="1" applyAlignment="1">
      <alignment horizontal="center" vertical="center" wrapText="1"/>
    </xf>
    <xf numFmtId="0" fontId="43" fillId="14" borderId="21" xfId="0" applyFont="1" applyFill="1" applyBorder="1" applyAlignment="1">
      <alignment horizontal="right" vertical="center" wrapText="1"/>
    </xf>
    <xf numFmtId="0" fontId="43" fillId="12" borderId="19" xfId="0" applyFont="1" applyFill="1" applyBorder="1" applyAlignment="1">
      <alignment horizontal="right" vertical="center" wrapText="1"/>
    </xf>
    <xf numFmtId="0" fontId="49" fillId="14" borderId="20" xfId="0" applyFont="1" applyFill="1" applyBorder="1" applyAlignment="1">
      <alignment horizontal="center" vertical="center" wrapText="1"/>
    </xf>
    <xf numFmtId="0" fontId="43" fillId="14" borderId="28" xfId="0" applyFont="1" applyFill="1" applyBorder="1" applyAlignment="1">
      <alignment horizontal="center" vertical="center" wrapText="1"/>
    </xf>
    <xf numFmtId="0" fontId="43" fillId="11" borderId="22" xfId="0" applyFont="1" applyFill="1" applyBorder="1" applyAlignment="1">
      <alignment horizontal="right" vertical="center" wrapText="1"/>
    </xf>
    <xf numFmtId="0" fontId="49" fillId="14" borderId="24" xfId="0" applyFont="1" applyFill="1" applyBorder="1" applyAlignment="1">
      <alignment horizontal="center" vertical="center" wrapText="1"/>
    </xf>
    <xf numFmtId="0" fontId="43" fillId="14" borderId="29" xfId="0" applyFont="1" applyFill="1" applyBorder="1" applyAlignment="1">
      <alignment horizontal="center" vertical="center" wrapText="1"/>
    </xf>
    <xf numFmtId="0" fontId="43" fillId="2" borderId="19" xfId="0" applyFont="1" applyFill="1" applyBorder="1" applyAlignment="1">
      <alignment vertical="center" textRotation="90" wrapText="1"/>
    </xf>
    <xf numFmtId="0" fontId="20" fillId="2" borderId="19" xfId="0" applyFont="1" applyFill="1" applyBorder="1" applyAlignment="1">
      <alignment horizontal="right" vertical="center" wrapText="1"/>
    </xf>
    <xf numFmtId="0" fontId="43" fillId="2" borderId="19" xfId="0" applyFont="1" applyFill="1" applyBorder="1" applyAlignment="1">
      <alignment horizontal="right" vertical="center" wrapText="1"/>
    </xf>
    <xf numFmtId="0" fontId="46" fillId="2" borderId="19" xfId="0" applyFont="1" applyFill="1" applyBorder="1" applyAlignment="1">
      <alignment horizontal="right" vertical="center" wrapText="1"/>
    </xf>
    <xf numFmtId="0" fontId="20" fillId="2" borderId="19" xfId="0" applyFont="1" applyFill="1" applyBorder="1" applyAlignment="1">
      <alignment horizontal="center" vertical="center" wrapText="1"/>
    </xf>
    <xf numFmtId="164" fontId="30" fillId="2" borderId="20" xfId="0" applyNumberFormat="1" applyFont="1" applyFill="1" applyBorder="1" applyAlignment="1">
      <alignment horizontal="center" vertical="center" wrapText="1"/>
    </xf>
    <xf numFmtId="0" fontId="43" fillId="2" borderId="19" xfId="0" applyFont="1" applyFill="1" applyBorder="1" applyAlignment="1">
      <alignment horizontal="left" vertical="center" wrapText="1"/>
    </xf>
    <xf numFmtId="0" fontId="46" fillId="7" borderId="0" xfId="0" applyFont="1" applyFill="1" applyAlignment="1">
      <alignment horizontal="right" vertical="center" wrapText="1"/>
    </xf>
    <xf numFmtId="0" fontId="20" fillId="7" borderId="0" xfId="0" applyFont="1" applyFill="1" applyAlignment="1">
      <alignment horizontal="center" vertical="center" wrapText="1"/>
    </xf>
    <xf numFmtId="164" fontId="30" fillId="7" borderId="7" xfId="0" applyNumberFormat="1" applyFont="1" applyFill="1" applyBorder="1" applyAlignment="1">
      <alignment horizontal="center" vertical="center" wrapText="1"/>
    </xf>
    <xf numFmtId="0" fontId="46" fillId="7" borderId="0" xfId="0" applyFont="1" applyFill="1" applyAlignment="1">
      <alignment horizontal="left" vertical="center" wrapText="1"/>
    </xf>
    <xf numFmtId="0" fontId="39" fillId="0" borderId="0" xfId="0" applyFont="1" applyAlignment="1">
      <alignment horizontal="left" vertical="center" wrapText="1"/>
    </xf>
    <xf numFmtId="3" fontId="17" fillId="0" borderId="1" xfId="0" applyNumberFormat="1" applyFont="1" applyBorder="1" applyAlignment="1">
      <alignment horizontal="center" vertical="center" wrapText="1"/>
    </xf>
    <xf numFmtId="0" fontId="43" fillId="14" borderId="30" xfId="0" applyFont="1" applyFill="1" applyBorder="1" applyAlignment="1">
      <alignment horizontal="center" vertical="center" wrapText="1"/>
    </xf>
    <xf numFmtId="0" fontId="43" fillId="14" borderId="31" xfId="0" applyFont="1" applyFill="1" applyBorder="1" applyAlignment="1">
      <alignment horizontal="center" vertical="center" wrapText="1"/>
    </xf>
    <xf numFmtId="0" fontId="43" fillId="14" borderId="25" xfId="0" applyFont="1" applyFill="1" applyBorder="1" applyAlignment="1">
      <alignment horizontal="center" vertical="center" wrapText="1"/>
    </xf>
    <xf numFmtId="0" fontId="43" fillId="14" borderId="21"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17" fillId="2" borderId="12" xfId="0" applyFont="1" applyFill="1" applyBorder="1" applyAlignment="1">
      <alignment horizontal="center" vertical="top" wrapText="1"/>
    </xf>
    <xf numFmtId="0" fontId="17" fillId="2" borderId="12"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20" fillId="2" borderId="12" xfId="0" applyFont="1" applyFill="1" applyBorder="1" applyAlignment="1">
      <alignment horizontal="center" vertical="center" wrapText="1"/>
    </xf>
    <xf numFmtId="0" fontId="31" fillId="2" borderId="11" xfId="1" applyFont="1" applyFill="1" applyBorder="1" applyAlignment="1">
      <alignment horizontal="left" vertical="center" indent="1"/>
    </xf>
    <xf numFmtId="0" fontId="31" fillId="2" borderId="4" xfId="1" applyFont="1" applyFill="1" applyBorder="1" applyAlignment="1">
      <alignment horizontal="left" vertical="center" indent="1"/>
    </xf>
    <xf numFmtId="0" fontId="16" fillId="2" borderId="10" xfId="0" applyFont="1" applyFill="1" applyBorder="1" applyAlignment="1">
      <alignment horizontal="left" vertical="center" wrapText="1"/>
    </xf>
    <xf numFmtId="0" fontId="16" fillId="2" borderId="15" xfId="0" applyFont="1" applyFill="1" applyBorder="1" applyAlignment="1">
      <alignment horizontal="left" vertical="center" wrapText="1"/>
    </xf>
    <xf numFmtId="0" fontId="15" fillId="2" borderId="2" xfId="0" applyFont="1" applyFill="1" applyBorder="1" applyAlignment="1">
      <alignment horizontal="center"/>
    </xf>
    <xf numFmtId="0" fontId="15" fillId="2" borderId="8" xfId="0" applyFont="1" applyFill="1" applyBorder="1" applyAlignment="1">
      <alignment horizontal="center"/>
    </xf>
    <xf numFmtId="0" fontId="17" fillId="4" borderId="12" xfId="0" applyFont="1" applyFill="1" applyBorder="1" applyAlignment="1">
      <alignment horizontal="center" textRotation="90" wrapText="1"/>
    </xf>
    <xf numFmtId="1" fontId="34" fillId="5" borderId="9" xfId="0" applyNumberFormat="1" applyFont="1" applyFill="1" applyBorder="1" applyAlignment="1">
      <alignment horizontal="center" vertical="center" wrapText="1"/>
    </xf>
    <xf numFmtId="1" fontId="34" fillId="5" borderId="0" xfId="0" applyNumberFormat="1" applyFont="1" applyFill="1" applyAlignment="1">
      <alignment horizontal="center" vertical="center" wrapText="1"/>
    </xf>
    <xf numFmtId="1" fontId="20" fillId="5" borderId="12" xfId="0" applyNumberFormat="1" applyFont="1" applyFill="1" applyBorder="1" applyAlignment="1">
      <alignment horizontal="center" textRotation="90" wrapText="1"/>
    </xf>
    <xf numFmtId="0" fontId="10" fillId="2" borderId="12" xfId="0" applyFont="1" applyFill="1" applyBorder="1" applyAlignment="1">
      <alignment horizontal="center" textRotation="90" wrapText="1"/>
    </xf>
    <xf numFmtId="0" fontId="17" fillId="4" borderId="0" xfId="0" applyFont="1" applyFill="1" applyAlignment="1">
      <alignment horizontal="center" textRotation="90" wrapText="1"/>
    </xf>
    <xf numFmtId="0" fontId="10" fillId="2" borderId="3" xfId="0" applyFont="1" applyFill="1" applyBorder="1" applyAlignment="1">
      <alignment horizontal="left" vertical="center"/>
    </xf>
    <xf numFmtId="0" fontId="11" fillId="2" borderId="11" xfId="0" applyFont="1" applyFill="1" applyBorder="1" applyAlignment="1">
      <alignment horizontal="left" vertical="center"/>
    </xf>
    <xf numFmtId="0" fontId="11" fillId="2" borderId="4" xfId="0" applyFont="1" applyFill="1" applyBorder="1" applyAlignment="1">
      <alignment horizontal="left" vertical="center"/>
    </xf>
    <xf numFmtId="0" fontId="15" fillId="2" borderId="2" xfId="0" applyFont="1" applyFill="1" applyBorder="1" applyAlignment="1">
      <alignment horizontal="center" vertical="center"/>
    </xf>
    <xf numFmtId="0" fontId="15" fillId="2" borderId="8" xfId="0" applyFont="1" applyFill="1" applyBorder="1" applyAlignment="1">
      <alignment horizontal="center" vertical="center"/>
    </xf>
    <xf numFmtId="0" fontId="35" fillId="6" borderId="3" xfId="1" applyFont="1" applyFill="1" applyBorder="1" applyAlignment="1">
      <alignment horizontal="center" vertical="center"/>
    </xf>
    <xf numFmtId="0" fontId="35" fillId="6" borderId="4" xfId="1" applyFont="1" applyFill="1" applyBorder="1" applyAlignment="1">
      <alignment horizontal="center" vertical="center"/>
    </xf>
    <xf numFmtId="0" fontId="9" fillId="2" borderId="4" xfId="0" applyFont="1" applyFill="1" applyBorder="1" applyAlignment="1">
      <alignment horizontal="left" vertical="center" wrapText="1"/>
    </xf>
    <xf numFmtId="0" fontId="10" fillId="2" borderId="1" xfId="0" applyFont="1" applyFill="1" applyBorder="1" applyAlignment="1">
      <alignment horizontal="left" vertical="center" wrapText="1"/>
    </xf>
    <xf numFmtId="0" fontId="16" fillId="6" borderId="1" xfId="0" applyFont="1" applyFill="1" applyBorder="1" applyAlignment="1">
      <alignment horizontal="center" vertical="center"/>
    </xf>
    <xf numFmtId="0" fontId="37" fillId="7" borderId="1" xfId="1" applyFont="1" applyFill="1" applyBorder="1" applyAlignment="1">
      <alignment horizontal="left" vertical="center" wrapText="1"/>
    </xf>
    <xf numFmtId="49" fontId="16" fillId="6" borderId="1" xfId="0" applyNumberFormat="1" applyFont="1" applyFill="1" applyBorder="1" applyAlignment="1">
      <alignment horizontal="center" vertical="center"/>
    </xf>
    <xf numFmtId="0" fontId="4" fillId="2" borderId="4" xfId="0" applyFont="1" applyFill="1" applyBorder="1" applyAlignment="1">
      <alignment horizontal="left" vertical="center" wrapText="1"/>
    </xf>
    <xf numFmtId="0" fontId="11" fillId="2" borderId="2" xfId="0" applyFont="1" applyFill="1" applyBorder="1" applyAlignment="1">
      <alignment horizontal="center" vertical="center"/>
    </xf>
    <xf numFmtId="0" fontId="15" fillId="2" borderId="5" xfId="0" applyFont="1" applyFill="1" applyBorder="1" applyAlignment="1">
      <alignment horizontal="center"/>
    </xf>
    <xf numFmtId="0" fontId="15" fillId="2" borderId="6" xfId="0" applyFont="1" applyFill="1" applyBorder="1" applyAlignment="1">
      <alignment horizontal="center"/>
    </xf>
    <xf numFmtId="0" fontId="17" fillId="3" borderId="12" xfId="0" applyFont="1" applyFill="1" applyBorder="1" applyAlignment="1">
      <alignment horizontal="center" textRotation="90" wrapText="1"/>
    </xf>
    <xf numFmtId="0" fontId="12" fillId="2" borderId="12" xfId="0" applyFont="1" applyFill="1" applyBorder="1" applyAlignment="1">
      <alignment horizontal="center" vertical="center" wrapText="1"/>
    </xf>
    <xf numFmtId="0" fontId="14" fillId="2" borderId="12" xfId="0" applyFont="1" applyFill="1" applyBorder="1" applyAlignment="1">
      <alignment horizontal="center" vertical="center" wrapText="1"/>
    </xf>
    <xf numFmtId="1" fontId="22" fillId="8" borderId="12" xfId="0" applyNumberFormat="1" applyFont="1" applyFill="1" applyBorder="1" applyAlignment="1">
      <alignment horizontal="center" vertical="center" textRotation="90"/>
    </xf>
    <xf numFmtId="0" fontId="5" fillId="2" borderId="4" xfId="0" applyFont="1" applyFill="1" applyBorder="1" applyAlignment="1">
      <alignment horizontal="left" vertical="center" wrapText="1"/>
    </xf>
    <xf numFmtId="0" fontId="9" fillId="2" borderId="5"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0" xfId="0" applyFont="1" applyFill="1" applyAlignment="1">
      <alignment horizontal="center" vertical="center" wrapText="1"/>
    </xf>
    <xf numFmtId="0" fontId="26" fillId="3" borderId="5" xfId="0" applyFont="1" applyFill="1" applyBorder="1" applyAlignment="1">
      <alignment horizontal="center" vertical="center"/>
    </xf>
    <xf numFmtId="0" fontId="26" fillId="3" borderId="9" xfId="0" applyFont="1" applyFill="1" applyBorder="1" applyAlignment="1">
      <alignment horizontal="center" vertical="center"/>
    </xf>
    <xf numFmtId="0" fontId="26" fillId="3" borderId="6" xfId="0" applyFont="1" applyFill="1" applyBorder="1" applyAlignment="1">
      <alignment horizontal="center" vertical="center"/>
    </xf>
    <xf numFmtId="0" fontId="17" fillId="3" borderId="2" xfId="0" applyFont="1" applyFill="1" applyBorder="1" applyAlignment="1">
      <alignment horizontal="center" textRotation="90" wrapText="1"/>
    </xf>
    <xf numFmtId="0" fontId="3" fillId="2" borderId="14" xfId="0" applyFont="1" applyFill="1" applyBorder="1" applyAlignment="1">
      <alignment horizontal="right" vertical="center" wrapText="1"/>
    </xf>
    <xf numFmtId="0" fontId="11" fillId="2" borderId="10" xfId="0" applyFont="1" applyFill="1" applyBorder="1" applyAlignment="1">
      <alignment horizontal="right" vertical="center" wrapText="1"/>
    </xf>
    <xf numFmtId="0" fontId="17" fillId="2" borderId="2" xfId="0" applyFont="1" applyFill="1" applyBorder="1" applyAlignment="1">
      <alignment horizontal="right" vertical="center"/>
    </xf>
    <xf numFmtId="0" fontId="17" fillId="2" borderId="0" xfId="0" applyFont="1" applyFill="1" applyAlignment="1">
      <alignment horizontal="right" vertical="center"/>
    </xf>
    <xf numFmtId="0" fontId="17" fillId="2" borderId="3" xfId="0" applyFont="1" applyFill="1" applyBorder="1" applyAlignment="1">
      <alignment horizontal="right" vertical="center"/>
    </xf>
    <xf numFmtId="0" fontId="17" fillId="2" borderId="11" xfId="0" applyFont="1" applyFill="1" applyBorder="1" applyAlignment="1">
      <alignment horizontal="right" vertical="center"/>
    </xf>
    <xf numFmtId="0" fontId="17" fillId="2" borderId="5" xfId="0" applyFont="1" applyFill="1" applyBorder="1" applyAlignment="1">
      <alignment horizontal="right" vertical="center" wrapText="1"/>
    </xf>
    <xf numFmtId="0" fontId="17" fillId="2" borderId="9" xfId="0" applyFont="1" applyFill="1" applyBorder="1" applyAlignment="1">
      <alignment horizontal="right" vertical="center" wrapText="1"/>
    </xf>
    <xf numFmtId="0" fontId="39" fillId="2" borderId="5" xfId="0" applyFont="1" applyFill="1" applyBorder="1" applyAlignment="1">
      <alignment horizontal="center" textRotation="90" wrapText="1"/>
    </xf>
    <xf numFmtId="0" fontId="39" fillId="2" borderId="2" xfId="0" applyFont="1" applyFill="1" applyBorder="1" applyAlignment="1">
      <alignment horizontal="center" textRotation="90" wrapText="1"/>
    </xf>
    <xf numFmtId="0" fontId="6" fillId="2" borderId="4" xfId="0" applyFont="1" applyFill="1" applyBorder="1" applyAlignment="1">
      <alignment horizontal="left" vertical="center" wrapText="1"/>
    </xf>
    <xf numFmtId="1" fontId="28" fillId="5" borderId="2" xfId="0" applyNumberFormat="1" applyFont="1" applyFill="1" applyBorder="1" applyAlignment="1">
      <alignment horizontal="center" vertical="center" wrapText="1"/>
    </xf>
    <xf numFmtId="1" fontId="28" fillId="5" borderId="0" xfId="0" applyNumberFormat="1" applyFont="1" applyFill="1" applyAlignment="1">
      <alignment horizontal="center" vertical="center" wrapText="1"/>
    </xf>
    <xf numFmtId="1" fontId="28" fillId="5" borderId="8" xfId="0" applyNumberFormat="1" applyFont="1" applyFill="1" applyBorder="1" applyAlignment="1">
      <alignment horizontal="center" vertical="center" wrapText="1"/>
    </xf>
    <xf numFmtId="0" fontId="20" fillId="2" borderId="0" xfId="0" applyFont="1" applyFill="1" applyAlignment="1">
      <alignment horizontal="right" vertical="center" wrapText="1"/>
    </xf>
    <xf numFmtId="0" fontId="44" fillId="14" borderId="21" xfId="0" applyFont="1" applyFill="1" applyBorder="1" applyAlignment="1">
      <alignment horizontal="center" vertical="center" textRotation="90" wrapText="1"/>
    </xf>
    <xf numFmtId="0" fontId="44" fillId="14" borderId="25" xfId="0" applyFont="1" applyFill="1" applyBorder="1" applyAlignment="1">
      <alignment horizontal="center" vertical="center" textRotation="90" wrapText="1"/>
    </xf>
    <xf numFmtId="0" fontId="20" fillId="7" borderId="0" xfId="0" applyFont="1" applyFill="1" applyAlignment="1">
      <alignment horizontal="right" vertical="center" wrapText="1"/>
    </xf>
    <xf numFmtId="0" fontId="20" fillId="2" borderId="10" xfId="0" applyFont="1" applyFill="1" applyBorder="1" applyAlignment="1">
      <alignment horizontal="right" vertical="center" wrapText="1"/>
    </xf>
    <xf numFmtId="0" fontId="17" fillId="2" borderId="9" xfId="0" applyFont="1" applyFill="1" applyBorder="1" applyAlignment="1">
      <alignment horizontal="center" vertical="center" textRotation="90" wrapText="1"/>
    </xf>
    <xf numFmtId="0" fontId="17" fillId="2" borderId="0" xfId="0" applyFont="1" applyFill="1" applyAlignment="1">
      <alignment horizontal="center" vertical="center" textRotation="90" wrapText="1"/>
    </xf>
    <xf numFmtId="0" fontId="17" fillId="2" borderId="10" xfId="0" applyFont="1" applyFill="1" applyBorder="1" applyAlignment="1">
      <alignment horizontal="center" vertical="center" textRotation="90" wrapText="1"/>
    </xf>
    <xf numFmtId="0" fontId="20" fillId="14" borderId="21" xfId="0" applyFont="1" applyFill="1" applyBorder="1" applyAlignment="1">
      <alignment horizontal="center" vertical="center" wrapText="1"/>
    </xf>
    <xf numFmtId="0" fontId="20" fillId="14" borderId="25" xfId="0" applyFont="1" applyFill="1" applyBorder="1" applyAlignment="1">
      <alignment horizontal="center" vertical="center" wrapText="1"/>
    </xf>
    <xf numFmtId="0" fontId="20" fillId="2" borderId="9" xfId="0" applyFont="1" applyFill="1" applyBorder="1" applyAlignment="1">
      <alignment horizontal="right" vertical="center" wrapText="1"/>
    </xf>
    <xf numFmtId="0" fontId="42" fillId="14" borderId="17" xfId="0" applyFont="1" applyFill="1" applyBorder="1" applyAlignment="1">
      <alignment horizontal="center" vertical="center"/>
    </xf>
    <xf numFmtId="0" fontId="42" fillId="14" borderId="27" xfId="0" applyFont="1" applyFill="1" applyBorder="1" applyAlignment="1">
      <alignment horizontal="center" vertical="center" wrapText="1"/>
    </xf>
    <xf numFmtId="0" fontId="42" fillId="14" borderId="17" xfId="0" applyFont="1" applyFill="1" applyBorder="1" applyAlignment="1">
      <alignment horizontal="center" vertical="center" wrapText="1"/>
    </xf>
    <xf numFmtId="0" fontId="1" fillId="14" borderId="27" xfId="0" applyFont="1" applyFill="1" applyBorder="1" applyAlignment="1">
      <alignment horizontal="center" vertical="center" wrapText="1"/>
    </xf>
    <xf numFmtId="0" fontId="1" fillId="14" borderId="17" xfId="0" applyFont="1" applyFill="1" applyBorder="1" applyAlignment="1">
      <alignment horizontal="center" vertical="center" wrapText="1"/>
    </xf>
    <xf numFmtId="0" fontId="1" fillId="6" borderId="0" xfId="0" applyFont="1" applyFill="1" applyAlignment="1">
      <alignment horizontal="right" vertical="center"/>
    </xf>
    <xf numFmtId="0" fontId="20" fillId="6" borderId="0" xfId="0" applyFont="1" applyFill="1" applyAlignment="1">
      <alignment horizontal="left" vertical="center"/>
    </xf>
    <xf numFmtId="0" fontId="1" fillId="6" borderId="10" xfId="0" applyFont="1" applyFill="1" applyBorder="1" applyAlignment="1">
      <alignment horizontal="right" vertical="center"/>
    </xf>
    <xf numFmtId="0" fontId="20" fillId="6" borderId="10" xfId="0" applyFont="1" applyFill="1" applyBorder="1" applyAlignment="1">
      <alignment horizontal="left" vertical="center"/>
    </xf>
    <xf numFmtId="0" fontId="1" fillId="6" borderId="16" xfId="0" applyFont="1" applyFill="1" applyBorder="1" applyAlignment="1">
      <alignment horizontal="right" vertical="center"/>
    </xf>
    <xf numFmtId="0" fontId="20" fillId="6" borderId="16" xfId="0" applyFont="1" applyFill="1" applyBorder="1" applyAlignment="1">
      <alignment horizontal="left" vertical="center"/>
    </xf>
  </cellXfs>
  <cellStyles count="2">
    <cellStyle name="Hyperlink" xfId="1" builtinId="8"/>
    <cellStyle name="Normal" xfId="0" builtinId="0"/>
  </cellStyles>
  <dxfs count="297">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theme="0" tint="-0.499984740745262"/>
      </font>
      <fill>
        <patternFill>
          <bgColor theme="0" tint="-0.14996795556505021"/>
        </patternFill>
      </fill>
    </dxf>
    <dxf>
      <font>
        <color rgb="FF9C0006"/>
      </font>
      <fill>
        <patternFill>
          <bgColor rgb="FFFFC7CE"/>
        </patternFill>
      </fill>
    </dxf>
    <dxf>
      <font>
        <color rgb="FF9C5700"/>
      </font>
      <fill>
        <patternFill>
          <bgColor rgb="FFFFEB9C"/>
        </patternFill>
      </fill>
    </dxf>
    <dxf>
      <fill>
        <patternFill>
          <bgColor theme="0" tint="-0.24994659260841701"/>
        </patternFill>
      </fill>
    </dxf>
    <dxf>
      <fill>
        <patternFill>
          <bgColor theme="0" tint="-0.24994659260841701"/>
        </patternFill>
      </fill>
    </dxf>
    <dxf>
      <font>
        <color rgb="FF9C5700"/>
      </font>
      <fill>
        <patternFill>
          <bgColor rgb="FFFFEB9C"/>
        </patternFill>
      </fill>
    </dxf>
    <dxf>
      <font>
        <color rgb="FF9C5700"/>
      </font>
      <fill>
        <patternFill>
          <bgColor rgb="FFFFEB9C"/>
        </patternFill>
      </fill>
    </dxf>
    <dxf>
      <fill>
        <patternFill>
          <bgColor theme="0" tint="-0.24994659260841701"/>
        </patternFill>
      </fill>
    </dxf>
    <dxf>
      <font>
        <color rgb="FF9C5700"/>
      </font>
      <fill>
        <patternFill>
          <bgColor rgb="FFFFEB9C"/>
        </patternFill>
      </fill>
    </dxf>
    <dxf>
      <fill>
        <patternFill>
          <bgColor theme="0" tint="-0.24994659260841701"/>
        </patternFill>
      </fill>
    </dxf>
    <dxf>
      <fill>
        <patternFill>
          <bgColor theme="0" tint="-0.24994659260841701"/>
        </patternFill>
      </fill>
    </dxf>
    <dxf>
      <font>
        <color rgb="FF9C5700"/>
      </font>
      <fill>
        <patternFill>
          <bgColor rgb="FFFFEB9C"/>
        </patternFill>
      </fill>
    </dxf>
    <dxf>
      <font>
        <color rgb="FF9C5700"/>
      </font>
      <fill>
        <patternFill>
          <bgColor rgb="FFFFEB9C"/>
        </patternFill>
      </fill>
    </dxf>
    <dxf>
      <fill>
        <patternFill>
          <bgColor theme="0" tint="-0.24994659260841701"/>
        </patternFill>
      </fill>
    </dxf>
    <dxf>
      <font>
        <color rgb="FF9C5700"/>
      </font>
      <fill>
        <patternFill>
          <bgColor rgb="FFFFEB9C"/>
        </patternFill>
      </fill>
    </dxf>
    <dxf>
      <fill>
        <patternFill>
          <bgColor theme="0" tint="-0.24994659260841701"/>
        </patternFill>
      </fill>
    </dxf>
    <dxf>
      <fill>
        <patternFill>
          <bgColor theme="0" tint="-0.24994659260841701"/>
        </patternFill>
      </fill>
    </dxf>
    <dxf>
      <font>
        <color rgb="FF9C5700"/>
      </font>
      <fill>
        <patternFill>
          <bgColor rgb="FFFFEB9C"/>
        </patternFill>
      </fill>
    </dxf>
    <dxf>
      <fill>
        <patternFill>
          <bgColor theme="0" tint="-0.24994659260841701"/>
        </patternFill>
      </fill>
    </dxf>
    <dxf>
      <font>
        <color rgb="FF9C5700"/>
      </font>
      <fill>
        <patternFill>
          <bgColor rgb="FFFFEB9C"/>
        </patternFill>
      </fill>
    </dxf>
    <dxf>
      <fill>
        <patternFill>
          <bgColor theme="0" tint="-0.24994659260841701"/>
        </patternFill>
      </fill>
    </dxf>
    <dxf>
      <font>
        <color rgb="FF9C5700"/>
      </font>
      <fill>
        <patternFill>
          <bgColor rgb="FFFFEB9C"/>
        </patternFill>
      </fill>
    </dxf>
    <dxf>
      <font>
        <color rgb="FF9C5700"/>
      </font>
      <fill>
        <patternFill>
          <bgColor rgb="FFFFEB9C"/>
        </patternFill>
      </fill>
    </dxf>
    <dxf>
      <fill>
        <patternFill>
          <bgColor theme="0" tint="-0.24994659260841701"/>
        </patternFill>
      </fill>
    </dxf>
    <dxf>
      <font>
        <color rgb="FF9C5700"/>
      </font>
      <fill>
        <patternFill>
          <bgColor rgb="FFFFEB9C"/>
        </patternFill>
      </fill>
    </dxf>
    <dxf>
      <fill>
        <patternFill>
          <bgColor theme="0" tint="-0.24994659260841701"/>
        </patternFill>
      </fill>
    </dxf>
    <dxf>
      <font>
        <color rgb="FF9C5700"/>
      </font>
      <fill>
        <patternFill>
          <bgColor rgb="FFFFEB9C"/>
        </patternFill>
      </fill>
    </dxf>
    <dxf>
      <fill>
        <patternFill>
          <bgColor theme="0" tint="-0.24994659260841701"/>
        </patternFill>
      </fill>
    </dxf>
    <dxf>
      <fill>
        <patternFill>
          <bgColor theme="0" tint="-0.24994659260841701"/>
        </patternFill>
      </fill>
    </dxf>
    <dxf>
      <font>
        <color rgb="FF9C5700"/>
      </font>
      <fill>
        <patternFill>
          <bgColor rgb="FFFFEB9C"/>
        </patternFill>
      </fill>
    </dxf>
    <dxf>
      <font>
        <color rgb="FF9C5700"/>
      </font>
      <fill>
        <patternFill>
          <bgColor rgb="FFFFEB9C"/>
        </patternFill>
      </fill>
    </dxf>
    <dxf>
      <fill>
        <patternFill>
          <bgColor theme="0" tint="-0.24994659260841701"/>
        </patternFill>
      </fill>
    </dxf>
    <dxf>
      <font>
        <color rgb="FF9C5700"/>
      </font>
      <fill>
        <patternFill>
          <bgColor rgb="FFFFEB9C"/>
        </patternFill>
      </fill>
    </dxf>
    <dxf>
      <fill>
        <patternFill>
          <bgColor theme="0" tint="-0.24994659260841701"/>
        </patternFill>
      </fill>
    </dxf>
    <dxf>
      <fill>
        <patternFill>
          <bgColor theme="0" tint="-0.24994659260841701"/>
        </patternFill>
      </fill>
    </dxf>
    <dxf>
      <font>
        <color rgb="FF9C5700"/>
      </font>
      <fill>
        <patternFill>
          <bgColor rgb="FFFFEB9C"/>
        </patternFill>
      </fill>
    </dxf>
    <dxf>
      <font>
        <color rgb="FF9C5700"/>
      </font>
      <fill>
        <patternFill>
          <bgColor rgb="FFFFEB9C"/>
        </patternFill>
      </fill>
    </dxf>
    <dxf>
      <fill>
        <patternFill>
          <bgColor theme="0" tint="-0.24994659260841701"/>
        </patternFill>
      </fill>
    </dxf>
    <dxf>
      <fill>
        <patternFill>
          <bgColor theme="0" tint="-0.24994659260841701"/>
        </patternFill>
      </fill>
    </dxf>
    <dxf>
      <font>
        <color rgb="FF9C5700"/>
      </font>
      <fill>
        <patternFill>
          <bgColor rgb="FFFFEB9C"/>
        </patternFill>
      </fill>
    </dxf>
    <dxf>
      <font>
        <color rgb="FF9C5700"/>
      </font>
      <fill>
        <patternFill>
          <bgColor rgb="FFFFEB9C"/>
        </patternFill>
      </fill>
    </dxf>
    <dxf>
      <fill>
        <patternFill>
          <bgColor theme="0" tint="-0.24994659260841701"/>
        </patternFill>
      </fill>
    </dxf>
    <dxf>
      <font>
        <color rgb="FF9C5700"/>
      </font>
      <fill>
        <patternFill>
          <bgColor rgb="FFFFEB9C"/>
        </patternFill>
      </fill>
    </dxf>
    <dxf>
      <fill>
        <patternFill>
          <bgColor theme="0" tint="-0.24994659260841701"/>
        </patternFill>
      </fill>
    </dxf>
    <dxf>
      <font>
        <color rgb="FF9C5700"/>
      </font>
      <fill>
        <patternFill>
          <bgColor rgb="FFFFEB9C"/>
        </patternFill>
      </fill>
    </dxf>
    <dxf>
      <fill>
        <patternFill>
          <bgColor theme="0" tint="-0.24994659260841701"/>
        </patternFill>
      </fill>
    </dxf>
    <dxf>
      <fill>
        <patternFill>
          <bgColor theme="0" tint="-0.24994659260841701"/>
        </patternFill>
      </fill>
    </dxf>
    <dxf>
      <font>
        <color rgb="FF9C5700"/>
      </font>
      <fill>
        <patternFill>
          <bgColor rgb="FFFFEB9C"/>
        </patternFill>
      </fill>
    </dxf>
    <dxf>
      <fill>
        <patternFill>
          <bgColor theme="0" tint="-0.24994659260841701"/>
        </patternFill>
      </fill>
    </dxf>
    <dxf>
      <font>
        <color rgb="FF9C5700"/>
      </font>
      <fill>
        <patternFill>
          <bgColor rgb="FFFFEB9C"/>
        </patternFill>
      </fill>
    </dxf>
    <dxf>
      <fill>
        <patternFill>
          <bgColor theme="0" tint="-0.24994659260841701"/>
        </patternFill>
      </fill>
    </dxf>
    <dxf>
      <font>
        <color rgb="FF9C5700"/>
      </font>
      <fill>
        <patternFill>
          <bgColor rgb="FFFFEB9C"/>
        </patternFill>
      </fill>
    </dxf>
    <dxf>
      <font>
        <color rgb="FF9C5700"/>
      </font>
      <fill>
        <patternFill>
          <bgColor rgb="FFFFEB9C"/>
        </patternFill>
      </fill>
    </dxf>
    <dxf>
      <fill>
        <patternFill>
          <bgColor theme="0" tint="-0.24994659260841701"/>
        </patternFill>
      </fill>
    </dxf>
    <dxf>
      <font>
        <color rgb="FF9C5700"/>
      </font>
      <fill>
        <patternFill>
          <bgColor rgb="FFFFEB9C"/>
        </patternFill>
      </fill>
    </dxf>
    <dxf>
      <fill>
        <patternFill>
          <bgColor theme="0" tint="-0.24994659260841701"/>
        </patternFill>
      </fill>
    </dxf>
    <dxf>
      <fill>
        <patternFill>
          <bgColor theme="0" tint="-0.24994659260841701"/>
        </patternFill>
      </fill>
    </dxf>
    <dxf>
      <font>
        <color rgb="FF9C5700"/>
      </font>
      <fill>
        <patternFill>
          <bgColor rgb="FFFFEB9C"/>
        </patternFill>
      </fill>
    </dxf>
    <dxf>
      <font>
        <color rgb="FF9C5700"/>
      </font>
      <fill>
        <patternFill>
          <bgColor rgb="FFFFEB9C"/>
        </patternFill>
      </fill>
    </dxf>
    <dxf>
      <fill>
        <patternFill>
          <bgColor theme="0" tint="-0.24994659260841701"/>
        </patternFill>
      </fill>
    </dxf>
    <dxf>
      <fill>
        <patternFill>
          <bgColor theme="0" tint="-0.24994659260841701"/>
        </patternFill>
      </fill>
    </dxf>
    <dxf>
      <font>
        <color rgb="FF9C5700"/>
      </font>
      <fill>
        <patternFill>
          <bgColor rgb="FFFFEB9C"/>
        </patternFill>
      </fill>
    </dxf>
    <dxf>
      <fill>
        <patternFill>
          <bgColor theme="0" tint="-0.24994659260841701"/>
        </patternFill>
      </fill>
    </dxf>
    <dxf>
      <font>
        <color rgb="FF9C5700"/>
      </font>
      <fill>
        <patternFill>
          <bgColor rgb="FFFFEB9C"/>
        </patternFill>
      </fill>
    </dxf>
    <dxf>
      <font>
        <color rgb="FF9C5700"/>
      </font>
      <fill>
        <patternFill>
          <bgColor rgb="FFFFEB9C"/>
        </patternFill>
      </fill>
    </dxf>
    <dxf>
      <fill>
        <patternFill>
          <bgColor theme="0" tint="-0.24994659260841701"/>
        </patternFill>
      </fill>
    </dxf>
    <dxf>
      <fill>
        <patternFill>
          <bgColor theme="0" tint="-0.24994659260841701"/>
        </patternFill>
      </fill>
    </dxf>
    <dxf>
      <font>
        <color rgb="FF9C5700"/>
      </font>
      <fill>
        <patternFill>
          <bgColor rgb="FFFFEB9C"/>
        </patternFill>
      </fill>
    </dxf>
    <dxf>
      <fill>
        <patternFill>
          <bgColor theme="0" tint="-0.24994659260841701"/>
        </patternFill>
      </fill>
    </dxf>
    <dxf>
      <font>
        <color rgb="FF9C5700"/>
      </font>
      <fill>
        <patternFill>
          <bgColor rgb="FFFFEB9C"/>
        </patternFill>
      </fill>
    </dxf>
    <dxf>
      <fill>
        <patternFill>
          <bgColor theme="0" tint="-0.24994659260841701"/>
        </patternFill>
      </fill>
    </dxf>
    <dxf>
      <font>
        <color rgb="FF9C5700"/>
      </font>
      <fill>
        <patternFill>
          <bgColor rgb="FFFFEB9C"/>
        </patternFill>
      </fill>
    </dxf>
    <dxf>
      <fill>
        <patternFill>
          <bgColor theme="0" tint="-0.24994659260841701"/>
        </patternFill>
      </fill>
    </dxf>
    <dxf>
      <font>
        <color rgb="FF9C5700"/>
      </font>
      <fill>
        <patternFill>
          <bgColor rgb="FFFFEB9C"/>
        </patternFill>
      </fill>
    </dxf>
    <dxf>
      <fill>
        <patternFill>
          <bgColor theme="0" tint="-0.24994659260841701"/>
        </patternFill>
      </fill>
    </dxf>
    <dxf>
      <font>
        <color rgb="FF9C5700"/>
      </font>
      <fill>
        <patternFill>
          <bgColor rgb="FFFFEB9C"/>
        </patternFill>
      </fill>
    </dxf>
    <dxf>
      <font>
        <color rgb="FF9C5700"/>
      </font>
      <fill>
        <patternFill>
          <bgColor rgb="FFFFEB9C"/>
        </patternFill>
      </fill>
    </dxf>
    <dxf>
      <fill>
        <patternFill>
          <bgColor theme="0" tint="-0.24994659260841701"/>
        </patternFill>
      </fill>
    </dxf>
    <dxf>
      <fill>
        <patternFill>
          <bgColor theme="0" tint="-0.24994659260841701"/>
        </patternFill>
      </fill>
    </dxf>
    <dxf>
      <font>
        <color rgb="FF9C5700"/>
      </font>
      <fill>
        <patternFill>
          <bgColor rgb="FFFFEB9C"/>
        </patternFill>
      </fill>
    </dxf>
    <dxf>
      <font>
        <color rgb="FF9C5700"/>
      </font>
      <fill>
        <patternFill>
          <bgColor rgb="FFFFEB9C"/>
        </patternFill>
      </fill>
    </dxf>
    <dxf>
      <fill>
        <patternFill>
          <bgColor theme="0" tint="-0.24994659260841701"/>
        </patternFill>
      </fill>
    </dxf>
    <dxf>
      <font>
        <color rgb="FF9C5700"/>
      </font>
      <fill>
        <patternFill>
          <bgColor rgb="FFFFEB9C"/>
        </patternFill>
      </fill>
    </dxf>
    <dxf>
      <fill>
        <patternFill>
          <bgColor theme="0" tint="-0.24994659260841701"/>
        </patternFill>
      </fill>
    </dxf>
    <dxf>
      <fill>
        <patternFill>
          <bgColor theme="0" tint="-0.24994659260841701"/>
        </patternFill>
      </fill>
    </dxf>
    <dxf>
      <font>
        <color rgb="FF9C5700"/>
      </font>
      <fill>
        <patternFill>
          <bgColor rgb="FFFFEB9C"/>
        </patternFill>
      </fill>
    </dxf>
    <dxf>
      <fill>
        <patternFill>
          <bgColor theme="0" tint="-0.24994659260841701"/>
        </patternFill>
      </fill>
    </dxf>
    <dxf>
      <font>
        <color rgb="FF9C5700"/>
      </font>
      <fill>
        <patternFill>
          <bgColor rgb="FFFFEB9C"/>
        </patternFill>
      </fill>
    </dxf>
    <dxf>
      <fill>
        <patternFill>
          <bgColor theme="0" tint="-0.24994659260841701"/>
        </patternFill>
      </fill>
    </dxf>
    <dxf>
      <font>
        <color rgb="FF9C5700"/>
      </font>
      <fill>
        <patternFill>
          <bgColor rgb="FFFFEB9C"/>
        </patternFill>
      </fill>
    </dxf>
    <dxf>
      <font>
        <color theme="1"/>
      </font>
      <fill>
        <patternFill>
          <bgColor rgb="FFCCFF99"/>
        </patternFill>
      </fill>
    </dxf>
    <dxf>
      <font>
        <color theme="1"/>
      </font>
      <fill>
        <patternFill>
          <bgColor rgb="FFFFFF99"/>
        </patternFill>
      </fill>
    </dxf>
    <dxf>
      <font>
        <color theme="1"/>
      </font>
      <fill>
        <patternFill>
          <bgColor rgb="FFFFCCCC"/>
        </patternFill>
      </fill>
    </dxf>
    <dxf>
      <font>
        <color rgb="FF9C0006"/>
      </font>
      <fill>
        <patternFill>
          <bgColor rgb="FFFFC7CE"/>
        </patternFill>
      </fill>
    </dxf>
    <dxf>
      <fill>
        <patternFill>
          <bgColor theme="0" tint="-0.24994659260841701"/>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ill>
        <patternFill>
          <bgColor theme="0" tint="-0.24994659260841701"/>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theme="0" tint="-0.24994659260841701"/>
        </patternFill>
      </fill>
    </dxf>
    <dxf>
      <font>
        <color rgb="FF006100"/>
      </font>
      <fill>
        <patternFill>
          <bgColor rgb="FFC6EFCE"/>
        </patternFill>
      </fill>
    </dxf>
    <dxf>
      <fill>
        <patternFill>
          <bgColor theme="0" tint="-0.24994659260841701"/>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ill>
        <patternFill>
          <bgColor theme="0" tint="-0.24994659260841701"/>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0" tint="-0.24994659260841701"/>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ill>
        <patternFill>
          <bgColor theme="0" tint="-0.2499465926084170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theme="0" tint="-0.24994659260841701"/>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0006"/>
      </font>
      <fill>
        <patternFill>
          <bgColor rgb="FFFFC7CE"/>
        </patternFill>
      </fill>
    </dxf>
    <dxf>
      <fill>
        <patternFill>
          <bgColor theme="0" tint="-0.24994659260841701"/>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theme="0" tint="-0.24994659260841701"/>
        </patternFill>
      </fill>
    </dxf>
    <dxf>
      <fill>
        <patternFill>
          <bgColor theme="0" tint="-0.2499465926084170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ill>
        <patternFill>
          <bgColor theme="0" tint="-0.24994659260841701"/>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ill>
        <patternFill>
          <bgColor theme="0" tint="-0.24994659260841701"/>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ill>
        <patternFill>
          <bgColor theme="0" tint="-0.2499465926084170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0" tint="-0.24994659260841701"/>
        </patternFill>
      </fill>
    </dxf>
    <dxf>
      <fill>
        <patternFill>
          <bgColor theme="0" tint="-0.24994659260841701"/>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ont>
        <color rgb="FF9C5700"/>
      </font>
      <fill>
        <patternFill>
          <bgColor rgb="FFFFEB9C"/>
        </patternFill>
      </fill>
    </dxf>
    <dxf>
      <font>
        <color rgb="FF9C0006"/>
      </font>
      <fill>
        <patternFill>
          <bgColor rgb="FFFFC7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ill>
        <patternFill>
          <bgColor theme="0" tint="-0.24994659260841701"/>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theme="0" tint="-0.24994659260841701"/>
        </patternFill>
      </fill>
    </dxf>
    <dxf>
      <font>
        <color rgb="FF006100"/>
      </font>
      <fill>
        <patternFill>
          <bgColor rgb="FFC6EFCE"/>
        </patternFill>
      </fill>
    </dxf>
    <dxf>
      <font>
        <color rgb="FF9C0006"/>
      </font>
      <fill>
        <patternFill>
          <bgColor rgb="FFFFC7CE"/>
        </patternFill>
      </fill>
    </dxf>
    <dxf>
      <fill>
        <patternFill>
          <bgColor theme="0" tint="-0.24994659260841701"/>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ill>
        <patternFill>
          <bgColor theme="0" tint="-0.24994659260841701"/>
        </patternFill>
      </fill>
    </dxf>
    <dxf>
      <font>
        <color rgb="FF006100"/>
      </font>
      <fill>
        <patternFill>
          <bgColor rgb="FFC6EFCE"/>
        </patternFill>
      </fill>
    </dxf>
    <dxf>
      <font>
        <color rgb="FF9C5700"/>
      </font>
      <fill>
        <patternFill>
          <bgColor rgb="FFFFEB9C"/>
        </patternFill>
      </fill>
    </dxf>
    <dxf>
      <fill>
        <patternFill>
          <bgColor theme="0" tint="-0.24994659260841701"/>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theme="0" tint="-0.24994659260841701"/>
        </patternFill>
      </fill>
    </dxf>
    <dxf>
      <font>
        <color rgb="FF9C5700"/>
      </font>
      <fill>
        <patternFill>
          <bgColor rgb="FFFFEB9C"/>
        </patternFill>
      </fill>
    </dxf>
    <dxf>
      <font>
        <color theme="1"/>
      </font>
      <fill>
        <patternFill>
          <bgColor rgb="FFCCFF99"/>
        </patternFill>
      </fill>
    </dxf>
    <dxf>
      <font>
        <color theme="1"/>
      </font>
      <fill>
        <patternFill>
          <bgColor rgb="FFFFFF99"/>
        </patternFill>
      </fill>
    </dxf>
    <dxf>
      <font>
        <color theme="1"/>
      </font>
      <fill>
        <patternFill>
          <bgColor rgb="FFFFCCCC"/>
        </patternFill>
      </fill>
    </dxf>
    <dxf>
      <font>
        <color theme="1"/>
      </font>
      <fill>
        <patternFill>
          <bgColor theme="0" tint="-0.14996795556505021"/>
        </patternFill>
      </fill>
    </dxf>
    <dxf>
      <fill>
        <patternFill>
          <bgColor theme="0" tint="-0.24994659260841701"/>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theme="0" tint="-0.24994659260841701"/>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ill>
        <patternFill>
          <bgColor theme="0" tint="-0.24994659260841701"/>
        </patternFill>
      </fill>
    </dxf>
    <dxf>
      <font>
        <color rgb="FF006100"/>
      </font>
      <fill>
        <patternFill>
          <bgColor rgb="FFC6EFCE"/>
        </patternFill>
      </fill>
    </dxf>
    <dxf>
      <font>
        <color rgb="FF9C5700"/>
      </font>
      <fill>
        <patternFill>
          <bgColor rgb="FFFFEB9C"/>
        </patternFill>
      </fill>
    </dxf>
    <dxf>
      <fill>
        <patternFill>
          <bgColor theme="0" tint="-0.24994659260841701"/>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s>
  <tableStyles count="0" defaultTableStyle="TableStyleMedium2" defaultPivotStyle="PivotStyleMedium9"/>
  <colors>
    <mruColors>
      <color rgb="FFFFCCCC"/>
      <color rgb="FFCCFF99"/>
      <color rgb="FFFFFF99"/>
      <color rgb="FFF8F8F8"/>
      <color rgb="FFFFFFE7"/>
      <color rgb="FFFFFFCC"/>
      <color rgb="FFFFCC99"/>
      <color rgb="FFFF9933"/>
      <color rgb="FFCC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981897867763235E-2"/>
          <c:y val="3.1625002178887945E-2"/>
          <c:w val="0.85189478337458835"/>
          <c:h val="0.95256249673166793"/>
        </c:manualLayout>
      </c:layout>
      <c:pieChart>
        <c:varyColors val="0"/>
        <c:ser>
          <c:idx val="0"/>
          <c:order val="0"/>
          <c:spPr>
            <a:solidFill>
              <a:schemeClr val="accent1"/>
            </a:solidFill>
            <a:ln w="19050">
              <a:noFill/>
            </a:ln>
            <a:effectLst/>
          </c:spPr>
          <c:dPt>
            <c:idx val="0"/>
            <c:bubble3D val="0"/>
            <c:spPr>
              <a:solidFill>
                <a:srgbClr val="FFCCCC"/>
              </a:solidFill>
              <a:ln w="19050">
                <a:noFill/>
              </a:ln>
              <a:effectLst/>
            </c:spPr>
            <c:extLst>
              <c:ext xmlns:c16="http://schemas.microsoft.com/office/drawing/2014/chart" uri="{C3380CC4-5D6E-409C-BE32-E72D297353CC}">
                <c16:uniqueId val="{00000001-484C-4338-BD05-AFD9D9D4BA93}"/>
              </c:ext>
            </c:extLst>
          </c:dPt>
          <c:dPt>
            <c:idx val="1"/>
            <c:bubble3D val="0"/>
            <c:spPr>
              <a:solidFill>
                <a:srgbClr val="FFFF99"/>
              </a:solidFill>
              <a:ln w="19050">
                <a:noFill/>
              </a:ln>
              <a:effectLst/>
            </c:spPr>
            <c:extLst>
              <c:ext xmlns:c16="http://schemas.microsoft.com/office/drawing/2014/chart" uri="{C3380CC4-5D6E-409C-BE32-E72D297353CC}">
                <c16:uniqueId val="{00000003-484C-4338-BD05-AFD9D9D4BA93}"/>
              </c:ext>
            </c:extLst>
          </c:dPt>
          <c:dPt>
            <c:idx val="2"/>
            <c:bubble3D val="0"/>
            <c:spPr>
              <a:noFill/>
              <a:ln w="19050">
                <a:noFill/>
              </a:ln>
              <a:effectLst/>
            </c:spPr>
            <c:extLst>
              <c:ext xmlns:c16="http://schemas.microsoft.com/office/drawing/2014/chart" uri="{C3380CC4-5D6E-409C-BE32-E72D297353CC}">
                <c16:uniqueId val="{00000005-484C-4338-BD05-AFD9D9D4BA93}"/>
              </c:ext>
            </c:extLst>
          </c:dPt>
          <c:dPt>
            <c:idx val="3"/>
            <c:bubble3D val="0"/>
            <c:spPr>
              <a:noFill/>
              <a:ln w="19050">
                <a:noFill/>
              </a:ln>
              <a:effectLst/>
            </c:spPr>
            <c:extLst>
              <c:ext xmlns:c16="http://schemas.microsoft.com/office/drawing/2014/chart" uri="{C3380CC4-5D6E-409C-BE32-E72D297353CC}">
                <c16:uniqueId val="{00000007-484C-4338-BD05-AFD9D9D4BA93}"/>
              </c:ext>
            </c:extLst>
          </c:dPt>
          <c:dPt>
            <c:idx val="4"/>
            <c:bubble3D val="0"/>
            <c:spPr>
              <a:noFill/>
              <a:ln w="19050">
                <a:noFill/>
              </a:ln>
              <a:effectLst/>
            </c:spPr>
            <c:extLst>
              <c:ext xmlns:c16="http://schemas.microsoft.com/office/drawing/2014/chart" uri="{C3380CC4-5D6E-409C-BE32-E72D297353CC}">
                <c16:uniqueId val="{00000009-484C-4338-BD05-AFD9D9D4BA93}"/>
              </c:ext>
            </c:extLst>
          </c:dPt>
          <c:val>
            <c:numRef>
              <c:f>Kopsavilkums!$J$19:$J$21</c:f>
              <c:numCache>
                <c:formatCode>General</c:formatCode>
                <c:ptCount val="3"/>
                <c:pt idx="0">
                  <c:v>1</c:v>
                </c:pt>
                <c:pt idx="1">
                  <c:v>1</c:v>
                </c:pt>
                <c:pt idx="2">
                  <c:v>1</c:v>
                </c:pt>
              </c:numCache>
            </c:numRef>
          </c:val>
          <c:extLst>
            <c:ext xmlns:c16="http://schemas.microsoft.com/office/drawing/2014/chart" uri="{C3380CC4-5D6E-409C-BE32-E72D297353CC}">
              <c16:uniqueId val="{0000000A-484C-4338-BD05-AFD9D9D4BA93}"/>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lv-LV"/>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981897867763235E-2"/>
          <c:y val="3.1625002178887945E-2"/>
          <c:w val="0.85189478337458835"/>
          <c:h val="0.95256249673166793"/>
        </c:manualLayout>
      </c:layout>
      <c:pieChart>
        <c:varyColors val="0"/>
        <c:ser>
          <c:idx val="0"/>
          <c:order val="0"/>
          <c:spPr>
            <a:solidFill>
              <a:schemeClr val="accent1"/>
            </a:solidFill>
            <a:ln w="19050">
              <a:noFill/>
            </a:ln>
            <a:effectLst/>
          </c:spPr>
          <c:dPt>
            <c:idx val="0"/>
            <c:bubble3D val="0"/>
            <c:spPr>
              <a:solidFill>
                <a:srgbClr val="FFCCCC"/>
              </a:solidFill>
              <a:ln w="19050">
                <a:noFill/>
              </a:ln>
              <a:effectLst/>
            </c:spPr>
            <c:extLst>
              <c:ext xmlns:c16="http://schemas.microsoft.com/office/drawing/2014/chart" uri="{C3380CC4-5D6E-409C-BE32-E72D297353CC}">
                <c16:uniqueId val="{00000001-C942-43FE-B16D-FDB6D3A4F6A3}"/>
              </c:ext>
            </c:extLst>
          </c:dPt>
          <c:dPt>
            <c:idx val="1"/>
            <c:bubble3D val="0"/>
            <c:spPr>
              <a:solidFill>
                <a:srgbClr val="FFFF99"/>
              </a:solidFill>
              <a:ln w="19050">
                <a:noFill/>
              </a:ln>
              <a:effectLst/>
            </c:spPr>
            <c:extLst>
              <c:ext xmlns:c16="http://schemas.microsoft.com/office/drawing/2014/chart" uri="{C3380CC4-5D6E-409C-BE32-E72D297353CC}">
                <c16:uniqueId val="{00000003-C942-43FE-B16D-FDB6D3A4F6A3}"/>
              </c:ext>
            </c:extLst>
          </c:dPt>
          <c:dPt>
            <c:idx val="2"/>
            <c:bubble3D val="0"/>
            <c:spPr>
              <a:noFill/>
              <a:ln w="19050">
                <a:noFill/>
              </a:ln>
              <a:effectLst/>
            </c:spPr>
            <c:extLst>
              <c:ext xmlns:c16="http://schemas.microsoft.com/office/drawing/2014/chart" uri="{C3380CC4-5D6E-409C-BE32-E72D297353CC}">
                <c16:uniqueId val="{00000005-C942-43FE-B16D-FDB6D3A4F6A3}"/>
              </c:ext>
            </c:extLst>
          </c:dPt>
          <c:dPt>
            <c:idx val="3"/>
            <c:bubble3D val="0"/>
            <c:spPr>
              <a:noFill/>
              <a:ln w="19050">
                <a:noFill/>
              </a:ln>
              <a:effectLst/>
            </c:spPr>
            <c:extLst>
              <c:ext xmlns:c16="http://schemas.microsoft.com/office/drawing/2014/chart" uri="{C3380CC4-5D6E-409C-BE32-E72D297353CC}">
                <c16:uniqueId val="{00000007-C942-43FE-B16D-FDB6D3A4F6A3}"/>
              </c:ext>
            </c:extLst>
          </c:dPt>
          <c:dPt>
            <c:idx val="4"/>
            <c:bubble3D val="0"/>
            <c:spPr>
              <a:noFill/>
              <a:ln w="19050">
                <a:noFill/>
              </a:ln>
              <a:effectLst/>
            </c:spPr>
            <c:extLst>
              <c:ext xmlns:c16="http://schemas.microsoft.com/office/drawing/2014/chart" uri="{C3380CC4-5D6E-409C-BE32-E72D297353CC}">
                <c16:uniqueId val="{00000009-C942-43FE-B16D-FDB6D3A4F6A3}"/>
              </c:ext>
            </c:extLst>
          </c:dPt>
          <c:val>
            <c:numRef>
              <c:f>Kopsavilkums!$T$19:$T$21</c:f>
              <c:numCache>
                <c:formatCode>General</c:formatCode>
                <c:ptCount val="3"/>
                <c:pt idx="0">
                  <c:v>1</c:v>
                </c:pt>
                <c:pt idx="1">
                  <c:v>1</c:v>
                </c:pt>
                <c:pt idx="2">
                  <c:v>1</c:v>
                </c:pt>
              </c:numCache>
            </c:numRef>
          </c:val>
          <c:extLst>
            <c:ext xmlns:c16="http://schemas.microsoft.com/office/drawing/2014/chart" uri="{C3380CC4-5D6E-409C-BE32-E72D297353CC}">
              <c16:uniqueId val="{0000000A-C942-43FE-B16D-FDB6D3A4F6A3}"/>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lv-LV"/>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981897867763235E-2"/>
          <c:y val="3.1625002178887945E-2"/>
          <c:w val="0.85189478337458835"/>
          <c:h val="0.95256249673166793"/>
        </c:manualLayout>
      </c:layout>
      <c:pieChart>
        <c:varyColors val="0"/>
        <c:ser>
          <c:idx val="0"/>
          <c:order val="0"/>
          <c:spPr>
            <a:solidFill>
              <a:schemeClr val="accent1"/>
            </a:solidFill>
            <a:ln w="19050">
              <a:noFill/>
            </a:ln>
            <a:effectLst/>
          </c:spPr>
          <c:dPt>
            <c:idx val="0"/>
            <c:bubble3D val="0"/>
            <c:spPr>
              <a:solidFill>
                <a:srgbClr val="FFCCCC"/>
              </a:solidFill>
              <a:ln w="19050">
                <a:noFill/>
              </a:ln>
              <a:effectLst/>
            </c:spPr>
            <c:extLst>
              <c:ext xmlns:c16="http://schemas.microsoft.com/office/drawing/2014/chart" uri="{C3380CC4-5D6E-409C-BE32-E72D297353CC}">
                <c16:uniqueId val="{00000001-06A4-4BD8-92FD-9F3C385A9DCF}"/>
              </c:ext>
            </c:extLst>
          </c:dPt>
          <c:dPt>
            <c:idx val="1"/>
            <c:bubble3D val="0"/>
            <c:spPr>
              <a:solidFill>
                <a:srgbClr val="FFFF99"/>
              </a:solidFill>
              <a:ln w="19050">
                <a:noFill/>
              </a:ln>
              <a:effectLst/>
            </c:spPr>
            <c:extLst>
              <c:ext xmlns:c16="http://schemas.microsoft.com/office/drawing/2014/chart" uri="{C3380CC4-5D6E-409C-BE32-E72D297353CC}">
                <c16:uniqueId val="{00000003-06A4-4BD8-92FD-9F3C385A9DCF}"/>
              </c:ext>
            </c:extLst>
          </c:dPt>
          <c:dPt>
            <c:idx val="2"/>
            <c:bubble3D val="0"/>
            <c:spPr>
              <a:noFill/>
              <a:ln w="19050">
                <a:noFill/>
              </a:ln>
              <a:effectLst/>
            </c:spPr>
            <c:extLst>
              <c:ext xmlns:c16="http://schemas.microsoft.com/office/drawing/2014/chart" uri="{C3380CC4-5D6E-409C-BE32-E72D297353CC}">
                <c16:uniqueId val="{00000005-06A4-4BD8-92FD-9F3C385A9DCF}"/>
              </c:ext>
            </c:extLst>
          </c:dPt>
          <c:dPt>
            <c:idx val="3"/>
            <c:bubble3D val="0"/>
            <c:spPr>
              <a:noFill/>
              <a:ln w="19050">
                <a:noFill/>
              </a:ln>
              <a:effectLst/>
            </c:spPr>
            <c:extLst>
              <c:ext xmlns:c16="http://schemas.microsoft.com/office/drawing/2014/chart" uri="{C3380CC4-5D6E-409C-BE32-E72D297353CC}">
                <c16:uniqueId val="{00000007-06A4-4BD8-92FD-9F3C385A9DCF}"/>
              </c:ext>
            </c:extLst>
          </c:dPt>
          <c:dPt>
            <c:idx val="4"/>
            <c:bubble3D val="0"/>
            <c:spPr>
              <a:noFill/>
              <a:ln w="19050">
                <a:noFill/>
              </a:ln>
              <a:effectLst/>
            </c:spPr>
            <c:extLst>
              <c:ext xmlns:c16="http://schemas.microsoft.com/office/drawing/2014/chart" uri="{C3380CC4-5D6E-409C-BE32-E72D297353CC}">
                <c16:uniqueId val="{00000009-06A4-4BD8-92FD-9F3C385A9DCF}"/>
              </c:ext>
            </c:extLst>
          </c:dPt>
          <c:val>
            <c:numRef>
              <c:f>Kopsavilkums!$AC$19:$AC$21</c:f>
              <c:numCache>
                <c:formatCode>General</c:formatCode>
                <c:ptCount val="3"/>
                <c:pt idx="0">
                  <c:v>0</c:v>
                </c:pt>
                <c:pt idx="1">
                  <c:v>0</c:v>
                </c:pt>
                <c:pt idx="2">
                  <c:v>0</c:v>
                </c:pt>
              </c:numCache>
            </c:numRef>
          </c:val>
          <c:extLst>
            <c:ext xmlns:c16="http://schemas.microsoft.com/office/drawing/2014/chart" uri="{C3380CC4-5D6E-409C-BE32-E72D297353CC}">
              <c16:uniqueId val="{0000000A-06A4-4BD8-92FD-9F3C385A9DCF}"/>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lv-LV"/>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981897867763235E-2"/>
          <c:y val="3.1625002178887945E-2"/>
          <c:w val="0.85189478337458835"/>
          <c:h val="0.95256249673166793"/>
        </c:manualLayout>
      </c:layout>
      <c:pieChart>
        <c:varyColors val="0"/>
        <c:ser>
          <c:idx val="0"/>
          <c:order val="0"/>
          <c:spPr>
            <a:noFill/>
            <a:ln w="19050">
              <a:noFill/>
            </a:ln>
            <a:effectLst/>
          </c:spPr>
          <c:dPt>
            <c:idx val="0"/>
            <c:bubble3D val="0"/>
            <c:spPr>
              <a:solidFill>
                <a:srgbClr val="FFCCCC"/>
              </a:solidFill>
              <a:ln w="19050">
                <a:noFill/>
              </a:ln>
              <a:effectLst/>
            </c:spPr>
            <c:extLst>
              <c:ext xmlns:c16="http://schemas.microsoft.com/office/drawing/2014/chart" uri="{C3380CC4-5D6E-409C-BE32-E72D297353CC}">
                <c16:uniqueId val="{00000001-E980-4346-8B3B-12B2BEDD9FFA}"/>
              </c:ext>
            </c:extLst>
          </c:dPt>
          <c:dPt>
            <c:idx val="1"/>
            <c:bubble3D val="0"/>
            <c:spPr>
              <a:solidFill>
                <a:srgbClr val="FFFF99"/>
              </a:solidFill>
              <a:ln w="19050">
                <a:noFill/>
              </a:ln>
              <a:effectLst/>
            </c:spPr>
            <c:extLst>
              <c:ext xmlns:c16="http://schemas.microsoft.com/office/drawing/2014/chart" uri="{C3380CC4-5D6E-409C-BE32-E72D297353CC}">
                <c16:uniqueId val="{00000003-E980-4346-8B3B-12B2BEDD9FFA}"/>
              </c:ext>
            </c:extLst>
          </c:dPt>
          <c:dPt>
            <c:idx val="2"/>
            <c:bubble3D val="0"/>
            <c:spPr>
              <a:noFill/>
              <a:ln w="19050">
                <a:noFill/>
              </a:ln>
              <a:effectLst/>
            </c:spPr>
            <c:extLst>
              <c:ext xmlns:c16="http://schemas.microsoft.com/office/drawing/2014/chart" uri="{C3380CC4-5D6E-409C-BE32-E72D297353CC}">
                <c16:uniqueId val="{00000005-E980-4346-8B3B-12B2BEDD9FFA}"/>
              </c:ext>
            </c:extLst>
          </c:dPt>
          <c:dPt>
            <c:idx val="3"/>
            <c:bubble3D val="0"/>
            <c:spPr>
              <a:noFill/>
              <a:ln w="19050">
                <a:noFill/>
              </a:ln>
              <a:effectLst/>
            </c:spPr>
            <c:extLst>
              <c:ext xmlns:c16="http://schemas.microsoft.com/office/drawing/2014/chart" uri="{C3380CC4-5D6E-409C-BE32-E72D297353CC}">
                <c16:uniqueId val="{00000007-E980-4346-8B3B-12B2BEDD9FFA}"/>
              </c:ext>
            </c:extLst>
          </c:dPt>
          <c:dPt>
            <c:idx val="4"/>
            <c:bubble3D val="0"/>
            <c:spPr>
              <a:noFill/>
              <a:ln w="19050">
                <a:noFill/>
              </a:ln>
              <a:effectLst/>
            </c:spPr>
            <c:extLst>
              <c:ext xmlns:c16="http://schemas.microsoft.com/office/drawing/2014/chart" uri="{C3380CC4-5D6E-409C-BE32-E72D297353CC}">
                <c16:uniqueId val="{00000009-E980-4346-8B3B-12B2BEDD9FFA}"/>
              </c:ext>
            </c:extLst>
          </c:dPt>
          <c:val>
            <c:numRef>
              <c:f>Kopsavilkums!$AL$19:$AL$21</c:f>
              <c:numCache>
                <c:formatCode>General</c:formatCode>
                <c:ptCount val="3"/>
                <c:pt idx="0">
                  <c:v>0</c:v>
                </c:pt>
                <c:pt idx="1">
                  <c:v>0</c:v>
                </c:pt>
                <c:pt idx="2">
                  <c:v>0</c:v>
                </c:pt>
              </c:numCache>
            </c:numRef>
          </c:val>
          <c:extLst>
            <c:ext xmlns:c16="http://schemas.microsoft.com/office/drawing/2014/chart" uri="{C3380CC4-5D6E-409C-BE32-E72D297353CC}">
              <c16:uniqueId val="{0000000A-E980-4346-8B3B-12B2BEDD9FFA}"/>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lv-LV"/>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981897867763235E-2"/>
          <c:y val="3.1625002178887945E-2"/>
          <c:w val="0.85189478337458835"/>
          <c:h val="0.95256249673166793"/>
        </c:manualLayout>
      </c:layout>
      <c:pieChart>
        <c:varyColors val="0"/>
        <c:dLbls>
          <c:showLegendKey val="0"/>
          <c:showVal val="0"/>
          <c:showCatName val="0"/>
          <c:showSerName val="0"/>
          <c:showPercent val="0"/>
          <c:showBubbleSize val="0"/>
          <c:showLeaderLines val="0"/>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lv-LV"/>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981897867763235E-2"/>
          <c:y val="3.1625002178887945E-2"/>
          <c:w val="0.85189478337458835"/>
          <c:h val="0.95256249673166793"/>
        </c:manualLayout>
      </c:layout>
      <c:pieChart>
        <c:varyColors val="0"/>
        <c:ser>
          <c:idx val="0"/>
          <c:order val="0"/>
          <c:spPr>
            <a:solidFill>
              <a:schemeClr val="accent1"/>
            </a:solidFill>
            <a:ln w="19050">
              <a:noFill/>
            </a:ln>
            <a:effectLst/>
          </c:spPr>
          <c:dPt>
            <c:idx val="0"/>
            <c:bubble3D val="0"/>
            <c:spPr>
              <a:solidFill>
                <a:srgbClr val="CCFF99"/>
              </a:solidFill>
              <a:ln w="19050">
                <a:noFill/>
              </a:ln>
              <a:effectLst/>
            </c:spPr>
            <c:extLst>
              <c:ext xmlns:c16="http://schemas.microsoft.com/office/drawing/2014/chart" uri="{C3380CC4-5D6E-409C-BE32-E72D297353CC}">
                <c16:uniqueId val="{00000001-9326-455F-B9B1-AD54EC90798A}"/>
              </c:ext>
            </c:extLst>
          </c:dPt>
          <c:dPt>
            <c:idx val="1"/>
            <c:bubble3D val="0"/>
            <c:spPr>
              <a:solidFill>
                <a:srgbClr val="FFFF99"/>
              </a:solidFill>
              <a:ln w="19050">
                <a:noFill/>
              </a:ln>
              <a:effectLst/>
            </c:spPr>
            <c:extLst>
              <c:ext xmlns:c16="http://schemas.microsoft.com/office/drawing/2014/chart" uri="{C3380CC4-5D6E-409C-BE32-E72D297353CC}">
                <c16:uniqueId val="{00000003-9326-455F-B9B1-AD54EC90798A}"/>
              </c:ext>
            </c:extLst>
          </c:dPt>
          <c:dPt>
            <c:idx val="2"/>
            <c:bubble3D val="0"/>
            <c:spPr>
              <a:solidFill>
                <a:srgbClr val="FFCCCC"/>
              </a:solidFill>
              <a:ln w="19050">
                <a:noFill/>
              </a:ln>
              <a:effectLst/>
            </c:spPr>
            <c:extLst>
              <c:ext xmlns:c16="http://schemas.microsoft.com/office/drawing/2014/chart" uri="{C3380CC4-5D6E-409C-BE32-E72D297353CC}">
                <c16:uniqueId val="{00000005-9326-455F-B9B1-AD54EC90798A}"/>
              </c:ext>
            </c:extLst>
          </c:dPt>
          <c:dPt>
            <c:idx val="3"/>
            <c:bubble3D val="0"/>
            <c:spPr>
              <a:solidFill>
                <a:schemeClr val="bg1">
                  <a:lumMod val="85000"/>
                </a:schemeClr>
              </a:solidFill>
              <a:ln w="19050">
                <a:noFill/>
              </a:ln>
              <a:effectLst/>
            </c:spPr>
            <c:extLst>
              <c:ext xmlns:c16="http://schemas.microsoft.com/office/drawing/2014/chart" uri="{C3380CC4-5D6E-409C-BE32-E72D297353CC}">
                <c16:uniqueId val="{00000007-9326-455F-B9B1-AD54EC90798A}"/>
              </c:ext>
            </c:extLst>
          </c:dPt>
          <c:dPt>
            <c:idx val="4"/>
            <c:bubble3D val="0"/>
            <c:spPr>
              <a:noFill/>
              <a:ln w="19050">
                <a:noFill/>
              </a:ln>
              <a:effectLst/>
            </c:spPr>
            <c:extLst>
              <c:ext xmlns:c16="http://schemas.microsoft.com/office/drawing/2014/chart" uri="{C3380CC4-5D6E-409C-BE32-E72D297353CC}">
                <c16:uniqueId val="{00000009-9326-455F-B9B1-AD54EC90798A}"/>
              </c:ext>
            </c:extLst>
          </c:dPt>
          <c:val>
            <c:numRef>
              <c:f>Kopsavilkums!$AL$10:$AL$14</c:f>
              <c:numCache>
                <c:formatCode>General</c:formatCode>
                <c:ptCount val="5"/>
                <c:pt idx="0">
                  <c:v>0</c:v>
                </c:pt>
                <c:pt idx="1">
                  <c:v>0</c:v>
                </c:pt>
                <c:pt idx="2">
                  <c:v>0</c:v>
                </c:pt>
                <c:pt idx="3">
                  <c:v>0</c:v>
                </c:pt>
                <c:pt idx="4">
                  <c:v>52</c:v>
                </c:pt>
              </c:numCache>
            </c:numRef>
          </c:val>
          <c:extLst>
            <c:ext xmlns:c16="http://schemas.microsoft.com/office/drawing/2014/chart" uri="{C3380CC4-5D6E-409C-BE32-E72D297353CC}">
              <c16:uniqueId val="{0000000A-9326-455F-B9B1-AD54EC90798A}"/>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lv-LV"/>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981897867763235E-2"/>
          <c:y val="3.1625002178887945E-2"/>
          <c:w val="0.85189478337458835"/>
          <c:h val="0.95256249673166793"/>
        </c:manualLayout>
      </c:layout>
      <c:pieChart>
        <c:varyColors val="0"/>
        <c:ser>
          <c:idx val="0"/>
          <c:order val="0"/>
          <c:spPr>
            <a:solidFill>
              <a:schemeClr val="accent1"/>
            </a:solidFill>
            <a:ln w="19050">
              <a:noFill/>
            </a:ln>
            <a:effectLst/>
          </c:spPr>
          <c:dPt>
            <c:idx val="0"/>
            <c:bubble3D val="0"/>
            <c:spPr>
              <a:solidFill>
                <a:srgbClr val="CCFF99"/>
              </a:solidFill>
              <a:ln w="19050">
                <a:noFill/>
              </a:ln>
              <a:effectLst/>
            </c:spPr>
            <c:extLst>
              <c:ext xmlns:c16="http://schemas.microsoft.com/office/drawing/2014/chart" uri="{C3380CC4-5D6E-409C-BE32-E72D297353CC}">
                <c16:uniqueId val="{00000001-1DF0-4BE5-A416-DC5CA6F9BD62}"/>
              </c:ext>
            </c:extLst>
          </c:dPt>
          <c:dPt>
            <c:idx val="1"/>
            <c:bubble3D val="0"/>
            <c:spPr>
              <a:solidFill>
                <a:srgbClr val="FFFF99"/>
              </a:solidFill>
              <a:ln w="19050">
                <a:noFill/>
              </a:ln>
              <a:effectLst/>
            </c:spPr>
            <c:extLst>
              <c:ext xmlns:c16="http://schemas.microsoft.com/office/drawing/2014/chart" uri="{C3380CC4-5D6E-409C-BE32-E72D297353CC}">
                <c16:uniqueId val="{00000003-1DF0-4BE5-A416-DC5CA6F9BD62}"/>
              </c:ext>
            </c:extLst>
          </c:dPt>
          <c:dPt>
            <c:idx val="2"/>
            <c:bubble3D val="0"/>
            <c:spPr>
              <a:solidFill>
                <a:srgbClr val="FFCCCC"/>
              </a:solidFill>
              <a:ln w="19050">
                <a:noFill/>
              </a:ln>
              <a:effectLst/>
            </c:spPr>
            <c:extLst>
              <c:ext xmlns:c16="http://schemas.microsoft.com/office/drawing/2014/chart" uri="{C3380CC4-5D6E-409C-BE32-E72D297353CC}">
                <c16:uniqueId val="{00000005-1DF0-4BE5-A416-DC5CA6F9BD62}"/>
              </c:ext>
            </c:extLst>
          </c:dPt>
          <c:dPt>
            <c:idx val="3"/>
            <c:bubble3D val="0"/>
            <c:spPr>
              <a:solidFill>
                <a:schemeClr val="bg1">
                  <a:lumMod val="85000"/>
                </a:schemeClr>
              </a:solidFill>
              <a:ln w="19050">
                <a:noFill/>
              </a:ln>
              <a:effectLst/>
            </c:spPr>
            <c:extLst>
              <c:ext xmlns:c16="http://schemas.microsoft.com/office/drawing/2014/chart" uri="{C3380CC4-5D6E-409C-BE32-E72D297353CC}">
                <c16:uniqueId val="{00000007-1DF0-4BE5-A416-DC5CA6F9BD62}"/>
              </c:ext>
            </c:extLst>
          </c:dPt>
          <c:dPt>
            <c:idx val="4"/>
            <c:bubble3D val="0"/>
            <c:spPr>
              <a:noFill/>
              <a:ln w="19050">
                <a:noFill/>
              </a:ln>
              <a:effectLst/>
            </c:spPr>
            <c:extLst>
              <c:ext xmlns:c16="http://schemas.microsoft.com/office/drawing/2014/chart" uri="{C3380CC4-5D6E-409C-BE32-E72D297353CC}">
                <c16:uniqueId val="{00000009-1DF0-4BE5-A416-DC5CA6F9BD62}"/>
              </c:ext>
            </c:extLst>
          </c:dPt>
          <c:val>
            <c:numRef>
              <c:f>Kopsavilkums!$AC$10:$AC$14</c:f>
              <c:numCache>
                <c:formatCode>General</c:formatCode>
                <c:ptCount val="5"/>
                <c:pt idx="0">
                  <c:v>0</c:v>
                </c:pt>
                <c:pt idx="1">
                  <c:v>0</c:v>
                </c:pt>
                <c:pt idx="2">
                  <c:v>0</c:v>
                </c:pt>
                <c:pt idx="3">
                  <c:v>0</c:v>
                </c:pt>
                <c:pt idx="4">
                  <c:v>11</c:v>
                </c:pt>
              </c:numCache>
            </c:numRef>
          </c:val>
          <c:extLst>
            <c:ext xmlns:c16="http://schemas.microsoft.com/office/drawing/2014/chart" uri="{C3380CC4-5D6E-409C-BE32-E72D297353CC}">
              <c16:uniqueId val="{0000000A-1DF0-4BE5-A416-DC5CA6F9BD62}"/>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lv-LV"/>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981897867763235E-2"/>
          <c:y val="3.1625002178887945E-2"/>
          <c:w val="0.85189478337458835"/>
          <c:h val="0.95256249673166793"/>
        </c:manualLayout>
      </c:layout>
      <c:pieChart>
        <c:varyColors val="0"/>
        <c:ser>
          <c:idx val="0"/>
          <c:order val="0"/>
          <c:spPr>
            <a:solidFill>
              <a:schemeClr val="accent1"/>
            </a:solidFill>
            <a:ln w="19050">
              <a:noFill/>
            </a:ln>
            <a:effectLst/>
          </c:spPr>
          <c:dPt>
            <c:idx val="0"/>
            <c:bubble3D val="0"/>
            <c:spPr>
              <a:solidFill>
                <a:srgbClr val="CCFF99"/>
              </a:solidFill>
              <a:ln w="19050">
                <a:noFill/>
              </a:ln>
              <a:effectLst/>
            </c:spPr>
            <c:extLst>
              <c:ext xmlns:c16="http://schemas.microsoft.com/office/drawing/2014/chart" uri="{C3380CC4-5D6E-409C-BE32-E72D297353CC}">
                <c16:uniqueId val="{00000001-BC4E-42D1-99D6-F4D0678FEC41}"/>
              </c:ext>
            </c:extLst>
          </c:dPt>
          <c:dPt>
            <c:idx val="1"/>
            <c:bubble3D val="0"/>
            <c:spPr>
              <a:solidFill>
                <a:srgbClr val="FFFF99"/>
              </a:solidFill>
              <a:ln w="19050">
                <a:noFill/>
              </a:ln>
              <a:effectLst/>
            </c:spPr>
            <c:extLst>
              <c:ext xmlns:c16="http://schemas.microsoft.com/office/drawing/2014/chart" uri="{C3380CC4-5D6E-409C-BE32-E72D297353CC}">
                <c16:uniqueId val="{00000003-BC4E-42D1-99D6-F4D0678FEC41}"/>
              </c:ext>
            </c:extLst>
          </c:dPt>
          <c:dPt>
            <c:idx val="2"/>
            <c:bubble3D val="0"/>
            <c:spPr>
              <a:solidFill>
                <a:srgbClr val="FFCCCC"/>
              </a:solidFill>
              <a:ln w="19050">
                <a:noFill/>
              </a:ln>
              <a:effectLst/>
            </c:spPr>
            <c:extLst>
              <c:ext xmlns:c16="http://schemas.microsoft.com/office/drawing/2014/chart" uri="{C3380CC4-5D6E-409C-BE32-E72D297353CC}">
                <c16:uniqueId val="{00000005-BC4E-42D1-99D6-F4D0678FEC41}"/>
              </c:ext>
            </c:extLst>
          </c:dPt>
          <c:dPt>
            <c:idx val="3"/>
            <c:bubble3D val="0"/>
            <c:spPr>
              <a:solidFill>
                <a:schemeClr val="bg1">
                  <a:lumMod val="85000"/>
                </a:schemeClr>
              </a:solidFill>
              <a:ln w="19050">
                <a:noFill/>
              </a:ln>
              <a:effectLst/>
            </c:spPr>
            <c:extLst>
              <c:ext xmlns:c16="http://schemas.microsoft.com/office/drawing/2014/chart" uri="{C3380CC4-5D6E-409C-BE32-E72D297353CC}">
                <c16:uniqueId val="{00000007-BC4E-42D1-99D6-F4D0678FEC41}"/>
              </c:ext>
            </c:extLst>
          </c:dPt>
          <c:dPt>
            <c:idx val="4"/>
            <c:bubble3D val="0"/>
            <c:spPr>
              <a:noFill/>
              <a:ln w="19050">
                <a:noFill/>
              </a:ln>
              <a:effectLst/>
            </c:spPr>
            <c:extLst>
              <c:ext xmlns:c16="http://schemas.microsoft.com/office/drawing/2014/chart" uri="{C3380CC4-5D6E-409C-BE32-E72D297353CC}">
                <c16:uniqueId val="{00000009-BC4E-42D1-99D6-F4D0678FEC41}"/>
              </c:ext>
            </c:extLst>
          </c:dPt>
          <c:val>
            <c:numRef>
              <c:f>Kopsavilkums!$T$10:$T$14</c:f>
              <c:numCache>
                <c:formatCode>General</c:formatCode>
                <c:ptCount val="5"/>
                <c:pt idx="0">
                  <c:v>0</c:v>
                </c:pt>
                <c:pt idx="1">
                  <c:v>2</c:v>
                </c:pt>
                <c:pt idx="2">
                  <c:v>1</c:v>
                </c:pt>
                <c:pt idx="3">
                  <c:v>0</c:v>
                </c:pt>
                <c:pt idx="4">
                  <c:v>95</c:v>
                </c:pt>
              </c:numCache>
            </c:numRef>
          </c:val>
          <c:extLst>
            <c:ext xmlns:c16="http://schemas.microsoft.com/office/drawing/2014/chart" uri="{C3380CC4-5D6E-409C-BE32-E72D297353CC}">
              <c16:uniqueId val="{0000000A-BC4E-42D1-99D6-F4D0678FEC41}"/>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lv-LV"/>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981897867763235E-2"/>
          <c:y val="3.1625002178887945E-2"/>
          <c:w val="0.85189478337458835"/>
          <c:h val="0.95256249673166793"/>
        </c:manualLayout>
      </c:layout>
      <c:pieChart>
        <c:varyColors val="0"/>
        <c:ser>
          <c:idx val="0"/>
          <c:order val="0"/>
          <c:spPr>
            <a:solidFill>
              <a:schemeClr val="accent1"/>
            </a:solidFill>
            <a:ln w="19050">
              <a:noFill/>
            </a:ln>
            <a:effectLst/>
          </c:spPr>
          <c:dPt>
            <c:idx val="0"/>
            <c:bubble3D val="0"/>
            <c:spPr>
              <a:solidFill>
                <a:srgbClr val="CCFF99"/>
              </a:solidFill>
              <a:ln w="19050">
                <a:noFill/>
              </a:ln>
              <a:effectLst/>
            </c:spPr>
            <c:extLst>
              <c:ext xmlns:c16="http://schemas.microsoft.com/office/drawing/2014/chart" uri="{C3380CC4-5D6E-409C-BE32-E72D297353CC}">
                <c16:uniqueId val="{00000001-176B-4CAA-B649-141690952C09}"/>
              </c:ext>
            </c:extLst>
          </c:dPt>
          <c:dPt>
            <c:idx val="1"/>
            <c:bubble3D val="0"/>
            <c:spPr>
              <a:solidFill>
                <a:srgbClr val="FFFF99"/>
              </a:solidFill>
              <a:ln w="19050">
                <a:noFill/>
              </a:ln>
              <a:effectLst/>
            </c:spPr>
            <c:extLst>
              <c:ext xmlns:c16="http://schemas.microsoft.com/office/drawing/2014/chart" uri="{C3380CC4-5D6E-409C-BE32-E72D297353CC}">
                <c16:uniqueId val="{00000003-176B-4CAA-B649-141690952C09}"/>
              </c:ext>
            </c:extLst>
          </c:dPt>
          <c:dPt>
            <c:idx val="2"/>
            <c:bubble3D val="0"/>
            <c:spPr>
              <a:solidFill>
                <a:srgbClr val="FFCCCC"/>
              </a:solidFill>
              <a:ln w="19050">
                <a:noFill/>
              </a:ln>
              <a:effectLst/>
            </c:spPr>
            <c:extLst>
              <c:ext xmlns:c16="http://schemas.microsoft.com/office/drawing/2014/chart" uri="{C3380CC4-5D6E-409C-BE32-E72D297353CC}">
                <c16:uniqueId val="{00000005-176B-4CAA-B649-141690952C09}"/>
              </c:ext>
            </c:extLst>
          </c:dPt>
          <c:dPt>
            <c:idx val="3"/>
            <c:bubble3D val="0"/>
            <c:spPr>
              <a:solidFill>
                <a:schemeClr val="bg1">
                  <a:lumMod val="85000"/>
                </a:schemeClr>
              </a:solidFill>
              <a:ln w="19050">
                <a:noFill/>
              </a:ln>
              <a:effectLst/>
            </c:spPr>
            <c:extLst>
              <c:ext xmlns:c16="http://schemas.microsoft.com/office/drawing/2014/chart" uri="{C3380CC4-5D6E-409C-BE32-E72D297353CC}">
                <c16:uniqueId val="{00000007-176B-4CAA-B649-141690952C09}"/>
              </c:ext>
            </c:extLst>
          </c:dPt>
          <c:dPt>
            <c:idx val="4"/>
            <c:bubble3D val="0"/>
            <c:spPr>
              <a:noFill/>
              <a:ln w="19050">
                <a:noFill/>
              </a:ln>
              <a:effectLst/>
            </c:spPr>
            <c:extLst>
              <c:ext xmlns:c16="http://schemas.microsoft.com/office/drawing/2014/chart" uri="{C3380CC4-5D6E-409C-BE32-E72D297353CC}">
                <c16:uniqueId val="{00000009-176B-4CAA-B649-141690952C09}"/>
              </c:ext>
            </c:extLst>
          </c:dPt>
          <c:val>
            <c:numRef>
              <c:f>Kopsavilkums!$J$10:$J$14</c:f>
              <c:numCache>
                <c:formatCode>General</c:formatCode>
                <c:ptCount val="5"/>
                <c:pt idx="0">
                  <c:v>0</c:v>
                </c:pt>
                <c:pt idx="1">
                  <c:v>2</c:v>
                </c:pt>
                <c:pt idx="2">
                  <c:v>1</c:v>
                </c:pt>
                <c:pt idx="3">
                  <c:v>0</c:v>
                </c:pt>
                <c:pt idx="4">
                  <c:v>158</c:v>
                </c:pt>
              </c:numCache>
            </c:numRef>
          </c:val>
          <c:extLst>
            <c:ext xmlns:c16="http://schemas.microsoft.com/office/drawing/2014/chart" uri="{C3380CC4-5D6E-409C-BE32-E72D297353CC}">
              <c16:uniqueId val="{0000000A-176B-4CAA-B649-141690952C09}"/>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lv-LV"/>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12</xdr:col>
      <xdr:colOff>13608</xdr:colOff>
      <xdr:row>17</xdr:row>
      <xdr:rowOff>6123</xdr:rowOff>
    </xdr:from>
    <xdr:to>
      <xdr:col>14</xdr:col>
      <xdr:colOff>585108</xdr:colOff>
      <xdr:row>21</xdr:row>
      <xdr:rowOff>170089</xdr:rowOff>
    </xdr:to>
    <xdr:graphicFrame macro="">
      <xdr:nvGraphicFramePr>
        <xdr:cNvPr id="6" name="Chart 5">
          <a:extLst>
            <a:ext uri="{FF2B5EF4-FFF2-40B4-BE49-F238E27FC236}">
              <a16:creationId xmlns:a16="http://schemas.microsoft.com/office/drawing/2014/main" id="{6423FC33-E0AF-4C37-9163-9E839E0F4B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22</xdr:col>
      <xdr:colOff>0</xdr:colOff>
      <xdr:row>16</xdr:row>
      <xdr:rowOff>190500</xdr:rowOff>
    </xdr:from>
    <xdr:to>
      <xdr:col>24</xdr:col>
      <xdr:colOff>571499</xdr:colOff>
      <xdr:row>21</xdr:row>
      <xdr:rowOff>163966</xdr:rowOff>
    </xdr:to>
    <xdr:graphicFrame macro="">
      <xdr:nvGraphicFramePr>
        <xdr:cNvPr id="7" name="Chart 6">
          <a:extLst>
            <a:ext uri="{FF2B5EF4-FFF2-40B4-BE49-F238E27FC236}">
              <a16:creationId xmlns:a16="http://schemas.microsoft.com/office/drawing/2014/main" id="{33FC6C05-6E43-4922-AA82-8F73B508BF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31</xdr:col>
      <xdr:colOff>0</xdr:colOff>
      <xdr:row>16</xdr:row>
      <xdr:rowOff>190500</xdr:rowOff>
    </xdr:from>
    <xdr:to>
      <xdr:col>33</xdr:col>
      <xdr:colOff>571499</xdr:colOff>
      <xdr:row>21</xdr:row>
      <xdr:rowOff>163966</xdr:rowOff>
    </xdr:to>
    <xdr:graphicFrame macro="">
      <xdr:nvGraphicFramePr>
        <xdr:cNvPr id="8" name="Chart 7">
          <a:extLst>
            <a:ext uri="{FF2B5EF4-FFF2-40B4-BE49-F238E27FC236}">
              <a16:creationId xmlns:a16="http://schemas.microsoft.com/office/drawing/2014/main" id="{8FE11B27-903D-4C50-A26F-B94001F3FC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40</xdr:col>
      <xdr:colOff>0</xdr:colOff>
      <xdr:row>16</xdr:row>
      <xdr:rowOff>190500</xdr:rowOff>
    </xdr:from>
    <xdr:to>
      <xdr:col>42</xdr:col>
      <xdr:colOff>571499</xdr:colOff>
      <xdr:row>21</xdr:row>
      <xdr:rowOff>163966</xdr:rowOff>
    </xdr:to>
    <xdr:graphicFrame macro="">
      <xdr:nvGraphicFramePr>
        <xdr:cNvPr id="9" name="Chart 8">
          <a:extLst>
            <a:ext uri="{FF2B5EF4-FFF2-40B4-BE49-F238E27FC236}">
              <a16:creationId xmlns:a16="http://schemas.microsoft.com/office/drawing/2014/main" id="{BBCEA3D5-DF1C-4B84-BE3F-BD799C9BDC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13608</xdr:colOff>
      <xdr:row>17</xdr:row>
      <xdr:rowOff>6123</xdr:rowOff>
    </xdr:from>
    <xdr:to>
      <xdr:col>14</xdr:col>
      <xdr:colOff>585108</xdr:colOff>
      <xdr:row>21</xdr:row>
      <xdr:rowOff>170089</xdr:rowOff>
    </xdr:to>
    <xdr:graphicFrame macro="">
      <xdr:nvGraphicFramePr>
        <xdr:cNvPr id="14" name="Chart 13">
          <a:extLst>
            <a:ext uri="{FF2B5EF4-FFF2-40B4-BE49-F238E27FC236}">
              <a16:creationId xmlns:a16="http://schemas.microsoft.com/office/drawing/2014/main" id="{8DCCE992-964C-4278-9943-BEF24D66B0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40</xdr:col>
      <xdr:colOff>0</xdr:colOff>
      <xdr:row>8</xdr:row>
      <xdr:rowOff>0</xdr:rowOff>
    </xdr:from>
    <xdr:to>
      <xdr:col>42</xdr:col>
      <xdr:colOff>571499</xdr:colOff>
      <xdr:row>13</xdr:row>
      <xdr:rowOff>167141</xdr:rowOff>
    </xdr:to>
    <xdr:graphicFrame macro="">
      <xdr:nvGraphicFramePr>
        <xdr:cNvPr id="18" name="Chart 17">
          <a:extLst>
            <a:ext uri="{FF2B5EF4-FFF2-40B4-BE49-F238E27FC236}">
              <a16:creationId xmlns:a16="http://schemas.microsoft.com/office/drawing/2014/main" id="{C86A3DA9-0909-438E-909C-C9AD0D239D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31</xdr:col>
      <xdr:colOff>0</xdr:colOff>
      <xdr:row>8</xdr:row>
      <xdr:rowOff>0</xdr:rowOff>
    </xdr:from>
    <xdr:to>
      <xdr:col>33</xdr:col>
      <xdr:colOff>571499</xdr:colOff>
      <xdr:row>13</xdr:row>
      <xdr:rowOff>167141</xdr:rowOff>
    </xdr:to>
    <xdr:graphicFrame macro="">
      <xdr:nvGraphicFramePr>
        <xdr:cNvPr id="19" name="Chart 18">
          <a:extLst>
            <a:ext uri="{FF2B5EF4-FFF2-40B4-BE49-F238E27FC236}">
              <a16:creationId xmlns:a16="http://schemas.microsoft.com/office/drawing/2014/main" id="{1FD5AE48-6F47-4040-95CC-8A06E6C4B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22</xdr:col>
      <xdr:colOff>0</xdr:colOff>
      <xdr:row>8</xdr:row>
      <xdr:rowOff>0</xdr:rowOff>
    </xdr:from>
    <xdr:to>
      <xdr:col>24</xdr:col>
      <xdr:colOff>571499</xdr:colOff>
      <xdr:row>13</xdr:row>
      <xdr:rowOff>167141</xdr:rowOff>
    </xdr:to>
    <xdr:graphicFrame macro="">
      <xdr:nvGraphicFramePr>
        <xdr:cNvPr id="20" name="Chart 19">
          <a:extLst>
            <a:ext uri="{FF2B5EF4-FFF2-40B4-BE49-F238E27FC236}">
              <a16:creationId xmlns:a16="http://schemas.microsoft.com/office/drawing/2014/main" id="{1FCFE707-0926-4569-8838-A9BA617A81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12</xdr:col>
      <xdr:colOff>0</xdr:colOff>
      <xdr:row>8</xdr:row>
      <xdr:rowOff>0</xdr:rowOff>
    </xdr:from>
    <xdr:to>
      <xdr:col>14</xdr:col>
      <xdr:colOff>571499</xdr:colOff>
      <xdr:row>13</xdr:row>
      <xdr:rowOff>167141</xdr:rowOff>
    </xdr:to>
    <xdr:graphicFrame macro="">
      <xdr:nvGraphicFramePr>
        <xdr:cNvPr id="21" name="Chart 20">
          <a:extLst>
            <a:ext uri="{FF2B5EF4-FFF2-40B4-BE49-F238E27FC236}">
              <a16:creationId xmlns:a16="http://schemas.microsoft.com/office/drawing/2014/main" id="{9364A148-6207-4776-99F3-FC3492345C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varam.gov.lv/lv/r2-digitalas-tehnologijas" TargetMode="External"/><Relationship Id="rId21" Type="http://schemas.openxmlformats.org/officeDocument/2006/relationships/hyperlink" Target="https://www.varam.gov.lv/lv/22-apaksnodala-pakalpojumu-parvaldibas-uzdevumi-pu" TargetMode="External"/><Relationship Id="rId42" Type="http://schemas.openxmlformats.org/officeDocument/2006/relationships/hyperlink" Target="https://www.varam.gov.lv/lv/r2-digitalas-tehnologijas" TargetMode="External"/><Relationship Id="rId47" Type="http://schemas.openxmlformats.org/officeDocument/2006/relationships/hyperlink" Target="https://www.varam.gov.lv/lv/s4-kompetences" TargetMode="External"/><Relationship Id="rId63" Type="http://schemas.openxmlformats.org/officeDocument/2006/relationships/hyperlink" Target="https://www.varam.gov.lv/lv/22-apaksnodala-pakalpojumu-parvaldibas-uzdevumi-pu" TargetMode="External"/><Relationship Id="rId68" Type="http://schemas.openxmlformats.org/officeDocument/2006/relationships/hyperlink" Target="https://www.varam.gov.lv/lv/22-apaksnodala-pakalpojumu-parvaldibas-uzdevumi-pu" TargetMode="External"/><Relationship Id="rId84" Type="http://schemas.openxmlformats.org/officeDocument/2006/relationships/hyperlink" Target="https://www.varam.gov.lv/lv/22-apaksnodala-pakalpojumu-parvaldibas-uzdevumi-pu" TargetMode="External"/><Relationship Id="rId89" Type="http://schemas.openxmlformats.org/officeDocument/2006/relationships/hyperlink" Target="https://www.varam.gov.lv/lv/s1-organizatoriska-struktura" TargetMode="External"/><Relationship Id="rId112" Type="http://schemas.openxmlformats.org/officeDocument/2006/relationships/hyperlink" Target="https://www.varam.gov.lv/lv/s8-partneri" TargetMode="External"/><Relationship Id="rId16" Type="http://schemas.openxmlformats.org/officeDocument/2006/relationships/hyperlink" Target="https://www.varam.gov.lv/lv/22-apaksnodala-pakalpojumu-parvaldibas-uzdevumi-pu" TargetMode="External"/><Relationship Id="rId107" Type="http://schemas.openxmlformats.org/officeDocument/2006/relationships/hyperlink" Target="https://www.varam.gov.lv/lv/s6-procesi" TargetMode="External"/><Relationship Id="rId11" Type="http://schemas.openxmlformats.org/officeDocument/2006/relationships/hyperlink" Target="https://www.varam.gov.lv/lv/22-apaksnodala-pakalpojumu-parvaldibas-uzdevumi-pu" TargetMode="External"/><Relationship Id="rId32" Type="http://schemas.openxmlformats.org/officeDocument/2006/relationships/hyperlink" Target="https://www.varam.gov.lv/lv/s1-organizatoriska-struktura" TargetMode="External"/><Relationship Id="rId37" Type="http://schemas.openxmlformats.org/officeDocument/2006/relationships/hyperlink" Target="https://www.varam.gov.lv/lv/s6-procesi" TargetMode="External"/><Relationship Id="rId53" Type="http://schemas.openxmlformats.org/officeDocument/2006/relationships/hyperlink" Target="https://www.varam.gov.lv/lv/r1-informacija" TargetMode="External"/><Relationship Id="rId58" Type="http://schemas.openxmlformats.org/officeDocument/2006/relationships/hyperlink" Target="https://www.varam.gov.lv/lv/22-apaksnodala-pakalpojumu-parvaldibas-uzdevumi-pu" TargetMode="External"/><Relationship Id="rId74" Type="http://schemas.openxmlformats.org/officeDocument/2006/relationships/hyperlink" Target="https://www.varam.gov.lv/lv/22-apaksnodala-pakalpojumu-parvaldibas-uzdevumi-pu" TargetMode="External"/><Relationship Id="rId79" Type="http://schemas.openxmlformats.org/officeDocument/2006/relationships/hyperlink" Target="https://www.varam.gov.lv/lv/22-apaksnodala-pakalpojumu-parvaldibas-uzdevumi-pu" TargetMode="External"/><Relationship Id="rId102" Type="http://schemas.openxmlformats.org/officeDocument/2006/relationships/hyperlink" Target="https://www.varam.gov.lv/lv/s5-vadlinijas" TargetMode="External"/><Relationship Id="rId123" Type="http://schemas.openxmlformats.org/officeDocument/2006/relationships/hyperlink" Target="https://www.varam.gov.lv/lv/22-apaksnodala-pakalpojumu-parvaldibas-uzdevumi-pu" TargetMode="External"/><Relationship Id="rId128" Type="http://schemas.openxmlformats.org/officeDocument/2006/relationships/vmlDrawing" Target="../drawings/vmlDrawing1.vml"/><Relationship Id="rId5" Type="http://schemas.openxmlformats.org/officeDocument/2006/relationships/hyperlink" Target="https://www.varam.gov.lv/lv/22-apaksnodala-pakalpojumu-parvaldibas-uzdevumi-pu" TargetMode="External"/><Relationship Id="rId90" Type="http://schemas.openxmlformats.org/officeDocument/2006/relationships/hyperlink" Target="https://www.varam.gov.lv/lv/s1-organizatoriska-struktura" TargetMode="External"/><Relationship Id="rId95" Type="http://schemas.openxmlformats.org/officeDocument/2006/relationships/hyperlink" Target="https://www.varam.gov.lv/lv/s3-personals-cilveki" TargetMode="External"/><Relationship Id="rId22" Type="http://schemas.openxmlformats.org/officeDocument/2006/relationships/hyperlink" Target="https://www.varam.gov.lv/lv/22-apaksnodala-pakalpojumu-parvaldibas-uzdevumi-pu" TargetMode="External"/><Relationship Id="rId27" Type="http://schemas.openxmlformats.org/officeDocument/2006/relationships/hyperlink" Target="https://www.varam.gov.lv/lv/22-apaksnodala-pakalpojumu-parvaldibas-uzdevumi-pu" TargetMode="External"/><Relationship Id="rId43" Type="http://schemas.openxmlformats.org/officeDocument/2006/relationships/hyperlink" Target="https://www.varam.gov.lv/lv/r3-citi-resursi" TargetMode="External"/><Relationship Id="rId48" Type="http://schemas.openxmlformats.org/officeDocument/2006/relationships/hyperlink" Target="https://www.varam.gov.lv/lv/s5-vadlinijas" TargetMode="External"/><Relationship Id="rId64" Type="http://schemas.openxmlformats.org/officeDocument/2006/relationships/hyperlink" Target="https://www.varam.gov.lv/lv/22-apaksnodala-pakalpojumu-parvaldibas-uzdevumi-pu" TargetMode="External"/><Relationship Id="rId69" Type="http://schemas.openxmlformats.org/officeDocument/2006/relationships/hyperlink" Target="https://www.varam.gov.lv/lv/22-apaksnodala-pakalpojumu-parvaldibas-uzdevumi-pu" TargetMode="External"/><Relationship Id="rId113" Type="http://schemas.openxmlformats.org/officeDocument/2006/relationships/hyperlink" Target="https://www.varam.gov.lv/lv/s9-pakalpojumu-sanemeji" TargetMode="External"/><Relationship Id="rId118" Type="http://schemas.openxmlformats.org/officeDocument/2006/relationships/hyperlink" Target="https://www.varam.gov.lv/lv/r2-digitalas-tehnologijas" TargetMode="External"/><Relationship Id="rId80" Type="http://schemas.openxmlformats.org/officeDocument/2006/relationships/hyperlink" Target="https://www.varam.gov.lv/lv/22-apaksnodala-pakalpojumu-parvaldibas-uzdevumi-pu" TargetMode="External"/><Relationship Id="rId85" Type="http://schemas.openxmlformats.org/officeDocument/2006/relationships/hyperlink" Target="https://www.varam.gov.lv/lv/22-apaksnodala-pakalpojumu-parvaldibas-uzdevumi-pu" TargetMode="External"/><Relationship Id="rId12" Type="http://schemas.openxmlformats.org/officeDocument/2006/relationships/hyperlink" Target="https://www.varam.gov.lv/lv/22-apaksnodala-pakalpojumu-parvaldibas-uzdevumi-pu" TargetMode="External"/><Relationship Id="rId17" Type="http://schemas.openxmlformats.org/officeDocument/2006/relationships/hyperlink" Target="https://www.varam.gov.lv/lv/22-apaksnodala-pakalpojumu-parvaldibas-uzdevumi-pu" TargetMode="External"/><Relationship Id="rId33" Type="http://schemas.openxmlformats.org/officeDocument/2006/relationships/hyperlink" Target="https://www.varam.gov.lv/lv/s2-kultura" TargetMode="External"/><Relationship Id="rId38" Type="http://schemas.openxmlformats.org/officeDocument/2006/relationships/hyperlink" Target="https://www.varam.gov.lv/lv/s7-normativais-regulejums" TargetMode="External"/><Relationship Id="rId59" Type="http://schemas.openxmlformats.org/officeDocument/2006/relationships/hyperlink" Target="https://www.varam.gov.lv/lv/22-apaksnodala-pakalpojumu-parvaldibas-uzdevumi-pu" TargetMode="External"/><Relationship Id="rId103" Type="http://schemas.openxmlformats.org/officeDocument/2006/relationships/hyperlink" Target="https://www.varam.gov.lv/lv/s5-vadlinijas" TargetMode="External"/><Relationship Id="rId108" Type="http://schemas.openxmlformats.org/officeDocument/2006/relationships/hyperlink" Target="https://www.varam.gov.lv/lv/s7-normativais-regulejums" TargetMode="External"/><Relationship Id="rId124" Type="http://schemas.openxmlformats.org/officeDocument/2006/relationships/hyperlink" Target="https://www.varam.gov.lv/lv/r1-informacija" TargetMode="External"/><Relationship Id="rId129" Type="http://schemas.openxmlformats.org/officeDocument/2006/relationships/comments" Target="../comments1.xml"/><Relationship Id="rId54" Type="http://schemas.openxmlformats.org/officeDocument/2006/relationships/hyperlink" Target="https://www.varam.gov.lv/lv/r2-digitalas-tehnologijas" TargetMode="External"/><Relationship Id="rId70" Type="http://schemas.openxmlformats.org/officeDocument/2006/relationships/hyperlink" Target="https://www.varam.gov.lv/lv/22-apaksnodala-pakalpojumu-parvaldibas-uzdevumi-pu" TargetMode="External"/><Relationship Id="rId75" Type="http://schemas.openxmlformats.org/officeDocument/2006/relationships/hyperlink" Target="https://www.varam.gov.lv/lv/22-apaksnodala-pakalpojumu-parvaldibas-uzdevumi-pu" TargetMode="External"/><Relationship Id="rId91" Type="http://schemas.openxmlformats.org/officeDocument/2006/relationships/hyperlink" Target="https://www.varam.gov.lv/lv/s2-kultura" TargetMode="External"/><Relationship Id="rId96" Type="http://schemas.openxmlformats.org/officeDocument/2006/relationships/hyperlink" Target="https://www.varam.gov.lv/lv/s3-personals-cilveki" TargetMode="External"/><Relationship Id="rId1" Type="http://schemas.openxmlformats.org/officeDocument/2006/relationships/hyperlink" Target="https://www.varam.gov.lv/lv/22-apaksnodala-pakalpojumu-parvaldibas-uzdevumi-pu" TargetMode="External"/><Relationship Id="rId6" Type="http://schemas.openxmlformats.org/officeDocument/2006/relationships/hyperlink" Target="https://www.varam.gov.lv/lv/22-apaksnodala-pakalpojumu-parvaldibas-uzdevumi-pu" TargetMode="External"/><Relationship Id="rId23" Type="http://schemas.openxmlformats.org/officeDocument/2006/relationships/hyperlink" Target="https://www.varam.gov.lv/lv/22-apaksnodala-pakalpojumu-parvaldibas-uzdevumi-pu" TargetMode="External"/><Relationship Id="rId28" Type="http://schemas.openxmlformats.org/officeDocument/2006/relationships/hyperlink" Target="https://www.varam.gov.lv/lv/22-apaksnodala-pakalpojumu-parvaldibas-uzdevumi-pu" TargetMode="External"/><Relationship Id="rId49" Type="http://schemas.openxmlformats.org/officeDocument/2006/relationships/hyperlink" Target="https://www.varam.gov.lv/lv/s6-procesi" TargetMode="External"/><Relationship Id="rId114" Type="http://schemas.openxmlformats.org/officeDocument/2006/relationships/hyperlink" Target="https://www.varam.gov.lv/lv/r2-digitalas-tehnologijas" TargetMode="External"/><Relationship Id="rId119" Type="http://schemas.openxmlformats.org/officeDocument/2006/relationships/hyperlink" Target="https://www.varam.gov.lv/lv/r2-digitalas-tehnologijas" TargetMode="External"/><Relationship Id="rId44" Type="http://schemas.openxmlformats.org/officeDocument/2006/relationships/hyperlink" Target="https://www.varam.gov.lv/lv/s1-organizatoriska-struktura" TargetMode="External"/><Relationship Id="rId60" Type="http://schemas.openxmlformats.org/officeDocument/2006/relationships/hyperlink" Target="https://www.varam.gov.lv/lv/22-apaksnodala-pakalpojumu-parvaldibas-uzdevumi-pu" TargetMode="External"/><Relationship Id="rId65" Type="http://schemas.openxmlformats.org/officeDocument/2006/relationships/hyperlink" Target="https://www.varam.gov.lv/lv/22-apaksnodala-pakalpojumu-parvaldibas-uzdevumi-pu" TargetMode="External"/><Relationship Id="rId81" Type="http://schemas.openxmlformats.org/officeDocument/2006/relationships/hyperlink" Target="https://www.varam.gov.lv/lv/22-apaksnodala-pakalpojumu-parvaldibas-uzdevumi-pu" TargetMode="External"/><Relationship Id="rId86" Type="http://schemas.openxmlformats.org/officeDocument/2006/relationships/hyperlink" Target="https://www.varam.gov.lv/lv/2-nodala-pakalpojumu-parvaldibas-uzdevumi-un-pienakumi" TargetMode="External"/><Relationship Id="rId13" Type="http://schemas.openxmlformats.org/officeDocument/2006/relationships/hyperlink" Target="https://www.varam.gov.lv/lv/22-apaksnodala-pakalpojumu-parvaldibas-uzdevumi-pu" TargetMode="External"/><Relationship Id="rId18" Type="http://schemas.openxmlformats.org/officeDocument/2006/relationships/hyperlink" Target="https://www.varam.gov.lv/lv/22-apaksnodala-pakalpojumu-parvaldibas-uzdevumi-pu" TargetMode="External"/><Relationship Id="rId39" Type="http://schemas.openxmlformats.org/officeDocument/2006/relationships/hyperlink" Target="https://www.varam.gov.lv/lv/s8-partneri" TargetMode="External"/><Relationship Id="rId109" Type="http://schemas.openxmlformats.org/officeDocument/2006/relationships/hyperlink" Target="https://www.varam.gov.lv/lv/s7-normativais-regulejums" TargetMode="External"/><Relationship Id="rId34" Type="http://schemas.openxmlformats.org/officeDocument/2006/relationships/hyperlink" Target="https://www.varam.gov.lv/lv/s3-personals-cilveki" TargetMode="External"/><Relationship Id="rId50" Type="http://schemas.openxmlformats.org/officeDocument/2006/relationships/hyperlink" Target="https://www.varam.gov.lv/lv/s7-normativais-regulejums" TargetMode="External"/><Relationship Id="rId55" Type="http://schemas.openxmlformats.org/officeDocument/2006/relationships/hyperlink" Target="https://www.varam.gov.lv/lv/r3-citi-resursi" TargetMode="External"/><Relationship Id="rId76" Type="http://schemas.openxmlformats.org/officeDocument/2006/relationships/hyperlink" Target="https://www.varam.gov.lv/lv/22-apaksnodala-pakalpojumu-parvaldibas-uzdevumi-pu" TargetMode="External"/><Relationship Id="rId97" Type="http://schemas.openxmlformats.org/officeDocument/2006/relationships/hyperlink" Target="https://www.varam.gov.lv/lv/s3-personals-cilveki" TargetMode="External"/><Relationship Id="rId104" Type="http://schemas.openxmlformats.org/officeDocument/2006/relationships/hyperlink" Target="https://www.varam.gov.lv/lv/s5-vadlinijas" TargetMode="External"/><Relationship Id="rId120" Type="http://schemas.openxmlformats.org/officeDocument/2006/relationships/hyperlink" Target="https://www.varam.gov.lv/lv/r2-digitalas-tehnologijas" TargetMode="External"/><Relationship Id="rId125" Type="http://schemas.openxmlformats.org/officeDocument/2006/relationships/hyperlink" Target="https://www.varam.gov.lv/lv/r1-informacija" TargetMode="External"/><Relationship Id="rId7" Type="http://schemas.openxmlformats.org/officeDocument/2006/relationships/hyperlink" Target="https://www.varam.gov.lv/lv/22-apaksnodala-pakalpojumu-parvaldibas-uzdevumi-pu" TargetMode="External"/><Relationship Id="rId71" Type="http://schemas.openxmlformats.org/officeDocument/2006/relationships/hyperlink" Target="https://www.varam.gov.lv/lv/22-apaksnodala-pakalpojumu-parvaldibas-uzdevumi-pu" TargetMode="External"/><Relationship Id="rId92" Type="http://schemas.openxmlformats.org/officeDocument/2006/relationships/hyperlink" Target="https://www.varam.gov.lv/lv/s2-kultura" TargetMode="External"/><Relationship Id="rId2" Type="http://schemas.openxmlformats.org/officeDocument/2006/relationships/hyperlink" Target="https://www.varam.gov.lv/lv/4-nodala-pakalpojumiem-un-pakalpojumu-parvaldibai-nepieciesamas-spejas-un-resursi" TargetMode="External"/><Relationship Id="rId29" Type="http://schemas.openxmlformats.org/officeDocument/2006/relationships/hyperlink" Target="https://www.varam.gov.lv/lv/22-apaksnodala-pakalpojumu-parvaldibas-uzdevumi-pu" TargetMode="External"/><Relationship Id="rId24" Type="http://schemas.openxmlformats.org/officeDocument/2006/relationships/hyperlink" Target="https://www.varam.gov.lv/lv/22-apaksnodala-pakalpojumu-parvaldibas-uzdevumi-pu" TargetMode="External"/><Relationship Id="rId40" Type="http://schemas.openxmlformats.org/officeDocument/2006/relationships/hyperlink" Target="https://www.varam.gov.lv/lv/s9-pakalpojumu-sanemeji" TargetMode="External"/><Relationship Id="rId45" Type="http://schemas.openxmlformats.org/officeDocument/2006/relationships/hyperlink" Target="https://www.varam.gov.lv/lv/s2-kultura" TargetMode="External"/><Relationship Id="rId66" Type="http://schemas.openxmlformats.org/officeDocument/2006/relationships/hyperlink" Target="https://www.varam.gov.lv/lv/22-apaksnodala-pakalpojumu-parvaldibas-uzdevumi-pu" TargetMode="External"/><Relationship Id="rId87" Type="http://schemas.openxmlformats.org/officeDocument/2006/relationships/hyperlink" Target="https://www.varam.gov.lv/lv/s1-organizatoriska-struktura" TargetMode="External"/><Relationship Id="rId110" Type="http://schemas.openxmlformats.org/officeDocument/2006/relationships/hyperlink" Target="https://www.varam.gov.lv/lv/s7-normativais-regulejums" TargetMode="External"/><Relationship Id="rId115" Type="http://schemas.openxmlformats.org/officeDocument/2006/relationships/hyperlink" Target="https://www.varam.gov.lv/lv/r2-digitalas-tehnologijas" TargetMode="External"/><Relationship Id="rId61" Type="http://schemas.openxmlformats.org/officeDocument/2006/relationships/hyperlink" Target="https://www.varam.gov.lv/lv/22-apaksnodala-pakalpojumu-parvaldibas-uzdevumi-pu" TargetMode="External"/><Relationship Id="rId82" Type="http://schemas.openxmlformats.org/officeDocument/2006/relationships/hyperlink" Target="https://www.varam.gov.lv/lv/22-apaksnodala-pakalpojumu-parvaldibas-uzdevumi-pu" TargetMode="External"/><Relationship Id="rId19" Type="http://schemas.openxmlformats.org/officeDocument/2006/relationships/hyperlink" Target="https://www.varam.gov.lv/lv/22-apaksnodala-pakalpojumu-parvaldibas-uzdevumi-pu" TargetMode="External"/><Relationship Id="rId14" Type="http://schemas.openxmlformats.org/officeDocument/2006/relationships/hyperlink" Target="https://www.varam.gov.lv/lv/22-apaksnodala-pakalpojumu-parvaldibas-uzdevumi-pu" TargetMode="External"/><Relationship Id="rId30" Type="http://schemas.openxmlformats.org/officeDocument/2006/relationships/hyperlink" Target="https://www.varam.gov.lv/lv/22-apaksnodala-pakalpojumu-parvaldibas-uzdevumi-pu" TargetMode="External"/><Relationship Id="rId35" Type="http://schemas.openxmlformats.org/officeDocument/2006/relationships/hyperlink" Target="https://www.varam.gov.lv/lv/s4-kompetences" TargetMode="External"/><Relationship Id="rId56" Type="http://schemas.openxmlformats.org/officeDocument/2006/relationships/hyperlink" Target="https://www.varam.gov.lv/lv/22-apaksnodala-pakalpojumu-parvaldibas-uzdevumi-pu" TargetMode="External"/><Relationship Id="rId77" Type="http://schemas.openxmlformats.org/officeDocument/2006/relationships/hyperlink" Target="https://www.varam.gov.lv/lv/22-apaksnodala-pakalpojumu-parvaldibas-uzdevumi-pu" TargetMode="External"/><Relationship Id="rId100" Type="http://schemas.openxmlformats.org/officeDocument/2006/relationships/hyperlink" Target="https://www.varam.gov.lv/lv/s4-kompetences" TargetMode="External"/><Relationship Id="rId105" Type="http://schemas.openxmlformats.org/officeDocument/2006/relationships/hyperlink" Target="https://www.varam.gov.lv/lv/s6-procesi" TargetMode="External"/><Relationship Id="rId126" Type="http://schemas.openxmlformats.org/officeDocument/2006/relationships/hyperlink" Target="https://www.varam.gov.lv/lv/r1-informacija" TargetMode="External"/><Relationship Id="rId8" Type="http://schemas.openxmlformats.org/officeDocument/2006/relationships/hyperlink" Target="https://www.varam.gov.lv/lv/22-apaksnodala-pakalpojumu-parvaldibas-uzdevumi-pu" TargetMode="External"/><Relationship Id="rId51" Type="http://schemas.openxmlformats.org/officeDocument/2006/relationships/hyperlink" Target="https://www.varam.gov.lv/lv/s8-partneri" TargetMode="External"/><Relationship Id="rId72" Type="http://schemas.openxmlformats.org/officeDocument/2006/relationships/hyperlink" Target="https://www.varam.gov.lv/lv/22-apaksnodala-pakalpojumu-parvaldibas-uzdevumi-pu" TargetMode="External"/><Relationship Id="rId93" Type="http://schemas.openxmlformats.org/officeDocument/2006/relationships/hyperlink" Target="https://www.varam.gov.lv/lv/s2-kultura" TargetMode="External"/><Relationship Id="rId98" Type="http://schemas.openxmlformats.org/officeDocument/2006/relationships/hyperlink" Target="https://www.varam.gov.lv/lv/s4-kompetences" TargetMode="External"/><Relationship Id="rId121" Type="http://schemas.openxmlformats.org/officeDocument/2006/relationships/hyperlink" Target="https://www.varam.gov.lv/lv/r2-digitalas-tehnologijas" TargetMode="External"/><Relationship Id="rId3" Type="http://schemas.openxmlformats.org/officeDocument/2006/relationships/hyperlink" Target="https://www.varam.gov.lv/lv/22-apaksnodala-pakalpojumu-parvaldibas-uzdevumi-pu" TargetMode="External"/><Relationship Id="rId25" Type="http://schemas.openxmlformats.org/officeDocument/2006/relationships/hyperlink" Target="https://www.varam.gov.lv/lv/22-apaksnodala-pakalpojumu-parvaldibas-uzdevumi-pu" TargetMode="External"/><Relationship Id="rId46" Type="http://schemas.openxmlformats.org/officeDocument/2006/relationships/hyperlink" Target="https://www.varam.gov.lv/lv/s3-personals-cilveki" TargetMode="External"/><Relationship Id="rId67" Type="http://schemas.openxmlformats.org/officeDocument/2006/relationships/hyperlink" Target="https://www.varam.gov.lv/lv/22-apaksnodala-pakalpojumu-parvaldibas-uzdevumi-pu" TargetMode="External"/><Relationship Id="rId116" Type="http://schemas.openxmlformats.org/officeDocument/2006/relationships/hyperlink" Target="https://www.varam.gov.lv/lv/r2-digitalas-tehnologijas" TargetMode="External"/><Relationship Id="rId20" Type="http://schemas.openxmlformats.org/officeDocument/2006/relationships/hyperlink" Target="https://www.varam.gov.lv/lv/22-apaksnodala-pakalpojumu-parvaldibas-uzdevumi-pu" TargetMode="External"/><Relationship Id="rId41" Type="http://schemas.openxmlformats.org/officeDocument/2006/relationships/hyperlink" Target="https://www.varam.gov.lv/lv/r1-informacija" TargetMode="External"/><Relationship Id="rId62" Type="http://schemas.openxmlformats.org/officeDocument/2006/relationships/hyperlink" Target="https://www.varam.gov.lv/lv/22-apaksnodala-pakalpojumu-parvaldibas-uzdevumi-pu" TargetMode="External"/><Relationship Id="rId83" Type="http://schemas.openxmlformats.org/officeDocument/2006/relationships/hyperlink" Target="https://www.varam.gov.lv/lv/22-apaksnodala-pakalpojumu-parvaldibas-uzdevumi-pu" TargetMode="External"/><Relationship Id="rId88" Type="http://schemas.openxmlformats.org/officeDocument/2006/relationships/hyperlink" Target="https://www.varam.gov.lv/lv/s1-organizatoriska-struktura" TargetMode="External"/><Relationship Id="rId111" Type="http://schemas.openxmlformats.org/officeDocument/2006/relationships/hyperlink" Target="https://www.varam.gov.lv/lv/s8-partneri" TargetMode="External"/><Relationship Id="rId15" Type="http://schemas.openxmlformats.org/officeDocument/2006/relationships/hyperlink" Target="https://www.varam.gov.lv/lv/22-apaksnodala-pakalpojumu-parvaldibas-uzdevumi-pu" TargetMode="External"/><Relationship Id="rId36" Type="http://schemas.openxmlformats.org/officeDocument/2006/relationships/hyperlink" Target="https://www.varam.gov.lv/lv/s5-vadlinijas" TargetMode="External"/><Relationship Id="rId57" Type="http://schemas.openxmlformats.org/officeDocument/2006/relationships/hyperlink" Target="https://www.varam.gov.lv/lv/22-apaksnodala-pakalpojumu-parvaldibas-uzdevumi-pu" TargetMode="External"/><Relationship Id="rId106" Type="http://schemas.openxmlformats.org/officeDocument/2006/relationships/hyperlink" Target="https://www.varam.gov.lv/lv/s6-procesi" TargetMode="External"/><Relationship Id="rId127" Type="http://schemas.openxmlformats.org/officeDocument/2006/relationships/printerSettings" Target="../printerSettings/printerSettings1.bin"/><Relationship Id="rId10" Type="http://schemas.openxmlformats.org/officeDocument/2006/relationships/hyperlink" Target="https://www.varam.gov.lv/lv/22-apaksnodala-pakalpojumu-parvaldibas-uzdevumi-pu" TargetMode="External"/><Relationship Id="rId31" Type="http://schemas.openxmlformats.org/officeDocument/2006/relationships/hyperlink" Target="https://www.varam.gov.lv/lv/22-apaksnodala-pakalpojumu-parvaldibas-uzdevumi-pu" TargetMode="External"/><Relationship Id="rId52" Type="http://schemas.openxmlformats.org/officeDocument/2006/relationships/hyperlink" Target="https://www.varam.gov.lv/lv/s9-pakalpojumu-sanemeji" TargetMode="External"/><Relationship Id="rId73" Type="http://schemas.openxmlformats.org/officeDocument/2006/relationships/hyperlink" Target="https://www.varam.gov.lv/lv/22-apaksnodala-pakalpojumu-parvaldibas-uzdevumi-pu" TargetMode="External"/><Relationship Id="rId78" Type="http://schemas.openxmlformats.org/officeDocument/2006/relationships/hyperlink" Target="https://www.varam.gov.lv/lv/22-apaksnodala-pakalpojumu-parvaldibas-uzdevumi-pu" TargetMode="External"/><Relationship Id="rId94" Type="http://schemas.openxmlformats.org/officeDocument/2006/relationships/hyperlink" Target="https://www.varam.gov.lv/lv/s2-kultura" TargetMode="External"/><Relationship Id="rId99" Type="http://schemas.openxmlformats.org/officeDocument/2006/relationships/hyperlink" Target="https://www.varam.gov.lv/lv/s4-kompetences" TargetMode="External"/><Relationship Id="rId101" Type="http://schemas.openxmlformats.org/officeDocument/2006/relationships/hyperlink" Target="https://www.varam.gov.lv/lv/s4-kompetences" TargetMode="External"/><Relationship Id="rId122" Type="http://schemas.openxmlformats.org/officeDocument/2006/relationships/hyperlink" Target="https://www.varam.gov.lv/lv/14-apaksnodala-pakalpojumu-parvaldibas-dalibnieku-lomas-un-pienakumi" TargetMode="External"/><Relationship Id="rId4" Type="http://schemas.openxmlformats.org/officeDocument/2006/relationships/hyperlink" Target="https://www.varam.gov.lv/lv/22-apaksnodala-pakalpojumu-parvaldibas-uzdevumi-pu" TargetMode="External"/><Relationship Id="rId9" Type="http://schemas.openxmlformats.org/officeDocument/2006/relationships/hyperlink" Target="https://www.varam.gov.lv/lv/22-apaksnodala-pakalpojumu-parvaldibas-uzdevumi-pu" TargetMode="External"/><Relationship Id="rId26" Type="http://schemas.openxmlformats.org/officeDocument/2006/relationships/hyperlink" Target="https://www.varam.gov.lv/lv/22-apaksnodala-pakalpojumu-parvaldibas-uzdevumi-pu"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29325A-3017-4C33-BC67-1E9027632F78}">
  <sheetPr>
    <tabColor theme="6" tint="0.59999389629810485"/>
    <outlinePr summaryBelow="0" summaryRight="0"/>
    <pageSetUpPr fitToPage="1"/>
  </sheetPr>
  <dimension ref="A1:BK217"/>
  <sheetViews>
    <sheetView showGridLines="0" showZeros="0" zoomScaleNormal="100" workbookViewId="0">
      <pane xSplit="7" ySplit="9" topLeftCell="H10" activePane="bottomRight" state="frozen"/>
      <selection pane="topRight" activeCell="P1" sqref="P1"/>
      <selection pane="bottomLeft" activeCell="A5" sqref="A5"/>
      <selection pane="bottomRight"/>
    </sheetView>
  </sheetViews>
  <sheetFormatPr defaultColWidth="9.140625" defaultRowHeight="15.75" outlineLevelRow="2" outlineLevelCol="1" x14ac:dyDescent="0.25"/>
  <cols>
    <col min="1" max="1" width="4.7109375" style="82" customWidth="1"/>
    <col min="2" max="2" width="7.7109375" style="1" customWidth="1"/>
    <col min="3" max="3" width="5.7109375" style="14" customWidth="1"/>
    <col min="4" max="4" width="65.7109375" style="3" customWidth="1"/>
    <col min="5" max="5" width="12.7109375" style="9" customWidth="1" collapsed="1"/>
    <col min="6" max="7" width="9.7109375" style="33" hidden="1" customWidth="1" outlineLevel="1"/>
    <col min="8" max="19" width="10.7109375" style="9" hidden="1" customWidth="1" outlineLevel="1"/>
    <col min="20" max="49" width="12.7109375" style="9" hidden="1" customWidth="1" outlineLevel="1"/>
    <col min="50" max="50" width="7.7109375" style="9" hidden="1" customWidth="1" outlineLevel="1"/>
    <col min="51" max="54" width="7.7109375" style="41" hidden="1" customWidth="1"/>
    <col min="55" max="55" width="7.7109375" style="9" customWidth="1"/>
    <col min="56" max="57" width="11.7109375" style="1" customWidth="1"/>
    <col min="58" max="58" width="12.7109375" style="102" customWidth="1"/>
    <col min="59" max="60" width="15.7109375" style="5" customWidth="1"/>
    <col min="61" max="62" width="12.7109375" style="1" customWidth="1"/>
    <col min="63" max="63" width="45.7109375" style="63" customWidth="1"/>
    <col min="64" max="16384" width="9.140625" style="2"/>
  </cols>
  <sheetData>
    <row r="1" spans="1:63" ht="15" customHeight="1" x14ac:dyDescent="0.25">
      <c r="A1" s="76"/>
      <c r="B1" s="193" t="s">
        <v>80</v>
      </c>
      <c r="C1" s="194"/>
      <c r="D1" s="194"/>
      <c r="E1" s="195"/>
      <c r="F1" s="214" t="s">
        <v>89</v>
      </c>
      <c r="G1" s="215"/>
      <c r="H1" s="218" t="s">
        <v>388</v>
      </c>
      <c r="I1" s="219"/>
      <c r="J1" s="219"/>
      <c r="K1" s="219"/>
      <c r="L1" s="219"/>
      <c r="M1" s="219"/>
      <c r="N1" s="219"/>
      <c r="O1" s="219"/>
      <c r="P1" s="219"/>
      <c r="Q1" s="219"/>
      <c r="R1" s="219"/>
      <c r="S1" s="220"/>
      <c r="T1" s="17" t="s">
        <v>0</v>
      </c>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91" t="s">
        <v>88</v>
      </c>
      <c r="AY1" s="188" t="s">
        <v>110</v>
      </c>
      <c r="AZ1" s="188"/>
      <c r="BA1" s="188"/>
      <c r="BB1" s="188"/>
      <c r="BC1" s="191" t="s">
        <v>72</v>
      </c>
      <c r="BD1" s="207"/>
      <c r="BE1" s="208"/>
      <c r="BF1" s="96"/>
      <c r="BG1" s="11"/>
      <c r="BH1" s="11"/>
      <c r="BI1" s="19"/>
      <c r="BJ1" s="20"/>
      <c r="BK1" s="64"/>
    </row>
    <row r="2" spans="1:63" ht="15" customHeight="1" x14ac:dyDescent="0.25">
      <c r="A2" s="77"/>
      <c r="B2" s="226" t="s">
        <v>71</v>
      </c>
      <c r="C2" s="227"/>
      <c r="D2" s="181" t="s">
        <v>416</v>
      </c>
      <c r="E2" s="182"/>
      <c r="F2" s="216"/>
      <c r="G2" s="217"/>
      <c r="H2" s="209" t="s">
        <v>55</v>
      </c>
      <c r="I2" s="209" t="s">
        <v>68</v>
      </c>
      <c r="J2" s="209" t="s">
        <v>97</v>
      </c>
      <c r="K2" s="209" t="s">
        <v>66</v>
      </c>
      <c r="L2" s="209" t="s">
        <v>64</v>
      </c>
      <c r="M2" s="209" t="s">
        <v>65</v>
      </c>
      <c r="N2" s="209" t="s">
        <v>56</v>
      </c>
      <c r="O2" s="209" t="s">
        <v>63</v>
      </c>
      <c r="P2" s="209" t="s">
        <v>84</v>
      </c>
      <c r="Q2" s="209" t="s">
        <v>57</v>
      </c>
      <c r="R2" s="209" t="s">
        <v>58</v>
      </c>
      <c r="S2" s="209" t="s">
        <v>59</v>
      </c>
      <c r="T2" s="187" t="s">
        <v>90</v>
      </c>
      <c r="U2" s="187" t="s">
        <v>91</v>
      </c>
      <c r="V2" s="187" t="s">
        <v>4</v>
      </c>
      <c r="W2" s="187" t="s">
        <v>6</v>
      </c>
      <c r="X2" s="187" t="s">
        <v>8</v>
      </c>
      <c r="Y2" s="187" t="s">
        <v>10</v>
      </c>
      <c r="Z2" s="187" t="s">
        <v>12</v>
      </c>
      <c r="AA2" s="187" t="s">
        <v>14</v>
      </c>
      <c r="AB2" s="187" t="s">
        <v>16</v>
      </c>
      <c r="AC2" s="187" t="s">
        <v>18</v>
      </c>
      <c r="AD2" s="187" t="s">
        <v>20</v>
      </c>
      <c r="AE2" s="187" t="s">
        <v>22</v>
      </c>
      <c r="AF2" s="187" t="s">
        <v>62</v>
      </c>
      <c r="AG2" s="187" t="s">
        <v>25</v>
      </c>
      <c r="AH2" s="187" t="s">
        <v>27</v>
      </c>
      <c r="AI2" s="187" t="s">
        <v>29</v>
      </c>
      <c r="AJ2" s="187" t="s">
        <v>31</v>
      </c>
      <c r="AK2" s="187" t="s">
        <v>33</v>
      </c>
      <c r="AL2" s="187" t="s">
        <v>35</v>
      </c>
      <c r="AM2" s="187" t="s">
        <v>92</v>
      </c>
      <c r="AN2" s="187" t="s">
        <v>93</v>
      </c>
      <c r="AO2" s="187" t="s">
        <v>39</v>
      </c>
      <c r="AP2" s="187" t="s">
        <v>41</v>
      </c>
      <c r="AQ2" s="187" t="s">
        <v>94</v>
      </c>
      <c r="AR2" s="187" t="s">
        <v>109</v>
      </c>
      <c r="AS2" s="187" t="s">
        <v>46</v>
      </c>
      <c r="AT2" s="187" t="s">
        <v>48</v>
      </c>
      <c r="AU2" s="187" t="s">
        <v>50</v>
      </c>
      <c r="AV2" s="187" t="s">
        <v>52</v>
      </c>
      <c r="AW2" s="192" t="s">
        <v>54</v>
      </c>
      <c r="AX2" s="191"/>
      <c r="AY2" s="189"/>
      <c r="AZ2" s="189"/>
      <c r="BA2" s="189"/>
      <c r="BB2" s="189"/>
      <c r="BC2" s="191"/>
      <c r="BD2" s="185"/>
      <c r="BE2" s="186"/>
      <c r="BF2" s="97"/>
      <c r="BG2" s="23"/>
      <c r="BH2" s="23"/>
      <c r="BI2" s="21"/>
      <c r="BJ2" s="22"/>
      <c r="BK2" s="42"/>
    </row>
    <row r="3" spans="1:63" ht="15" customHeight="1" x14ac:dyDescent="0.25">
      <c r="A3" s="77"/>
      <c r="B3" s="224" t="s">
        <v>70</v>
      </c>
      <c r="C3" s="225"/>
      <c r="D3" s="84" t="s">
        <v>457</v>
      </c>
      <c r="E3" s="94"/>
      <c r="F3" s="221" t="s">
        <v>388</v>
      </c>
      <c r="G3" s="192" t="s">
        <v>0</v>
      </c>
      <c r="H3" s="209"/>
      <c r="I3" s="209"/>
      <c r="J3" s="209"/>
      <c r="K3" s="209"/>
      <c r="L3" s="209"/>
      <c r="M3" s="209"/>
      <c r="N3" s="209"/>
      <c r="O3" s="209"/>
      <c r="P3" s="209"/>
      <c r="Q3" s="209"/>
      <c r="R3" s="209"/>
      <c r="S3" s="209"/>
      <c r="T3" s="187"/>
      <c r="U3" s="187"/>
      <c r="V3" s="187"/>
      <c r="W3" s="187"/>
      <c r="X3" s="187"/>
      <c r="Y3" s="187"/>
      <c r="Z3" s="187"/>
      <c r="AA3" s="187"/>
      <c r="AB3" s="187"/>
      <c r="AC3" s="187"/>
      <c r="AD3" s="187"/>
      <c r="AE3" s="187"/>
      <c r="AF3" s="187"/>
      <c r="AG3" s="187"/>
      <c r="AH3" s="187"/>
      <c r="AI3" s="187"/>
      <c r="AJ3" s="187"/>
      <c r="AK3" s="187"/>
      <c r="AL3" s="187"/>
      <c r="AM3" s="187"/>
      <c r="AN3" s="187"/>
      <c r="AO3" s="187"/>
      <c r="AP3" s="187"/>
      <c r="AQ3" s="187"/>
      <c r="AR3" s="187"/>
      <c r="AS3" s="187"/>
      <c r="AT3" s="187"/>
      <c r="AU3" s="187"/>
      <c r="AV3" s="187"/>
      <c r="AW3" s="192"/>
      <c r="AX3" s="191"/>
      <c r="AY3" s="189"/>
      <c r="AZ3" s="189"/>
      <c r="BA3" s="189"/>
      <c r="BB3" s="189"/>
      <c r="BC3" s="191"/>
      <c r="BD3" s="185"/>
      <c r="BE3" s="186"/>
      <c r="BF3" s="97"/>
      <c r="BG3" s="23"/>
      <c r="BH3" s="23"/>
      <c r="BI3" s="185"/>
      <c r="BJ3" s="186"/>
      <c r="BK3" s="42"/>
    </row>
    <row r="4" spans="1:63" s="1" customFormat="1" ht="24.95" customHeight="1" x14ac:dyDescent="0.25">
      <c r="A4" s="77"/>
      <c r="B4" s="228" t="s">
        <v>413</v>
      </c>
      <c r="C4" s="229"/>
      <c r="D4" s="83" t="s">
        <v>414</v>
      </c>
      <c r="E4" s="95"/>
      <c r="F4" s="221"/>
      <c r="G4" s="192"/>
      <c r="H4" s="209"/>
      <c r="I4" s="209"/>
      <c r="J4" s="209"/>
      <c r="K4" s="209"/>
      <c r="L4" s="209"/>
      <c r="M4" s="209"/>
      <c r="N4" s="209"/>
      <c r="O4" s="209"/>
      <c r="P4" s="209"/>
      <c r="Q4" s="209"/>
      <c r="R4" s="209"/>
      <c r="S4" s="209"/>
      <c r="T4" s="187"/>
      <c r="U4" s="187"/>
      <c r="V4" s="187"/>
      <c r="W4" s="187"/>
      <c r="X4" s="187"/>
      <c r="Y4" s="187"/>
      <c r="Z4" s="187"/>
      <c r="AA4" s="187"/>
      <c r="AB4" s="187"/>
      <c r="AC4" s="187"/>
      <c r="AD4" s="187"/>
      <c r="AE4" s="187"/>
      <c r="AF4" s="187"/>
      <c r="AG4" s="187"/>
      <c r="AH4" s="187"/>
      <c r="AI4" s="187"/>
      <c r="AJ4" s="187"/>
      <c r="AK4" s="187"/>
      <c r="AL4" s="187"/>
      <c r="AM4" s="187"/>
      <c r="AN4" s="187"/>
      <c r="AO4" s="187"/>
      <c r="AP4" s="187"/>
      <c r="AQ4" s="187"/>
      <c r="AR4" s="187"/>
      <c r="AS4" s="187"/>
      <c r="AT4" s="187"/>
      <c r="AU4" s="187"/>
      <c r="AV4" s="187"/>
      <c r="AW4" s="192"/>
      <c r="AX4" s="191"/>
      <c r="AY4" s="189"/>
      <c r="AZ4" s="189"/>
      <c r="BA4" s="189"/>
      <c r="BB4" s="189"/>
      <c r="BC4" s="191"/>
      <c r="BD4" s="206" t="s">
        <v>75</v>
      </c>
      <c r="BE4" s="197"/>
      <c r="BF4" s="97"/>
      <c r="BG4" s="23"/>
      <c r="BH4" s="23"/>
      <c r="BI4" s="196" t="s">
        <v>60</v>
      </c>
      <c r="BJ4" s="197"/>
      <c r="BK4" s="42"/>
    </row>
    <row r="5" spans="1:63" s="1" customFormat="1" ht="65.099999999999994" customHeight="1" x14ac:dyDescent="0.25">
      <c r="A5" s="78"/>
      <c r="B5" s="222"/>
      <c r="C5" s="223"/>
      <c r="D5" s="183"/>
      <c r="E5" s="184"/>
      <c r="F5" s="221"/>
      <c r="G5" s="192"/>
      <c r="H5" s="209"/>
      <c r="I5" s="209"/>
      <c r="J5" s="209"/>
      <c r="K5" s="209"/>
      <c r="L5" s="209"/>
      <c r="M5" s="209"/>
      <c r="N5" s="209"/>
      <c r="O5" s="209"/>
      <c r="P5" s="209"/>
      <c r="Q5" s="209"/>
      <c r="R5" s="209"/>
      <c r="S5" s="209"/>
      <c r="T5" s="187"/>
      <c r="U5" s="187"/>
      <c r="V5" s="187"/>
      <c r="W5" s="187"/>
      <c r="X5" s="187"/>
      <c r="Y5" s="187"/>
      <c r="Z5" s="187"/>
      <c r="AA5" s="187"/>
      <c r="AB5" s="187"/>
      <c r="AC5" s="187"/>
      <c r="AD5" s="187"/>
      <c r="AE5" s="187"/>
      <c r="AF5" s="187"/>
      <c r="AG5" s="187"/>
      <c r="AH5" s="187"/>
      <c r="AI5" s="187"/>
      <c r="AJ5" s="187"/>
      <c r="AK5" s="187"/>
      <c r="AL5" s="187"/>
      <c r="AM5" s="187"/>
      <c r="AN5" s="187"/>
      <c r="AO5" s="187"/>
      <c r="AP5" s="187"/>
      <c r="AQ5" s="187"/>
      <c r="AR5" s="187"/>
      <c r="AS5" s="187"/>
      <c r="AT5" s="187"/>
      <c r="AU5" s="187"/>
      <c r="AV5" s="187"/>
      <c r="AW5" s="192"/>
      <c r="AX5" s="191"/>
      <c r="AY5" s="190" t="s">
        <v>83</v>
      </c>
      <c r="AZ5" s="190" t="s">
        <v>67</v>
      </c>
      <c r="BA5" s="190" t="s">
        <v>389</v>
      </c>
      <c r="BB5" s="190" t="s">
        <v>389</v>
      </c>
      <c r="BC5" s="191"/>
      <c r="BD5" s="176" t="s">
        <v>464</v>
      </c>
      <c r="BE5" s="176" t="s">
        <v>465</v>
      </c>
      <c r="BF5" s="97"/>
      <c r="BG5" s="23"/>
      <c r="BH5" s="23"/>
      <c r="BI5" s="177" t="s">
        <v>391</v>
      </c>
      <c r="BJ5" s="177" t="s">
        <v>390</v>
      </c>
      <c r="BK5" s="42"/>
    </row>
    <row r="6" spans="1:63" s="4" customFormat="1" ht="24.95" customHeight="1" x14ac:dyDescent="0.25">
      <c r="A6" s="79"/>
      <c r="B6" s="230" t="s">
        <v>415</v>
      </c>
      <c r="C6" s="24"/>
      <c r="D6" s="178" t="s">
        <v>200</v>
      </c>
      <c r="E6" s="180" t="s">
        <v>81</v>
      </c>
      <c r="F6" s="221"/>
      <c r="G6" s="192"/>
      <c r="H6" s="30" t="s">
        <v>95</v>
      </c>
      <c r="I6" s="30" t="s">
        <v>96</v>
      </c>
      <c r="J6" s="30" t="s">
        <v>98</v>
      </c>
      <c r="K6" s="30" t="s">
        <v>99</v>
      </c>
      <c r="L6" s="30" t="s">
        <v>100</v>
      </c>
      <c r="M6" s="30" t="s">
        <v>101</v>
      </c>
      <c r="N6" s="30" t="s">
        <v>102</v>
      </c>
      <c r="O6" s="30" t="s">
        <v>103</v>
      </c>
      <c r="P6" s="30" t="s">
        <v>104</v>
      </c>
      <c r="Q6" s="30" t="s">
        <v>105</v>
      </c>
      <c r="R6" s="30" t="s">
        <v>106</v>
      </c>
      <c r="S6" s="30" t="s">
        <v>107</v>
      </c>
      <c r="T6" s="37" t="s">
        <v>1</v>
      </c>
      <c r="U6" s="37" t="s">
        <v>2</v>
      </c>
      <c r="V6" s="37" t="s">
        <v>3</v>
      </c>
      <c r="W6" s="37" t="s">
        <v>5</v>
      </c>
      <c r="X6" s="37" t="s">
        <v>7</v>
      </c>
      <c r="Y6" s="37" t="s">
        <v>9</v>
      </c>
      <c r="Z6" s="37" t="s">
        <v>11</v>
      </c>
      <c r="AA6" s="37" t="s">
        <v>13</v>
      </c>
      <c r="AB6" s="37" t="s">
        <v>15</v>
      </c>
      <c r="AC6" s="37" t="s">
        <v>17</v>
      </c>
      <c r="AD6" s="37" t="s">
        <v>19</v>
      </c>
      <c r="AE6" s="37" t="s">
        <v>21</v>
      </c>
      <c r="AF6" s="37" t="s">
        <v>23</v>
      </c>
      <c r="AG6" s="37" t="s">
        <v>24</v>
      </c>
      <c r="AH6" s="37" t="s">
        <v>26</v>
      </c>
      <c r="AI6" s="37" t="s">
        <v>28</v>
      </c>
      <c r="AJ6" s="37" t="s">
        <v>30</v>
      </c>
      <c r="AK6" s="37" t="s">
        <v>32</v>
      </c>
      <c r="AL6" s="37" t="s">
        <v>34</v>
      </c>
      <c r="AM6" s="37" t="s">
        <v>36</v>
      </c>
      <c r="AN6" s="37" t="s">
        <v>37</v>
      </c>
      <c r="AO6" s="37" t="s">
        <v>38</v>
      </c>
      <c r="AP6" s="37" t="s">
        <v>40</v>
      </c>
      <c r="AQ6" s="37" t="s">
        <v>42</v>
      </c>
      <c r="AR6" s="37" t="s">
        <v>44</v>
      </c>
      <c r="AS6" s="37" t="s">
        <v>45</v>
      </c>
      <c r="AT6" s="37" t="s">
        <v>47</v>
      </c>
      <c r="AU6" s="37" t="s">
        <v>49</v>
      </c>
      <c r="AV6" s="37" t="s">
        <v>51</v>
      </c>
      <c r="AW6" s="37" t="s">
        <v>53</v>
      </c>
      <c r="AX6" s="191"/>
      <c r="AY6" s="190"/>
      <c r="AZ6" s="190"/>
      <c r="BA6" s="190"/>
      <c r="BB6" s="190"/>
      <c r="BC6" s="191"/>
      <c r="BD6" s="176"/>
      <c r="BE6" s="176"/>
      <c r="BF6" s="180" t="s">
        <v>73</v>
      </c>
      <c r="BG6" s="210" t="s">
        <v>69</v>
      </c>
      <c r="BH6" s="211" t="s">
        <v>63</v>
      </c>
      <c r="BI6" s="177"/>
      <c r="BJ6" s="177"/>
      <c r="BK6" s="175" t="s">
        <v>61</v>
      </c>
    </row>
    <row r="7" spans="1:63" s="4" customFormat="1" ht="24.95" customHeight="1" x14ac:dyDescent="0.25">
      <c r="A7" s="212" t="s">
        <v>67</v>
      </c>
      <c r="B7" s="231"/>
      <c r="C7" s="24"/>
      <c r="D7" s="179"/>
      <c r="E7" s="180"/>
      <c r="F7" s="221"/>
      <c r="G7" s="192"/>
      <c r="H7" s="38">
        <f>BE154</f>
        <v>0</v>
      </c>
      <c r="I7" s="38">
        <f>BE159</f>
        <v>0</v>
      </c>
      <c r="J7" s="38">
        <f>BE169</f>
        <v>0</v>
      </c>
      <c r="K7" s="38">
        <f>BE173</f>
        <v>0</v>
      </c>
      <c r="L7" s="38">
        <f>BE178</f>
        <v>0</v>
      </c>
      <c r="M7" s="38">
        <f>BE182</f>
        <v>0</v>
      </c>
      <c r="N7" s="38">
        <f>BE187</f>
        <v>0</v>
      </c>
      <c r="O7" s="38">
        <f>BE192</f>
        <v>0</v>
      </c>
      <c r="P7" s="38">
        <f>BE195</f>
        <v>0</v>
      </c>
      <c r="Q7" s="38">
        <f>BE197</f>
        <v>0</v>
      </c>
      <c r="R7" s="38">
        <f>BE201</f>
        <v>0</v>
      </c>
      <c r="S7" s="38">
        <f>BE211</f>
        <v>0</v>
      </c>
      <c r="T7" s="39">
        <f>BE11</f>
        <v>45658</v>
      </c>
      <c r="U7" s="39">
        <f>BE15</f>
        <v>0</v>
      </c>
      <c r="V7" s="39">
        <f>BE19</f>
        <v>0</v>
      </c>
      <c r="W7" s="39">
        <f>BE24</f>
        <v>0</v>
      </c>
      <c r="X7" s="39">
        <f>BE31</f>
        <v>0</v>
      </c>
      <c r="Y7" s="39">
        <f>BE37</f>
        <v>0</v>
      </c>
      <c r="Z7" s="39">
        <f>BE39</f>
        <v>0</v>
      </c>
      <c r="AA7" s="39">
        <f>BE42</f>
        <v>0</v>
      </c>
      <c r="AB7" s="39">
        <f>BE49</f>
        <v>0</v>
      </c>
      <c r="AC7" s="39">
        <f>BE53</f>
        <v>0</v>
      </c>
      <c r="AD7" s="39">
        <f>BE56</f>
        <v>0</v>
      </c>
      <c r="AE7" s="39">
        <f>BE58</f>
        <v>0</v>
      </c>
      <c r="AF7" s="39">
        <f>BE62</f>
        <v>0</v>
      </c>
      <c r="AG7" s="39">
        <f>BE65</f>
        <v>0</v>
      </c>
      <c r="AH7" s="39">
        <f>BE67</f>
        <v>0</v>
      </c>
      <c r="AI7" s="39">
        <f>BE69</f>
        <v>0</v>
      </c>
      <c r="AJ7" s="39">
        <f>BE77</f>
        <v>0</v>
      </c>
      <c r="AK7" s="39">
        <f>BE79</f>
        <v>0</v>
      </c>
      <c r="AL7" s="39">
        <f>BE85</f>
        <v>0</v>
      </c>
      <c r="AM7" s="39">
        <f>BE87</f>
        <v>0</v>
      </c>
      <c r="AN7" s="39">
        <f>BE94</f>
        <v>0</v>
      </c>
      <c r="AO7" s="39">
        <f>BE99</f>
        <v>0</v>
      </c>
      <c r="AP7" s="39">
        <f>BE102</f>
        <v>0</v>
      </c>
      <c r="AQ7" s="39">
        <f>BE105</f>
        <v>0</v>
      </c>
      <c r="AR7" s="39">
        <f>BE112</f>
        <v>0</v>
      </c>
      <c r="AS7" s="39">
        <f>BE120</f>
        <v>0</v>
      </c>
      <c r="AT7" s="39">
        <f>BE125</f>
        <v>0</v>
      </c>
      <c r="AU7" s="39">
        <f>BE127</f>
        <v>0</v>
      </c>
      <c r="AV7" s="39">
        <f>BE130</f>
        <v>0</v>
      </c>
      <c r="AW7" s="39">
        <f>BE135</f>
        <v>0</v>
      </c>
      <c r="AX7" s="191"/>
      <c r="AY7" s="233" t="s">
        <v>444</v>
      </c>
      <c r="AZ7" s="234"/>
      <c r="BA7" s="234"/>
      <c r="BB7" s="235"/>
      <c r="BC7" s="191"/>
      <c r="BD7" s="176"/>
      <c r="BE7" s="176"/>
      <c r="BF7" s="180"/>
      <c r="BG7" s="210"/>
      <c r="BH7" s="211"/>
      <c r="BI7" s="177"/>
      <c r="BJ7" s="177"/>
      <c r="BK7" s="175"/>
    </row>
    <row r="8" spans="1:63" s="4" customFormat="1" ht="15" customHeight="1" x14ac:dyDescent="0.25">
      <c r="A8" s="212"/>
      <c r="B8" s="65">
        <f>COUNTA(C10:C238)</f>
        <v>44</v>
      </c>
      <c r="C8" s="65"/>
      <c r="D8" s="25">
        <f>COUNTA(D10:D238)</f>
        <v>161</v>
      </c>
      <c r="E8" s="12"/>
      <c r="F8" s="221"/>
      <c r="G8" s="192"/>
      <c r="H8" s="31">
        <f t="shared" ref="H8:AW8" si="0">COUNTA(H10:H238)</f>
        <v>0</v>
      </c>
      <c r="I8" s="31">
        <f t="shared" si="0"/>
        <v>0</v>
      </c>
      <c r="J8" s="31">
        <f t="shared" si="0"/>
        <v>0</v>
      </c>
      <c r="K8" s="31">
        <f t="shared" si="0"/>
        <v>0</v>
      </c>
      <c r="L8" s="31">
        <f t="shared" si="0"/>
        <v>0</v>
      </c>
      <c r="M8" s="31">
        <f t="shared" si="0"/>
        <v>0</v>
      </c>
      <c r="N8" s="31">
        <f t="shared" si="0"/>
        <v>0</v>
      </c>
      <c r="O8" s="31">
        <f t="shared" si="0"/>
        <v>0</v>
      </c>
      <c r="P8" s="31">
        <f t="shared" si="0"/>
        <v>0</v>
      </c>
      <c r="Q8" s="31">
        <f t="shared" si="0"/>
        <v>0</v>
      </c>
      <c r="R8" s="31">
        <f t="shared" si="0"/>
        <v>0</v>
      </c>
      <c r="S8" s="31">
        <f t="shared" si="0"/>
        <v>0</v>
      </c>
      <c r="T8" s="32">
        <f t="shared" si="0"/>
        <v>0</v>
      </c>
      <c r="U8" s="32">
        <f t="shared" si="0"/>
        <v>0</v>
      </c>
      <c r="V8" s="32">
        <f t="shared" si="0"/>
        <v>0</v>
      </c>
      <c r="W8" s="32">
        <f t="shared" si="0"/>
        <v>0</v>
      </c>
      <c r="X8" s="32">
        <f t="shared" si="0"/>
        <v>0</v>
      </c>
      <c r="Y8" s="32">
        <f t="shared" si="0"/>
        <v>0</v>
      </c>
      <c r="Z8" s="32">
        <f t="shared" si="0"/>
        <v>0</v>
      </c>
      <c r="AA8" s="32">
        <f t="shared" si="0"/>
        <v>0</v>
      </c>
      <c r="AB8" s="32">
        <f t="shared" si="0"/>
        <v>0</v>
      </c>
      <c r="AC8" s="32">
        <f t="shared" si="0"/>
        <v>0</v>
      </c>
      <c r="AD8" s="32">
        <f t="shared" si="0"/>
        <v>0</v>
      </c>
      <c r="AE8" s="32">
        <f t="shared" si="0"/>
        <v>0</v>
      </c>
      <c r="AF8" s="32">
        <f t="shared" si="0"/>
        <v>0</v>
      </c>
      <c r="AG8" s="32">
        <f t="shared" si="0"/>
        <v>0</v>
      </c>
      <c r="AH8" s="32">
        <f t="shared" si="0"/>
        <v>0</v>
      </c>
      <c r="AI8" s="32">
        <f t="shared" si="0"/>
        <v>0</v>
      </c>
      <c r="AJ8" s="32">
        <f t="shared" si="0"/>
        <v>0</v>
      </c>
      <c r="AK8" s="32">
        <f t="shared" si="0"/>
        <v>0</v>
      </c>
      <c r="AL8" s="32">
        <f t="shared" si="0"/>
        <v>0</v>
      </c>
      <c r="AM8" s="32">
        <f t="shared" si="0"/>
        <v>0</v>
      </c>
      <c r="AN8" s="32">
        <f t="shared" si="0"/>
        <v>0</v>
      </c>
      <c r="AO8" s="32">
        <f t="shared" si="0"/>
        <v>0</v>
      </c>
      <c r="AP8" s="32">
        <f t="shared" si="0"/>
        <v>0</v>
      </c>
      <c r="AQ8" s="32">
        <f t="shared" si="0"/>
        <v>0</v>
      </c>
      <c r="AR8" s="32">
        <f t="shared" si="0"/>
        <v>0</v>
      </c>
      <c r="AS8" s="32">
        <f t="shared" si="0"/>
        <v>0</v>
      </c>
      <c r="AT8" s="32">
        <f t="shared" si="0"/>
        <v>0</v>
      </c>
      <c r="AU8" s="32">
        <f t="shared" si="0"/>
        <v>0</v>
      </c>
      <c r="AV8" s="32">
        <f t="shared" si="0"/>
        <v>0</v>
      </c>
      <c r="AW8" s="32">
        <f t="shared" si="0"/>
        <v>0</v>
      </c>
      <c r="AX8" s="191"/>
      <c r="AY8" s="233"/>
      <c r="AZ8" s="234"/>
      <c r="BA8" s="234"/>
      <c r="BB8" s="235"/>
      <c r="BC8" s="191"/>
      <c r="BD8" s="74" t="s">
        <v>74</v>
      </c>
      <c r="BE8" s="74" t="s">
        <v>74</v>
      </c>
      <c r="BF8" s="98"/>
      <c r="BG8" s="12">
        <f>COUNTA(BG10:BG238)</f>
        <v>2</v>
      </c>
      <c r="BH8" s="12">
        <f>COUNTA(BH10:BH238)</f>
        <v>2</v>
      </c>
      <c r="BI8" s="13">
        <f>SUM(BI10:BI238)</f>
        <v>0</v>
      </c>
      <c r="BJ8" s="12">
        <f>COUNTA(BJ10:BJ238)</f>
        <v>2</v>
      </c>
      <c r="BK8" s="12">
        <f>COUNTA(BK10:BK238)</f>
        <v>2</v>
      </c>
    </row>
    <row r="9" spans="1:63" ht="15" customHeight="1" x14ac:dyDescent="0.25">
      <c r="A9" s="80"/>
      <c r="B9" s="66">
        <f>SUBTOTAL(103,C10:C238)</f>
        <v>44</v>
      </c>
      <c r="C9" s="66"/>
      <c r="D9" s="48">
        <f>SUBTOTAL(103,D10:D238)</f>
        <v>3</v>
      </c>
      <c r="E9" s="43"/>
      <c r="F9" s="34"/>
      <c r="G9" s="35"/>
      <c r="H9" s="49">
        <f t="shared" ref="H9:AW9" si="1">SUBTOTAL(103,H10:H238)</f>
        <v>0</v>
      </c>
      <c r="I9" s="49">
        <f t="shared" si="1"/>
        <v>0</v>
      </c>
      <c r="J9" s="49">
        <f t="shared" si="1"/>
        <v>0</v>
      </c>
      <c r="K9" s="49">
        <f t="shared" si="1"/>
        <v>0</v>
      </c>
      <c r="L9" s="49">
        <f t="shared" si="1"/>
        <v>0</v>
      </c>
      <c r="M9" s="49">
        <f t="shared" si="1"/>
        <v>0</v>
      </c>
      <c r="N9" s="49">
        <f t="shared" si="1"/>
        <v>0</v>
      </c>
      <c r="O9" s="49">
        <f t="shared" si="1"/>
        <v>0</v>
      </c>
      <c r="P9" s="49">
        <f t="shared" si="1"/>
        <v>0</v>
      </c>
      <c r="Q9" s="49">
        <f t="shared" si="1"/>
        <v>0</v>
      </c>
      <c r="R9" s="49">
        <f t="shared" si="1"/>
        <v>0</v>
      </c>
      <c r="S9" s="49">
        <f t="shared" si="1"/>
        <v>0</v>
      </c>
      <c r="T9" s="50">
        <f t="shared" si="1"/>
        <v>0</v>
      </c>
      <c r="U9" s="50">
        <f t="shared" si="1"/>
        <v>0</v>
      </c>
      <c r="V9" s="50">
        <f t="shared" si="1"/>
        <v>0</v>
      </c>
      <c r="W9" s="50">
        <f t="shared" si="1"/>
        <v>0</v>
      </c>
      <c r="X9" s="50">
        <f t="shared" si="1"/>
        <v>0</v>
      </c>
      <c r="Y9" s="50">
        <f t="shared" si="1"/>
        <v>0</v>
      </c>
      <c r="Z9" s="50">
        <f t="shared" si="1"/>
        <v>0</v>
      </c>
      <c r="AA9" s="50">
        <f t="shared" si="1"/>
        <v>0</v>
      </c>
      <c r="AB9" s="50">
        <f t="shared" si="1"/>
        <v>0</v>
      </c>
      <c r="AC9" s="50">
        <f t="shared" si="1"/>
        <v>0</v>
      </c>
      <c r="AD9" s="50">
        <f t="shared" si="1"/>
        <v>0</v>
      </c>
      <c r="AE9" s="50">
        <f t="shared" si="1"/>
        <v>0</v>
      </c>
      <c r="AF9" s="50">
        <f t="shared" si="1"/>
        <v>0</v>
      </c>
      <c r="AG9" s="50">
        <f t="shared" si="1"/>
        <v>0</v>
      </c>
      <c r="AH9" s="50">
        <f t="shared" si="1"/>
        <v>0</v>
      </c>
      <c r="AI9" s="50">
        <f t="shared" si="1"/>
        <v>0</v>
      </c>
      <c r="AJ9" s="50">
        <f t="shared" si="1"/>
        <v>0</v>
      </c>
      <c r="AK9" s="50">
        <f t="shared" si="1"/>
        <v>0</v>
      </c>
      <c r="AL9" s="50">
        <f t="shared" si="1"/>
        <v>0</v>
      </c>
      <c r="AM9" s="50">
        <f t="shared" si="1"/>
        <v>0</v>
      </c>
      <c r="AN9" s="50">
        <f t="shared" si="1"/>
        <v>0</v>
      </c>
      <c r="AO9" s="50">
        <f t="shared" si="1"/>
        <v>0</v>
      </c>
      <c r="AP9" s="50">
        <f t="shared" si="1"/>
        <v>0</v>
      </c>
      <c r="AQ9" s="50">
        <f t="shared" si="1"/>
        <v>0</v>
      </c>
      <c r="AR9" s="50">
        <f t="shared" si="1"/>
        <v>0</v>
      </c>
      <c r="AS9" s="50">
        <f t="shared" si="1"/>
        <v>0</v>
      </c>
      <c r="AT9" s="50">
        <f t="shared" si="1"/>
        <v>0</v>
      </c>
      <c r="AU9" s="50">
        <f t="shared" si="1"/>
        <v>0</v>
      </c>
      <c r="AV9" s="50">
        <f t="shared" si="1"/>
        <v>0</v>
      </c>
      <c r="AW9" s="50">
        <f t="shared" si="1"/>
        <v>0</v>
      </c>
      <c r="AX9" s="51"/>
      <c r="AY9" s="40"/>
      <c r="AZ9" s="90"/>
      <c r="BA9" s="91">
        <f>COUNTA(BA11:BA353)</f>
        <v>161</v>
      </c>
      <c r="BB9" s="91">
        <f>COUNTA(BB11:BB353)</f>
        <v>44</v>
      </c>
      <c r="BC9" s="51"/>
      <c r="BD9" s="43"/>
      <c r="BE9" s="43"/>
      <c r="BF9" s="99"/>
      <c r="BG9" s="43">
        <f>SUBTOTAL(103,BG10:BG238)</f>
        <v>2</v>
      </c>
      <c r="BH9" s="43">
        <f>SUBTOTAL(103,BH10:BH238)</f>
        <v>2</v>
      </c>
      <c r="BI9" s="10">
        <f>SUBTOTAL(109,BI10:BI238)</f>
        <v>0</v>
      </c>
      <c r="BJ9" s="43">
        <f>SUBTOTAL(103,BJ10:BJ238)</f>
        <v>2</v>
      </c>
      <c r="BK9" s="43">
        <f>SUBTOTAL(103,BK10:BK238)</f>
        <v>2</v>
      </c>
    </row>
    <row r="10" spans="1:63" s="8" customFormat="1" ht="35.1" customHeight="1" x14ac:dyDescent="0.25">
      <c r="A10" s="81">
        <v>1</v>
      </c>
      <c r="B10" s="203" t="s">
        <v>253</v>
      </c>
      <c r="C10" s="203"/>
      <c r="D10" s="203"/>
      <c r="E10" s="203"/>
      <c r="F10" s="67">
        <f>SUMIFS(F11:F135,$BB11:$BB135,"w")</f>
        <v>0</v>
      </c>
      <c r="G10" s="67">
        <f>SUMIFS(G11:G135,$BB11:$BB135,"w")</f>
        <v>0</v>
      </c>
      <c r="H10" s="68"/>
      <c r="I10" s="68"/>
      <c r="J10" s="68"/>
      <c r="K10" s="68"/>
      <c r="L10" s="68"/>
      <c r="M10" s="68"/>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7"/>
      <c r="AY10" s="92"/>
      <c r="AZ10" s="93">
        <v>1</v>
      </c>
      <c r="BA10" s="92"/>
      <c r="BB10" s="92"/>
      <c r="BC10" s="67"/>
      <c r="BD10" s="69">
        <f t="array" ref="BD10">MIN(IF(BD11:BD138&gt;0,BD11:BD138))</f>
        <v>0</v>
      </c>
      <c r="BE10" s="69">
        <f t="array" ref="BE10">MAX(IF(BE11:BE138&gt;0,BE11:BE138))</f>
        <v>45658</v>
      </c>
      <c r="BF10" s="70"/>
      <c r="BG10" s="71"/>
      <c r="BH10" s="71"/>
      <c r="BI10" s="72"/>
      <c r="BJ10" s="72"/>
      <c r="BK10" s="73"/>
    </row>
    <row r="11" spans="1:63" ht="35.1" customHeight="1" outlineLevel="1" x14ac:dyDescent="0.25">
      <c r="A11" s="81">
        <v>2</v>
      </c>
      <c r="B11" s="60" t="s">
        <v>1</v>
      </c>
      <c r="C11" s="200" t="s">
        <v>90</v>
      </c>
      <c r="D11" s="201"/>
      <c r="E11" s="28" t="str">
        <f>IF(AY11&gt;999,"neatbilst",IF(AY11&gt;99,"atbilst daļēji",IF(AY11&gt;9,"atbilst pilnībā",IF(AY11&gt;0,"neattiecas",0))))</f>
        <v>neatbilst</v>
      </c>
      <c r="F11" s="52">
        <f>SUM(F12:F14)</f>
        <v>0</v>
      </c>
      <c r="G11" s="52">
        <f>SUM(G12:G14)</f>
        <v>0</v>
      </c>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53"/>
      <c r="AK11" s="53"/>
      <c r="AL11" s="53"/>
      <c r="AM11" s="53"/>
      <c r="AN11" s="53"/>
      <c r="AO11" s="53"/>
      <c r="AP11" s="53"/>
      <c r="AQ11" s="53"/>
      <c r="AR11" s="53"/>
      <c r="AS11" s="53"/>
      <c r="AT11" s="53"/>
      <c r="AU11" s="53"/>
      <c r="AV11" s="53"/>
      <c r="AW11" s="53"/>
      <c r="AX11" s="52">
        <f>T8</f>
        <v>0</v>
      </c>
      <c r="AY11" s="93">
        <f>SUM(AY12:AY14)</f>
        <v>1200</v>
      </c>
      <c r="AZ11" s="93">
        <v>2</v>
      </c>
      <c r="BA11" s="93"/>
      <c r="BB11" s="93" t="s">
        <v>108</v>
      </c>
      <c r="BC11" s="54"/>
      <c r="BD11" s="55">
        <f>MIN(BD12:BD14)</f>
        <v>0</v>
      </c>
      <c r="BE11" s="55">
        <f>MAX(BE12:BE14)</f>
        <v>45658</v>
      </c>
      <c r="BF11" s="100"/>
      <c r="BG11" s="54"/>
      <c r="BH11" s="56"/>
      <c r="BI11" s="57"/>
      <c r="BJ11" s="57"/>
      <c r="BK11" s="62"/>
    </row>
    <row r="12" spans="1:63" s="7" customFormat="1" ht="35.1" customHeight="1" outlineLevel="2" x14ac:dyDescent="0.25">
      <c r="A12" s="81">
        <v>3</v>
      </c>
      <c r="B12" s="202" t="s">
        <v>111</v>
      </c>
      <c r="C12" s="202"/>
      <c r="D12" s="58" t="s">
        <v>76</v>
      </c>
      <c r="E12" s="45" t="s">
        <v>78</v>
      </c>
      <c r="F12" s="46">
        <f>COUNTA(H12:S12)</f>
        <v>0</v>
      </c>
      <c r="G12" s="36">
        <f>COUNTA(T12:AW12)</f>
        <v>0</v>
      </c>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47"/>
      <c r="AY12" s="93">
        <f>IF(E12="neattiecas",1,IF(E12="atbilst pilnībā",10,IF(E12="atbilst daļēji",100,IF(E12="neatbilst",1000,0))))</f>
        <v>100</v>
      </c>
      <c r="AZ12" s="93">
        <v>3</v>
      </c>
      <c r="BA12" s="93" t="s">
        <v>458</v>
      </c>
      <c r="BB12" s="93"/>
      <c r="BC12" s="44">
        <v>3</v>
      </c>
      <c r="BD12" s="15"/>
      <c r="BE12" s="15">
        <v>45658</v>
      </c>
      <c r="BF12" s="101" t="s">
        <v>85</v>
      </c>
      <c r="BG12" s="6" t="s">
        <v>414</v>
      </c>
      <c r="BH12" s="6" t="s">
        <v>461</v>
      </c>
      <c r="BI12" s="170" t="s">
        <v>461</v>
      </c>
      <c r="BJ12" s="6" t="s">
        <v>461</v>
      </c>
      <c r="BK12" s="61" t="s">
        <v>462</v>
      </c>
    </row>
    <row r="13" spans="1:63" s="7" customFormat="1" ht="35.1" customHeight="1" outlineLevel="2" x14ac:dyDescent="0.25">
      <c r="A13" s="81">
        <v>4</v>
      </c>
      <c r="B13" s="202" t="s">
        <v>112</v>
      </c>
      <c r="C13" s="202"/>
      <c r="D13" s="58" t="s">
        <v>269</v>
      </c>
      <c r="E13" s="45" t="s">
        <v>82</v>
      </c>
      <c r="F13" s="46">
        <f>COUNTA(H13:S13)</f>
        <v>0</v>
      </c>
      <c r="G13" s="36">
        <f>COUNTA(T13:AW13)</f>
        <v>0</v>
      </c>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47"/>
      <c r="AY13" s="93">
        <f>IF(E13="neattiecas",1,IF(E13="atbilst pilnībā",10,IF(E13="atbilst daļēji",100,IF(E13="neatbilst",1000,0))))</f>
        <v>1000</v>
      </c>
      <c r="AZ13" s="93">
        <v>4</v>
      </c>
      <c r="BA13" s="93" t="s">
        <v>458</v>
      </c>
      <c r="BB13" s="93"/>
      <c r="BC13" s="44">
        <v>3</v>
      </c>
      <c r="BD13" s="15"/>
      <c r="BE13" s="15">
        <v>45658</v>
      </c>
      <c r="BF13" s="101" t="s">
        <v>86</v>
      </c>
      <c r="BG13" s="6" t="s">
        <v>460</v>
      </c>
      <c r="BH13" s="6" t="s">
        <v>461</v>
      </c>
      <c r="BI13" s="170" t="s">
        <v>461</v>
      </c>
      <c r="BJ13" s="6" t="s">
        <v>461</v>
      </c>
      <c r="BK13" s="61" t="s">
        <v>466</v>
      </c>
    </row>
    <row r="14" spans="1:63" s="7" customFormat="1" ht="35.1" customHeight="1" outlineLevel="2" x14ac:dyDescent="0.25">
      <c r="A14" s="81">
        <v>5</v>
      </c>
      <c r="B14" s="202" t="s">
        <v>113</v>
      </c>
      <c r="C14" s="202"/>
      <c r="D14" s="58" t="s">
        <v>270</v>
      </c>
      <c r="E14" s="45" t="s">
        <v>78</v>
      </c>
      <c r="F14" s="46">
        <f>COUNTA(H14:S14)</f>
        <v>0</v>
      </c>
      <c r="G14" s="36">
        <f>COUNTA(T14:AW14)</f>
        <v>0</v>
      </c>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47"/>
      <c r="AY14" s="93">
        <f>IF(E14="neattiecas",1,IF(E14="atbilst pilnībā",10,IF(E14="atbilst daļēji",100,IF(E14="neatbilst",1000,0))))</f>
        <v>100</v>
      </c>
      <c r="AZ14" s="93">
        <v>5</v>
      </c>
      <c r="BA14" s="93" t="s">
        <v>458</v>
      </c>
      <c r="BB14" s="93"/>
      <c r="BC14" s="44"/>
      <c r="BD14" s="15"/>
      <c r="BE14" s="15"/>
      <c r="BF14" s="101"/>
      <c r="BG14" s="6"/>
      <c r="BH14" s="6"/>
      <c r="BI14" s="29"/>
      <c r="BJ14" s="6"/>
      <c r="BK14" s="61"/>
    </row>
    <row r="15" spans="1:63" ht="35.1" customHeight="1" outlineLevel="1" collapsed="1" x14ac:dyDescent="0.25">
      <c r="A15" s="81">
        <v>6</v>
      </c>
      <c r="B15" s="60" t="s">
        <v>2</v>
      </c>
      <c r="C15" s="213" t="s">
        <v>91</v>
      </c>
      <c r="D15" s="201"/>
      <c r="E15" s="28">
        <f>IF(AY15&gt;999,"neatbilst",IF(AY15&gt;99,"atbilst daļēji",IF(AY15&gt;9,"atbilst pilnībā",IF(AY15&gt;0,"neattiecas",0))))</f>
        <v>0</v>
      </c>
      <c r="F15" s="52">
        <f>SUM(F16:F18)</f>
        <v>0</v>
      </c>
      <c r="G15" s="52">
        <f>SUM(G16:G18)</f>
        <v>0</v>
      </c>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2">
        <f>U8</f>
        <v>0</v>
      </c>
      <c r="AY15" s="93">
        <f>SUM(AY16:AY18)</f>
        <v>0</v>
      </c>
      <c r="AZ15" s="93">
        <v>6</v>
      </c>
      <c r="BA15" s="93"/>
      <c r="BB15" s="93" t="s">
        <v>108</v>
      </c>
      <c r="BC15" s="54"/>
      <c r="BD15" s="55">
        <f>MIN(BD16:BD18)</f>
        <v>0</v>
      </c>
      <c r="BE15" s="55">
        <f>MAX(BE16:BE18)</f>
        <v>0</v>
      </c>
      <c r="BF15" s="100"/>
      <c r="BG15" s="54"/>
      <c r="BH15" s="56"/>
      <c r="BI15" s="57"/>
      <c r="BJ15" s="57"/>
      <c r="BK15" s="62"/>
    </row>
    <row r="16" spans="1:63" s="7" customFormat="1" ht="60" hidden="1" customHeight="1" outlineLevel="2" x14ac:dyDescent="0.25">
      <c r="A16" s="81">
        <v>7</v>
      </c>
      <c r="B16" s="202" t="s">
        <v>114</v>
      </c>
      <c r="C16" s="202"/>
      <c r="D16" s="58" t="s">
        <v>271</v>
      </c>
      <c r="E16" s="45"/>
      <c r="F16" s="46">
        <f>COUNTA(H16:S16)</f>
        <v>0</v>
      </c>
      <c r="G16" s="36">
        <f>COUNTA(T16:AW16)</f>
        <v>0</v>
      </c>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47"/>
      <c r="AY16" s="93">
        <f>IF(E16="neattiecas",1,IF(E16="atbilst pilnībā",10,IF(E16="atbilst daļēji",100,IF(E16="neatbilst",1000,0))))</f>
        <v>0</v>
      </c>
      <c r="AZ16" s="93">
        <v>7</v>
      </c>
      <c r="BA16" s="93" t="s">
        <v>458</v>
      </c>
      <c r="BB16" s="93"/>
      <c r="BC16" s="44"/>
      <c r="BD16" s="15"/>
      <c r="BE16" s="15"/>
      <c r="BF16" s="101"/>
      <c r="BG16" s="6"/>
      <c r="BH16" s="6"/>
      <c r="BI16" s="29"/>
      <c r="BJ16" s="6"/>
      <c r="BK16" s="61"/>
    </row>
    <row r="17" spans="1:63" s="7" customFormat="1" ht="114.95" hidden="1" customHeight="1" outlineLevel="2" x14ac:dyDescent="0.25">
      <c r="A17" s="81">
        <v>8</v>
      </c>
      <c r="B17" s="202" t="s">
        <v>115</v>
      </c>
      <c r="C17" s="202"/>
      <c r="D17" s="58" t="s">
        <v>392</v>
      </c>
      <c r="E17" s="45"/>
      <c r="F17" s="46">
        <f>COUNTA(H17:S17)</f>
        <v>0</v>
      </c>
      <c r="G17" s="36">
        <f>COUNTA(T17:AW17)</f>
        <v>0</v>
      </c>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47"/>
      <c r="AY17" s="93">
        <f>IF(E17="neattiecas",1,IF(E17="atbilst pilnībā",10,IF(E17="atbilst daļēji",100,IF(E17="neatbilst",1000,0))))</f>
        <v>0</v>
      </c>
      <c r="AZ17" s="93">
        <v>8</v>
      </c>
      <c r="BA17" s="93" t="s">
        <v>458</v>
      </c>
      <c r="BB17" s="93"/>
      <c r="BC17" s="44"/>
      <c r="BD17" s="15"/>
      <c r="BE17" s="15"/>
      <c r="BF17" s="101"/>
      <c r="BG17" s="6"/>
      <c r="BH17" s="6"/>
      <c r="BI17" s="29"/>
      <c r="BJ17" s="6"/>
      <c r="BK17" s="61"/>
    </row>
    <row r="18" spans="1:63" s="7" customFormat="1" ht="60" hidden="1" customHeight="1" outlineLevel="2" x14ac:dyDescent="0.25">
      <c r="A18" s="81">
        <v>9</v>
      </c>
      <c r="B18" s="202" t="s">
        <v>116</v>
      </c>
      <c r="C18" s="202"/>
      <c r="D18" s="58" t="s">
        <v>272</v>
      </c>
      <c r="E18" s="45"/>
      <c r="F18" s="46">
        <f>COUNTA(H18:S18)</f>
        <v>0</v>
      </c>
      <c r="G18" s="36">
        <f>COUNTA(T18:AW18)</f>
        <v>0</v>
      </c>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47"/>
      <c r="AY18" s="93">
        <f>IF(E18="neattiecas",1,IF(E18="atbilst pilnībā",10,IF(E18="atbilst daļēji",100,IF(E18="neatbilst",1000,0))))</f>
        <v>0</v>
      </c>
      <c r="AZ18" s="93">
        <v>9</v>
      </c>
      <c r="BA18" s="93" t="s">
        <v>458</v>
      </c>
      <c r="BB18" s="93"/>
      <c r="BC18" s="44"/>
      <c r="BD18" s="15"/>
      <c r="BE18" s="15"/>
      <c r="BF18" s="101"/>
      <c r="BG18" s="6"/>
      <c r="BH18" s="6"/>
      <c r="BI18" s="29"/>
      <c r="BJ18" s="6"/>
      <c r="BK18" s="61"/>
    </row>
    <row r="19" spans="1:63" ht="35.1" customHeight="1" outlineLevel="1" collapsed="1" x14ac:dyDescent="0.25">
      <c r="A19" s="81">
        <v>10</v>
      </c>
      <c r="B19" s="60" t="s">
        <v>3</v>
      </c>
      <c r="C19" s="200" t="s">
        <v>4</v>
      </c>
      <c r="D19" s="201"/>
      <c r="E19" s="28">
        <f>IF(AY19&gt;999,"neatbilst",IF(AY19&gt;99,"atbilst daļēji",IF(AY19&gt;9,"atbilst pilnībā",IF(AY19&gt;0,"neattiecas",0))))</f>
        <v>0</v>
      </c>
      <c r="F19" s="52">
        <f>SUM(F20:F23)</f>
        <v>0</v>
      </c>
      <c r="G19" s="52">
        <f>SUM(G20:G23)</f>
        <v>0</v>
      </c>
      <c r="H19" s="53"/>
      <c r="I19" s="53"/>
      <c r="J19" s="53"/>
      <c r="K19" s="53"/>
      <c r="L19" s="53"/>
      <c r="M19" s="53"/>
      <c r="N19" s="53"/>
      <c r="O19" s="53"/>
      <c r="P19" s="53"/>
      <c r="Q19" s="53"/>
      <c r="R19" s="53"/>
      <c r="S19" s="53"/>
      <c r="T19" s="53"/>
      <c r="U19" s="53"/>
      <c r="V19" s="53"/>
      <c r="W19" s="53"/>
      <c r="X19" s="53"/>
      <c r="Y19" s="53"/>
      <c r="Z19" s="53"/>
      <c r="AA19" s="53"/>
      <c r="AB19" s="53"/>
      <c r="AC19" s="53"/>
      <c r="AD19" s="53"/>
      <c r="AE19" s="53"/>
      <c r="AF19" s="53"/>
      <c r="AG19" s="53"/>
      <c r="AH19" s="53"/>
      <c r="AI19" s="53"/>
      <c r="AJ19" s="53"/>
      <c r="AK19" s="53"/>
      <c r="AL19" s="53"/>
      <c r="AM19" s="53"/>
      <c r="AN19" s="53"/>
      <c r="AO19" s="53"/>
      <c r="AP19" s="53"/>
      <c r="AQ19" s="53"/>
      <c r="AR19" s="53"/>
      <c r="AS19" s="53"/>
      <c r="AT19" s="53"/>
      <c r="AU19" s="53"/>
      <c r="AV19" s="53"/>
      <c r="AW19" s="53"/>
      <c r="AX19" s="52">
        <f>V8</f>
        <v>0</v>
      </c>
      <c r="AY19" s="93">
        <f>SUM(AY20:AY23)</f>
        <v>0</v>
      </c>
      <c r="AZ19" s="93">
        <v>10</v>
      </c>
      <c r="BA19" s="93"/>
      <c r="BB19" s="93" t="s">
        <v>108</v>
      </c>
      <c r="BC19" s="54"/>
      <c r="BD19" s="55">
        <f>MIN(BD20:BD23)</f>
        <v>0</v>
      </c>
      <c r="BE19" s="55">
        <f>MAX(BE20:BE23)</f>
        <v>0</v>
      </c>
      <c r="BF19" s="100"/>
      <c r="BG19" s="54"/>
      <c r="BH19" s="56"/>
      <c r="BI19" s="57"/>
      <c r="BJ19" s="57"/>
      <c r="BK19" s="62"/>
    </row>
    <row r="20" spans="1:63" s="7" customFormat="1" ht="90" hidden="1" customHeight="1" outlineLevel="2" x14ac:dyDescent="0.25">
      <c r="A20" s="81">
        <v>11</v>
      </c>
      <c r="B20" s="202" t="s">
        <v>117</v>
      </c>
      <c r="C20" s="202"/>
      <c r="D20" s="58" t="s">
        <v>273</v>
      </c>
      <c r="E20" s="45"/>
      <c r="F20" s="46">
        <f>COUNTA(H20:S20)</f>
        <v>0</v>
      </c>
      <c r="G20" s="36">
        <f>COUNTA(T20:AW20)</f>
        <v>0</v>
      </c>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47"/>
      <c r="AY20" s="93">
        <f>IF(E20="neattiecas",1,IF(E20="atbilst pilnībā",10,IF(E20="atbilst daļēji",100,IF(E20="neatbilst",1000,0))))</f>
        <v>0</v>
      </c>
      <c r="AZ20" s="93">
        <v>11</v>
      </c>
      <c r="BA20" s="93" t="s">
        <v>458</v>
      </c>
      <c r="BB20" s="93"/>
      <c r="BC20" s="44"/>
      <c r="BD20" s="15"/>
      <c r="BE20" s="15"/>
      <c r="BF20" s="101"/>
      <c r="BG20" s="6"/>
      <c r="BH20" s="6"/>
      <c r="BI20" s="29"/>
      <c r="BJ20" s="6"/>
      <c r="BK20" s="61"/>
    </row>
    <row r="21" spans="1:63" s="7" customFormat="1" ht="45" hidden="1" customHeight="1" outlineLevel="2" x14ac:dyDescent="0.25">
      <c r="A21" s="81">
        <v>12</v>
      </c>
      <c r="B21" s="202" t="s">
        <v>118</v>
      </c>
      <c r="C21" s="202"/>
      <c r="D21" s="58" t="s">
        <v>274</v>
      </c>
      <c r="E21" s="45"/>
      <c r="F21" s="46">
        <f>COUNTA(H21:S21)</f>
        <v>0</v>
      </c>
      <c r="G21" s="36">
        <f>COUNTA(T21:AW21)</f>
        <v>0</v>
      </c>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47"/>
      <c r="AY21" s="93">
        <f>IF(E21="neattiecas",1,IF(E21="atbilst pilnībā",10,IF(E21="atbilst daļēji",100,IF(E21="neatbilst",1000,0))))</f>
        <v>0</v>
      </c>
      <c r="AZ21" s="93">
        <v>12</v>
      </c>
      <c r="BA21" s="93" t="s">
        <v>458</v>
      </c>
      <c r="BB21" s="93"/>
      <c r="BC21" s="44"/>
      <c r="BD21" s="15"/>
      <c r="BE21" s="15"/>
      <c r="BF21" s="101"/>
      <c r="BG21" s="6"/>
      <c r="BH21" s="6"/>
      <c r="BI21" s="29"/>
      <c r="BJ21" s="6"/>
      <c r="BK21" s="61"/>
    </row>
    <row r="22" spans="1:63" s="7" customFormat="1" ht="60" hidden="1" customHeight="1" outlineLevel="2" x14ac:dyDescent="0.25">
      <c r="A22" s="81">
        <v>13</v>
      </c>
      <c r="B22" s="202" t="s">
        <v>119</v>
      </c>
      <c r="C22" s="202"/>
      <c r="D22" s="58" t="s">
        <v>275</v>
      </c>
      <c r="E22" s="45"/>
      <c r="F22" s="46">
        <f>COUNTA(H22:S22)</f>
        <v>0</v>
      </c>
      <c r="G22" s="36">
        <f>COUNTA(T22:AW22)</f>
        <v>0</v>
      </c>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47"/>
      <c r="AY22" s="93">
        <f>IF(E22="neattiecas",1,IF(E22="atbilst pilnībā",10,IF(E22="atbilst daļēji",100,IF(E22="neatbilst",1000,0))))</f>
        <v>0</v>
      </c>
      <c r="AZ22" s="93">
        <v>13</v>
      </c>
      <c r="BA22" s="93" t="s">
        <v>458</v>
      </c>
      <c r="BB22" s="93"/>
      <c r="BC22" s="44"/>
      <c r="BD22" s="15"/>
      <c r="BE22" s="15"/>
      <c r="BF22" s="101"/>
      <c r="BG22" s="6"/>
      <c r="BH22" s="6"/>
      <c r="BI22" s="29"/>
      <c r="BJ22" s="6"/>
      <c r="BK22" s="61"/>
    </row>
    <row r="23" spans="1:63" s="7" customFormat="1" ht="44.25" hidden="1" customHeight="1" outlineLevel="2" x14ac:dyDescent="0.25">
      <c r="A23" s="81">
        <v>14</v>
      </c>
      <c r="B23" s="202" t="s">
        <v>120</v>
      </c>
      <c r="C23" s="202"/>
      <c r="D23" s="58" t="s">
        <v>276</v>
      </c>
      <c r="E23" s="45"/>
      <c r="F23" s="46">
        <f>COUNTA(H23:S23)</f>
        <v>0</v>
      </c>
      <c r="G23" s="36">
        <f>COUNTA(T23:AW23)</f>
        <v>0</v>
      </c>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47"/>
      <c r="AY23" s="93">
        <f>IF(E23="neattiecas",1,IF(E23="atbilst pilnībā",10,IF(E23="atbilst daļēji",100,IF(E23="neatbilst",1000,0))))</f>
        <v>0</v>
      </c>
      <c r="AZ23" s="93">
        <v>14</v>
      </c>
      <c r="BA23" s="93" t="s">
        <v>458</v>
      </c>
      <c r="BB23" s="93"/>
      <c r="BC23" s="44"/>
      <c r="BD23" s="15"/>
      <c r="BE23" s="15"/>
      <c r="BF23" s="101"/>
      <c r="BG23" s="6"/>
      <c r="BH23" s="6"/>
      <c r="BI23" s="29"/>
      <c r="BJ23" s="6"/>
      <c r="BK23" s="61"/>
    </row>
    <row r="24" spans="1:63" ht="35.1" customHeight="1" outlineLevel="1" collapsed="1" x14ac:dyDescent="0.25">
      <c r="A24" s="81">
        <v>15</v>
      </c>
      <c r="B24" s="60" t="s">
        <v>5</v>
      </c>
      <c r="C24" s="200" t="s">
        <v>6</v>
      </c>
      <c r="D24" s="201"/>
      <c r="E24" s="28">
        <f>IF(AY24&gt;999,"neatbilst",IF(AY24&gt;99,"atbilst daļēji",IF(AY24&gt;9,"atbilst pilnībā",IF(AY24&gt;0,"neattiecas",0))))</f>
        <v>0</v>
      </c>
      <c r="F24" s="52">
        <f>SUM(F25:F30)</f>
        <v>0</v>
      </c>
      <c r="G24" s="52">
        <f>SUM(G25:G30)</f>
        <v>0</v>
      </c>
      <c r="H24" s="53"/>
      <c r="I24" s="53"/>
      <c r="J24" s="53"/>
      <c r="K24" s="53"/>
      <c r="L24" s="53"/>
      <c r="M24" s="53"/>
      <c r="N24" s="53"/>
      <c r="O24" s="53"/>
      <c r="P24" s="53"/>
      <c r="Q24" s="53"/>
      <c r="R24" s="53"/>
      <c r="S24" s="53"/>
      <c r="T24" s="53"/>
      <c r="U24" s="53"/>
      <c r="V24" s="53"/>
      <c r="W24" s="53"/>
      <c r="X24" s="53"/>
      <c r="Y24" s="53"/>
      <c r="Z24" s="53"/>
      <c r="AA24" s="53"/>
      <c r="AB24" s="53"/>
      <c r="AC24" s="53"/>
      <c r="AD24" s="53"/>
      <c r="AE24" s="53"/>
      <c r="AF24" s="53"/>
      <c r="AG24" s="53"/>
      <c r="AH24" s="53"/>
      <c r="AI24" s="53"/>
      <c r="AJ24" s="53"/>
      <c r="AK24" s="53"/>
      <c r="AL24" s="53"/>
      <c r="AM24" s="53"/>
      <c r="AN24" s="53"/>
      <c r="AO24" s="53"/>
      <c r="AP24" s="53"/>
      <c r="AQ24" s="53"/>
      <c r="AR24" s="53"/>
      <c r="AS24" s="53"/>
      <c r="AT24" s="53"/>
      <c r="AU24" s="53"/>
      <c r="AV24" s="53"/>
      <c r="AW24" s="53"/>
      <c r="AX24" s="52">
        <f>W8</f>
        <v>0</v>
      </c>
      <c r="AY24" s="93">
        <f>SUM(AY25:AY30)</f>
        <v>0</v>
      </c>
      <c r="AZ24" s="93">
        <v>15</v>
      </c>
      <c r="BA24" s="93"/>
      <c r="BB24" s="93" t="s">
        <v>108</v>
      </c>
      <c r="BC24" s="54"/>
      <c r="BD24" s="55">
        <f>MIN(BD25:BD30)</f>
        <v>0</v>
      </c>
      <c r="BE24" s="55">
        <f>MAX(BE25:BE30)</f>
        <v>0</v>
      </c>
      <c r="BF24" s="100"/>
      <c r="BG24" s="54"/>
      <c r="BH24" s="56"/>
      <c r="BI24" s="57"/>
      <c r="BJ24" s="57"/>
      <c r="BK24" s="62"/>
    </row>
    <row r="25" spans="1:63" s="7" customFormat="1" ht="24.95" hidden="1" customHeight="1" outlineLevel="2" x14ac:dyDescent="0.25">
      <c r="A25" s="81">
        <v>16</v>
      </c>
      <c r="B25" s="202" t="s">
        <v>121</v>
      </c>
      <c r="C25" s="202"/>
      <c r="D25" s="58" t="s">
        <v>277</v>
      </c>
      <c r="E25" s="45"/>
      <c r="F25" s="46">
        <f t="shared" ref="F25:F30" si="2">COUNTA(H25:S25)</f>
        <v>0</v>
      </c>
      <c r="G25" s="36">
        <f t="shared" ref="G25:G30" si="3">COUNTA(T25:AW25)</f>
        <v>0</v>
      </c>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47"/>
      <c r="AY25" s="93">
        <f t="shared" ref="AY25:AY30" si="4">IF(E25="neattiecas",1,IF(E25="atbilst pilnībā",10,IF(E25="atbilst daļēji",100,IF(E25="neatbilst",1000,0))))</f>
        <v>0</v>
      </c>
      <c r="AZ25" s="93">
        <v>16</v>
      </c>
      <c r="BA25" s="93" t="s">
        <v>458</v>
      </c>
      <c r="BB25" s="93"/>
      <c r="BC25" s="44"/>
      <c r="BD25" s="15"/>
      <c r="BE25" s="15"/>
      <c r="BF25" s="101"/>
      <c r="BG25" s="6"/>
      <c r="BH25" s="6"/>
      <c r="BI25" s="29"/>
      <c r="BJ25" s="6"/>
      <c r="BK25" s="61"/>
    </row>
    <row r="26" spans="1:63" s="7" customFormat="1" ht="105" hidden="1" customHeight="1" outlineLevel="2" x14ac:dyDescent="0.25">
      <c r="A26" s="81">
        <v>17</v>
      </c>
      <c r="B26" s="202" t="s">
        <v>122</v>
      </c>
      <c r="C26" s="202"/>
      <c r="D26" s="58" t="s">
        <v>278</v>
      </c>
      <c r="E26" s="45"/>
      <c r="F26" s="46">
        <f t="shared" si="2"/>
        <v>0</v>
      </c>
      <c r="G26" s="36">
        <f t="shared" si="3"/>
        <v>0</v>
      </c>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47"/>
      <c r="AY26" s="93">
        <f t="shared" si="4"/>
        <v>0</v>
      </c>
      <c r="AZ26" s="93">
        <v>17</v>
      </c>
      <c r="BA26" s="93" t="s">
        <v>458</v>
      </c>
      <c r="BB26" s="93"/>
      <c r="BC26" s="44"/>
      <c r="BD26" s="15"/>
      <c r="BE26" s="15"/>
      <c r="BF26" s="101"/>
      <c r="BG26" s="6"/>
      <c r="BH26" s="6"/>
      <c r="BI26" s="29"/>
      <c r="BJ26" s="6"/>
      <c r="BK26" s="61"/>
    </row>
    <row r="27" spans="1:63" s="7" customFormat="1" ht="60" hidden="1" customHeight="1" outlineLevel="2" x14ac:dyDescent="0.25">
      <c r="A27" s="81">
        <v>18</v>
      </c>
      <c r="B27" s="202" t="s">
        <v>123</v>
      </c>
      <c r="C27" s="202"/>
      <c r="D27" s="58" t="s">
        <v>280</v>
      </c>
      <c r="E27" s="45"/>
      <c r="F27" s="46">
        <f t="shared" si="2"/>
        <v>0</v>
      </c>
      <c r="G27" s="36">
        <f t="shared" si="3"/>
        <v>0</v>
      </c>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47"/>
      <c r="AY27" s="93">
        <f t="shared" si="4"/>
        <v>0</v>
      </c>
      <c r="AZ27" s="93">
        <v>18</v>
      </c>
      <c r="BA27" s="93" t="s">
        <v>458</v>
      </c>
      <c r="BB27" s="93"/>
      <c r="BC27" s="44"/>
      <c r="BD27" s="15"/>
      <c r="BE27" s="15"/>
      <c r="BF27" s="101"/>
      <c r="BG27" s="6"/>
      <c r="BH27" s="6"/>
      <c r="BI27" s="29"/>
      <c r="BJ27" s="6"/>
      <c r="BK27" s="61"/>
    </row>
    <row r="28" spans="1:63" s="7" customFormat="1" ht="35.1" hidden="1" customHeight="1" outlineLevel="2" x14ac:dyDescent="0.25">
      <c r="A28" s="81">
        <v>19</v>
      </c>
      <c r="B28" s="202" t="s">
        <v>124</v>
      </c>
      <c r="C28" s="202"/>
      <c r="D28" s="58" t="s">
        <v>281</v>
      </c>
      <c r="E28" s="45"/>
      <c r="F28" s="46">
        <f t="shared" si="2"/>
        <v>0</v>
      </c>
      <c r="G28" s="36">
        <f t="shared" si="3"/>
        <v>0</v>
      </c>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47"/>
      <c r="AY28" s="93">
        <f t="shared" si="4"/>
        <v>0</v>
      </c>
      <c r="AZ28" s="93">
        <v>19</v>
      </c>
      <c r="BA28" s="93" t="s">
        <v>458</v>
      </c>
      <c r="BB28" s="93"/>
      <c r="BC28" s="44"/>
      <c r="BD28" s="15"/>
      <c r="BE28" s="15"/>
      <c r="BF28" s="101"/>
      <c r="BG28" s="6"/>
      <c r="BH28" s="6"/>
      <c r="BI28" s="29"/>
      <c r="BJ28" s="6"/>
      <c r="BK28" s="61"/>
    </row>
    <row r="29" spans="1:63" s="7" customFormat="1" ht="24.95" hidden="1" customHeight="1" outlineLevel="2" x14ac:dyDescent="0.25">
      <c r="A29" s="81">
        <v>20</v>
      </c>
      <c r="B29" s="202" t="s">
        <v>125</v>
      </c>
      <c r="C29" s="202"/>
      <c r="D29" s="58" t="s">
        <v>282</v>
      </c>
      <c r="E29" s="45"/>
      <c r="F29" s="46">
        <f t="shared" si="2"/>
        <v>0</v>
      </c>
      <c r="G29" s="36">
        <f t="shared" si="3"/>
        <v>0</v>
      </c>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47"/>
      <c r="AY29" s="93">
        <f t="shared" si="4"/>
        <v>0</v>
      </c>
      <c r="AZ29" s="93">
        <v>20</v>
      </c>
      <c r="BA29" s="93" t="s">
        <v>458</v>
      </c>
      <c r="BB29" s="93"/>
      <c r="BC29" s="44"/>
      <c r="BD29" s="15"/>
      <c r="BE29" s="15"/>
      <c r="BF29" s="101"/>
      <c r="BG29" s="6"/>
      <c r="BH29" s="6"/>
      <c r="BI29" s="29"/>
      <c r="BJ29" s="6"/>
      <c r="BK29" s="61"/>
    </row>
    <row r="30" spans="1:63" s="7" customFormat="1" ht="45" hidden="1" customHeight="1" outlineLevel="2" x14ac:dyDescent="0.25">
      <c r="A30" s="81">
        <v>21</v>
      </c>
      <c r="B30" s="202" t="s">
        <v>279</v>
      </c>
      <c r="C30" s="202"/>
      <c r="D30" s="58" t="s">
        <v>393</v>
      </c>
      <c r="E30" s="45"/>
      <c r="F30" s="46">
        <f t="shared" si="2"/>
        <v>0</v>
      </c>
      <c r="G30" s="36">
        <f t="shared" si="3"/>
        <v>0</v>
      </c>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47"/>
      <c r="AY30" s="93">
        <f t="shared" si="4"/>
        <v>0</v>
      </c>
      <c r="AZ30" s="93">
        <v>21</v>
      </c>
      <c r="BA30" s="93" t="s">
        <v>458</v>
      </c>
      <c r="BB30" s="93"/>
      <c r="BC30" s="44"/>
      <c r="BD30" s="15"/>
      <c r="BE30" s="15"/>
      <c r="BF30" s="101"/>
      <c r="BG30" s="6"/>
      <c r="BH30" s="6"/>
      <c r="BI30" s="29"/>
      <c r="BJ30" s="6"/>
      <c r="BK30" s="61"/>
    </row>
    <row r="31" spans="1:63" ht="35.1" customHeight="1" outlineLevel="1" collapsed="1" x14ac:dyDescent="0.25">
      <c r="A31" s="81">
        <v>22</v>
      </c>
      <c r="B31" s="60" t="s">
        <v>7</v>
      </c>
      <c r="C31" s="200" t="s">
        <v>8</v>
      </c>
      <c r="D31" s="201"/>
      <c r="E31" s="28">
        <f>IF(AY31&gt;999,"neatbilst",IF(AY31&gt;99,"atbilst daļēji",IF(AY31&gt;9,"atbilst pilnībā",IF(AY31&gt;0,"neattiecas",0))))</f>
        <v>0</v>
      </c>
      <c r="F31" s="52">
        <f>SUM(F32:F36)</f>
        <v>0</v>
      </c>
      <c r="G31" s="52">
        <f>SUM(G32:G36)</f>
        <v>0</v>
      </c>
      <c r="H31" s="53"/>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3"/>
      <c r="AN31" s="53"/>
      <c r="AO31" s="53"/>
      <c r="AP31" s="53"/>
      <c r="AQ31" s="53"/>
      <c r="AR31" s="53"/>
      <c r="AS31" s="53"/>
      <c r="AT31" s="53"/>
      <c r="AU31" s="53"/>
      <c r="AV31" s="53"/>
      <c r="AW31" s="53"/>
      <c r="AX31" s="52">
        <f>X8</f>
        <v>0</v>
      </c>
      <c r="AY31" s="93">
        <f>SUM(AY32:AY36)</f>
        <v>0</v>
      </c>
      <c r="AZ31" s="93">
        <v>22</v>
      </c>
      <c r="BA31" s="93"/>
      <c r="BB31" s="93" t="s">
        <v>108</v>
      </c>
      <c r="BC31" s="54"/>
      <c r="BD31" s="55">
        <f>MIN(BD32:BD36)</f>
        <v>0</v>
      </c>
      <c r="BE31" s="55">
        <f>MAX(BE32:BE36)</f>
        <v>0</v>
      </c>
      <c r="BF31" s="100"/>
      <c r="BG31" s="54"/>
      <c r="BH31" s="56"/>
      <c r="BI31" s="57"/>
      <c r="BJ31" s="57"/>
      <c r="BK31" s="62"/>
    </row>
    <row r="32" spans="1:63" s="7" customFormat="1" ht="24.95" hidden="1" customHeight="1" outlineLevel="2" x14ac:dyDescent="0.25">
      <c r="A32" s="81">
        <v>23</v>
      </c>
      <c r="B32" s="202" t="s">
        <v>126</v>
      </c>
      <c r="C32" s="202"/>
      <c r="D32" s="58" t="s">
        <v>283</v>
      </c>
      <c r="E32" s="45"/>
      <c r="F32" s="46">
        <f>COUNTA(H32:S32)</f>
        <v>0</v>
      </c>
      <c r="G32" s="36">
        <f>COUNTA(T32:AW32)</f>
        <v>0</v>
      </c>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47"/>
      <c r="AY32" s="93">
        <f>IF(E32="neattiecas",1,IF(E32="atbilst pilnībā",10,IF(E32="atbilst daļēji",100,IF(E32="neatbilst",1000,0))))</f>
        <v>0</v>
      </c>
      <c r="AZ32" s="93">
        <v>23</v>
      </c>
      <c r="BA32" s="93" t="s">
        <v>458</v>
      </c>
      <c r="BB32" s="93"/>
      <c r="BC32" s="44"/>
      <c r="BD32" s="15"/>
      <c r="BE32" s="15"/>
      <c r="BF32" s="101"/>
      <c r="BG32" s="6"/>
      <c r="BH32" s="6"/>
      <c r="BI32" s="29"/>
      <c r="BJ32" s="6"/>
      <c r="BK32" s="61"/>
    </row>
    <row r="33" spans="1:63" s="7" customFormat="1" ht="75" hidden="1" customHeight="1" outlineLevel="2" x14ac:dyDescent="0.25">
      <c r="A33" s="81">
        <v>24</v>
      </c>
      <c r="B33" s="202" t="s">
        <v>127</v>
      </c>
      <c r="C33" s="202"/>
      <c r="D33" s="58" t="s">
        <v>410</v>
      </c>
      <c r="E33" s="45"/>
      <c r="F33" s="46">
        <f>COUNTA(H33:S33)</f>
        <v>0</v>
      </c>
      <c r="G33" s="36">
        <f>COUNTA(T33:AW33)</f>
        <v>0</v>
      </c>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47"/>
      <c r="AY33" s="93">
        <f>IF(E33="neattiecas",1,IF(E33="atbilst pilnībā",10,IF(E33="atbilst daļēji",100,IF(E33="neatbilst",1000,0))))</f>
        <v>0</v>
      </c>
      <c r="AZ33" s="93">
        <v>24</v>
      </c>
      <c r="BA33" s="93" t="s">
        <v>458</v>
      </c>
      <c r="BB33" s="93"/>
      <c r="BC33" s="44"/>
      <c r="BD33" s="15"/>
      <c r="BE33" s="15"/>
      <c r="BF33" s="101"/>
      <c r="BG33" s="6"/>
      <c r="BH33" s="6"/>
      <c r="BI33" s="29"/>
      <c r="BJ33" s="6"/>
      <c r="BK33" s="61"/>
    </row>
    <row r="34" spans="1:63" s="7" customFormat="1" ht="35.1" hidden="1" customHeight="1" outlineLevel="2" x14ac:dyDescent="0.25">
      <c r="A34" s="81">
        <v>25</v>
      </c>
      <c r="B34" s="202" t="s">
        <v>128</v>
      </c>
      <c r="C34" s="202"/>
      <c r="D34" s="58" t="s">
        <v>411</v>
      </c>
      <c r="E34" s="45"/>
      <c r="F34" s="46">
        <f>COUNTA(H34:S34)</f>
        <v>0</v>
      </c>
      <c r="G34" s="36">
        <f>COUNTA(T34:AW34)</f>
        <v>0</v>
      </c>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47"/>
      <c r="AY34" s="93">
        <f>IF(E34="neattiecas",1,IF(E34="atbilst pilnībā",10,IF(E34="atbilst daļēji",100,IF(E34="neatbilst",1000,0))))</f>
        <v>0</v>
      </c>
      <c r="AZ34" s="93">
        <v>25</v>
      </c>
      <c r="BA34" s="93" t="s">
        <v>458</v>
      </c>
      <c r="BB34" s="93"/>
      <c r="BC34" s="44"/>
      <c r="BD34" s="15"/>
      <c r="BE34" s="15"/>
      <c r="BF34" s="101"/>
      <c r="BG34" s="6"/>
      <c r="BH34" s="6"/>
      <c r="BI34" s="29"/>
      <c r="BJ34" s="6"/>
      <c r="BK34" s="61"/>
    </row>
    <row r="35" spans="1:63" s="7" customFormat="1" ht="24.95" hidden="1" customHeight="1" outlineLevel="2" x14ac:dyDescent="0.25">
      <c r="A35" s="81">
        <v>26</v>
      </c>
      <c r="B35" s="202" t="s">
        <v>129</v>
      </c>
      <c r="C35" s="202"/>
      <c r="D35" s="58" t="s">
        <v>284</v>
      </c>
      <c r="E35" s="45"/>
      <c r="F35" s="46">
        <f>COUNTA(H35:S35)</f>
        <v>0</v>
      </c>
      <c r="G35" s="36">
        <f>COUNTA(T35:AW35)</f>
        <v>0</v>
      </c>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47"/>
      <c r="AY35" s="93">
        <f>IF(E35="neattiecas",1,IF(E35="atbilst pilnībā",10,IF(E35="atbilst daļēji",100,IF(E35="neatbilst",1000,0))))</f>
        <v>0</v>
      </c>
      <c r="AZ35" s="93">
        <v>26</v>
      </c>
      <c r="BA35" s="93" t="s">
        <v>458</v>
      </c>
      <c r="BB35" s="93"/>
      <c r="BC35" s="44"/>
      <c r="BD35" s="15"/>
      <c r="BE35" s="15"/>
      <c r="BF35" s="101"/>
      <c r="BG35" s="6"/>
      <c r="BH35" s="6"/>
      <c r="BI35" s="29"/>
      <c r="BJ35" s="6"/>
      <c r="BK35" s="61"/>
    </row>
    <row r="36" spans="1:63" s="7" customFormat="1" ht="24.95" hidden="1" customHeight="1" outlineLevel="2" x14ac:dyDescent="0.25">
      <c r="A36" s="81">
        <v>27</v>
      </c>
      <c r="B36" s="202" t="s">
        <v>130</v>
      </c>
      <c r="C36" s="202"/>
      <c r="D36" s="58" t="s">
        <v>285</v>
      </c>
      <c r="E36" s="45"/>
      <c r="F36" s="46">
        <f>COUNTA(H36:S36)</f>
        <v>0</v>
      </c>
      <c r="G36" s="36">
        <f>COUNTA(T36:AW36)</f>
        <v>0</v>
      </c>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47"/>
      <c r="AY36" s="93">
        <f>IF(E36="neattiecas",1,IF(E36="atbilst pilnībā",10,IF(E36="atbilst daļēji",100,IF(E36="neatbilst",1000,0))))</f>
        <v>0</v>
      </c>
      <c r="AZ36" s="93">
        <v>27</v>
      </c>
      <c r="BA36" s="93" t="s">
        <v>458</v>
      </c>
      <c r="BB36" s="93"/>
      <c r="BC36" s="44"/>
      <c r="BD36" s="15"/>
      <c r="BE36" s="15"/>
      <c r="BF36" s="101"/>
      <c r="BG36" s="6"/>
      <c r="BH36" s="6"/>
      <c r="BI36" s="29"/>
      <c r="BJ36" s="6"/>
      <c r="BK36" s="61"/>
    </row>
    <row r="37" spans="1:63" ht="35.1" customHeight="1" outlineLevel="1" collapsed="1" x14ac:dyDescent="0.25">
      <c r="A37" s="81">
        <v>28</v>
      </c>
      <c r="B37" s="60" t="s">
        <v>9</v>
      </c>
      <c r="C37" s="200" t="s">
        <v>10</v>
      </c>
      <c r="D37" s="201"/>
      <c r="E37" s="28">
        <f>IF(AY37&gt;999,"neatbilst",IF(AY37&gt;99,"atbilst daļēji",IF(AY37&gt;9,"atbilst pilnībā",IF(AY37&gt;0,"neattiecas",0))))</f>
        <v>0</v>
      </c>
      <c r="F37" s="52">
        <f>SUM(F38:F38)</f>
        <v>0</v>
      </c>
      <c r="G37" s="52">
        <f>SUM(G38:G38)</f>
        <v>0</v>
      </c>
      <c r="H37" s="53"/>
      <c r="I37" s="53"/>
      <c r="J37" s="53"/>
      <c r="K37" s="53"/>
      <c r="L37" s="53"/>
      <c r="M37" s="53"/>
      <c r="N37" s="53"/>
      <c r="O37" s="53"/>
      <c r="P37" s="53"/>
      <c r="Q37" s="53"/>
      <c r="R37" s="53"/>
      <c r="S37" s="53"/>
      <c r="T37" s="53"/>
      <c r="U37" s="53"/>
      <c r="V37" s="53"/>
      <c r="W37" s="53"/>
      <c r="X37" s="53"/>
      <c r="Y37" s="53"/>
      <c r="Z37" s="53"/>
      <c r="AA37" s="53"/>
      <c r="AB37" s="53"/>
      <c r="AC37" s="53"/>
      <c r="AD37" s="53"/>
      <c r="AE37" s="53"/>
      <c r="AF37" s="53"/>
      <c r="AG37" s="53"/>
      <c r="AH37" s="53"/>
      <c r="AI37" s="53"/>
      <c r="AJ37" s="53"/>
      <c r="AK37" s="53"/>
      <c r="AL37" s="53"/>
      <c r="AM37" s="53"/>
      <c r="AN37" s="53"/>
      <c r="AO37" s="53"/>
      <c r="AP37" s="53"/>
      <c r="AQ37" s="53"/>
      <c r="AR37" s="53"/>
      <c r="AS37" s="53"/>
      <c r="AT37" s="53"/>
      <c r="AU37" s="53"/>
      <c r="AV37" s="53"/>
      <c r="AW37" s="53"/>
      <c r="AX37" s="52">
        <f>Y8</f>
        <v>0</v>
      </c>
      <c r="AY37" s="93">
        <f>SUM(AY38:AY38)</f>
        <v>0</v>
      </c>
      <c r="AZ37" s="93">
        <v>28</v>
      </c>
      <c r="BA37" s="93"/>
      <c r="BB37" s="93" t="s">
        <v>108</v>
      </c>
      <c r="BC37" s="54"/>
      <c r="BD37" s="55">
        <f>MIN(BD38:BD38)</f>
        <v>0</v>
      </c>
      <c r="BE37" s="55">
        <f>MAX(BE38:BE38)</f>
        <v>0</v>
      </c>
      <c r="BF37" s="100"/>
      <c r="BG37" s="54"/>
      <c r="BH37" s="56"/>
      <c r="BI37" s="57"/>
      <c r="BJ37" s="57"/>
      <c r="BK37" s="62"/>
    </row>
    <row r="38" spans="1:63" s="7" customFormat="1" ht="60" hidden="1" customHeight="1" outlineLevel="2" x14ac:dyDescent="0.25">
      <c r="A38" s="81">
        <v>29</v>
      </c>
      <c r="B38" s="202" t="s">
        <v>131</v>
      </c>
      <c r="C38" s="202"/>
      <c r="D38" s="58" t="s">
        <v>286</v>
      </c>
      <c r="E38" s="45"/>
      <c r="F38" s="46">
        <f>COUNTA(H38:S38)</f>
        <v>0</v>
      </c>
      <c r="G38" s="36">
        <f>COUNTA(T38:AW38)</f>
        <v>0</v>
      </c>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47"/>
      <c r="AY38" s="93">
        <f>IF(E38="neattiecas",1,IF(E38="atbilst pilnībā",10,IF(E38="atbilst daļēji",100,IF(E38="neatbilst",1000,0))))</f>
        <v>0</v>
      </c>
      <c r="AZ38" s="93">
        <v>29</v>
      </c>
      <c r="BA38" s="93" t="s">
        <v>458</v>
      </c>
      <c r="BB38" s="93"/>
      <c r="BC38" s="44"/>
      <c r="BD38" s="15"/>
      <c r="BE38" s="15"/>
      <c r="BF38" s="101"/>
      <c r="BG38" s="6"/>
      <c r="BH38" s="6"/>
      <c r="BI38" s="29"/>
      <c r="BJ38" s="6"/>
      <c r="BK38" s="61"/>
    </row>
    <row r="39" spans="1:63" ht="35.1" customHeight="1" outlineLevel="1" collapsed="1" x14ac:dyDescent="0.25">
      <c r="A39" s="81">
        <v>30</v>
      </c>
      <c r="B39" s="60" t="s">
        <v>11</v>
      </c>
      <c r="C39" s="200" t="s">
        <v>12</v>
      </c>
      <c r="D39" s="201"/>
      <c r="E39" s="28">
        <f>IF(AY39&gt;999,"neatbilst",IF(AY39&gt;99,"atbilst daļēji",IF(AY39&gt;9,"atbilst pilnībā",IF(AY39&gt;0,"neattiecas",0))))</f>
        <v>0</v>
      </c>
      <c r="F39" s="52">
        <f>SUM(F40:F40)</f>
        <v>0</v>
      </c>
      <c r="G39" s="52">
        <f>SUM(G40:G40)</f>
        <v>0</v>
      </c>
      <c r="H39" s="53"/>
      <c r="I39" s="53"/>
      <c r="J39" s="53"/>
      <c r="K39" s="53"/>
      <c r="L39" s="53"/>
      <c r="M39" s="53"/>
      <c r="N39" s="53"/>
      <c r="O39" s="53"/>
      <c r="P39" s="53"/>
      <c r="Q39" s="53"/>
      <c r="R39" s="53"/>
      <c r="S39" s="53"/>
      <c r="T39" s="53"/>
      <c r="U39" s="53"/>
      <c r="V39" s="53"/>
      <c r="W39" s="53"/>
      <c r="X39" s="53"/>
      <c r="Y39" s="53"/>
      <c r="Z39" s="53"/>
      <c r="AA39" s="53"/>
      <c r="AB39" s="53"/>
      <c r="AC39" s="53"/>
      <c r="AD39" s="53"/>
      <c r="AE39" s="53"/>
      <c r="AF39" s="53"/>
      <c r="AG39" s="53"/>
      <c r="AH39" s="53"/>
      <c r="AI39" s="53"/>
      <c r="AJ39" s="53"/>
      <c r="AK39" s="53"/>
      <c r="AL39" s="53"/>
      <c r="AM39" s="53"/>
      <c r="AN39" s="53"/>
      <c r="AO39" s="53"/>
      <c r="AP39" s="53"/>
      <c r="AQ39" s="53"/>
      <c r="AR39" s="53"/>
      <c r="AS39" s="53"/>
      <c r="AT39" s="53"/>
      <c r="AU39" s="53"/>
      <c r="AV39" s="53"/>
      <c r="AW39" s="53"/>
      <c r="AX39" s="52">
        <f>Z8</f>
        <v>0</v>
      </c>
      <c r="AY39" s="93">
        <f>SUM(AY40:AY41)</f>
        <v>0</v>
      </c>
      <c r="AZ39" s="93">
        <v>30</v>
      </c>
      <c r="BA39" s="93"/>
      <c r="BB39" s="93" t="s">
        <v>108</v>
      </c>
      <c r="BC39" s="54"/>
      <c r="BD39" s="55">
        <f>MIN(BD40:BD41)</f>
        <v>0</v>
      </c>
      <c r="BE39" s="55">
        <f>MAX(BE40:BE40)</f>
        <v>0</v>
      </c>
      <c r="BF39" s="100"/>
      <c r="BG39" s="54"/>
      <c r="BH39" s="56"/>
      <c r="BI39" s="57"/>
      <c r="BJ39" s="57"/>
      <c r="BK39" s="62"/>
    </row>
    <row r="40" spans="1:63" s="7" customFormat="1" ht="45" hidden="1" customHeight="1" outlineLevel="2" x14ac:dyDescent="0.25">
      <c r="A40" s="81">
        <v>31</v>
      </c>
      <c r="B40" s="202" t="s">
        <v>132</v>
      </c>
      <c r="C40" s="202"/>
      <c r="D40" s="58" t="s">
        <v>287</v>
      </c>
      <c r="E40" s="45"/>
      <c r="F40" s="46">
        <f>COUNTA(H40:S40)</f>
        <v>0</v>
      </c>
      <c r="G40" s="36">
        <f>COUNTA(T40:AW40)</f>
        <v>0</v>
      </c>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47"/>
      <c r="AY40" s="93">
        <f>IF(E40="neattiecas",1,IF(E40="atbilst pilnībā",10,IF(E40="atbilst daļēji",100,IF(E40="neatbilst",1000,0))))</f>
        <v>0</v>
      </c>
      <c r="AZ40" s="93">
        <v>31</v>
      </c>
      <c r="BA40" s="93" t="s">
        <v>458</v>
      </c>
      <c r="BB40" s="93"/>
      <c r="BC40" s="44"/>
      <c r="BD40" s="15"/>
      <c r="BE40" s="15"/>
      <c r="BF40" s="101"/>
      <c r="BG40" s="6"/>
      <c r="BH40" s="6"/>
      <c r="BI40" s="29"/>
      <c r="BJ40" s="6"/>
      <c r="BK40" s="61"/>
    </row>
    <row r="41" spans="1:63" s="7" customFormat="1" ht="45" hidden="1" customHeight="1" outlineLevel="2" x14ac:dyDescent="0.25">
      <c r="A41" s="81">
        <v>32</v>
      </c>
      <c r="B41" s="202" t="s">
        <v>132</v>
      </c>
      <c r="C41" s="202"/>
      <c r="D41" s="58" t="s">
        <v>361</v>
      </c>
      <c r="E41" s="45"/>
      <c r="F41" s="46">
        <f>COUNTA(H41:S41)</f>
        <v>0</v>
      </c>
      <c r="G41" s="36">
        <f>COUNTA(T41:AW41)</f>
        <v>0</v>
      </c>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47"/>
      <c r="AY41" s="93">
        <f>IF(E41="neattiecas",1,IF(E41="atbilst pilnībā",10,IF(E41="atbilst daļēji",100,IF(E41="neatbilst",1000,0))))</f>
        <v>0</v>
      </c>
      <c r="AZ41" s="93">
        <v>32</v>
      </c>
      <c r="BA41" s="93" t="s">
        <v>458</v>
      </c>
      <c r="BB41" s="93"/>
      <c r="BC41" s="44"/>
      <c r="BD41" s="15"/>
      <c r="BE41" s="15"/>
      <c r="BF41" s="101"/>
      <c r="BG41" s="6"/>
      <c r="BH41" s="6"/>
      <c r="BI41" s="29"/>
      <c r="BJ41" s="6"/>
      <c r="BK41" s="61"/>
    </row>
    <row r="42" spans="1:63" ht="35.1" customHeight="1" outlineLevel="1" collapsed="1" x14ac:dyDescent="0.25">
      <c r="A42" s="81">
        <v>33</v>
      </c>
      <c r="B42" s="60" t="s">
        <v>13</v>
      </c>
      <c r="C42" s="200" t="s">
        <v>14</v>
      </c>
      <c r="D42" s="201"/>
      <c r="E42" s="28">
        <f>IF(AY42&gt;999,"neatbilst",IF(AY42&gt;99,"atbilst daļēji",IF(AY42&gt;9,"atbilst pilnībā",IF(AY42&gt;0,"neattiecas",0))))</f>
        <v>0</v>
      </c>
      <c r="F42" s="52">
        <f>SUM(F43:F48)</f>
        <v>0</v>
      </c>
      <c r="G42" s="52">
        <f>SUM(G43:G48)</f>
        <v>0</v>
      </c>
      <c r="H42" s="53"/>
      <c r="I42" s="53"/>
      <c r="J42" s="53"/>
      <c r="K42" s="53"/>
      <c r="L42" s="53"/>
      <c r="M42" s="53"/>
      <c r="N42" s="53"/>
      <c r="O42" s="53"/>
      <c r="P42" s="53"/>
      <c r="Q42" s="53"/>
      <c r="R42" s="53"/>
      <c r="S42" s="53"/>
      <c r="T42" s="53"/>
      <c r="U42" s="53"/>
      <c r="V42" s="53"/>
      <c r="W42" s="53"/>
      <c r="X42" s="53"/>
      <c r="Y42" s="53"/>
      <c r="Z42" s="53"/>
      <c r="AA42" s="53"/>
      <c r="AB42" s="53"/>
      <c r="AC42" s="53"/>
      <c r="AD42" s="53"/>
      <c r="AE42" s="53"/>
      <c r="AF42" s="53"/>
      <c r="AG42" s="53"/>
      <c r="AH42" s="53"/>
      <c r="AI42" s="53"/>
      <c r="AJ42" s="53"/>
      <c r="AK42" s="53"/>
      <c r="AL42" s="53"/>
      <c r="AM42" s="53"/>
      <c r="AN42" s="53"/>
      <c r="AO42" s="53"/>
      <c r="AP42" s="53"/>
      <c r="AQ42" s="53"/>
      <c r="AR42" s="53"/>
      <c r="AS42" s="53"/>
      <c r="AT42" s="53"/>
      <c r="AU42" s="53"/>
      <c r="AV42" s="53"/>
      <c r="AW42" s="53"/>
      <c r="AX42" s="52">
        <f>AA8</f>
        <v>0</v>
      </c>
      <c r="AY42" s="93">
        <f>SUM(AY43:AY48)</f>
        <v>0</v>
      </c>
      <c r="AZ42" s="93">
        <v>33</v>
      </c>
      <c r="BA42" s="93"/>
      <c r="BB42" s="93" t="s">
        <v>108</v>
      </c>
      <c r="BC42" s="54"/>
      <c r="BD42" s="55">
        <f>MIN(BD43:BD48)</f>
        <v>0</v>
      </c>
      <c r="BE42" s="55">
        <f>MAX(BE43:BE48)</f>
        <v>0</v>
      </c>
      <c r="BF42" s="100"/>
      <c r="BG42" s="54"/>
      <c r="BH42" s="56"/>
      <c r="BI42" s="57"/>
      <c r="BJ42" s="57"/>
      <c r="BK42" s="62"/>
    </row>
    <row r="43" spans="1:63" s="7" customFormat="1" ht="35.1" hidden="1" customHeight="1" outlineLevel="2" x14ac:dyDescent="0.25">
      <c r="A43" s="81">
        <v>34</v>
      </c>
      <c r="B43" s="202" t="s">
        <v>133</v>
      </c>
      <c r="C43" s="202"/>
      <c r="D43" s="58" t="s">
        <v>289</v>
      </c>
      <c r="E43" s="45"/>
      <c r="F43" s="46">
        <f t="shared" ref="F43:F48" si="5">COUNTA(H43:S43)</f>
        <v>0</v>
      </c>
      <c r="G43" s="36">
        <f t="shared" ref="G43:G48" si="6">COUNTA(T43:AW43)</f>
        <v>0</v>
      </c>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47"/>
      <c r="AY43" s="93">
        <f t="shared" ref="AY43:AY48" si="7">IF(E43="neattiecas",1,IF(E43="atbilst pilnībā",10,IF(E43="atbilst daļēji",100,IF(E43="neatbilst",1000,0))))</f>
        <v>0</v>
      </c>
      <c r="AZ43" s="93">
        <v>34</v>
      </c>
      <c r="BA43" s="93" t="s">
        <v>458</v>
      </c>
      <c r="BB43" s="93"/>
      <c r="BC43" s="44"/>
      <c r="BD43" s="15"/>
      <c r="BE43" s="15"/>
      <c r="BF43" s="101"/>
      <c r="BG43" s="6"/>
      <c r="BH43" s="6"/>
      <c r="BI43" s="29"/>
      <c r="BJ43" s="6"/>
      <c r="BK43" s="61"/>
    </row>
    <row r="44" spans="1:63" s="7" customFormat="1" ht="24.95" hidden="1" customHeight="1" outlineLevel="2" x14ac:dyDescent="0.25">
      <c r="A44" s="81">
        <v>35</v>
      </c>
      <c r="B44" s="202" t="s">
        <v>134</v>
      </c>
      <c r="C44" s="202"/>
      <c r="D44" s="58" t="s">
        <v>290</v>
      </c>
      <c r="E44" s="45"/>
      <c r="F44" s="46">
        <f t="shared" si="5"/>
        <v>0</v>
      </c>
      <c r="G44" s="36">
        <f t="shared" si="6"/>
        <v>0</v>
      </c>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47"/>
      <c r="AY44" s="93">
        <f t="shared" si="7"/>
        <v>0</v>
      </c>
      <c r="AZ44" s="93">
        <v>35</v>
      </c>
      <c r="BA44" s="93" t="s">
        <v>458</v>
      </c>
      <c r="BB44" s="93"/>
      <c r="BC44" s="44"/>
      <c r="BD44" s="15"/>
      <c r="BE44" s="15"/>
      <c r="BF44" s="101"/>
      <c r="BG44" s="6"/>
      <c r="BH44" s="6"/>
      <c r="BI44" s="29"/>
      <c r="BJ44" s="6"/>
      <c r="BK44" s="61"/>
    </row>
    <row r="45" spans="1:63" s="7" customFormat="1" ht="24.95" hidden="1" customHeight="1" outlineLevel="2" x14ac:dyDescent="0.25">
      <c r="A45" s="81">
        <v>36</v>
      </c>
      <c r="B45" s="202" t="s">
        <v>135</v>
      </c>
      <c r="C45" s="202"/>
      <c r="D45" s="58" t="s">
        <v>291</v>
      </c>
      <c r="E45" s="45"/>
      <c r="F45" s="46">
        <f t="shared" si="5"/>
        <v>0</v>
      </c>
      <c r="G45" s="36">
        <f t="shared" si="6"/>
        <v>0</v>
      </c>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47"/>
      <c r="AY45" s="93">
        <f t="shared" si="7"/>
        <v>0</v>
      </c>
      <c r="AZ45" s="93">
        <v>36</v>
      </c>
      <c r="BA45" s="93" t="s">
        <v>458</v>
      </c>
      <c r="BB45" s="93"/>
      <c r="BC45" s="44"/>
      <c r="BD45" s="15"/>
      <c r="BE45" s="15"/>
      <c r="BF45" s="101"/>
      <c r="BG45" s="6"/>
      <c r="BH45" s="6"/>
      <c r="BI45" s="29"/>
      <c r="BJ45" s="6"/>
      <c r="BK45" s="61"/>
    </row>
    <row r="46" spans="1:63" s="7" customFormat="1" ht="35.1" hidden="1" customHeight="1" outlineLevel="2" x14ac:dyDescent="0.25">
      <c r="A46" s="81">
        <v>37</v>
      </c>
      <c r="B46" s="202" t="s">
        <v>136</v>
      </c>
      <c r="C46" s="202"/>
      <c r="D46" s="58" t="s">
        <v>292</v>
      </c>
      <c r="E46" s="45"/>
      <c r="F46" s="46">
        <f t="shared" si="5"/>
        <v>0</v>
      </c>
      <c r="G46" s="36">
        <f t="shared" si="6"/>
        <v>0</v>
      </c>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47"/>
      <c r="AY46" s="93">
        <f t="shared" si="7"/>
        <v>0</v>
      </c>
      <c r="AZ46" s="93">
        <v>37</v>
      </c>
      <c r="BA46" s="93" t="s">
        <v>458</v>
      </c>
      <c r="BB46" s="93"/>
      <c r="BC46" s="44"/>
      <c r="BD46" s="15"/>
      <c r="BE46" s="15"/>
      <c r="BF46" s="101"/>
      <c r="BG46" s="6"/>
      <c r="BH46" s="6"/>
      <c r="BI46" s="29"/>
      <c r="BJ46" s="6"/>
      <c r="BK46" s="61"/>
    </row>
    <row r="47" spans="1:63" s="7" customFormat="1" ht="35.1" hidden="1" customHeight="1" outlineLevel="2" x14ac:dyDescent="0.25">
      <c r="A47" s="81">
        <v>38</v>
      </c>
      <c r="B47" s="202" t="s">
        <v>137</v>
      </c>
      <c r="C47" s="202"/>
      <c r="D47" s="58" t="s">
        <v>293</v>
      </c>
      <c r="E47" s="45"/>
      <c r="F47" s="46">
        <f t="shared" si="5"/>
        <v>0</v>
      </c>
      <c r="G47" s="36">
        <f t="shared" si="6"/>
        <v>0</v>
      </c>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47"/>
      <c r="AY47" s="93">
        <f t="shared" si="7"/>
        <v>0</v>
      </c>
      <c r="AZ47" s="93">
        <v>38</v>
      </c>
      <c r="BA47" s="93" t="s">
        <v>458</v>
      </c>
      <c r="BB47" s="93"/>
      <c r="BC47" s="44"/>
      <c r="BD47" s="15"/>
      <c r="BE47" s="15"/>
      <c r="BF47" s="101"/>
      <c r="BG47" s="6"/>
      <c r="BH47" s="6"/>
      <c r="BI47" s="29"/>
      <c r="BJ47" s="6"/>
      <c r="BK47" s="61"/>
    </row>
    <row r="48" spans="1:63" s="7" customFormat="1" ht="35.1" hidden="1" customHeight="1" outlineLevel="2" x14ac:dyDescent="0.25">
      <c r="A48" s="81">
        <v>39</v>
      </c>
      <c r="B48" s="202" t="s">
        <v>288</v>
      </c>
      <c r="C48" s="202"/>
      <c r="D48" s="58" t="s">
        <v>294</v>
      </c>
      <c r="E48" s="45"/>
      <c r="F48" s="46">
        <f t="shared" si="5"/>
        <v>0</v>
      </c>
      <c r="G48" s="36">
        <f t="shared" si="6"/>
        <v>0</v>
      </c>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47"/>
      <c r="AY48" s="93">
        <f t="shared" si="7"/>
        <v>0</v>
      </c>
      <c r="AZ48" s="93">
        <v>39</v>
      </c>
      <c r="BA48" s="93" t="s">
        <v>458</v>
      </c>
      <c r="BB48" s="93"/>
      <c r="BC48" s="44"/>
      <c r="BD48" s="15"/>
      <c r="BE48" s="15"/>
      <c r="BF48" s="101"/>
      <c r="BG48" s="6"/>
      <c r="BH48" s="6"/>
      <c r="BI48" s="29"/>
      <c r="BJ48" s="6"/>
      <c r="BK48" s="61"/>
    </row>
    <row r="49" spans="1:63" ht="35.1" customHeight="1" outlineLevel="1" collapsed="1" x14ac:dyDescent="0.25">
      <c r="A49" s="81">
        <v>40</v>
      </c>
      <c r="B49" s="60" t="s">
        <v>15</v>
      </c>
      <c r="C49" s="200" t="s">
        <v>16</v>
      </c>
      <c r="D49" s="201"/>
      <c r="E49" s="28">
        <f>IF(AY49&gt;999,"neatbilst",IF(AY49&gt;99,"atbilst daļēji",IF(AY49&gt;9,"atbilst pilnībā",IF(AY49&gt;0,"neattiecas",0))))</f>
        <v>0</v>
      </c>
      <c r="F49" s="52">
        <f>SUM(F50:F52)</f>
        <v>0</v>
      </c>
      <c r="G49" s="52">
        <f>SUM(G50:G52)</f>
        <v>0</v>
      </c>
      <c r="H49" s="53"/>
      <c r="I49" s="53"/>
      <c r="J49" s="53"/>
      <c r="K49" s="53"/>
      <c r="L49" s="53"/>
      <c r="M49" s="53"/>
      <c r="N49" s="53"/>
      <c r="O49" s="53"/>
      <c r="P49" s="53"/>
      <c r="Q49" s="53"/>
      <c r="R49" s="53"/>
      <c r="S49" s="53"/>
      <c r="T49" s="53"/>
      <c r="U49" s="53"/>
      <c r="V49" s="53"/>
      <c r="W49" s="53"/>
      <c r="X49" s="53"/>
      <c r="Y49" s="53"/>
      <c r="Z49" s="53"/>
      <c r="AA49" s="53"/>
      <c r="AB49" s="53"/>
      <c r="AC49" s="53"/>
      <c r="AD49" s="53"/>
      <c r="AE49" s="53"/>
      <c r="AF49" s="53"/>
      <c r="AG49" s="53"/>
      <c r="AH49" s="53"/>
      <c r="AI49" s="53"/>
      <c r="AJ49" s="53"/>
      <c r="AK49" s="53"/>
      <c r="AL49" s="53"/>
      <c r="AM49" s="53"/>
      <c r="AN49" s="53"/>
      <c r="AO49" s="53"/>
      <c r="AP49" s="53"/>
      <c r="AQ49" s="53"/>
      <c r="AR49" s="53"/>
      <c r="AS49" s="53"/>
      <c r="AT49" s="53"/>
      <c r="AU49" s="53"/>
      <c r="AV49" s="53"/>
      <c r="AW49" s="53"/>
      <c r="AX49" s="52">
        <f>AB8</f>
        <v>0</v>
      </c>
      <c r="AY49" s="93">
        <f>SUM(AY50:AY52)</f>
        <v>0</v>
      </c>
      <c r="AZ49" s="93">
        <v>40</v>
      </c>
      <c r="BA49" s="93"/>
      <c r="BB49" s="93" t="s">
        <v>108</v>
      </c>
      <c r="BC49" s="54"/>
      <c r="BD49" s="55">
        <f>MIN(BD50:BD52)</f>
        <v>0</v>
      </c>
      <c r="BE49" s="55">
        <f>MAX(BE50:BE52)</f>
        <v>0</v>
      </c>
      <c r="BF49" s="100"/>
      <c r="BG49" s="54"/>
      <c r="BH49" s="56"/>
      <c r="BI49" s="57"/>
      <c r="BJ49" s="57"/>
      <c r="BK49" s="62"/>
    </row>
    <row r="50" spans="1:63" s="7" customFormat="1" ht="24.95" hidden="1" customHeight="1" outlineLevel="2" x14ac:dyDescent="0.25">
      <c r="A50" s="81">
        <v>41</v>
      </c>
      <c r="B50" s="202" t="s">
        <v>138</v>
      </c>
      <c r="C50" s="202"/>
      <c r="D50" s="58" t="s">
        <v>295</v>
      </c>
      <c r="E50" s="45"/>
      <c r="F50" s="46">
        <f>COUNTA(H50:S50)</f>
        <v>0</v>
      </c>
      <c r="G50" s="36">
        <f>COUNTA(T50:AW50)</f>
        <v>0</v>
      </c>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47"/>
      <c r="AY50" s="93">
        <f>IF(E50="neattiecas",1,IF(E50="atbilst pilnībā",10,IF(E50="atbilst daļēji",100,IF(E50="neatbilst",1000,0))))</f>
        <v>0</v>
      </c>
      <c r="AZ50" s="93">
        <v>41</v>
      </c>
      <c r="BA50" s="93" t="s">
        <v>458</v>
      </c>
      <c r="BB50" s="93"/>
      <c r="BC50" s="44"/>
      <c r="BD50" s="15"/>
      <c r="BE50" s="15"/>
      <c r="BF50" s="101"/>
      <c r="BG50" s="6"/>
      <c r="BH50" s="6"/>
      <c r="BI50" s="29"/>
      <c r="BJ50" s="6"/>
      <c r="BK50" s="61"/>
    </row>
    <row r="51" spans="1:63" s="7" customFormat="1" ht="24.95" hidden="1" customHeight="1" outlineLevel="2" x14ac:dyDescent="0.25">
      <c r="A51" s="81">
        <v>42</v>
      </c>
      <c r="B51" s="202" t="s">
        <v>139</v>
      </c>
      <c r="C51" s="202"/>
      <c r="D51" s="58" t="s">
        <v>296</v>
      </c>
      <c r="E51" s="45"/>
      <c r="F51" s="46">
        <f>COUNTA(H51:S51)</f>
        <v>0</v>
      </c>
      <c r="G51" s="36">
        <f>COUNTA(T51:AW51)</f>
        <v>0</v>
      </c>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47"/>
      <c r="AY51" s="93">
        <f>IF(E51="neattiecas",1,IF(E51="atbilst pilnībā",10,IF(E51="atbilst daļēji",100,IF(E51="neatbilst",1000,0))))</f>
        <v>0</v>
      </c>
      <c r="AZ51" s="93">
        <v>42</v>
      </c>
      <c r="BA51" s="93" t="s">
        <v>458</v>
      </c>
      <c r="BB51" s="93"/>
      <c r="BC51" s="44"/>
      <c r="BD51" s="15"/>
      <c r="BE51" s="15"/>
      <c r="BF51" s="101"/>
      <c r="BG51" s="6"/>
      <c r="BH51" s="6"/>
      <c r="BI51" s="29"/>
      <c r="BJ51" s="6"/>
      <c r="BK51" s="61"/>
    </row>
    <row r="52" spans="1:63" s="7" customFormat="1" ht="35.1" hidden="1" customHeight="1" outlineLevel="2" x14ac:dyDescent="0.25">
      <c r="A52" s="81">
        <v>43</v>
      </c>
      <c r="B52" s="202" t="s">
        <v>140</v>
      </c>
      <c r="C52" s="202"/>
      <c r="D52" s="58" t="s">
        <v>297</v>
      </c>
      <c r="E52" s="45"/>
      <c r="F52" s="46">
        <f>COUNTA(H52:S52)</f>
        <v>0</v>
      </c>
      <c r="G52" s="36">
        <f>COUNTA(T52:AW52)</f>
        <v>0</v>
      </c>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47"/>
      <c r="AY52" s="93">
        <f>IF(E52="neattiecas",1,IF(E52="atbilst pilnībā",10,IF(E52="atbilst daļēji",100,IF(E52="neatbilst",1000,0))))</f>
        <v>0</v>
      </c>
      <c r="AZ52" s="93">
        <v>43</v>
      </c>
      <c r="BA52" s="93" t="s">
        <v>458</v>
      </c>
      <c r="BB52" s="93"/>
      <c r="BC52" s="44"/>
      <c r="BD52" s="15"/>
      <c r="BE52" s="15"/>
      <c r="BF52" s="101"/>
      <c r="BG52" s="6"/>
      <c r="BH52" s="6"/>
      <c r="BI52" s="29"/>
      <c r="BJ52" s="6"/>
      <c r="BK52" s="61"/>
    </row>
    <row r="53" spans="1:63" ht="35.1" customHeight="1" outlineLevel="1" collapsed="1" x14ac:dyDescent="0.25">
      <c r="A53" s="81">
        <v>44</v>
      </c>
      <c r="B53" s="60" t="s">
        <v>17</v>
      </c>
      <c r="C53" s="200" t="s">
        <v>18</v>
      </c>
      <c r="D53" s="201"/>
      <c r="E53" s="28">
        <f>IF(AY53&gt;999,"neatbilst",IF(AY53&gt;99,"atbilst daļēji",IF(AY53&gt;9,"atbilst pilnībā",IF(AY53&gt;0,"neattiecas",0))))</f>
        <v>0</v>
      </c>
      <c r="F53" s="52">
        <f>SUM(F54:F55)</f>
        <v>0</v>
      </c>
      <c r="G53" s="52">
        <f>SUM(G54:G55)</f>
        <v>0</v>
      </c>
      <c r="H53" s="53"/>
      <c r="I53" s="53"/>
      <c r="J53" s="53"/>
      <c r="K53" s="53"/>
      <c r="L53" s="53"/>
      <c r="M53" s="53"/>
      <c r="N53" s="53"/>
      <c r="O53" s="53"/>
      <c r="P53" s="53"/>
      <c r="Q53" s="53"/>
      <c r="R53" s="53"/>
      <c r="S53" s="53"/>
      <c r="T53" s="53"/>
      <c r="U53" s="53"/>
      <c r="V53" s="53"/>
      <c r="W53" s="53"/>
      <c r="X53" s="53"/>
      <c r="Y53" s="53"/>
      <c r="Z53" s="53"/>
      <c r="AA53" s="53"/>
      <c r="AB53" s="53"/>
      <c r="AC53" s="53"/>
      <c r="AD53" s="53"/>
      <c r="AE53" s="53"/>
      <c r="AF53" s="53"/>
      <c r="AG53" s="53"/>
      <c r="AH53" s="53"/>
      <c r="AI53" s="53"/>
      <c r="AJ53" s="53"/>
      <c r="AK53" s="53"/>
      <c r="AL53" s="53"/>
      <c r="AM53" s="53"/>
      <c r="AN53" s="53"/>
      <c r="AO53" s="53"/>
      <c r="AP53" s="53"/>
      <c r="AQ53" s="53"/>
      <c r="AR53" s="53"/>
      <c r="AS53" s="53"/>
      <c r="AT53" s="53"/>
      <c r="AU53" s="53"/>
      <c r="AV53" s="53"/>
      <c r="AW53" s="53"/>
      <c r="AX53" s="52">
        <f>AC8</f>
        <v>0</v>
      </c>
      <c r="AY53" s="93">
        <f>SUM(AY54:AY55)</f>
        <v>0</v>
      </c>
      <c r="AZ53" s="93">
        <v>44</v>
      </c>
      <c r="BA53" s="93"/>
      <c r="BB53" s="93" t="s">
        <v>108</v>
      </c>
      <c r="BC53" s="54"/>
      <c r="BD53" s="55">
        <f>MIN(BD54:BD55)</f>
        <v>0</v>
      </c>
      <c r="BE53" s="55">
        <f>MAX(BE54:BE55)</f>
        <v>0</v>
      </c>
      <c r="BF53" s="100"/>
      <c r="BG53" s="54"/>
      <c r="BH53" s="56"/>
      <c r="BI53" s="57"/>
      <c r="BJ53" s="57"/>
      <c r="BK53" s="62"/>
    </row>
    <row r="54" spans="1:63" s="7" customFormat="1" ht="35.1" hidden="1" customHeight="1" outlineLevel="2" x14ac:dyDescent="0.25">
      <c r="A54" s="81">
        <v>45</v>
      </c>
      <c r="B54" s="202" t="s">
        <v>141</v>
      </c>
      <c r="C54" s="202"/>
      <c r="D54" s="58" t="s">
        <v>412</v>
      </c>
      <c r="E54" s="45"/>
      <c r="F54" s="46">
        <f>COUNTA(H54:S54)</f>
        <v>0</v>
      </c>
      <c r="G54" s="36">
        <f>COUNTA(T54:AW54)</f>
        <v>0</v>
      </c>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47"/>
      <c r="AY54" s="93">
        <f>IF(E54="neattiecas",1,IF(E54="atbilst pilnībā",10,IF(E54="atbilst daļēji",100,IF(E54="neatbilst",1000,0))))</f>
        <v>0</v>
      </c>
      <c r="AZ54" s="93">
        <v>45</v>
      </c>
      <c r="BA54" s="93" t="s">
        <v>458</v>
      </c>
      <c r="BB54" s="93"/>
      <c r="BC54" s="44"/>
      <c r="BD54" s="15"/>
      <c r="BE54" s="15"/>
      <c r="BF54" s="101"/>
      <c r="BG54" s="6"/>
      <c r="BH54" s="6"/>
      <c r="BI54" s="29"/>
      <c r="BJ54" s="6"/>
      <c r="BK54" s="61"/>
    </row>
    <row r="55" spans="1:63" s="7" customFormat="1" ht="35.1" hidden="1" customHeight="1" outlineLevel="2" x14ac:dyDescent="0.25">
      <c r="A55" s="81">
        <v>46</v>
      </c>
      <c r="B55" s="202" t="s">
        <v>142</v>
      </c>
      <c r="C55" s="202"/>
      <c r="D55" s="58" t="s">
        <v>394</v>
      </c>
      <c r="E55" s="45"/>
      <c r="F55" s="46">
        <f>COUNTA(H55:S55)</f>
        <v>0</v>
      </c>
      <c r="G55" s="36">
        <f>COUNTA(T55:AW55)</f>
        <v>0</v>
      </c>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47"/>
      <c r="AY55" s="93">
        <f>IF(E55="neattiecas",1,IF(E55="atbilst pilnībā",10,IF(E55="atbilst daļēji",100,IF(E55="neatbilst",1000,0))))</f>
        <v>0</v>
      </c>
      <c r="AZ55" s="93">
        <v>46</v>
      </c>
      <c r="BA55" s="93" t="s">
        <v>458</v>
      </c>
      <c r="BB55" s="93"/>
      <c r="BC55" s="44"/>
      <c r="BD55" s="15"/>
      <c r="BE55" s="15"/>
      <c r="BF55" s="101"/>
      <c r="BG55" s="6"/>
      <c r="BH55" s="6"/>
      <c r="BI55" s="29"/>
      <c r="BJ55" s="6"/>
      <c r="BK55" s="61"/>
    </row>
    <row r="56" spans="1:63" ht="35.1" customHeight="1" outlineLevel="1" collapsed="1" x14ac:dyDescent="0.25">
      <c r="A56" s="81">
        <v>47</v>
      </c>
      <c r="B56" s="60" t="s">
        <v>19</v>
      </c>
      <c r="C56" s="200" t="s">
        <v>20</v>
      </c>
      <c r="D56" s="201"/>
      <c r="E56" s="28">
        <f>IF(AY56&gt;999,"neatbilst",IF(AY56&gt;99,"atbilst daļēji",IF(AY56&gt;9,"atbilst pilnībā",IF(AY56&gt;0,"neattiecas",0))))</f>
        <v>0</v>
      </c>
      <c r="F56" s="52">
        <f>SUM(F57:F57)</f>
        <v>0</v>
      </c>
      <c r="G56" s="52">
        <f>SUM(G57:G57)</f>
        <v>0</v>
      </c>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c r="AI56" s="53"/>
      <c r="AJ56" s="53"/>
      <c r="AK56" s="53"/>
      <c r="AL56" s="53"/>
      <c r="AM56" s="53"/>
      <c r="AN56" s="53"/>
      <c r="AO56" s="53"/>
      <c r="AP56" s="53"/>
      <c r="AQ56" s="53"/>
      <c r="AR56" s="53"/>
      <c r="AS56" s="53"/>
      <c r="AT56" s="53"/>
      <c r="AU56" s="53"/>
      <c r="AV56" s="53"/>
      <c r="AW56" s="53"/>
      <c r="AX56" s="52">
        <f>AD8</f>
        <v>0</v>
      </c>
      <c r="AY56" s="93">
        <f>SUM(AY57:AY57)</f>
        <v>0</v>
      </c>
      <c r="AZ56" s="93">
        <v>47</v>
      </c>
      <c r="BA56" s="93"/>
      <c r="BB56" s="93" t="s">
        <v>108</v>
      </c>
      <c r="BC56" s="54"/>
      <c r="BD56" s="55">
        <f>MIN(BD57:BD57)</f>
        <v>0</v>
      </c>
      <c r="BE56" s="55">
        <f>MAX(BE57:BE57)</f>
        <v>0</v>
      </c>
      <c r="BF56" s="100"/>
      <c r="BG56" s="54"/>
      <c r="BH56" s="56"/>
      <c r="BI56" s="57"/>
      <c r="BJ56" s="57"/>
      <c r="BK56" s="62"/>
    </row>
    <row r="57" spans="1:63" s="7" customFormat="1" ht="105" hidden="1" customHeight="1" outlineLevel="2" x14ac:dyDescent="0.25">
      <c r="A57" s="81">
        <v>48</v>
      </c>
      <c r="B57" s="202" t="s">
        <v>143</v>
      </c>
      <c r="C57" s="202"/>
      <c r="D57" s="58" t="s">
        <v>298</v>
      </c>
      <c r="E57" s="45"/>
      <c r="F57" s="46">
        <f>COUNTA(H57:S57)</f>
        <v>0</v>
      </c>
      <c r="G57" s="36">
        <f>COUNTA(T57:AW57)</f>
        <v>0</v>
      </c>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c r="AQ57" s="18"/>
      <c r="AR57" s="18"/>
      <c r="AS57" s="18"/>
      <c r="AT57" s="18"/>
      <c r="AU57" s="18"/>
      <c r="AV57" s="18"/>
      <c r="AW57" s="18"/>
      <c r="AX57" s="47"/>
      <c r="AY57" s="93">
        <f>IF(E57="neattiecas",1,IF(E57="atbilst pilnībā",10,IF(E57="atbilst daļēji",100,IF(E57="neatbilst",1000,0))))</f>
        <v>0</v>
      </c>
      <c r="AZ57" s="93">
        <v>48</v>
      </c>
      <c r="BA57" s="93" t="s">
        <v>458</v>
      </c>
      <c r="BB57" s="93"/>
      <c r="BC57" s="44"/>
      <c r="BD57" s="15"/>
      <c r="BE57" s="15"/>
      <c r="BF57" s="101"/>
      <c r="BG57" s="6"/>
      <c r="BH57" s="6"/>
      <c r="BI57" s="29"/>
      <c r="BJ57" s="6"/>
      <c r="BK57" s="61"/>
    </row>
    <row r="58" spans="1:63" ht="35.1" customHeight="1" outlineLevel="1" collapsed="1" x14ac:dyDescent="0.25">
      <c r="A58" s="81">
        <v>49</v>
      </c>
      <c r="B58" s="60" t="s">
        <v>21</v>
      </c>
      <c r="C58" s="200" t="s">
        <v>22</v>
      </c>
      <c r="D58" s="201"/>
      <c r="E58" s="28">
        <f>IF(AY58&gt;999,"neatbilst",IF(AY58&gt;99,"atbilst daļēji",IF(AY58&gt;9,"atbilst pilnībā",IF(AY58&gt;0,"neattiecas",0))))</f>
        <v>0</v>
      </c>
      <c r="F58" s="52">
        <f>SUM(F59:F61)</f>
        <v>0</v>
      </c>
      <c r="G58" s="52">
        <f>SUM(G59:G61)</f>
        <v>0</v>
      </c>
      <c r="H58" s="53"/>
      <c r="I58" s="53"/>
      <c r="J58" s="53"/>
      <c r="K58" s="53"/>
      <c r="L58" s="53"/>
      <c r="M58" s="53"/>
      <c r="N58" s="53"/>
      <c r="O58" s="53"/>
      <c r="P58" s="53"/>
      <c r="Q58" s="53"/>
      <c r="R58" s="53"/>
      <c r="S58" s="53"/>
      <c r="T58" s="53"/>
      <c r="U58" s="53"/>
      <c r="V58" s="53"/>
      <c r="W58" s="53"/>
      <c r="X58" s="53"/>
      <c r="Y58" s="53"/>
      <c r="Z58" s="53"/>
      <c r="AA58" s="53"/>
      <c r="AB58" s="53"/>
      <c r="AC58" s="53"/>
      <c r="AD58" s="53"/>
      <c r="AE58" s="53"/>
      <c r="AF58" s="53"/>
      <c r="AG58" s="53"/>
      <c r="AH58" s="53"/>
      <c r="AI58" s="53"/>
      <c r="AJ58" s="53"/>
      <c r="AK58" s="53"/>
      <c r="AL58" s="53"/>
      <c r="AM58" s="53"/>
      <c r="AN58" s="53"/>
      <c r="AO58" s="53"/>
      <c r="AP58" s="53"/>
      <c r="AQ58" s="53"/>
      <c r="AR58" s="53"/>
      <c r="AS58" s="53"/>
      <c r="AT58" s="53"/>
      <c r="AU58" s="53"/>
      <c r="AV58" s="53"/>
      <c r="AW58" s="53"/>
      <c r="AX58" s="52">
        <f>AE8</f>
        <v>0</v>
      </c>
      <c r="AY58" s="93">
        <f>SUM(AY59:AY61)</f>
        <v>0</v>
      </c>
      <c r="AZ58" s="93">
        <v>49</v>
      </c>
      <c r="BA58" s="93"/>
      <c r="BB58" s="93" t="s">
        <v>108</v>
      </c>
      <c r="BC58" s="54"/>
      <c r="BD58" s="55">
        <f>MIN(BD59:BD61)</f>
        <v>0</v>
      </c>
      <c r="BE58" s="55">
        <f>MAX(BE59:BE61)</f>
        <v>0</v>
      </c>
      <c r="BF58" s="100"/>
      <c r="BG58" s="54"/>
      <c r="BH58" s="56"/>
      <c r="BI58" s="57"/>
      <c r="BJ58" s="57"/>
      <c r="BK58" s="62"/>
    </row>
    <row r="59" spans="1:63" s="7" customFormat="1" ht="35.1" hidden="1" customHeight="1" outlineLevel="2" x14ac:dyDescent="0.25">
      <c r="A59" s="81">
        <v>50</v>
      </c>
      <c r="B59" s="202" t="s">
        <v>144</v>
      </c>
      <c r="C59" s="202"/>
      <c r="D59" s="58" t="s">
        <v>299</v>
      </c>
      <c r="E59" s="45"/>
      <c r="F59" s="46">
        <f>COUNTA(H59:S59)</f>
        <v>0</v>
      </c>
      <c r="G59" s="36">
        <f>COUNTA(T59:AW59)</f>
        <v>0</v>
      </c>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47"/>
      <c r="AY59" s="93">
        <f>IF(E59="neattiecas",1,IF(E59="atbilst pilnībā",10,IF(E59="atbilst daļēji",100,IF(E59="neatbilst",1000,0))))</f>
        <v>0</v>
      </c>
      <c r="AZ59" s="93">
        <v>50</v>
      </c>
      <c r="BA59" s="93" t="s">
        <v>458</v>
      </c>
      <c r="BB59" s="93"/>
      <c r="BC59" s="44"/>
      <c r="BD59" s="15"/>
      <c r="BE59" s="15"/>
      <c r="BF59" s="101"/>
      <c r="BG59" s="6"/>
      <c r="BH59" s="6"/>
      <c r="BI59" s="29"/>
      <c r="BJ59" s="6"/>
      <c r="BK59" s="61"/>
    </row>
    <row r="60" spans="1:63" s="7" customFormat="1" ht="35.1" hidden="1" customHeight="1" outlineLevel="2" x14ac:dyDescent="0.25">
      <c r="A60" s="81">
        <v>51</v>
      </c>
      <c r="B60" s="202" t="s">
        <v>145</v>
      </c>
      <c r="C60" s="202"/>
      <c r="D60" s="58" t="s">
        <v>300</v>
      </c>
      <c r="E60" s="45"/>
      <c r="F60" s="46">
        <f>COUNTA(H60:S60)</f>
        <v>0</v>
      </c>
      <c r="G60" s="36">
        <f>COUNTA(T60:AW60)</f>
        <v>0</v>
      </c>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47"/>
      <c r="AY60" s="93">
        <f>IF(E60="neattiecas",1,IF(E60="atbilst pilnībā",10,IF(E60="atbilst daļēji",100,IF(E60="neatbilst",1000,0))))</f>
        <v>0</v>
      </c>
      <c r="AZ60" s="93">
        <v>51</v>
      </c>
      <c r="BA60" s="93" t="s">
        <v>458</v>
      </c>
      <c r="BB60" s="93"/>
      <c r="BC60" s="44"/>
      <c r="BD60" s="15"/>
      <c r="BE60" s="15"/>
      <c r="BF60" s="101"/>
      <c r="BG60" s="6"/>
      <c r="BH60" s="6"/>
      <c r="BI60" s="29"/>
      <c r="BJ60" s="6"/>
      <c r="BK60" s="61"/>
    </row>
    <row r="61" spans="1:63" s="7" customFormat="1" ht="35.1" hidden="1" customHeight="1" outlineLevel="2" x14ac:dyDescent="0.25">
      <c r="A61" s="81">
        <v>52</v>
      </c>
      <c r="B61" s="202" t="s">
        <v>146</v>
      </c>
      <c r="C61" s="202"/>
      <c r="D61" s="58" t="s">
        <v>301</v>
      </c>
      <c r="E61" s="45"/>
      <c r="F61" s="46">
        <f>COUNTA(H61:S61)</f>
        <v>0</v>
      </c>
      <c r="G61" s="36">
        <f>COUNTA(T61:AW61)</f>
        <v>0</v>
      </c>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47"/>
      <c r="AY61" s="93">
        <f>IF(E61="neattiecas",1,IF(E61="atbilst pilnībā",10,IF(E61="atbilst daļēji",100,IF(E61="neatbilst",1000,0))))</f>
        <v>0</v>
      </c>
      <c r="AZ61" s="93">
        <v>52</v>
      </c>
      <c r="BA61" s="93" t="s">
        <v>458</v>
      </c>
      <c r="BB61" s="93"/>
      <c r="BC61" s="44"/>
      <c r="BD61" s="15"/>
      <c r="BE61" s="15"/>
      <c r="BF61" s="101"/>
      <c r="BG61" s="6"/>
      <c r="BH61" s="6"/>
      <c r="BI61" s="29"/>
      <c r="BJ61" s="6"/>
      <c r="BK61" s="61"/>
    </row>
    <row r="62" spans="1:63" ht="35.1" customHeight="1" outlineLevel="1" collapsed="1" x14ac:dyDescent="0.25">
      <c r="A62" s="81">
        <v>53</v>
      </c>
      <c r="B62" s="60" t="s">
        <v>23</v>
      </c>
      <c r="C62" s="200" t="s">
        <v>62</v>
      </c>
      <c r="D62" s="201"/>
      <c r="E62" s="28">
        <f>IF(AY62&gt;999,"neatbilst",IF(AY62&gt;99,"atbilst daļēji",IF(AY62&gt;9,"atbilst pilnībā",IF(AY62&gt;0,"neattiecas",0))))</f>
        <v>0</v>
      </c>
      <c r="F62" s="52">
        <f>SUM(F63:F64)</f>
        <v>0</v>
      </c>
      <c r="G62" s="52">
        <f>SUM(G63:G64)</f>
        <v>0</v>
      </c>
      <c r="H62" s="53"/>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c r="AH62" s="53"/>
      <c r="AI62" s="53"/>
      <c r="AJ62" s="53"/>
      <c r="AK62" s="53"/>
      <c r="AL62" s="53"/>
      <c r="AM62" s="53"/>
      <c r="AN62" s="53"/>
      <c r="AO62" s="53"/>
      <c r="AP62" s="53"/>
      <c r="AQ62" s="53"/>
      <c r="AR62" s="53"/>
      <c r="AS62" s="53"/>
      <c r="AT62" s="53"/>
      <c r="AU62" s="53"/>
      <c r="AV62" s="53"/>
      <c r="AW62" s="53"/>
      <c r="AX62" s="52">
        <f>AF8</f>
        <v>0</v>
      </c>
      <c r="AY62" s="93">
        <f>SUM(AY63:AY64)</f>
        <v>0</v>
      </c>
      <c r="AZ62" s="93">
        <v>53</v>
      </c>
      <c r="BA62" s="93"/>
      <c r="BB62" s="93" t="s">
        <v>108</v>
      </c>
      <c r="BC62" s="54"/>
      <c r="BD62" s="55">
        <f>MIN(BD63:BD64)</f>
        <v>0</v>
      </c>
      <c r="BE62" s="55">
        <f>MAX(BE63:BE64)</f>
        <v>0</v>
      </c>
      <c r="BF62" s="100"/>
      <c r="BG62" s="54"/>
      <c r="BH62" s="56"/>
      <c r="BI62" s="57"/>
      <c r="BJ62" s="57"/>
      <c r="BK62" s="62"/>
    </row>
    <row r="63" spans="1:63" s="7" customFormat="1" ht="35.1" hidden="1" customHeight="1" outlineLevel="2" x14ac:dyDescent="0.25">
      <c r="A63" s="81">
        <v>54</v>
      </c>
      <c r="B63" s="202" t="s">
        <v>147</v>
      </c>
      <c r="C63" s="202"/>
      <c r="D63" s="58" t="s">
        <v>302</v>
      </c>
      <c r="E63" s="45"/>
      <c r="F63" s="46">
        <f>COUNTA(H63:S63)</f>
        <v>0</v>
      </c>
      <c r="G63" s="36">
        <f>COUNTA(T63:AW63)</f>
        <v>0</v>
      </c>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47"/>
      <c r="AY63" s="93">
        <f>IF(E63="neattiecas",1,IF(E63="atbilst pilnībā",10,IF(E63="atbilst daļēji",100,IF(E63="neatbilst",1000,0))))</f>
        <v>0</v>
      </c>
      <c r="AZ63" s="93">
        <v>54</v>
      </c>
      <c r="BA63" s="93" t="s">
        <v>458</v>
      </c>
      <c r="BB63" s="93"/>
      <c r="BC63" s="44"/>
      <c r="BD63" s="15"/>
      <c r="BE63" s="15"/>
      <c r="BF63" s="101"/>
      <c r="BG63" s="6"/>
      <c r="BH63" s="6"/>
      <c r="BI63" s="29"/>
      <c r="BJ63" s="6"/>
      <c r="BK63" s="61"/>
    </row>
    <row r="64" spans="1:63" s="7" customFormat="1" ht="45" hidden="1" customHeight="1" outlineLevel="2" x14ac:dyDescent="0.25">
      <c r="A64" s="81">
        <v>55</v>
      </c>
      <c r="B64" s="202" t="s">
        <v>148</v>
      </c>
      <c r="C64" s="202"/>
      <c r="D64" s="58" t="s">
        <v>303</v>
      </c>
      <c r="E64" s="45"/>
      <c r="F64" s="46">
        <f>COUNTA(H64:S64)</f>
        <v>0</v>
      </c>
      <c r="G64" s="36">
        <f>COUNTA(T64:AW64)</f>
        <v>0</v>
      </c>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47"/>
      <c r="AY64" s="93">
        <f>IF(E64="neattiecas",1,IF(E64="atbilst pilnībā",10,IF(E64="atbilst daļēji",100,IF(E64="neatbilst",1000,0))))</f>
        <v>0</v>
      </c>
      <c r="AZ64" s="93">
        <v>55</v>
      </c>
      <c r="BA64" s="93" t="s">
        <v>458</v>
      </c>
      <c r="BB64" s="93"/>
      <c r="BC64" s="44"/>
      <c r="BD64" s="15"/>
      <c r="BE64" s="15"/>
      <c r="BF64" s="101"/>
      <c r="BG64" s="6"/>
      <c r="BH64" s="6"/>
      <c r="BI64" s="29"/>
      <c r="BJ64" s="6"/>
      <c r="BK64" s="61"/>
    </row>
    <row r="65" spans="1:63" ht="35.1" customHeight="1" outlineLevel="1" collapsed="1" x14ac:dyDescent="0.25">
      <c r="A65" s="81">
        <v>56</v>
      </c>
      <c r="B65" s="60" t="s">
        <v>24</v>
      </c>
      <c r="C65" s="200" t="s">
        <v>25</v>
      </c>
      <c r="D65" s="201"/>
      <c r="E65" s="28">
        <f>IF(AY65&gt;999,"neatbilst",IF(AY65&gt;99,"atbilst daļēji",IF(AY65&gt;9,"atbilst pilnībā",IF(AY65&gt;0,"neattiecas",0))))</f>
        <v>0</v>
      </c>
      <c r="F65" s="52">
        <f>SUM(F66:F66)</f>
        <v>0</v>
      </c>
      <c r="G65" s="52">
        <f>SUM(G66:G66)</f>
        <v>0</v>
      </c>
      <c r="H65" s="53"/>
      <c r="I65" s="53"/>
      <c r="J65" s="53"/>
      <c r="K65" s="53"/>
      <c r="L65" s="53"/>
      <c r="M65" s="53"/>
      <c r="N65" s="53"/>
      <c r="O65" s="53"/>
      <c r="P65" s="53"/>
      <c r="Q65" s="53"/>
      <c r="R65" s="53"/>
      <c r="S65" s="53"/>
      <c r="T65" s="53"/>
      <c r="U65" s="53"/>
      <c r="V65" s="53"/>
      <c r="W65" s="53"/>
      <c r="X65" s="53"/>
      <c r="Y65" s="53"/>
      <c r="Z65" s="53"/>
      <c r="AA65" s="53"/>
      <c r="AB65" s="53"/>
      <c r="AC65" s="53"/>
      <c r="AD65" s="53"/>
      <c r="AE65" s="53"/>
      <c r="AF65" s="53"/>
      <c r="AG65" s="53"/>
      <c r="AH65" s="53"/>
      <c r="AI65" s="53"/>
      <c r="AJ65" s="53"/>
      <c r="AK65" s="53"/>
      <c r="AL65" s="53"/>
      <c r="AM65" s="53"/>
      <c r="AN65" s="53"/>
      <c r="AO65" s="53"/>
      <c r="AP65" s="53"/>
      <c r="AQ65" s="53"/>
      <c r="AR65" s="53"/>
      <c r="AS65" s="53"/>
      <c r="AT65" s="53"/>
      <c r="AU65" s="53"/>
      <c r="AV65" s="53"/>
      <c r="AW65" s="53"/>
      <c r="AX65" s="52">
        <f>AG8</f>
        <v>0</v>
      </c>
      <c r="AY65" s="93">
        <f>SUM(AY66:AY66)</f>
        <v>0</v>
      </c>
      <c r="AZ65" s="93">
        <v>56</v>
      </c>
      <c r="BA65" s="93"/>
      <c r="BB65" s="93" t="s">
        <v>108</v>
      </c>
      <c r="BC65" s="54"/>
      <c r="BD65" s="55">
        <f>MIN(BD66:BD66)</f>
        <v>0</v>
      </c>
      <c r="BE65" s="55">
        <f>MAX(BE66:BE66)</f>
        <v>0</v>
      </c>
      <c r="BF65" s="100"/>
      <c r="BG65" s="54"/>
      <c r="BH65" s="56"/>
      <c r="BI65" s="57"/>
      <c r="BJ65" s="57"/>
      <c r="BK65" s="62"/>
    </row>
    <row r="66" spans="1:63" s="7" customFormat="1" ht="90" hidden="1" customHeight="1" outlineLevel="2" x14ac:dyDescent="0.25">
      <c r="A66" s="81">
        <v>57</v>
      </c>
      <c r="B66" s="202" t="s">
        <v>149</v>
      </c>
      <c r="C66" s="202"/>
      <c r="D66" s="58" t="s">
        <v>409</v>
      </c>
      <c r="E66" s="45"/>
      <c r="F66" s="46">
        <f>COUNTA(H66:S66)</f>
        <v>0</v>
      </c>
      <c r="G66" s="36">
        <f>COUNTA(T66:AW66)</f>
        <v>0</v>
      </c>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47"/>
      <c r="AY66" s="93">
        <f>IF(E66="neattiecas",1,IF(E66="atbilst pilnībā",10,IF(E66="atbilst daļēji",100,IF(E66="neatbilst",1000,0))))</f>
        <v>0</v>
      </c>
      <c r="AZ66" s="93">
        <v>57</v>
      </c>
      <c r="BA66" s="93" t="s">
        <v>458</v>
      </c>
      <c r="BB66" s="93"/>
      <c r="BC66" s="44"/>
      <c r="BD66" s="15"/>
      <c r="BE66" s="15"/>
      <c r="BF66" s="101"/>
      <c r="BG66" s="6"/>
      <c r="BH66" s="6"/>
      <c r="BI66" s="29"/>
      <c r="BJ66" s="6"/>
      <c r="BK66" s="61"/>
    </row>
    <row r="67" spans="1:63" ht="35.1" customHeight="1" outlineLevel="1" collapsed="1" x14ac:dyDescent="0.25">
      <c r="A67" s="81">
        <v>58</v>
      </c>
      <c r="B67" s="60" t="s">
        <v>26</v>
      </c>
      <c r="C67" s="200" t="s">
        <v>27</v>
      </c>
      <c r="D67" s="201"/>
      <c r="E67" s="28">
        <f>IF(AY67&gt;999,"neatbilst",IF(AY67&gt;99,"atbilst daļēji",IF(AY67&gt;9,"atbilst pilnībā",IF(AY67&gt;0,"neattiecas",0))))</f>
        <v>0</v>
      </c>
      <c r="F67" s="52">
        <f>SUM(F68:F68)</f>
        <v>0</v>
      </c>
      <c r="G67" s="52">
        <f>SUM(G68:G68)</f>
        <v>0</v>
      </c>
      <c r="H67" s="53"/>
      <c r="I67" s="53"/>
      <c r="J67" s="53"/>
      <c r="K67" s="53"/>
      <c r="L67" s="53"/>
      <c r="M67" s="53"/>
      <c r="N67" s="53"/>
      <c r="O67" s="53"/>
      <c r="P67" s="53"/>
      <c r="Q67" s="53"/>
      <c r="R67" s="53"/>
      <c r="S67" s="53"/>
      <c r="T67" s="53"/>
      <c r="U67" s="53"/>
      <c r="V67" s="53"/>
      <c r="W67" s="53"/>
      <c r="X67" s="53"/>
      <c r="Y67" s="53"/>
      <c r="Z67" s="53"/>
      <c r="AA67" s="53"/>
      <c r="AB67" s="53"/>
      <c r="AC67" s="53"/>
      <c r="AD67" s="53"/>
      <c r="AE67" s="53"/>
      <c r="AF67" s="53"/>
      <c r="AG67" s="53"/>
      <c r="AH67" s="53"/>
      <c r="AI67" s="53"/>
      <c r="AJ67" s="53"/>
      <c r="AK67" s="53"/>
      <c r="AL67" s="53"/>
      <c r="AM67" s="53"/>
      <c r="AN67" s="53"/>
      <c r="AO67" s="53"/>
      <c r="AP67" s="53"/>
      <c r="AQ67" s="53"/>
      <c r="AR67" s="53"/>
      <c r="AS67" s="53"/>
      <c r="AT67" s="53"/>
      <c r="AU67" s="53"/>
      <c r="AV67" s="53"/>
      <c r="AW67" s="53"/>
      <c r="AX67" s="52">
        <f>AH8</f>
        <v>0</v>
      </c>
      <c r="AY67" s="93">
        <f>SUM(AY68:AY68)</f>
        <v>0</v>
      </c>
      <c r="AZ67" s="93">
        <v>58</v>
      </c>
      <c r="BA67" s="93"/>
      <c r="BB67" s="93" t="s">
        <v>108</v>
      </c>
      <c r="BC67" s="54"/>
      <c r="BD67" s="55">
        <f>MIN(BD68:BD68)</f>
        <v>0</v>
      </c>
      <c r="BE67" s="55">
        <f>MAX(BE68:BE68)</f>
        <v>0</v>
      </c>
      <c r="BF67" s="100"/>
      <c r="BG67" s="54"/>
      <c r="BH67" s="56"/>
      <c r="BI67" s="57"/>
      <c r="BJ67" s="57"/>
      <c r="BK67" s="62"/>
    </row>
    <row r="68" spans="1:63" s="7" customFormat="1" ht="60" hidden="1" customHeight="1" outlineLevel="2" x14ac:dyDescent="0.25">
      <c r="A68" s="81">
        <v>59</v>
      </c>
      <c r="B68" s="202" t="s">
        <v>150</v>
      </c>
      <c r="C68" s="202"/>
      <c r="D68" s="58" t="s">
        <v>304</v>
      </c>
      <c r="E68" s="45"/>
      <c r="F68" s="46">
        <f>COUNTA(H68:S68)</f>
        <v>0</v>
      </c>
      <c r="G68" s="36">
        <f>COUNTA(T68:AW68)</f>
        <v>0</v>
      </c>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47"/>
      <c r="AY68" s="93">
        <f>IF(E68="neattiecas",1,IF(E68="atbilst pilnībā",10,IF(E68="atbilst daļēji",100,IF(E68="neatbilst",1000,0))))</f>
        <v>0</v>
      </c>
      <c r="AZ68" s="93">
        <v>59</v>
      </c>
      <c r="BA68" s="93" t="s">
        <v>458</v>
      </c>
      <c r="BB68" s="93"/>
      <c r="BC68" s="44"/>
      <c r="BD68" s="15"/>
      <c r="BE68" s="15"/>
      <c r="BF68" s="101"/>
      <c r="BG68" s="6"/>
      <c r="BH68" s="6"/>
      <c r="BI68" s="29"/>
      <c r="BJ68" s="6"/>
      <c r="BK68" s="61"/>
    </row>
    <row r="69" spans="1:63" ht="35.1" customHeight="1" outlineLevel="1" collapsed="1" x14ac:dyDescent="0.25">
      <c r="A69" s="81">
        <v>60</v>
      </c>
      <c r="B69" s="60" t="s">
        <v>28</v>
      </c>
      <c r="C69" s="200" t="s">
        <v>29</v>
      </c>
      <c r="D69" s="201"/>
      <c r="E69" s="28">
        <f>IF(AY69&gt;999,"neatbilst",IF(AY69&gt;99,"atbilst daļēji",IF(AY69&gt;9,"atbilst pilnībā",IF(AY69&gt;0,"neattiecas",0))))</f>
        <v>0</v>
      </c>
      <c r="F69" s="52">
        <f>SUM(F70:F76)</f>
        <v>0</v>
      </c>
      <c r="G69" s="52">
        <f>SUM(G70:G76)</f>
        <v>0</v>
      </c>
      <c r="H69" s="53"/>
      <c r="I69" s="53"/>
      <c r="J69" s="53"/>
      <c r="K69" s="53"/>
      <c r="L69" s="53"/>
      <c r="M69" s="53"/>
      <c r="N69" s="53"/>
      <c r="O69" s="53"/>
      <c r="P69" s="53"/>
      <c r="Q69" s="53"/>
      <c r="R69" s="53"/>
      <c r="S69" s="53"/>
      <c r="T69" s="53"/>
      <c r="U69" s="53"/>
      <c r="V69" s="53"/>
      <c r="W69" s="53"/>
      <c r="X69" s="53"/>
      <c r="Y69" s="53"/>
      <c r="Z69" s="53"/>
      <c r="AA69" s="53"/>
      <c r="AB69" s="53"/>
      <c r="AC69" s="53"/>
      <c r="AD69" s="53"/>
      <c r="AE69" s="53"/>
      <c r="AF69" s="53"/>
      <c r="AG69" s="53"/>
      <c r="AH69" s="53"/>
      <c r="AI69" s="53"/>
      <c r="AJ69" s="53"/>
      <c r="AK69" s="53"/>
      <c r="AL69" s="53"/>
      <c r="AM69" s="53"/>
      <c r="AN69" s="53"/>
      <c r="AO69" s="53"/>
      <c r="AP69" s="53"/>
      <c r="AQ69" s="53"/>
      <c r="AR69" s="53"/>
      <c r="AS69" s="53"/>
      <c r="AT69" s="53"/>
      <c r="AU69" s="53"/>
      <c r="AV69" s="53"/>
      <c r="AW69" s="53"/>
      <c r="AX69" s="52">
        <f>AI8</f>
        <v>0</v>
      </c>
      <c r="AY69" s="93">
        <f>SUM(AY70:AY76)</f>
        <v>0</v>
      </c>
      <c r="AZ69" s="93">
        <v>60</v>
      </c>
      <c r="BA69" s="93"/>
      <c r="BB69" s="93" t="s">
        <v>108</v>
      </c>
      <c r="BC69" s="54"/>
      <c r="BD69" s="55">
        <f>MIN(BD70:BD76)</f>
        <v>0</v>
      </c>
      <c r="BE69" s="55">
        <f>MAX(BE70:BE76)</f>
        <v>0</v>
      </c>
      <c r="BF69" s="100"/>
      <c r="BG69" s="54"/>
      <c r="BH69" s="56"/>
      <c r="BI69" s="57"/>
      <c r="BJ69" s="57"/>
      <c r="BK69" s="62"/>
    </row>
    <row r="70" spans="1:63" s="7" customFormat="1" ht="24.95" hidden="1" customHeight="1" outlineLevel="2" x14ac:dyDescent="0.25">
      <c r="A70" s="81">
        <v>61</v>
      </c>
      <c r="B70" s="202" t="s">
        <v>151</v>
      </c>
      <c r="C70" s="202"/>
      <c r="D70" s="58" t="s">
        <v>307</v>
      </c>
      <c r="E70" s="45"/>
      <c r="F70" s="46">
        <f t="shared" ref="F70:F76" si="8">COUNTA(H70:S70)</f>
        <v>0</v>
      </c>
      <c r="G70" s="36">
        <f t="shared" ref="G70:G76" si="9">COUNTA(T70:AW70)</f>
        <v>0</v>
      </c>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47"/>
      <c r="AY70" s="93">
        <f t="shared" ref="AY70:AY76" si="10">IF(E70="neattiecas",1,IF(E70="atbilst pilnībā",10,IF(E70="atbilst daļēji",100,IF(E70="neatbilst",1000,0))))</f>
        <v>0</v>
      </c>
      <c r="AZ70" s="93">
        <v>61</v>
      </c>
      <c r="BA70" s="93" t="s">
        <v>458</v>
      </c>
      <c r="BB70" s="93"/>
      <c r="BC70" s="44"/>
      <c r="BD70" s="15"/>
      <c r="BE70" s="15"/>
      <c r="BF70" s="101"/>
      <c r="BG70" s="6"/>
      <c r="BH70" s="6"/>
      <c r="BI70" s="29"/>
      <c r="BJ70" s="6"/>
      <c r="BK70" s="61"/>
    </row>
    <row r="71" spans="1:63" s="7" customFormat="1" ht="24.95" hidden="1" customHeight="1" outlineLevel="2" x14ac:dyDescent="0.25">
      <c r="A71" s="81">
        <v>62</v>
      </c>
      <c r="B71" s="202" t="s">
        <v>152</v>
      </c>
      <c r="C71" s="202"/>
      <c r="D71" s="58" t="s">
        <v>308</v>
      </c>
      <c r="E71" s="45"/>
      <c r="F71" s="46">
        <f t="shared" si="8"/>
        <v>0</v>
      </c>
      <c r="G71" s="36">
        <f t="shared" si="9"/>
        <v>0</v>
      </c>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47"/>
      <c r="AY71" s="93">
        <f t="shared" si="10"/>
        <v>0</v>
      </c>
      <c r="AZ71" s="93">
        <v>62</v>
      </c>
      <c r="BA71" s="93" t="s">
        <v>458</v>
      </c>
      <c r="BB71" s="93"/>
      <c r="BC71" s="44"/>
      <c r="BD71" s="15"/>
      <c r="BE71" s="15"/>
      <c r="BF71" s="101"/>
      <c r="BG71" s="6"/>
      <c r="BH71" s="6"/>
      <c r="BI71" s="29"/>
      <c r="BJ71" s="6"/>
      <c r="BK71" s="61"/>
    </row>
    <row r="72" spans="1:63" s="7" customFormat="1" ht="24.95" hidden="1" customHeight="1" outlineLevel="2" x14ac:dyDescent="0.25">
      <c r="A72" s="81">
        <v>63</v>
      </c>
      <c r="B72" s="202" t="s">
        <v>153</v>
      </c>
      <c r="C72" s="202"/>
      <c r="D72" s="58" t="s">
        <v>309</v>
      </c>
      <c r="E72" s="45"/>
      <c r="F72" s="46">
        <f t="shared" si="8"/>
        <v>0</v>
      </c>
      <c r="G72" s="36">
        <f t="shared" si="9"/>
        <v>0</v>
      </c>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47"/>
      <c r="AY72" s="93">
        <f t="shared" si="10"/>
        <v>0</v>
      </c>
      <c r="AZ72" s="93">
        <v>63</v>
      </c>
      <c r="BA72" s="93" t="s">
        <v>458</v>
      </c>
      <c r="BB72" s="93"/>
      <c r="BC72" s="44"/>
      <c r="BD72" s="15"/>
      <c r="BE72" s="15"/>
      <c r="BF72" s="101"/>
      <c r="BG72" s="6"/>
      <c r="BH72" s="6"/>
      <c r="BI72" s="29"/>
      <c r="BJ72" s="6"/>
      <c r="BK72" s="61"/>
    </row>
    <row r="73" spans="1:63" s="7" customFormat="1" ht="24.95" hidden="1" customHeight="1" outlineLevel="2" x14ac:dyDescent="0.25">
      <c r="A73" s="81">
        <v>64</v>
      </c>
      <c r="B73" s="202" t="s">
        <v>154</v>
      </c>
      <c r="C73" s="202"/>
      <c r="D73" s="58" t="s">
        <v>310</v>
      </c>
      <c r="E73" s="45"/>
      <c r="F73" s="46">
        <f t="shared" si="8"/>
        <v>0</v>
      </c>
      <c r="G73" s="36">
        <f t="shared" si="9"/>
        <v>0</v>
      </c>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47"/>
      <c r="AY73" s="93">
        <f t="shared" si="10"/>
        <v>0</v>
      </c>
      <c r="AZ73" s="93">
        <v>64</v>
      </c>
      <c r="BA73" s="93" t="s">
        <v>458</v>
      </c>
      <c r="BB73" s="93"/>
      <c r="BC73" s="44"/>
      <c r="BD73" s="15"/>
      <c r="BE73" s="15"/>
      <c r="BF73" s="101"/>
      <c r="BG73" s="6"/>
      <c r="BH73" s="6"/>
      <c r="BI73" s="29"/>
      <c r="BJ73" s="6"/>
      <c r="BK73" s="61"/>
    </row>
    <row r="74" spans="1:63" s="7" customFormat="1" ht="24.95" hidden="1" customHeight="1" outlineLevel="2" x14ac:dyDescent="0.25">
      <c r="A74" s="81">
        <v>65</v>
      </c>
      <c r="B74" s="202" t="s">
        <v>155</v>
      </c>
      <c r="C74" s="202"/>
      <c r="D74" s="58" t="s">
        <v>311</v>
      </c>
      <c r="E74" s="45"/>
      <c r="F74" s="46">
        <f t="shared" si="8"/>
        <v>0</v>
      </c>
      <c r="G74" s="36">
        <f t="shared" si="9"/>
        <v>0</v>
      </c>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47"/>
      <c r="AY74" s="93">
        <f t="shared" si="10"/>
        <v>0</v>
      </c>
      <c r="AZ74" s="93">
        <v>65</v>
      </c>
      <c r="BA74" s="93" t="s">
        <v>458</v>
      </c>
      <c r="BB74" s="93"/>
      <c r="BC74" s="44"/>
      <c r="BD74" s="15"/>
      <c r="BE74" s="15"/>
      <c r="BF74" s="101"/>
      <c r="BG74" s="6"/>
      <c r="BH74" s="6"/>
      <c r="BI74" s="29"/>
      <c r="BJ74" s="6"/>
      <c r="BK74" s="61"/>
    </row>
    <row r="75" spans="1:63" s="7" customFormat="1" ht="35.1" hidden="1" customHeight="1" outlineLevel="2" x14ac:dyDescent="0.25">
      <c r="A75" s="81">
        <v>66</v>
      </c>
      <c r="B75" s="202" t="s">
        <v>305</v>
      </c>
      <c r="C75" s="202"/>
      <c r="D75" s="58" t="s">
        <v>312</v>
      </c>
      <c r="E75" s="45"/>
      <c r="F75" s="46">
        <f t="shared" si="8"/>
        <v>0</v>
      </c>
      <c r="G75" s="36">
        <f t="shared" si="9"/>
        <v>0</v>
      </c>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47"/>
      <c r="AY75" s="93">
        <f t="shared" si="10"/>
        <v>0</v>
      </c>
      <c r="AZ75" s="93">
        <v>66</v>
      </c>
      <c r="BA75" s="93" t="s">
        <v>458</v>
      </c>
      <c r="BB75" s="93"/>
      <c r="BC75" s="44"/>
      <c r="BD75" s="15"/>
      <c r="BE75" s="15"/>
      <c r="BF75" s="101"/>
      <c r="BG75" s="6"/>
      <c r="BH75" s="6"/>
      <c r="BI75" s="29"/>
      <c r="BJ75" s="6"/>
      <c r="BK75" s="61"/>
    </row>
    <row r="76" spans="1:63" s="7" customFormat="1" ht="35.1" hidden="1" customHeight="1" outlineLevel="2" x14ac:dyDescent="0.25">
      <c r="A76" s="81">
        <v>67</v>
      </c>
      <c r="B76" s="202" t="s">
        <v>306</v>
      </c>
      <c r="C76" s="202"/>
      <c r="D76" s="58" t="s">
        <v>313</v>
      </c>
      <c r="E76" s="45"/>
      <c r="F76" s="46">
        <f t="shared" si="8"/>
        <v>0</v>
      </c>
      <c r="G76" s="36">
        <f t="shared" si="9"/>
        <v>0</v>
      </c>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47"/>
      <c r="AY76" s="93">
        <f t="shared" si="10"/>
        <v>0</v>
      </c>
      <c r="AZ76" s="93">
        <v>67</v>
      </c>
      <c r="BA76" s="93" t="s">
        <v>458</v>
      </c>
      <c r="BB76" s="93"/>
      <c r="BC76" s="44"/>
      <c r="BD76" s="15"/>
      <c r="BE76" s="15"/>
      <c r="BF76" s="101"/>
      <c r="BG76" s="6"/>
      <c r="BH76" s="6"/>
      <c r="BI76" s="29"/>
      <c r="BJ76" s="6"/>
      <c r="BK76" s="61"/>
    </row>
    <row r="77" spans="1:63" ht="35.1" customHeight="1" outlineLevel="1" collapsed="1" x14ac:dyDescent="0.25">
      <c r="A77" s="81">
        <v>68</v>
      </c>
      <c r="B77" s="60" t="s">
        <v>30</v>
      </c>
      <c r="C77" s="232" t="s">
        <v>31</v>
      </c>
      <c r="D77" s="201"/>
      <c r="E77" s="28">
        <f>IF(AY77&gt;999,"neatbilst",IF(AY77&gt;99,"atbilst daļēji",IF(AY77&gt;9,"atbilst pilnībā",IF(AY77&gt;0,"neattiecas",0))))</f>
        <v>0</v>
      </c>
      <c r="F77" s="52">
        <f>SUM(F78:F78)</f>
        <v>0</v>
      </c>
      <c r="G77" s="52">
        <f>SUM(G78:G78)</f>
        <v>0</v>
      </c>
      <c r="H77" s="53"/>
      <c r="I77" s="53"/>
      <c r="J77" s="53"/>
      <c r="K77" s="53"/>
      <c r="L77" s="53"/>
      <c r="M77" s="53"/>
      <c r="N77" s="53"/>
      <c r="O77" s="53"/>
      <c r="P77" s="53"/>
      <c r="Q77" s="53"/>
      <c r="R77" s="53"/>
      <c r="S77" s="53"/>
      <c r="T77" s="53"/>
      <c r="U77" s="53"/>
      <c r="V77" s="53"/>
      <c r="W77" s="53"/>
      <c r="X77" s="53"/>
      <c r="Y77" s="53"/>
      <c r="Z77" s="53"/>
      <c r="AA77" s="53"/>
      <c r="AB77" s="53"/>
      <c r="AC77" s="53"/>
      <c r="AD77" s="53"/>
      <c r="AE77" s="53"/>
      <c r="AF77" s="53"/>
      <c r="AG77" s="53"/>
      <c r="AH77" s="53"/>
      <c r="AI77" s="53"/>
      <c r="AJ77" s="53"/>
      <c r="AK77" s="53"/>
      <c r="AL77" s="53"/>
      <c r="AM77" s="53"/>
      <c r="AN77" s="53"/>
      <c r="AO77" s="53"/>
      <c r="AP77" s="53"/>
      <c r="AQ77" s="53"/>
      <c r="AR77" s="53"/>
      <c r="AS77" s="53"/>
      <c r="AT77" s="53"/>
      <c r="AU77" s="53"/>
      <c r="AV77" s="53"/>
      <c r="AW77" s="53"/>
      <c r="AX77" s="52">
        <f>AJ8</f>
        <v>0</v>
      </c>
      <c r="AY77" s="93">
        <f>SUM(AY78:AY78)</f>
        <v>0</v>
      </c>
      <c r="AZ77" s="93">
        <v>68</v>
      </c>
      <c r="BA77" s="93"/>
      <c r="BB77" s="93" t="s">
        <v>108</v>
      </c>
      <c r="BC77" s="54"/>
      <c r="BD77" s="55">
        <f>MIN(BD78:BD78)</f>
        <v>0</v>
      </c>
      <c r="BE77" s="55">
        <f>MAX(BE78:BE78)</f>
        <v>0</v>
      </c>
      <c r="BF77" s="100"/>
      <c r="BG77" s="54"/>
      <c r="BH77" s="56"/>
      <c r="BI77" s="57"/>
      <c r="BJ77" s="57"/>
      <c r="BK77" s="62"/>
    </row>
    <row r="78" spans="1:63" s="7" customFormat="1" ht="125.1" hidden="1" customHeight="1" outlineLevel="2" x14ac:dyDescent="0.25">
      <c r="A78" s="81">
        <v>69</v>
      </c>
      <c r="B78" s="202" t="s">
        <v>156</v>
      </c>
      <c r="C78" s="202"/>
      <c r="D78" s="58" t="s">
        <v>314</v>
      </c>
      <c r="E78" s="45"/>
      <c r="F78" s="46">
        <f>COUNTA(H78:S78)</f>
        <v>0</v>
      </c>
      <c r="G78" s="36">
        <f>COUNTA(T78:AW78)</f>
        <v>0</v>
      </c>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47"/>
      <c r="AY78" s="93">
        <f>IF(E78="neattiecas",1,IF(E78="atbilst pilnībā",10,IF(E78="atbilst daļēji",100,IF(E78="neatbilst",1000,0))))</f>
        <v>0</v>
      </c>
      <c r="AZ78" s="93">
        <v>69</v>
      </c>
      <c r="BA78" s="93" t="s">
        <v>458</v>
      </c>
      <c r="BB78" s="93"/>
      <c r="BC78" s="44"/>
      <c r="BD78" s="15"/>
      <c r="BE78" s="15"/>
      <c r="BF78" s="101"/>
      <c r="BG78" s="6"/>
      <c r="BH78" s="6"/>
      <c r="BI78" s="29"/>
      <c r="BJ78" s="6"/>
      <c r="BK78" s="61"/>
    </row>
    <row r="79" spans="1:63" ht="35.1" customHeight="1" outlineLevel="1" collapsed="1" x14ac:dyDescent="0.25">
      <c r="A79" s="81">
        <v>70</v>
      </c>
      <c r="B79" s="60" t="s">
        <v>32</v>
      </c>
      <c r="C79" s="200" t="s">
        <v>33</v>
      </c>
      <c r="D79" s="201"/>
      <c r="E79" s="28">
        <f>IF(AY79&gt;999,"neatbilst",IF(AY79&gt;99,"atbilst daļēji",IF(AY79&gt;9,"atbilst pilnībā",IF(AY79&gt;0,"neattiecas",0))))</f>
        <v>0</v>
      </c>
      <c r="F79" s="52">
        <f>SUM(F80:F84)</f>
        <v>0</v>
      </c>
      <c r="G79" s="52">
        <f>SUM(G80:G84)</f>
        <v>0</v>
      </c>
      <c r="H79" s="53"/>
      <c r="I79" s="53"/>
      <c r="J79" s="53"/>
      <c r="K79" s="53"/>
      <c r="L79" s="53"/>
      <c r="M79" s="53"/>
      <c r="N79" s="53"/>
      <c r="O79" s="53"/>
      <c r="P79" s="53"/>
      <c r="Q79" s="53"/>
      <c r="R79" s="53"/>
      <c r="S79" s="53"/>
      <c r="T79" s="53"/>
      <c r="U79" s="53"/>
      <c r="V79" s="53"/>
      <c r="W79" s="53"/>
      <c r="X79" s="53"/>
      <c r="Y79" s="53"/>
      <c r="Z79" s="53"/>
      <c r="AA79" s="53"/>
      <c r="AB79" s="53"/>
      <c r="AC79" s="53"/>
      <c r="AD79" s="53"/>
      <c r="AE79" s="53"/>
      <c r="AF79" s="53"/>
      <c r="AG79" s="53"/>
      <c r="AH79" s="53"/>
      <c r="AI79" s="53"/>
      <c r="AJ79" s="53"/>
      <c r="AK79" s="53"/>
      <c r="AL79" s="53"/>
      <c r="AM79" s="53"/>
      <c r="AN79" s="53"/>
      <c r="AO79" s="53"/>
      <c r="AP79" s="53"/>
      <c r="AQ79" s="53"/>
      <c r="AR79" s="53"/>
      <c r="AS79" s="53"/>
      <c r="AT79" s="53"/>
      <c r="AU79" s="53"/>
      <c r="AV79" s="53"/>
      <c r="AW79" s="53"/>
      <c r="AX79" s="52">
        <f>AK8</f>
        <v>0</v>
      </c>
      <c r="AY79" s="93">
        <f>SUM(AY80:AY84)</f>
        <v>0</v>
      </c>
      <c r="AZ79" s="93">
        <v>70</v>
      </c>
      <c r="BA79" s="93"/>
      <c r="BB79" s="93" t="s">
        <v>108</v>
      </c>
      <c r="BC79" s="54"/>
      <c r="BD79" s="55">
        <f>MIN(BD80:BD84)</f>
        <v>0</v>
      </c>
      <c r="BE79" s="55">
        <f>MAX(BE80:BE84)</f>
        <v>0</v>
      </c>
      <c r="BF79" s="100"/>
      <c r="BG79" s="54"/>
      <c r="BH79" s="56"/>
      <c r="BI79" s="57"/>
      <c r="BJ79" s="57"/>
      <c r="BK79" s="62"/>
    </row>
    <row r="80" spans="1:63" s="7" customFormat="1" ht="24.95" hidden="1" customHeight="1" outlineLevel="2" x14ac:dyDescent="0.25">
      <c r="A80" s="81">
        <v>71</v>
      </c>
      <c r="B80" s="202" t="s">
        <v>157</v>
      </c>
      <c r="C80" s="202"/>
      <c r="D80" s="58" t="s">
        <v>315</v>
      </c>
      <c r="E80" s="45"/>
      <c r="F80" s="46">
        <f>COUNTA(H80:S80)</f>
        <v>0</v>
      </c>
      <c r="G80" s="36">
        <f>COUNTA(T80:AW80)</f>
        <v>0</v>
      </c>
      <c r="H80" s="18"/>
      <c r="I80" s="18"/>
      <c r="J80" s="18"/>
      <c r="K80" s="18"/>
      <c r="L80" s="18"/>
      <c r="M80" s="18"/>
      <c r="N80" s="18"/>
      <c r="O80" s="18"/>
      <c r="P80" s="18"/>
      <c r="Q80" s="18"/>
      <c r="R80" s="18"/>
      <c r="S80" s="18"/>
      <c r="T80" s="18"/>
      <c r="U80" s="18"/>
      <c r="V80" s="18"/>
      <c r="W80" s="18"/>
      <c r="X80" s="18"/>
      <c r="Y80" s="18"/>
      <c r="Z80" s="18"/>
      <c r="AA80" s="18"/>
      <c r="AB80" s="18"/>
      <c r="AC80" s="18"/>
      <c r="AD80" s="18"/>
      <c r="AE80" s="18"/>
      <c r="AF80" s="18"/>
      <c r="AG80" s="18"/>
      <c r="AH80" s="18"/>
      <c r="AI80" s="18"/>
      <c r="AJ80" s="18"/>
      <c r="AK80" s="18"/>
      <c r="AL80" s="18"/>
      <c r="AM80" s="18"/>
      <c r="AN80" s="18"/>
      <c r="AO80" s="18"/>
      <c r="AP80" s="18"/>
      <c r="AQ80" s="18"/>
      <c r="AR80" s="18"/>
      <c r="AS80" s="18"/>
      <c r="AT80" s="18"/>
      <c r="AU80" s="18"/>
      <c r="AV80" s="18"/>
      <c r="AW80" s="18"/>
      <c r="AX80" s="47"/>
      <c r="AY80" s="93">
        <f>IF(E80="neattiecas",1,IF(E80="atbilst pilnībā",10,IF(E80="atbilst daļēji",100,IF(E80="neatbilst",1000,0))))</f>
        <v>0</v>
      </c>
      <c r="AZ80" s="93">
        <v>71</v>
      </c>
      <c r="BA80" s="93" t="s">
        <v>458</v>
      </c>
      <c r="BB80" s="93"/>
      <c r="BC80" s="44"/>
      <c r="BD80" s="15"/>
      <c r="BE80" s="15"/>
      <c r="BF80" s="101"/>
      <c r="BG80" s="6"/>
      <c r="BH80" s="6"/>
      <c r="BI80" s="29"/>
      <c r="BJ80" s="6"/>
      <c r="BK80" s="61"/>
    </row>
    <row r="81" spans="1:63" s="7" customFormat="1" ht="24.95" hidden="1" customHeight="1" outlineLevel="2" x14ac:dyDescent="0.25">
      <c r="A81" s="81">
        <v>72</v>
      </c>
      <c r="B81" s="202" t="s">
        <v>158</v>
      </c>
      <c r="C81" s="202"/>
      <c r="D81" s="58" t="s">
        <v>316</v>
      </c>
      <c r="E81" s="45"/>
      <c r="F81" s="46">
        <f>COUNTA(H81:S81)</f>
        <v>0</v>
      </c>
      <c r="G81" s="36">
        <f>COUNTA(T81:AW81)</f>
        <v>0</v>
      </c>
      <c r="H81" s="18"/>
      <c r="I81" s="18"/>
      <c r="J81" s="18"/>
      <c r="K81" s="18"/>
      <c r="L81" s="18"/>
      <c r="M81" s="18"/>
      <c r="N81" s="18"/>
      <c r="O81" s="18"/>
      <c r="P81" s="18"/>
      <c r="Q81" s="18"/>
      <c r="R81" s="18"/>
      <c r="S81" s="18"/>
      <c r="T81" s="18"/>
      <c r="U81" s="18"/>
      <c r="V81" s="18"/>
      <c r="W81" s="18"/>
      <c r="X81" s="18"/>
      <c r="Y81" s="18"/>
      <c r="Z81" s="18"/>
      <c r="AA81" s="18"/>
      <c r="AB81" s="18"/>
      <c r="AC81" s="18"/>
      <c r="AD81" s="18"/>
      <c r="AE81" s="18"/>
      <c r="AF81" s="18"/>
      <c r="AG81" s="18"/>
      <c r="AH81" s="18"/>
      <c r="AI81" s="18"/>
      <c r="AJ81" s="18"/>
      <c r="AK81" s="18"/>
      <c r="AL81" s="18"/>
      <c r="AM81" s="18"/>
      <c r="AN81" s="18"/>
      <c r="AO81" s="18"/>
      <c r="AP81" s="18"/>
      <c r="AQ81" s="18"/>
      <c r="AR81" s="18"/>
      <c r="AS81" s="18"/>
      <c r="AT81" s="18"/>
      <c r="AU81" s="18"/>
      <c r="AV81" s="18"/>
      <c r="AW81" s="18"/>
      <c r="AX81" s="47"/>
      <c r="AY81" s="93">
        <f>IF(E81="neattiecas",1,IF(E81="atbilst pilnībā",10,IF(E81="atbilst daļēji",100,IF(E81="neatbilst",1000,0))))</f>
        <v>0</v>
      </c>
      <c r="AZ81" s="93">
        <v>72</v>
      </c>
      <c r="BA81" s="93" t="s">
        <v>458</v>
      </c>
      <c r="BB81" s="93"/>
      <c r="BC81" s="44"/>
      <c r="BD81" s="15"/>
      <c r="BE81" s="15"/>
      <c r="BF81" s="101"/>
      <c r="BG81" s="6"/>
      <c r="BH81" s="6"/>
      <c r="BI81" s="29"/>
      <c r="BJ81" s="6"/>
      <c r="BK81" s="61"/>
    </row>
    <row r="82" spans="1:63" s="7" customFormat="1" ht="24.95" hidden="1" customHeight="1" outlineLevel="2" x14ac:dyDescent="0.25">
      <c r="A82" s="81">
        <v>73</v>
      </c>
      <c r="B82" s="202" t="s">
        <v>159</v>
      </c>
      <c r="C82" s="202"/>
      <c r="D82" s="58" t="s">
        <v>317</v>
      </c>
      <c r="E82" s="45"/>
      <c r="F82" s="46">
        <f>COUNTA(H82:S82)</f>
        <v>0</v>
      </c>
      <c r="G82" s="36">
        <f>COUNTA(T82:AW82)</f>
        <v>0</v>
      </c>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47"/>
      <c r="AY82" s="93">
        <f>IF(E82="neattiecas",1,IF(E82="atbilst pilnībā",10,IF(E82="atbilst daļēji",100,IF(E82="neatbilst",1000,0))))</f>
        <v>0</v>
      </c>
      <c r="AZ82" s="93">
        <v>73</v>
      </c>
      <c r="BA82" s="93" t="s">
        <v>458</v>
      </c>
      <c r="BB82" s="93"/>
      <c r="BC82" s="44"/>
      <c r="BD82" s="15"/>
      <c r="BE82" s="15"/>
      <c r="BF82" s="101"/>
      <c r="BG82" s="6"/>
      <c r="BH82" s="6"/>
      <c r="BI82" s="29"/>
      <c r="BJ82" s="6"/>
      <c r="BK82" s="61"/>
    </row>
    <row r="83" spans="1:63" s="7" customFormat="1" ht="35.1" hidden="1" customHeight="1" outlineLevel="2" x14ac:dyDescent="0.25">
      <c r="A83" s="81">
        <v>74</v>
      </c>
      <c r="B83" s="202" t="s">
        <v>160</v>
      </c>
      <c r="C83" s="202"/>
      <c r="D83" s="58" t="s">
        <v>318</v>
      </c>
      <c r="E83" s="45"/>
      <c r="F83" s="46">
        <f>COUNTA(H83:S83)</f>
        <v>0</v>
      </c>
      <c r="G83" s="36">
        <f>COUNTA(T83:AW83)</f>
        <v>0</v>
      </c>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47"/>
      <c r="AY83" s="93">
        <f>IF(E83="neattiecas",1,IF(E83="atbilst pilnībā",10,IF(E83="atbilst daļēji",100,IF(E83="neatbilst",1000,0))))</f>
        <v>0</v>
      </c>
      <c r="AZ83" s="93">
        <v>74</v>
      </c>
      <c r="BA83" s="93" t="s">
        <v>458</v>
      </c>
      <c r="BB83" s="93"/>
      <c r="BC83" s="44"/>
      <c r="BD83" s="15"/>
      <c r="BE83" s="15"/>
      <c r="BF83" s="101"/>
      <c r="BG83" s="6"/>
      <c r="BH83" s="6"/>
      <c r="BI83" s="29"/>
      <c r="BJ83" s="6"/>
      <c r="BK83" s="61"/>
    </row>
    <row r="84" spans="1:63" s="7" customFormat="1" ht="35.1" hidden="1" customHeight="1" outlineLevel="2" x14ac:dyDescent="0.25">
      <c r="A84" s="81">
        <v>75</v>
      </c>
      <c r="B84" s="202" t="s">
        <v>161</v>
      </c>
      <c r="C84" s="202"/>
      <c r="D84" s="58" t="s">
        <v>319</v>
      </c>
      <c r="E84" s="45"/>
      <c r="F84" s="46">
        <f>COUNTA(H84:S84)</f>
        <v>0</v>
      </c>
      <c r="G84" s="36">
        <f>COUNTA(T84:AW84)</f>
        <v>0</v>
      </c>
      <c r="H84" s="18"/>
      <c r="I84" s="18"/>
      <c r="J84" s="18"/>
      <c r="K84" s="18"/>
      <c r="L84" s="18"/>
      <c r="M84" s="18"/>
      <c r="N84" s="18"/>
      <c r="O84" s="18"/>
      <c r="P84" s="18"/>
      <c r="Q84" s="18"/>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47"/>
      <c r="AY84" s="93">
        <f>IF(E84="neattiecas",1,IF(E84="atbilst pilnībā",10,IF(E84="atbilst daļēji",100,IF(E84="neatbilst",1000,0))))</f>
        <v>0</v>
      </c>
      <c r="AZ84" s="93">
        <v>75</v>
      </c>
      <c r="BA84" s="93" t="s">
        <v>458</v>
      </c>
      <c r="BB84" s="93"/>
      <c r="BC84" s="44"/>
      <c r="BD84" s="15"/>
      <c r="BE84" s="15"/>
      <c r="BF84" s="101"/>
      <c r="BG84" s="6"/>
      <c r="BH84" s="6"/>
      <c r="BI84" s="29"/>
      <c r="BJ84" s="6"/>
      <c r="BK84" s="61"/>
    </row>
    <row r="85" spans="1:63" ht="35.1" customHeight="1" outlineLevel="1" collapsed="1" x14ac:dyDescent="0.25">
      <c r="A85" s="81">
        <v>76</v>
      </c>
      <c r="B85" s="60" t="s">
        <v>34</v>
      </c>
      <c r="C85" s="200" t="s">
        <v>35</v>
      </c>
      <c r="D85" s="201"/>
      <c r="E85" s="28">
        <f>IF(AY85&gt;999,"neatbilst",IF(AY85&gt;99,"atbilst daļēji",IF(AY85&gt;9,"atbilst pilnībā",IF(AY85&gt;0,"neattiecas",0))))</f>
        <v>0</v>
      </c>
      <c r="F85" s="52">
        <f>SUM(F86:F86)</f>
        <v>0</v>
      </c>
      <c r="G85" s="52">
        <f>SUM(G86:G86)</f>
        <v>0</v>
      </c>
      <c r="H85" s="53"/>
      <c r="I85" s="53"/>
      <c r="J85" s="53"/>
      <c r="K85" s="53"/>
      <c r="L85" s="53"/>
      <c r="M85" s="53"/>
      <c r="N85" s="53"/>
      <c r="O85" s="53"/>
      <c r="P85" s="53"/>
      <c r="Q85" s="53"/>
      <c r="R85" s="53"/>
      <c r="S85" s="53"/>
      <c r="T85" s="53"/>
      <c r="U85" s="53"/>
      <c r="V85" s="53"/>
      <c r="W85" s="53"/>
      <c r="X85" s="53"/>
      <c r="Y85" s="53"/>
      <c r="Z85" s="53"/>
      <c r="AA85" s="53"/>
      <c r="AB85" s="53"/>
      <c r="AC85" s="53"/>
      <c r="AD85" s="53"/>
      <c r="AE85" s="53"/>
      <c r="AF85" s="53"/>
      <c r="AG85" s="53"/>
      <c r="AH85" s="53"/>
      <c r="AI85" s="53"/>
      <c r="AJ85" s="53"/>
      <c r="AK85" s="53"/>
      <c r="AL85" s="53"/>
      <c r="AM85" s="53"/>
      <c r="AN85" s="53"/>
      <c r="AO85" s="53"/>
      <c r="AP85" s="53"/>
      <c r="AQ85" s="53"/>
      <c r="AR85" s="53"/>
      <c r="AS85" s="53"/>
      <c r="AT85" s="53"/>
      <c r="AU85" s="53"/>
      <c r="AV85" s="53"/>
      <c r="AW85" s="53"/>
      <c r="AX85" s="52">
        <f>AL8</f>
        <v>0</v>
      </c>
      <c r="AY85" s="93">
        <f>SUM(AY86:AY86)</f>
        <v>0</v>
      </c>
      <c r="AZ85" s="93">
        <v>76</v>
      </c>
      <c r="BA85" s="93"/>
      <c r="BB85" s="93" t="s">
        <v>108</v>
      </c>
      <c r="BC85" s="54"/>
      <c r="BD85" s="55">
        <f>MIN(BD86:BD86)</f>
        <v>0</v>
      </c>
      <c r="BE85" s="55">
        <f>MAX(BE86:BE86)</f>
        <v>0</v>
      </c>
      <c r="BF85" s="100"/>
      <c r="BG85" s="54"/>
      <c r="BH85" s="56"/>
      <c r="BI85" s="57"/>
      <c r="BJ85" s="57"/>
      <c r="BK85" s="62"/>
    </row>
    <row r="86" spans="1:63" s="7" customFormat="1" ht="75" hidden="1" customHeight="1" outlineLevel="2" x14ac:dyDescent="0.25">
      <c r="A86" s="81">
        <v>77</v>
      </c>
      <c r="B86" s="202" t="s">
        <v>162</v>
      </c>
      <c r="C86" s="202"/>
      <c r="D86" s="58" t="s">
        <v>320</v>
      </c>
      <c r="E86" s="45"/>
      <c r="F86" s="46">
        <f>COUNTA(H86:S86)</f>
        <v>0</v>
      </c>
      <c r="G86" s="36">
        <f>COUNTA(T86:AW86)</f>
        <v>0</v>
      </c>
      <c r="H86" s="18"/>
      <c r="I86" s="18"/>
      <c r="J86" s="18"/>
      <c r="K86" s="18"/>
      <c r="L86" s="18"/>
      <c r="M86" s="18"/>
      <c r="N86" s="18"/>
      <c r="O86" s="18"/>
      <c r="P86" s="18"/>
      <c r="Q86" s="18"/>
      <c r="R86" s="18"/>
      <c r="S86" s="18"/>
      <c r="T86" s="18"/>
      <c r="U86" s="18"/>
      <c r="V86" s="18"/>
      <c r="W86" s="18"/>
      <c r="X86" s="18"/>
      <c r="Y86" s="18"/>
      <c r="Z86" s="18"/>
      <c r="AA86" s="18"/>
      <c r="AB86" s="18"/>
      <c r="AC86" s="18"/>
      <c r="AD86" s="18"/>
      <c r="AE86" s="18"/>
      <c r="AF86" s="18"/>
      <c r="AG86" s="18"/>
      <c r="AH86" s="18"/>
      <c r="AI86" s="18"/>
      <c r="AJ86" s="18"/>
      <c r="AK86" s="18"/>
      <c r="AL86" s="18"/>
      <c r="AM86" s="18"/>
      <c r="AN86" s="18"/>
      <c r="AO86" s="18"/>
      <c r="AP86" s="18"/>
      <c r="AQ86" s="18"/>
      <c r="AR86" s="18"/>
      <c r="AS86" s="18"/>
      <c r="AT86" s="18"/>
      <c r="AU86" s="18"/>
      <c r="AV86" s="18"/>
      <c r="AW86" s="18"/>
      <c r="AX86" s="47"/>
      <c r="AY86" s="93">
        <f>IF(E86="neattiecas",1,IF(E86="atbilst pilnībā",10,IF(E86="atbilst daļēji",100,IF(E86="neatbilst",1000,0))))</f>
        <v>0</v>
      </c>
      <c r="AZ86" s="93">
        <v>77</v>
      </c>
      <c r="BA86" s="93" t="s">
        <v>458</v>
      </c>
      <c r="BB86" s="93"/>
      <c r="BC86" s="44"/>
      <c r="BD86" s="15"/>
      <c r="BE86" s="15"/>
      <c r="BF86" s="101"/>
      <c r="BG86" s="6"/>
      <c r="BH86" s="6"/>
      <c r="BI86" s="29"/>
      <c r="BJ86" s="6"/>
      <c r="BK86" s="61"/>
    </row>
    <row r="87" spans="1:63" ht="35.1" customHeight="1" outlineLevel="1" collapsed="1" x14ac:dyDescent="0.25">
      <c r="A87" s="81">
        <v>78</v>
      </c>
      <c r="B87" s="60" t="s">
        <v>36</v>
      </c>
      <c r="C87" s="200" t="s">
        <v>92</v>
      </c>
      <c r="D87" s="201"/>
      <c r="E87" s="28">
        <f>IF(AY87&gt;999,"neatbilst",IF(AY87&gt;99,"atbilst daļēji",IF(AY87&gt;9,"atbilst pilnībā",IF(AY87&gt;0,"neattiecas",0))))</f>
        <v>0</v>
      </c>
      <c r="F87" s="52">
        <f>SUM(F88:F93)</f>
        <v>0</v>
      </c>
      <c r="G87" s="52">
        <f>SUM(G88:G93)</f>
        <v>0</v>
      </c>
      <c r="H87" s="53"/>
      <c r="I87" s="53"/>
      <c r="J87" s="53"/>
      <c r="K87" s="53"/>
      <c r="L87" s="53"/>
      <c r="M87" s="53"/>
      <c r="N87" s="53"/>
      <c r="O87" s="53"/>
      <c r="P87" s="53"/>
      <c r="Q87" s="53"/>
      <c r="R87" s="53"/>
      <c r="S87" s="53"/>
      <c r="T87" s="53"/>
      <c r="U87" s="53"/>
      <c r="V87" s="53"/>
      <c r="W87" s="53"/>
      <c r="X87" s="53"/>
      <c r="Y87" s="53"/>
      <c r="Z87" s="53"/>
      <c r="AA87" s="53"/>
      <c r="AB87" s="53"/>
      <c r="AC87" s="53"/>
      <c r="AD87" s="53"/>
      <c r="AE87" s="53"/>
      <c r="AF87" s="53"/>
      <c r="AG87" s="53"/>
      <c r="AH87" s="53"/>
      <c r="AI87" s="53"/>
      <c r="AJ87" s="53"/>
      <c r="AK87" s="53"/>
      <c r="AL87" s="53"/>
      <c r="AM87" s="53"/>
      <c r="AN87" s="53"/>
      <c r="AO87" s="53"/>
      <c r="AP87" s="53"/>
      <c r="AQ87" s="53"/>
      <c r="AR87" s="53"/>
      <c r="AS87" s="53"/>
      <c r="AT87" s="53"/>
      <c r="AU87" s="53"/>
      <c r="AV87" s="53"/>
      <c r="AW87" s="53"/>
      <c r="AX87" s="52">
        <f>AM8</f>
        <v>0</v>
      </c>
      <c r="AY87" s="93">
        <f>SUM(AY88:AY93)</f>
        <v>0</v>
      </c>
      <c r="AZ87" s="93">
        <v>78</v>
      </c>
      <c r="BA87" s="93"/>
      <c r="BB87" s="93" t="s">
        <v>108</v>
      </c>
      <c r="BC87" s="54"/>
      <c r="BD87" s="55">
        <f>MIN(BD88:BD93)</f>
        <v>0</v>
      </c>
      <c r="BE87" s="55">
        <f>MAX(BE88:BE93)</f>
        <v>0</v>
      </c>
      <c r="BF87" s="100"/>
      <c r="BG87" s="54"/>
      <c r="BH87" s="56"/>
      <c r="BI87" s="57"/>
      <c r="BJ87" s="57"/>
      <c r="BK87" s="62"/>
    </row>
    <row r="88" spans="1:63" s="7" customFormat="1" ht="35.1" hidden="1" customHeight="1" outlineLevel="2" x14ac:dyDescent="0.25">
      <c r="A88" s="81">
        <v>79</v>
      </c>
      <c r="B88" s="202" t="s">
        <v>163</v>
      </c>
      <c r="C88" s="202"/>
      <c r="D88" s="58" t="s">
        <v>322</v>
      </c>
      <c r="E88" s="45"/>
      <c r="F88" s="46">
        <f t="shared" ref="F88:F93" si="11">COUNTA(H88:S88)</f>
        <v>0</v>
      </c>
      <c r="G88" s="36">
        <f t="shared" ref="G88:G93" si="12">COUNTA(T88:AW88)</f>
        <v>0</v>
      </c>
      <c r="H88" s="18"/>
      <c r="I88" s="18"/>
      <c r="J88" s="18"/>
      <c r="K88" s="18"/>
      <c r="L88" s="18"/>
      <c r="M88" s="18"/>
      <c r="N88" s="18"/>
      <c r="O88" s="18"/>
      <c r="P88" s="18"/>
      <c r="Q88" s="18"/>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47"/>
      <c r="AY88" s="93">
        <f t="shared" ref="AY88:AY93" si="13">IF(E88="neattiecas",1,IF(E88="atbilst pilnībā",10,IF(E88="atbilst daļēji",100,IF(E88="neatbilst",1000,0))))</f>
        <v>0</v>
      </c>
      <c r="AZ88" s="93">
        <v>79</v>
      </c>
      <c r="BA88" s="93" t="s">
        <v>458</v>
      </c>
      <c r="BB88" s="93"/>
      <c r="BC88" s="44"/>
      <c r="BD88" s="15"/>
      <c r="BE88" s="15"/>
      <c r="BF88" s="101"/>
      <c r="BG88" s="6"/>
      <c r="BH88" s="6"/>
      <c r="BI88" s="29"/>
      <c r="BJ88" s="6"/>
      <c r="BK88" s="61"/>
    </row>
    <row r="89" spans="1:63" s="7" customFormat="1" ht="35.1" hidden="1" customHeight="1" outlineLevel="2" x14ac:dyDescent="0.25">
      <c r="A89" s="81">
        <v>80</v>
      </c>
      <c r="B89" s="202" t="s">
        <v>164</v>
      </c>
      <c r="C89" s="202"/>
      <c r="D89" s="58" t="s">
        <v>323</v>
      </c>
      <c r="E89" s="45"/>
      <c r="F89" s="46">
        <f t="shared" si="11"/>
        <v>0</v>
      </c>
      <c r="G89" s="36">
        <f t="shared" si="12"/>
        <v>0</v>
      </c>
      <c r="H89" s="18"/>
      <c r="I89" s="18"/>
      <c r="J89" s="18"/>
      <c r="K89" s="18"/>
      <c r="L89" s="18"/>
      <c r="M89" s="18"/>
      <c r="N89" s="18"/>
      <c r="O89" s="18"/>
      <c r="P89" s="18"/>
      <c r="Q89" s="18"/>
      <c r="R89" s="18"/>
      <c r="S89" s="18"/>
      <c r="T89" s="18"/>
      <c r="U89" s="18"/>
      <c r="V89" s="18"/>
      <c r="W89" s="18"/>
      <c r="X89" s="18"/>
      <c r="Y89" s="18"/>
      <c r="Z89" s="18"/>
      <c r="AA89" s="18"/>
      <c r="AB89" s="18"/>
      <c r="AC89" s="18"/>
      <c r="AD89" s="18"/>
      <c r="AE89" s="18"/>
      <c r="AF89" s="18"/>
      <c r="AG89" s="18"/>
      <c r="AH89" s="18"/>
      <c r="AI89" s="18"/>
      <c r="AJ89" s="18"/>
      <c r="AK89" s="18"/>
      <c r="AL89" s="18"/>
      <c r="AM89" s="18"/>
      <c r="AN89" s="18"/>
      <c r="AO89" s="18"/>
      <c r="AP89" s="18"/>
      <c r="AQ89" s="18"/>
      <c r="AR89" s="18"/>
      <c r="AS89" s="18"/>
      <c r="AT89" s="18"/>
      <c r="AU89" s="18"/>
      <c r="AV89" s="18"/>
      <c r="AW89" s="18"/>
      <c r="AX89" s="47"/>
      <c r="AY89" s="93">
        <f t="shared" si="13"/>
        <v>0</v>
      </c>
      <c r="AZ89" s="93">
        <v>80</v>
      </c>
      <c r="BA89" s="93" t="s">
        <v>458</v>
      </c>
      <c r="BB89" s="93"/>
      <c r="BC89" s="44"/>
      <c r="BD89" s="15"/>
      <c r="BE89" s="15"/>
      <c r="BF89" s="101"/>
      <c r="BG89" s="6"/>
      <c r="BH89" s="6"/>
      <c r="BI89" s="29"/>
      <c r="BJ89" s="6"/>
      <c r="BK89" s="61"/>
    </row>
    <row r="90" spans="1:63" s="7" customFormat="1" ht="35.1" hidden="1" customHeight="1" outlineLevel="2" x14ac:dyDescent="0.25">
      <c r="A90" s="81">
        <v>81</v>
      </c>
      <c r="B90" s="202" t="s">
        <v>165</v>
      </c>
      <c r="C90" s="202"/>
      <c r="D90" s="58" t="s">
        <v>324</v>
      </c>
      <c r="E90" s="45"/>
      <c r="F90" s="46">
        <f t="shared" si="11"/>
        <v>0</v>
      </c>
      <c r="G90" s="36">
        <f t="shared" si="12"/>
        <v>0</v>
      </c>
      <c r="H90" s="18"/>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c r="AQ90" s="18"/>
      <c r="AR90" s="18"/>
      <c r="AS90" s="18"/>
      <c r="AT90" s="18"/>
      <c r="AU90" s="18"/>
      <c r="AV90" s="18"/>
      <c r="AW90" s="18"/>
      <c r="AX90" s="47"/>
      <c r="AY90" s="93">
        <f t="shared" si="13"/>
        <v>0</v>
      </c>
      <c r="AZ90" s="93">
        <v>81</v>
      </c>
      <c r="BA90" s="93" t="s">
        <v>458</v>
      </c>
      <c r="BB90" s="93"/>
      <c r="BC90" s="44"/>
      <c r="BD90" s="15"/>
      <c r="BE90" s="15"/>
      <c r="BF90" s="101"/>
      <c r="BG90" s="6"/>
      <c r="BH90" s="6"/>
      <c r="BI90" s="29"/>
      <c r="BJ90" s="6"/>
      <c r="BK90" s="61"/>
    </row>
    <row r="91" spans="1:63" s="7" customFormat="1" ht="35.1" hidden="1" customHeight="1" outlineLevel="2" x14ac:dyDescent="0.25">
      <c r="A91" s="81">
        <v>82</v>
      </c>
      <c r="B91" s="202" t="s">
        <v>166</v>
      </c>
      <c r="C91" s="202"/>
      <c r="D91" s="58" t="s">
        <v>325</v>
      </c>
      <c r="E91" s="45"/>
      <c r="F91" s="46">
        <f t="shared" si="11"/>
        <v>0</v>
      </c>
      <c r="G91" s="36">
        <f t="shared" si="12"/>
        <v>0</v>
      </c>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8"/>
      <c r="AV91" s="18"/>
      <c r="AW91" s="18"/>
      <c r="AX91" s="47"/>
      <c r="AY91" s="93">
        <f t="shared" si="13"/>
        <v>0</v>
      </c>
      <c r="AZ91" s="93">
        <v>82</v>
      </c>
      <c r="BA91" s="93" t="s">
        <v>458</v>
      </c>
      <c r="BB91" s="93"/>
      <c r="BC91" s="44"/>
      <c r="BD91" s="15"/>
      <c r="BE91" s="15"/>
      <c r="BF91" s="101"/>
      <c r="BG91" s="6"/>
      <c r="BH91" s="6"/>
      <c r="BI91" s="29"/>
      <c r="BJ91" s="6"/>
      <c r="BK91" s="61"/>
    </row>
    <row r="92" spans="1:63" s="7" customFormat="1" ht="35.1" hidden="1" customHeight="1" outlineLevel="2" x14ac:dyDescent="0.25">
      <c r="A92" s="81">
        <v>83</v>
      </c>
      <c r="B92" s="202" t="s">
        <v>167</v>
      </c>
      <c r="C92" s="202"/>
      <c r="D92" s="58" t="s">
        <v>326</v>
      </c>
      <c r="E92" s="45"/>
      <c r="F92" s="46">
        <f t="shared" si="11"/>
        <v>0</v>
      </c>
      <c r="G92" s="36">
        <f t="shared" si="12"/>
        <v>0</v>
      </c>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47"/>
      <c r="AY92" s="93">
        <f t="shared" si="13"/>
        <v>0</v>
      </c>
      <c r="AZ92" s="93">
        <v>83</v>
      </c>
      <c r="BA92" s="93" t="s">
        <v>458</v>
      </c>
      <c r="BB92" s="93"/>
      <c r="BC92" s="44"/>
      <c r="BD92" s="15"/>
      <c r="BE92" s="15"/>
      <c r="BF92" s="101"/>
      <c r="BG92" s="6"/>
      <c r="BH92" s="6"/>
      <c r="BI92" s="29"/>
      <c r="BJ92" s="6"/>
      <c r="BK92" s="61"/>
    </row>
    <row r="93" spans="1:63" s="7" customFormat="1" ht="24.95" hidden="1" customHeight="1" outlineLevel="2" x14ac:dyDescent="0.25">
      <c r="A93" s="81">
        <v>84</v>
      </c>
      <c r="B93" s="202" t="s">
        <v>321</v>
      </c>
      <c r="C93" s="202"/>
      <c r="D93" s="58" t="s">
        <v>327</v>
      </c>
      <c r="E93" s="45"/>
      <c r="F93" s="46">
        <f t="shared" si="11"/>
        <v>0</v>
      </c>
      <c r="G93" s="36">
        <f t="shared" si="12"/>
        <v>0</v>
      </c>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47"/>
      <c r="AY93" s="93">
        <f t="shared" si="13"/>
        <v>0</v>
      </c>
      <c r="AZ93" s="93">
        <v>84</v>
      </c>
      <c r="BA93" s="93" t="s">
        <v>458</v>
      </c>
      <c r="BB93" s="93"/>
      <c r="BC93" s="44"/>
      <c r="BD93" s="15"/>
      <c r="BE93" s="15"/>
      <c r="BF93" s="101"/>
      <c r="BG93" s="6"/>
      <c r="BH93" s="6"/>
      <c r="BI93" s="29"/>
      <c r="BJ93" s="6"/>
      <c r="BK93" s="61"/>
    </row>
    <row r="94" spans="1:63" ht="35.1" customHeight="1" outlineLevel="1" collapsed="1" x14ac:dyDescent="0.25">
      <c r="A94" s="81">
        <v>85</v>
      </c>
      <c r="B94" s="60" t="s">
        <v>37</v>
      </c>
      <c r="C94" s="200" t="s">
        <v>93</v>
      </c>
      <c r="D94" s="201"/>
      <c r="E94" s="28">
        <f>IF(AY94&gt;999,"neatbilst",IF(AY94&gt;99,"atbilst daļēji",IF(AY94&gt;9,"atbilst pilnībā",IF(AY94&gt;0,"neattiecas",0))))</f>
        <v>0</v>
      </c>
      <c r="F94" s="52">
        <f>SUM(F95:F98)</f>
        <v>0</v>
      </c>
      <c r="G94" s="52">
        <f>SUM(G95:G98)</f>
        <v>0</v>
      </c>
      <c r="H94" s="53"/>
      <c r="I94" s="53"/>
      <c r="J94" s="53"/>
      <c r="K94" s="53"/>
      <c r="L94" s="53"/>
      <c r="M94" s="53"/>
      <c r="N94" s="53"/>
      <c r="O94" s="53"/>
      <c r="P94" s="53"/>
      <c r="Q94" s="53"/>
      <c r="R94" s="53"/>
      <c r="S94" s="53"/>
      <c r="T94" s="53"/>
      <c r="U94" s="53"/>
      <c r="V94" s="53"/>
      <c r="W94" s="53"/>
      <c r="X94" s="53"/>
      <c r="Y94" s="53"/>
      <c r="Z94" s="53"/>
      <c r="AA94" s="53"/>
      <c r="AB94" s="53"/>
      <c r="AC94" s="53"/>
      <c r="AD94" s="53"/>
      <c r="AE94" s="53"/>
      <c r="AF94" s="53"/>
      <c r="AG94" s="53"/>
      <c r="AH94" s="53"/>
      <c r="AI94" s="53"/>
      <c r="AJ94" s="53"/>
      <c r="AK94" s="53"/>
      <c r="AL94" s="53"/>
      <c r="AM94" s="53"/>
      <c r="AN94" s="53"/>
      <c r="AO94" s="53"/>
      <c r="AP94" s="53"/>
      <c r="AQ94" s="53"/>
      <c r="AR94" s="53"/>
      <c r="AS94" s="53"/>
      <c r="AT94" s="53"/>
      <c r="AU94" s="53"/>
      <c r="AV94" s="53"/>
      <c r="AW94" s="53"/>
      <c r="AX94" s="52">
        <f>AN8</f>
        <v>0</v>
      </c>
      <c r="AY94" s="93">
        <f>SUM(AY95:AY98)</f>
        <v>0</v>
      </c>
      <c r="AZ94" s="93">
        <v>85</v>
      </c>
      <c r="BA94" s="93"/>
      <c r="BB94" s="93" t="s">
        <v>108</v>
      </c>
      <c r="BC94" s="54"/>
      <c r="BD94" s="55">
        <f>MIN(BD95:BD98)</f>
        <v>0</v>
      </c>
      <c r="BE94" s="55">
        <f>MAX(BE95:BE98)</f>
        <v>0</v>
      </c>
      <c r="BF94" s="100"/>
      <c r="BG94" s="54"/>
      <c r="BH94" s="56"/>
      <c r="BI94" s="57"/>
      <c r="BJ94" s="57"/>
      <c r="BK94" s="62"/>
    </row>
    <row r="95" spans="1:63" s="7" customFormat="1" ht="35.1" hidden="1" customHeight="1" outlineLevel="2" x14ac:dyDescent="0.25">
      <c r="A95" s="81">
        <v>86</v>
      </c>
      <c r="B95" s="202" t="s">
        <v>168</v>
      </c>
      <c r="C95" s="202"/>
      <c r="D95" s="58" t="s">
        <v>328</v>
      </c>
      <c r="E95" s="45"/>
      <c r="F95" s="46">
        <f>COUNTA(H95:S95)</f>
        <v>0</v>
      </c>
      <c r="G95" s="36">
        <f>COUNTA(T95:AW95)</f>
        <v>0</v>
      </c>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47"/>
      <c r="AY95" s="93">
        <f>IF(E95="neattiecas",1,IF(E95="atbilst pilnībā",10,IF(E95="atbilst daļēji",100,IF(E95="neatbilst",1000,0))))</f>
        <v>0</v>
      </c>
      <c r="AZ95" s="93">
        <v>86</v>
      </c>
      <c r="BA95" s="93" t="s">
        <v>458</v>
      </c>
      <c r="BB95" s="93"/>
      <c r="BC95" s="44"/>
      <c r="BD95" s="15"/>
      <c r="BE95" s="15"/>
      <c r="BF95" s="101"/>
      <c r="BG95" s="6"/>
      <c r="BH95" s="6"/>
      <c r="BI95" s="29"/>
      <c r="BJ95" s="6"/>
      <c r="BK95" s="61"/>
    </row>
    <row r="96" spans="1:63" s="7" customFormat="1" ht="35.1" hidden="1" customHeight="1" outlineLevel="2" x14ac:dyDescent="0.25">
      <c r="A96" s="81">
        <v>87</v>
      </c>
      <c r="B96" s="202" t="s">
        <v>169</v>
      </c>
      <c r="C96" s="202"/>
      <c r="D96" s="58" t="s">
        <v>329</v>
      </c>
      <c r="E96" s="45"/>
      <c r="F96" s="46">
        <f>COUNTA(H96:S96)</f>
        <v>0</v>
      </c>
      <c r="G96" s="36">
        <f>COUNTA(T96:AW96)</f>
        <v>0</v>
      </c>
      <c r="H96" s="18"/>
      <c r="I96" s="18"/>
      <c r="J96" s="18"/>
      <c r="K96" s="18"/>
      <c r="L96" s="18"/>
      <c r="M96" s="18"/>
      <c r="N96" s="18"/>
      <c r="O96" s="18"/>
      <c r="P96" s="18"/>
      <c r="Q96" s="18"/>
      <c r="R96" s="18"/>
      <c r="S96" s="18"/>
      <c r="T96" s="18"/>
      <c r="U96" s="18"/>
      <c r="V96" s="18"/>
      <c r="W96" s="18"/>
      <c r="X96" s="18"/>
      <c r="Y96" s="18"/>
      <c r="Z96" s="18"/>
      <c r="AA96" s="18"/>
      <c r="AB96" s="18"/>
      <c r="AC96" s="18"/>
      <c r="AD96" s="18"/>
      <c r="AE96" s="18"/>
      <c r="AF96" s="18"/>
      <c r="AG96" s="18"/>
      <c r="AH96" s="18"/>
      <c r="AI96" s="18"/>
      <c r="AJ96" s="18"/>
      <c r="AK96" s="18"/>
      <c r="AL96" s="18"/>
      <c r="AM96" s="18"/>
      <c r="AN96" s="18"/>
      <c r="AO96" s="18"/>
      <c r="AP96" s="18"/>
      <c r="AQ96" s="18"/>
      <c r="AR96" s="18"/>
      <c r="AS96" s="18"/>
      <c r="AT96" s="18"/>
      <c r="AU96" s="18"/>
      <c r="AV96" s="18"/>
      <c r="AW96" s="18"/>
      <c r="AX96" s="47"/>
      <c r="AY96" s="93">
        <f>IF(E96="neattiecas",1,IF(E96="atbilst pilnībā",10,IF(E96="atbilst daļēji",100,IF(E96="neatbilst",1000,0))))</f>
        <v>0</v>
      </c>
      <c r="AZ96" s="93">
        <v>87</v>
      </c>
      <c r="BA96" s="93" t="s">
        <v>458</v>
      </c>
      <c r="BB96" s="93"/>
      <c r="BC96" s="44"/>
      <c r="BD96" s="15"/>
      <c r="BE96" s="15"/>
      <c r="BF96" s="101"/>
      <c r="BG96" s="6"/>
      <c r="BH96" s="6"/>
      <c r="BI96" s="29"/>
      <c r="BJ96" s="6"/>
      <c r="BK96" s="61"/>
    </row>
    <row r="97" spans="1:63" s="7" customFormat="1" ht="24.95" hidden="1" customHeight="1" outlineLevel="2" x14ac:dyDescent="0.25">
      <c r="A97" s="81">
        <v>88</v>
      </c>
      <c r="B97" s="202" t="s">
        <v>170</v>
      </c>
      <c r="C97" s="202"/>
      <c r="D97" s="58" t="s">
        <v>395</v>
      </c>
      <c r="E97" s="45"/>
      <c r="F97" s="46">
        <f>COUNTA(H97:S97)</f>
        <v>0</v>
      </c>
      <c r="G97" s="36">
        <f>COUNTA(T97:AW97)</f>
        <v>0</v>
      </c>
      <c r="H97" s="18"/>
      <c r="I97" s="18"/>
      <c r="J97" s="18"/>
      <c r="K97" s="18"/>
      <c r="L97" s="18"/>
      <c r="M97" s="18"/>
      <c r="N97" s="18"/>
      <c r="O97" s="18"/>
      <c r="P97" s="18"/>
      <c r="Q97" s="18"/>
      <c r="R97" s="18"/>
      <c r="S97" s="18"/>
      <c r="T97" s="18"/>
      <c r="U97" s="18"/>
      <c r="V97" s="18"/>
      <c r="W97" s="18"/>
      <c r="X97" s="18"/>
      <c r="Y97" s="18"/>
      <c r="Z97" s="18"/>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47"/>
      <c r="AY97" s="93">
        <f>IF(E97="neattiecas",1,IF(E97="atbilst pilnībā",10,IF(E97="atbilst daļēji",100,IF(E97="neatbilst",1000,0))))</f>
        <v>0</v>
      </c>
      <c r="AZ97" s="93">
        <v>88</v>
      </c>
      <c r="BA97" s="93" t="s">
        <v>458</v>
      </c>
      <c r="BB97" s="93"/>
      <c r="BC97" s="44"/>
      <c r="BD97" s="15"/>
      <c r="BE97" s="15"/>
      <c r="BF97" s="101"/>
      <c r="BG97" s="6"/>
      <c r="BH97" s="6"/>
      <c r="BI97" s="29"/>
      <c r="BJ97" s="6"/>
      <c r="BK97" s="61"/>
    </row>
    <row r="98" spans="1:63" s="7" customFormat="1" ht="35.1" hidden="1" customHeight="1" outlineLevel="2" x14ac:dyDescent="0.25">
      <c r="A98" s="81">
        <v>89</v>
      </c>
      <c r="B98" s="202" t="s">
        <v>171</v>
      </c>
      <c r="C98" s="202"/>
      <c r="D98" s="58" t="s">
        <v>330</v>
      </c>
      <c r="E98" s="45"/>
      <c r="F98" s="46">
        <f>COUNTA(H98:S98)</f>
        <v>0</v>
      </c>
      <c r="G98" s="36">
        <f>COUNTA(T98:AW98)</f>
        <v>0</v>
      </c>
      <c r="H98" s="18"/>
      <c r="I98" s="18"/>
      <c r="J98" s="18"/>
      <c r="K98" s="18"/>
      <c r="L98" s="18"/>
      <c r="M98" s="18"/>
      <c r="N98" s="18"/>
      <c r="O98" s="18"/>
      <c r="P98" s="18"/>
      <c r="Q98" s="18"/>
      <c r="R98" s="18"/>
      <c r="S98" s="18"/>
      <c r="T98" s="18"/>
      <c r="U98" s="18"/>
      <c r="V98" s="18"/>
      <c r="W98" s="18"/>
      <c r="X98" s="18"/>
      <c r="Y98" s="18"/>
      <c r="Z98" s="18"/>
      <c r="AA98" s="18"/>
      <c r="AB98" s="18"/>
      <c r="AC98" s="18"/>
      <c r="AD98" s="18"/>
      <c r="AE98" s="18"/>
      <c r="AF98" s="18"/>
      <c r="AG98" s="18"/>
      <c r="AH98" s="18"/>
      <c r="AI98" s="18"/>
      <c r="AJ98" s="18"/>
      <c r="AK98" s="18"/>
      <c r="AL98" s="18"/>
      <c r="AM98" s="18"/>
      <c r="AN98" s="18"/>
      <c r="AO98" s="18"/>
      <c r="AP98" s="18"/>
      <c r="AQ98" s="18"/>
      <c r="AR98" s="18"/>
      <c r="AS98" s="18"/>
      <c r="AT98" s="18"/>
      <c r="AU98" s="18"/>
      <c r="AV98" s="18"/>
      <c r="AW98" s="18"/>
      <c r="AX98" s="47"/>
      <c r="AY98" s="93">
        <f>IF(E98="neattiecas",1,IF(E98="atbilst pilnībā",10,IF(E98="atbilst daļēji",100,IF(E98="neatbilst",1000,0))))</f>
        <v>0</v>
      </c>
      <c r="AZ98" s="93">
        <v>89</v>
      </c>
      <c r="BA98" s="93" t="s">
        <v>458</v>
      </c>
      <c r="BB98" s="93"/>
      <c r="BC98" s="44"/>
      <c r="BD98" s="15"/>
      <c r="BE98" s="15"/>
      <c r="BF98" s="101"/>
      <c r="BG98" s="6"/>
      <c r="BH98" s="6"/>
      <c r="BI98" s="29"/>
      <c r="BJ98" s="6"/>
      <c r="BK98" s="61"/>
    </row>
    <row r="99" spans="1:63" ht="35.1" customHeight="1" outlineLevel="1" collapsed="1" x14ac:dyDescent="0.25">
      <c r="A99" s="81">
        <v>90</v>
      </c>
      <c r="B99" s="60" t="s">
        <v>38</v>
      </c>
      <c r="C99" s="200" t="s">
        <v>39</v>
      </c>
      <c r="D99" s="201"/>
      <c r="E99" s="28">
        <f>IF(AY99&gt;999,"neatbilst",IF(AY99&gt;99,"atbilst daļēji",IF(AY99&gt;9,"atbilst pilnībā",IF(AY99&gt;0,"neattiecas",0))))</f>
        <v>0</v>
      </c>
      <c r="F99" s="52">
        <f>SUM(F100:F101)</f>
        <v>0</v>
      </c>
      <c r="G99" s="52">
        <f>SUM(G100:G101)</f>
        <v>0</v>
      </c>
      <c r="H99" s="53"/>
      <c r="I99" s="53"/>
      <c r="J99" s="53"/>
      <c r="K99" s="53"/>
      <c r="L99" s="53"/>
      <c r="M99" s="53"/>
      <c r="N99" s="53"/>
      <c r="O99" s="53"/>
      <c r="P99" s="53"/>
      <c r="Q99" s="53"/>
      <c r="R99" s="53"/>
      <c r="S99" s="53"/>
      <c r="T99" s="53"/>
      <c r="U99" s="53"/>
      <c r="V99" s="53"/>
      <c r="W99" s="53"/>
      <c r="X99" s="53"/>
      <c r="Y99" s="53"/>
      <c r="Z99" s="53"/>
      <c r="AA99" s="53"/>
      <c r="AB99" s="53"/>
      <c r="AC99" s="53"/>
      <c r="AD99" s="53"/>
      <c r="AE99" s="53"/>
      <c r="AF99" s="53"/>
      <c r="AG99" s="53"/>
      <c r="AH99" s="53"/>
      <c r="AI99" s="53"/>
      <c r="AJ99" s="53"/>
      <c r="AK99" s="53"/>
      <c r="AL99" s="53"/>
      <c r="AM99" s="53"/>
      <c r="AN99" s="53"/>
      <c r="AO99" s="53"/>
      <c r="AP99" s="53"/>
      <c r="AQ99" s="53"/>
      <c r="AR99" s="53"/>
      <c r="AS99" s="53"/>
      <c r="AT99" s="53"/>
      <c r="AU99" s="53"/>
      <c r="AV99" s="53"/>
      <c r="AW99" s="53"/>
      <c r="AX99" s="52">
        <f>AO8</f>
        <v>0</v>
      </c>
      <c r="AY99" s="93">
        <f>SUM(AY100:AY101)</f>
        <v>0</v>
      </c>
      <c r="AZ99" s="93">
        <v>90</v>
      </c>
      <c r="BA99" s="93"/>
      <c r="BB99" s="93" t="s">
        <v>108</v>
      </c>
      <c r="BC99" s="54"/>
      <c r="BD99" s="55">
        <f>MIN(BD100:BD101)</f>
        <v>0</v>
      </c>
      <c r="BE99" s="55">
        <f>MAX(BE100:BE101)</f>
        <v>0</v>
      </c>
      <c r="BF99" s="100"/>
      <c r="BG99" s="54"/>
      <c r="BH99" s="56"/>
      <c r="BI99" s="57"/>
      <c r="BJ99" s="57"/>
      <c r="BK99" s="62"/>
    </row>
    <row r="100" spans="1:63" s="7" customFormat="1" ht="35.1" hidden="1" customHeight="1" outlineLevel="2" x14ac:dyDescent="0.25">
      <c r="A100" s="81">
        <v>91</v>
      </c>
      <c r="B100" s="202" t="s">
        <v>172</v>
      </c>
      <c r="C100" s="202"/>
      <c r="D100" s="58" t="s">
        <v>396</v>
      </c>
      <c r="E100" s="45"/>
      <c r="F100" s="46">
        <f>COUNTA(H100:S100)</f>
        <v>0</v>
      </c>
      <c r="G100" s="36">
        <f>COUNTA(T100:AW100)</f>
        <v>0</v>
      </c>
      <c r="H100" s="18"/>
      <c r="I100" s="18"/>
      <c r="J100" s="18"/>
      <c r="K100" s="18"/>
      <c r="L100" s="18"/>
      <c r="M100" s="18"/>
      <c r="N100" s="18"/>
      <c r="O100" s="18"/>
      <c r="P100" s="18"/>
      <c r="Q100" s="18"/>
      <c r="R100" s="18"/>
      <c r="S100" s="18"/>
      <c r="T100" s="18"/>
      <c r="U100" s="18"/>
      <c r="V100" s="18"/>
      <c r="W100" s="18"/>
      <c r="X100" s="18"/>
      <c r="Y100" s="18"/>
      <c r="Z100" s="18"/>
      <c r="AA100" s="18"/>
      <c r="AB100" s="18"/>
      <c r="AC100" s="18"/>
      <c r="AD100" s="18"/>
      <c r="AE100" s="18"/>
      <c r="AF100" s="18"/>
      <c r="AG100" s="18"/>
      <c r="AH100" s="18"/>
      <c r="AI100" s="18"/>
      <c r="AJ100" s="18"/>
      <c r="AK100" s="18"/>
      <c r="AL100" s="18"/>
      <c r="AM100" s="18"/>
      <c r="AN100" s="18"/>
      <c r="AO100" s="18"/>
      <c r="AP100" s="18"/>
      <c r="AQ100" s="18"/>
      <c r="AR100" s="18"/>
      <c r="AS100" s="18"/>
      <c r="AT100" s="18"/>
      <c r="AU100" s="18"/>
      <c r="AV100" s="18"/>
      <c r="AW100" s="18"/>
      <c r="AX100" s="47"/>
      <c r="AY100" s="93">
        <f>IF(E100="neattiecas",1,IF(E100="atbilst pilnībā",10,IF(E100="atbilst daļēji",100,IF(E100="neatbilst",1000,0))))</f>
        <v>0</v>
      </c>
      <c r="AZ100" s="93">
        <v>91</v>
      </c>
      <c r="BA100" s="93" t="s">
        <v>458</v>
      </c>
      <c r="BB100" s="93"/>
      <c r="BC100" s="44"/>
      <c r="BD100" s="15"/>
      <c r="BE100" s="15"/>
      <c r="BF100" s="101"/>
      <c r="BG100" s="6"/>
      <c r="BH100" s="6"/>
      <c r="BI100" s="29"/>
      <c r="BJ100" s="6"/>
      <c r="BK100" s="61"/>
    </row>
    <row r="101" spans="1:63" s="7" customFormat="1" ht="35.1" hidden="1" customHeight="1" outlineLevel="2" x14ac:dyDescent="0.25">
      <c r="A101" s="81">
        <v>92</v>
      </c>
      <c r="B101" s="202" t="s">
        <v>173</v>
      </c>
      <c r="C101" s="202"/>
      <c r="D101" s="58" t="s">
        <v>331</v>
      </c>
      <c r="E101" s="45"/>
      <c r="F101" s="46">
        <f>COUNTA(H101:S101)</f>
        <v>0</v>
      </c>
      <c r="G101" s="36">
        <f>COUNTA(T101:AW101)</f>
        <v>0</v>
      </c>
      <c r="H101" s="18"/>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47"/>
      <c r="AY101" s="93">
        <f>IF(E101="neattiecas",1,IF(E101="atbilst pilnībā",10,IF(E101="atbilst daļēji",100,IF(E101="neatbilst",1000,0))))</f>
        <v>0</v>
      </c>
      <c r="AZ101" s="93">
        <v>92</v>
      </c>
      <c r="BA101" s="93" t="s">
        <v>458</v>
      </c>
      <c r="BB101" s="93"/>
      <c r="BC101" s="44"/>
      <c r="BD101" s="15"/>
      <c r="BE101" s="15"/>
      <c r="BF101" s="101"/>
      <c r="BG101" s="6"/>
      <c r="BH101" s="6"/>
      <c r="BI101" s="29"/>
      <c r="BJ101" s="6"/>
      <c r="BK101" s="61"/>
    </row>
    <row r="102" spans="1:63" ht="35.1" customHeight="1" outlineLevel="1" collapsed="1" x14ac:dyDescent="0.25">
      <c r="A102" s="81">
        <v>93</v>
      </c>
      <c r="B102" s="60" t="s">
        <v>40</v>
      </c>
      <c r="C102" s="200" t="s">
        <v>41</v>
      </c>
      <c r="D102" s="201"/>
      <c r="E102" s="28">
        <f>IF(AY102&gt;999,"neatbilst",IF(AY102&gt;99,"atbilst daļēji",IF(AY102&gt;9,"atbilst pilnībā",IF(AY102&gt;0,"neattiecas",0))))</f>
        <v>0</v>
      </c>
      <c r="F102" s="52">
        <f>SUM(F103:F104)</f>
        <v>0</v>
      </c>
      <c r="G102" s="52">
        <f>SUM(G103:G104)</f>
        <v>0</v>
      </c>
      <c r="H102" s="53"/>
      <c r="I102" s="53"/>
      <c r="J102" s="53"/>
      <c r="K102" s="53"/>
      <c r="L102" s="53"/>
      <c r="M102" s="53"/>
      <c r="N102" s="53"/>
      <c r="O102" s="53"/>
      <c r="P102" s="53"/>
      <c r="Q102" s="53"/>
      <c r="R102" s="53"/>
      <c r="S102" s="53"/>
      <c r="T102" s="53"/>
      <c r="U102" s="53"/>
      <c r="V102" s="53"/>
      <c r="W102" s="53"/>
      <c r="X102" s="53"/>
      <c r="Y102" s="53"/>
      <c r="Z102" s="53"/>
      <c r="AA102" s="53"/>
      <c r="AB102" s="53"/>
      <c r="AC102" s="53"/>
      <c r="AD102" s="53"/>
      <c r="AE102" s="53"/>
      <c r="AF102" s="53"/>
      <c r="AG102" s="53"/>
      <c r="AH102" s="53"/>
      <c r="AI102" s="53"/>
      <c r="AJ102" s="53"/>
      <c r="AK102" s="53"/>
      <c r="AL102" s="53"/>
      <c r="AM102" s="53"/>
      <c r="AN102" s="53"/>
      <c r="AO102" s="53"/>
      <c r="AP102" s="53"/>
      <c r="AQ102" s="53"/>
      <c r="AR102" s="53"/>
      <c r="AS102" s="53"/>
      <c r="AT102" s="53"/>
      <c r="AU102" s="53"/>
      <c r="AV102" s="53"/>
      <c r="AW102" s="53"/>
      <c r="AX102" s="52">
        <f>AP8</f>
        <v>0</v>
      </c>
      <c r="AY102" s="93">
        <f>SUM(AY103:AY104)</f>
        <v>0</v>
      </c>
      <c r="AZ102" s="93">
        <v>93</v>
      </c>
      <c r="BA102" s="93"/>
      <c r="BB102" s="93" t="s">
        <v>108</v>
      </c>
      <c r="BC102" s="54"/>
      <c r="BD102" s="55">
        <f>MIN(BD103:BD104)</f>
        <v>0</v>
      </c>
      <c r="BE102" s="55">
        <f>MAX(BE103:BE104)</f>
        <v>0</v>
      </c>
      <c r="BF102" s="100"/>
      <c r="BG102" s="54"/>
      <c r="BH102" s="56"/>
      <c r="BI102" s="57"/>
      <c r="BJ102" s="57"/>
      <c r="BK102" s="62"/>
    </row>
    <row r="103" spans="1:63" s="7" customFormat="1" ht="24.95" hidden="1" customHeight="1" outlineLevel="2" x14ac:dyDescent="0.25">
      <c r="A103" s="81">
        <v>94</v>
      </c>
      <c r="B103" s="202" t="s">
        <v>174</v>
      </c>
      <c r="C103" s="202"/>
      <c r="D103" s="58" t="s">
        <v>332</v>
      </c>
      <c r="E103" s="45"/>
      <c r="F103" s="46">
        <f>COUNTA(H103:S103)</f>
        <v>0</v>
      </c>
      <c r="G103" s="36">
        <f>COUNTA(T103:AW103)</f>
        <v>0</v>
      </c>
      <c r="H103" s="18"/>
      <c r="I103" s="18"/>
      <c r="J103" s="18"/>
      <c r="K103" s="18"/>
      <c r="L103" s="18"/>
      <c r="M103" s="18"/>
      <c r="N103" s="18"/>
      <c r="O103" s="18"/>
      <c r="P103" s="18"/>
      <c r="Q103" s="18"/>
      <c r="R103" s="18"/>
      <c r="S103" s="18"/>
      <c r="T103" s="18"/>
      <c r="U103" s="18"/>
      <c r="V103" s="18"/>
      <c r="W103" s="18"/>
      <c r="X103" s="18"/>
      <c r="Y103" s="18"/>
      <c r="Z103" s="18"/>
      <c r="AA103" s="18"/>
      <c r="AB103" s="18"/>
      <c r="AC103" s="18"/>
      <c r="AD103" s="18"/>
      <c r="AE103" s="18"/>
      <c r="AF103" s="18"/>
      <c r="AG103" s="18"/>
      <c r="AH103" s="18"/>
      <c r="AI103" s="18"/>
      <c r="AJ103" s="18"/>
      <c r="AK103" s="18"/>
      <c r="AL103" s="18"/>
      <c r="AM103" s="18"/>
      <c r="AN103" s="18"/>
      <c r="AO103" s="18"/>
      <c r="AP103" s="18"/>
      <c r="AQ103" s="18"/>
      <c r="AR103" s="18"/>
      <c r="AS103" s="18"/>
      <c r="AT103" s="18"/>
      <c r="AU103" s="18"/>
      <c r="AV103" s="18"/>
      <c r="AW103" s="18"/>
      <c r="AX103" s="47"/>
      <c r="AY103" s="93">
        <f>IF(E103="neattiecas",1,IF(E103="atbilst pilnībā",10,IF(E103="atbilst daļēji",100,IF(E103="neatbilst",1000,0))))</f>
        <v>0</v>
      </c>
      <c r="AZ103" s="93">
        <v>94</v>
      </c>
      <c r="BA103" s="93" t="s">
        <v>458</v>
      </c>
      <c r="BB103" s="93"/>
      <c r="BC103" s="44"/>
      <c r="BD103" s="15"/>
      <c r="BE103" s="15"/>
      <c r="BF103" s="101"/>
      <c r="BG103" s="6"/>
      <c r="BH103" s="6"/>
      <c r="BI103" s="29"/>
      <c r="BJ103" s="6"/>
      <c r="BK103" s="61"/>
    </row>
    <row r="104" spans="1:63" s="7" customFormat="1" ht="35.1" hidden="1" customHeight="1" outlineLevel="2" x14ac:dyDescent="0.25">
      <c r="A104" s="81">
        <v>95</v>
      </c>
      <c r="B104" s="202" t="s">
        <v>175</v>
      </c>
      <c r="C104" s="202"/>
      <c r="D104" s="58" t="s">
        <v>333</v>
      </c>
      <c r="E104" s="45"/>
      <c r="F104" s="46">
        <f>COUNTA(H104:S104)</f>
        <v>0</v>
      </c>
      <c r="G104" s="36">
        <f>COUNTA(T104:AW104)</f>
        <v>0</v>
      </c>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47"/>
      <c r="AY104" s="93">
        <f>IF(E104="neattiecas",1,IF(E104="atbilst pilnībā",10,IF(E104="atbilst daļēji",100,IF(E104="neatbilst",1000,0))))</f>
        <v>0</v>
      </c>
      <c r="AZ104" s="93">
        <v>95</v>
      </c>
      <c r="BA104" s="93" t="s">
        <v>458</v>
      </c>
      <c r="BB104" s="93"/>
      <c r="BC104" s="44"/>
      <c r="BD104" s="15"/>
      <c r="BE104" s="15"/>
      <c r="BF104" s="101"/>
      <c r="BG104" s="6"/>
      <c r="BH104" s="6"/>
      <c r="BI104" s="29"/>
      <c r="BJ104" s="6"/>
      <c r="BK104" s="61"/>
    </row>
    <row r="105" spans="1:63" ht="35.1" customHeight="1" outlineLevel="1" collapsed="1" x14ac:dyDescent="0.25">
      <c r="A105" s="81">
        <v>96</v>
      </c>
      <c r="B105" s="60" t="s">
        <v>42</v>
      </c>
      <c r="C105" s="200" t="s">
        <v>43</v>
      </c>
      <c r="D105" s="201"/>
      <c r="E105" s="28">
        <f>IF(AY105&gt;999,"neatbilst",IF(AY105&gt;99,"atbilst daļēji",IF(AY105&gt;9,"atbilst pilnībā",IF(AY105&gt;0,"neattiecas",0))))</f>
        <v>0</v>
      </c>
      <c r="F105" s="52">
        <f>SUM(F106:F111)</f>
        <v>0</v>
      </c>
      <c r="G105" s="52">
        <f>SUM(G106:G111)</f>
        <v>0</v>
      </c>
      <c r="H105" s="53"/>
      <c r="I105" s="53"/>
      <c r="J105" s="53"/>
      <c r="K105" s="53"/>
      <c r="L105" s="53"/>
      <c r="M105" s="53"/>
      <c r="N105" s="53"/>
      <c r="O105" s="53"/>
      <c r="P105" s="53"/>
      <c r="Q105" s="53"/>
      <c r="R105" s="53"/>
      <c r="S105" s="53"/>
      <c r="T105" s="53"/>
      <c r="U105" s="53"/>
      <c r="V105" s="53"/>
      <c r="W105" s="53"/>
      <c r="X105" s="53"/>
      <c r="Y105" s="53"/>
      <c r="Z105" s="53"/>
      <c r="AA105" s="53"/>
      <c r="AB105" s="53"/>
      <c r="AC105" s="53"/>
      <c r="AD105" s="53"/>
      <c r="AE105" s="53"/>
      <c r="AF105" s="53"/>
      <c r="AG105" s="53"/>
      <c r="AH105" s="53"/>
      <c r="AI105" s="53"/>
      <c r="AJ105" s="53"/>
      <c r="AK105" s="53"/>
      <c r="AL105" s="53"/>
      <c r="AM105" s="53"/>
      <c r="AN105" s="53"/>
      <c r="AO105" s="53"/>
      <c r="AP105" s="53"/>
      <c r="AQ105" s="53"/>
      <c r="AR105" s="53"/>
      <c r="AS105" s="53"/>
      <c r="AT105" s="53"/>
      <c r="AU105" s="53"/>
      <c r="AV105" s="53"/>
      <c r="AW105" s="53"/>
      <c r="AX105" s="52">
        <f>AQ8</f>
        <v>0</v>
      </c>
      <c r="AY105" s="93">
        <f>SUM(AY106:AY111)</f>
        <v>0</v>
      </c>
      <c r="AZ105" s="93">
        <v>96</v>
      </c>
      <c r="BA105" s="93"/>
      <c r="BB105" s="93" t="s">
        <v>108</v>
      </c>
      <c r="BC105" s="54"/>
      <c r="BD105" s="55">
        <f>MIN(BD106:BD111)</f>
        <v>0</v>
      </c>
      <c r="BE105" s="55">
        <f>MAX(BE106:BE111)</f>
        <v>0</v>
      </c>
      <c r="BF105" s="100"/>
      <c r="BG105" s="54"/>
      <c r="BH105" s="56"/>
      <c r="BI105" s="57"/>
      <c r="BJ105" s="57"/>
      <c r="BK105" s="62"/>
    </row>
    <row r="106" spans="1:63" s="7" customFormat="1" ht="45" hidden="1" customHeight="1" outlineLevel="2" x14ac:dyDescent="0.25">
      <c r="A106" s="81">
        <v>97</v>
      </c>
      <c r="B106" s="202" t="s">
        <v>176</v>
      </c>
      <c r="C106" s="202"/>
      <c r="D106" s="58" t="s">
        <v>335</v>
      </c>
      <c r="E106" s="45"/>
      <c r="F106" s="46">
        <f t="shared" ref="F106:F111" si="14">COUNTA(H106:S106)</f>
        <v>0</v>
      </c>
      <c r="G106" s="36">
        <f t="shared" ref="G106:G111" si="15">COUNTA(T106:AW106)</f>
        <v>0</v>
      </c>
      <c r="H106" s="18"/>
      <c r="I106" s="18"/>
      <c r="J106" s="18"/>
      <c r="K106" s="18"/>
      <c r="L106" s="18"/>
      <c r="M106" s="18"/>
      <c r="N106" s="18"/>
      <c r="O106" s="18"/>
      <c r="P106" s="18"/>
      <c r="Q106" s="18"/>
      <c r="R106" s="18"/>
      <c r="S106" s="18"/>
      <c r="T106" s="18"/>
      <c r="U106" s="18"/>
      <c r="V106" s="18"/>
      <c r="W106" s="18"/>
      <c r="X106" s="18"/>
      <c r="Y106" s="18"/>
      <c r="Z106" s="18"/>
      <c r="AA106" s="18"/>
      <c r="AB106" s="18"/>
      <c r="AC106" s="18"/>
      <c r="AD106" s="18"/>
      <c r="AE106" s="18"/>
      <c r="AF106" s="18"/>
      <c r="AG106" s="18"/>
      <c r="AH106" s="18"/>
      <c r="AI106" s="18"/>
      <c r="AJ106" s="18"/>
      <c r="AK106" s="18"/>
      <c r="AL106" s="18"/>
      <c r="AM106" s="18"/>
      <c r="AN106" s="18"/>
      <c r="AO106" s="18"/>
      <c r="AP106" s="18"/>
      <c r="AQ106" s="18"/>
      <c r="AR106" s="18"/>
      <c r="AS106" s="18"/>
      <c r="AT106" s="18"/>
      <c r="AU106" s="18"/>
      <c r="AV106" s="18"/>
      <c r="AW106" s="18"/>
      <c r="AX106" s="47"/>
      <c r="AY106" s="93">
        <f t="shared" ref="AY106:AY111" si="16">IF(E106="neattiecas",1,IF(E106="atbilst pilnībā",10,IF(E106="atbilst daļēji",100,IF(E106="neatbilst",1000,0))))</f>
        <v>0</v>
      </c>
      <c r="AZ106" s="93">
        <v>97</v>
      </c>
      <c r="BA106" s="93" t="s">
        <v>458</v>
      </c>
      <c r="BB106" s="93"/>
      <c r="BC106" s="44"/>
      <c r="BD106" s="15"/>
      <c r="BE106" s="15"/>
      <c r="BF106" s="101"/>
      <c r="BG106" s="6"/>
      <c r="BH106" s="6"/>
      <c r="BI106" s="29"/>
      <c r="BJ106" s="6"/>
      <c r="BK106" s="61"/>
    </row>
    <row r="107" spans="1:63" s="7" customFormat="1" ht="24.95" hidden="1" customHeight="1" outlineLevel="2" x14ac:dyDescent="0.25">
      <c r="A107" s="81">
        <v>98</v>
      </c>
      <c r="B107" s="202" t="s">
        <v>177</v>
      </c>
      <c r="C107" s="202"/>
      <c r="D107" s="58" t="s">
        <v>336</v>
      </c>
      <c r="E107" s="45"/>
      <c r="F107" s="46">
        <f t="shared" si="14"/>
        <v>0</v>
      </c>
      <c r="G107" s="36">
        <f t="shared" si="15"/>
        <v>0</v>
      </c>
      <c r="H107" s="18"/>
      <c r="I107" s="18"/>
      <c r="J107" s="18"/>
      <c r="K107" s="18"/>
      <c r="L107" s="18"/>
      <c r="M107" s="18"/>
      <c r="N107" s="18"/>
      <c r="O107" s="18"/>
      <c r="P107" s="18"/>
      <c r="Q107" s="18"/>
      <c r="R107" s="18"/>
      <c r="S107" s="18"/>
      <c r="T107" s="18"/>
      <c r="U107" s="18"/>
      <c r="V107" s="18"/>
      <c r="W107" s="18"/>
      <c r="X107" s="18"/>
      <c r="Y107" s="18"/>
      <c r="Z107" s="18"/>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47"/>
      <c r="AY107" s="93">
        <f t="shared" si="16"/>
        <v>0</v>
      </c>
      <c r="AZ107" s="93">
        <v>98</v>
      </c>
      <c r="BA107" s="93" t="s">
        <v>458</v>
      </c>
      <c r="BB107" s="93"/>
      <c r="BC107" s="44"/>
      <c r="BD107" s="15"/>
      <c r="BE107" s="15"/>
      <c r="BF107" s="101"/>
      <c r="BG107" s="6"/>
      <c r="BH107" s="6"/>
      <c r="BI107" s="29"/>
      <c r="BJ107" s="6"/>
      <c r="BK107" s="61"/>
    </row>
    <row r="108" spans="1:63" s="7" customFormat="1" ht="24.95" hidden="1" customHeight="1" outlineLevel="2" x14ac:dyDescent="0.25">
      <c r="A108" s="81">
        <v>99</v>
      </c>
      <c r="B108" s="202" t="s">
        <v>178</v>
      </c>
      <c r="C108" s="202"/>
      <c r="D108" s="58" t="s">
        <v>337</v>
      </c>
      <c r="E108" s="45"/>
      <c r="F108" s="46">
        <f t="shared" si="14"/>
        <v>0</v>
      </c>
      <c r="G108" s="36">
        <f t="shared" si="15"/>
        <v>0</v>
      </c>
      <c r="H108" s="18"/>
      <c r="I108" s="18"/>
      <c r="J108" s="18"/>
      <c r="K108" s="18"/>
      <c r="L108" s="18"/>
      <c r="M108" s="18"/>
      <c r="N108" s="18"/>
      <c r="O108" s="18"/>
      <c r="P108" s="18"/>
      <c r="Q108" s="18"/>
      <c r="R108" s="18"/>
      <c r="S108" s="18"/>
      <c r="T108" s="18"/>
      <c r="U108" s="18"/>
      <c r="V108" s="18"/>
      <c r="W108" s="18"/>
      <c r="X108" s="18"/>
      <c r="Y108" s="18"/>
      <c r="Z108" s="18"/>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c r="AX108" s="47"/>
      <c r="AY108" s="93">
        <f t="shared" si="16"/>
        <v>0</v>
      </c>
      <c r="AZ108" s="93">
        <v>99</v>
      </c>
      <c r="BA108" s="93" t="s">
        <v>458</v>
      </c>
      <c r="BB108" s="93"/>
      <c r="BC108" s="44"/>
      <c r="BD108" s="15"/>
      <c r="BE108" s="15"/>
      <c r="BF108" s="101"/>
      <c r="BG108" s="6"/>
      <c r="BH108" s="6"/>
      <c r="BI108" s="29"/>
      <c r="BJ108" s="6"/>
      <c r="BK108" s="61"/>
    </row>
    <row r="109" spans="1:63" s="7" customFormat="1" ht="24.95" hidden="1" customHeight="1" outlineLevel="2" x14ac:dyDescent="0.25">
      <c r="A109" s="81">
        <v>100</v>
      </c>
      <c r="B109" s="202" t="s">
        <v>179</v>
      </c>
      <c r="C109" s="202"/>
      <c r="D109" s="58" t="s">
        <v>338</v>
      </c>
      <c r="E109" s="45"/>
      <c r="F109" s="46">
        <f t="shared" si="14"/>
        <v>0</v>
      </c>
      <c r="G109" s="36">
        <f t="shared" si="15"/>
        <v>0</v>
      </c>
      <c r="H109" s="18"/>
      <c r="I109" s="18"/>
      <c r="J109" s="18"/>
      <c r="K109" s="18"/>
      <c r="L109" s="18"/>
      <c r="M109" s="18"/>
      <c r="N109" s="18"/>
      <c r="O109" s="18"/>
      <c r="P109" s="18"/>
      <c r="Q109" s="18"/>
      <c r="R109" s="18"/>
      <c r="S109" s="18"/>
      <c r="T109" s="18"/>
      <c r="U109" s="18"/>
      <c r="V109" s="18"/>
      <c r="W109" s="18"/>
      <c r="X109" s="18"/>
      <c r="Y109" s="18"/>
      <c r="Z109" s="18"/>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47"/>
      <c r="AY109" s="93">
        <f t="shared" si="16"/>
        <v>0</v>
      </c>
      <c r="AZ109" s="93">
        <v>100</v>
      </c>
      <c r="BA109" s="93" t="s">
        <v>458</v>
      </c>
      <c r="BB109" s="93"/>
      <c r="BC109" s="44"/>
      <c r="BD109" s="15"/>
      <c r="BE109" s="15"/>
      <c r="BF109" s="101"/>
      <c r="BG109" s="6"/>
      <c r="BH109" s="6"/>
      <c r="BI109" s="29"/>
      <c r="BJ109" s="6"/>
      <c r="BK109" s="61"/>
    </row>
    <row r="110" spans="1:63" s="7" customFormat="1" ht="24.95" hidden="1" customHeight="1" outlineLevel="2" x14ac:dyDescent="0.25">
      <c r="A110" s="81">
        <v>101</v>
      </c>
      <c r="B110" s="202" t="s">
        <v>180</v>
      </c>
      <c r="C110" s="202"/>
      <c r="D110" s="58" t="s">
        <v>339</v>
      </c>
      <c r="E110" s="45"/>
      <c r="F110" s="46">
        <f t="shared" si="14"/>
        <v>0</v>
      </c>
      <c r="G110" s="36">
        <f t="shared" si="15"/>
        <v>0</v>
      </c>
      <c r="H110" s="18"/>
      <c r="I110" s="18"/>
      <c r="J110" s="18"/>
      <c r="K110" s="18"/>
      <c r="L110" s="18"/>
      <c r="M110" s="18"/>
      <c r="N110" s="18"/>
      <c r="O110" s="18"/>
      <c r="P110" s="18"/>
      <c r="Q110" s="18"/>
      <c r="R110" s="18"/>
      <c r="S110" s="18"/>
      <c r="T110" s="18"/>
      <c r="U110" s="18"/>
      <c r="V110" s="18"/>
      <c r="W110" s="18"/>
      <c r="X110" s="18"/>
      <c r="Y110" s="18"/>
      <c r="Z110" s="18"/>
      <c r="AA110" s="18"/>
      <c r="AB110" s="18"/>
      <c r="AC110" s="18"/>
      <c r="AD110" s="18"/>
      <c r="AE110" s="18"/>
      <c r="AF110" s="18"/>
      <c r="AG110" s="18"/>
      <c r="AH110" s="18"/>
      <c r="AI110" s="18"/>
      <c r="AJ110" s="18"/>
      <c r="AK110" s="18"/>
      <c r="AL110" s="18"/>
      <c r="AM110" s="18"/>
      <c r="AN110" s="18"/>
      <c r="AO110" s="18"/>
      <c r="AP110" s="18"/>
      <c r="AQ110" s="18"/>
      <c r="AR110" s="18"/>
      <c r="AS110" s="18"/>
      <c r="AT110" s="18"/>
      <c r="AU110" s="18"/>
      <c r="AV110" s="18"/>
      <c r="AW110" s="18"/>
      <c r="AX110" s="47"/>
      <c r="AY110" s="93">
        <f t="shared" si="16"/>
        <v>0</v>
      </c>
      <c r="AZ110" s="93">
        <v>101</v>
      </c>
      <c r="BA110" s="93" t="s">
        <v>458</v>
      </c>
      <c r="BB110" s="93"/>
      <c r="BC110" s="44"/>
      <c r="BD110" s="15"/>
      <c r="BE110" s="15"/>
      <c r="BF110" s="101"/>
      <c r="BG110" s="6"/>
      <c r="BH110" s="6"/>
      <c r="BI110" s="29"/>
      <c r="BJ110" s="6"/>
      <c r="BK110" s="61"/>
    </row>
    <row r="111" spans="1:63" s="7" customFormat="1" ht="24.95" hidden="1" customHeight="1" outlineLevel="2" x14ac:dyDescent="0.25">
      <c r="A111" s="81">
        <v>102</v>
      </c>
      <c r="B111" s="202" t="s">
        <v>334</v>
      </c>
      <c r="C111" s="202"/>
      <c r="D111" s="58" t="s">
        <v>340</v>
      </c>
      <c r="E111" s="45"/>
      <c r="F111" s="46">
        <f t="shared" si="14"/>
        <v>0</v>
      </c>
      <c r="G111" s="36">
        <f t="shared" si="15"/>
        <v>0</v>
      </c>
      <c r="H111" s="18"/>
      <c r="I111" s="18"/>
      <c r="J111" s="18"/>
      <c r="K111" s="18"/>
      <c r="L111" s="18"/>
      <c r="M111" s="18"/>
      <c r="N111" s="18"/>
      <c r="O111" s="18"/>
      <c r="P111" s="18"/>
      <c r="Q111" s="18"/>
      <c r="R111" s="18"/>
      <c r="S111" s="18"/>
      <c r="T111" s="18"/>
      <c r="U111" s="18"/>
      <c r="V111" s="18"/>
      <c r="W111" s="18"/>
      <c r="X111" s="18"/>
      <c r="Y111" s="18"/>
      <c r="Z111" s="18"/>
      <c r="AA111" s="18"/>
      <c r="AB111" s="18"/>
      <c r="AC111" s="18"/>
      <c r="AD111" s="18"/>
      <c r="AE111" s="18"/>
      <c r="AF111" s="18"/>
      <c r="AG111" s="18"/>
      <c r="AH111" s="18"/>
      <c r="AI111" s="18"/>
      <c r="AJ111" s="18"/>
      <c r="AK111" s="18"/>
      <c r="AL111" s="18"/>
      <c r="AM111" s="18"/>
      <c r="AN111" s="18"/>
      <c r="AO111" s="18"/>
      <c r="AP111" s="18"/>
      <c r="AQ111" s="18"/>
      <c r="AR111" s="18"/>
      <c r="AS111" s="18"/>
      <c r="AT111" s="18"/>
      <c r="AU111" s="18"/>
      <c r="AV111" s="18"/>
      <c r="AW111" s="18"/>
      <c r="AX111" s="47"/>
      <c r="AY111" s="93">
        <f t="shared" si="16"/>
        <v>0</v>
      </c>
      <c r="AZ111" s="93">
        <v>102</v>
      </c>
      <c r="BA111" s="93" t="s">
        <v>458</v>
      </c>
      <c r="BB111" s="93"/>
      <c r="BC111" s="44"/>
      <c r="BD111" s="15"/>
      <c r="BE111" s="15"/>
      <c r="BF111" s="101"/>
      <c r="BG111" s="6"/>
      <c r="BH111" s="6"/>
      <c r="BI111" s="29"/>
      <c r="BJ111" s="6"/>
      <c r="BK111" s="61"/>
    </row>
    <row r="112" spans="1:63" ht="35.1" customHeight="1" outlineLevel="1" collapsed="1" x14ac:dyDescent="0.25">
      <c r="A112" s="81">
        <v>103</v>
      </c>
      <c r="B112" s="60" t="s">
        <v>44</v>
      </c>
      <c r="C112" s="200" t="s">
        <v>109</v>
      </c>
      <c r="D112" s="201"/>
      <c r="E112" s="28">
        <f>IF(AY112&gt;999,"neatbilst",IF(AY112&gt;99,"atbilst daļēji",IF(AY112&gt;9,"atbilst pilnībā",IF(AY112&gt;0,"neattiecas",0))))</f>
        <v>0</v>
      </c>
      <c r="F112" s="52">
        <f>SUM(F113:F119)</f>
        <v>0</v>
      </c>
      <c r="G112" s="52">
        <f>SUM(G113:G119)</f>
        <v>0</v>
      </c>
      <c r="H112" s="53"/>
      <c r="I112" s="53"/>
      <c r="J112" s="53"/>
      <c r="K112" s="53"/>
      <c r="L112" s="53"/>
      <c r="M112" s="53"/>
      <c r="N112" s="53"/>
      <c r="O112" s="53"/>
      <c r="P112" s="53"/>
      <c r="Q112" s="53"/>
      <c r="R112" s="53"/>
      <c r="S112" s="53"/>
      <c r="T112" s="53"/>
      <c r="U112" s="53"/>
      <c r="V112" s="53"/>
      <c r="W112" s="53"/>
      <c r="X112" s="53"/>
      <c r="Y112" s="53"/>
      <c r="Z112" s="53"/>
      <c r="AA112" s="53"/>
      <c r="AB112" s="53"/>
      <c r="AC112" s="53"/>
      <c r="AD112" s="53"/>
      <c r="AE112" s="53"/>
      <c r="AF112" s="53"/>
      <c r="AG112" s="53"/>
      <c r="AH112" s="53"/>
      <c r="AI112" s="53"/>
      <c r="AJ112" s="53"/>
      <c r="AK112" s="53"/>
      <c r="AL112" s="53"/>
      <c r="AM112" s="53"/>
      <c r="AN112" s="53"/>
      <c r="AO112" s="53"/>
      <c r="AP112" s="53"/>
      <c r="AQ112" s="53"/>
      <c r="AR112" s="53"/>
      <c r="AS112" s="53"/>
      <c r="AT112" s="53"/>
      <c r="AU112" s="53"/>
      <c r="AV112" s="53"/>
      <c r="AW112" s="53"/>
      <c r="AX112" s="52">
        <f>AR8</f>
        <v>0</v>
      </c>
      <c r="AY112" s="93">
        <f>SUM(AY113:AY119)</f>
        <v>0</v>
      </c>
      <c r="AZ112" s="93">
        <v>103</v>
      </c>
      <c r="BA112" s="93"/>
      <c r="BB112" s="93" t="s">
        <v>108</v>
      </c>
      <c r="BC112" s="54"/>
      <c r="BD112" s="55">
        <f>MIN(BD113:BD119)</f>
        <v>0</v>
      </c>
      <c r="BE112" s="55">
        <f>MAX(BE113:BE119)</f>
        <v>0</v>
      </c>
      <c r="BF112" s="100"/>
      <c r="BG112" s="54"/>
      <c r="BH112" s="56"/>
      <c r="BI112" s="57"/>
      <c r="BJ112" s="57"/>
      <c r="BK112" s="62"/>
    </row>
    <row r="113" spans="1:63" s="7" customFormat="1" ht="35.1" hidden="1" customHeight="1" outlineLevel="2" x14ac:dyDescent="0.25">
      <c r="A113" s="81">
        <v>104</v>
      </c>
      <c r="B113" s="202" t="s">
        <v>181</v>
      </c>
      <c r="C113" s="202"/>
      <c r="D113" s="58" t="s">
        <v>343</v>
      </c>
      <c r="E113" s="45"/>
      <c r="F113" s="46">
        <f t="shared" ref="F113:F119" si="17">COUNTA(H113:S113)</f>
        <v>0</v>
      </c>
      <c r="G113" s="36">
        <f t="shared" ref="G113:G119" si="18">COUNTA(T113:AW113)</f>
        <v>0</v>
      </c>
      <c r="H113" s="18"/>
      <c r="I113" s="18"/>
      <c r="J113" s="18"/>
      <c r="K113" s="18"/>
      <c r="L113" s="18"/>
      <c r="M113" s="18"/>
      <c r="N113" s="18"/>
      <c r="O113" s="18"/>
      <c r="P113" s="18"/>
      <c r="Q113" s="18"/>
      <c r="R113" s="18"/>
      <c r="S113" s="18"/>
      <c r="T113" s="18"/>
      <c r="U113" s="18"/>
      <c r="V113" s="18"/>
      <c r="W113" s="18"/>
      <c r="X113" s="18"/>
      <c r="Y113" s="18"/>
      <c r="Z113" s="18"/>
      <c r="AA113" s="18"/>
      <c r="AB113" s="18"/>
      <c r="AC113" s="18"/>
      <c r="AD113" s="18"/>
      <c r="AE113" s="18"/>
      <c r="AF113" s="18"/>
      <c r="AG113" s="18"/>
      <c r="AH113" s="18"/>
      <c r="AI113" s="18"/>
      <c r="AJ113" s="18"/>
      <c r="AK113" s="18"/>
      <c r="AL113" s="18"/>
      <c r="AM113" s="18"/>
      <c r="AN113" s="18"/>
      <c r="AO113" s="18"/>
      <c r="AP113" s="18"/>
      <c r="AQ113" s="18"/>
      <c r="AR113" s="18"/>
      <c r="AS113" s="18"/>
      <c r="AT113" s="18"/>
      <c r="AU113" s="18"/>
      <c r="AV113" s="18"/>
      <c r="AW113" s="18"/>
      <c r="AX113" s="47"/>
      <c r="AY113" s="93">
        <f t="shared" ref="AY113:AY119" si="19">IF(E113="neattiecas",1,IF(E113="atbilst pilnībā",10,IF(E113="atbilst daļēji",100,IF(E113="neatbilst",1000,0))))</f>
        <v>0</v>
      </c>
      <c r="AZ113" s="93">
        <v>104</v>
      </c>
      <c r="BA113" s="93" t="s">
        <v>458</v>
      </c>
      <c r="BB113" s="93"/>
      <c r="BC113" s="44"/>
      <c r="BD113" s="15"/>
      <c r="BE113" s="15"/>
      <c r="BF113" s="101"/>
      <c r="BG113" s="6"/>
      <c r="BH113" s="6"/>
      <c r="BI113" s="29"/>
      <c r="BJ113" s="6"/>
      <c r="BK113" s="61"/>
    </row>
    <row r="114" spans="1:63" s="7" customFormat="1" ht="24.95" hidden="1" customHeight="1" outlineLevel="2" x14ac:dyDescent="0.25">
      <c r="A114" s="81">
        <v>105</v>
      </c>
      <c r="B114" s="202" t="s">
        <v>182</v>
      </c>
      <c r="C114" s="202"/>
      <c r="D114" s="58" t="s">
        <v>336</v>
      </c>
      <c r="E114" s="45"/>
      <c r="F114" s="46">
        <f t="shared" si="17"/>
        <v>0</v>
      </c>
      <c r="G114" s="36">
        <f t="shared" si="18"/>
        <v>0</v>
      </c>
      <c r="H114" s="18"/>
      <c r="I114" s="18"/>
      <c r="J114" s="18"/>
      <c r="K114" s="18"/>
      <c r="L114" s="18"/>
      <c r="M114" s="18"/>
      <c r="N114" s="18"/>
      <c r="O114" s="18"/>
      <c r="P114" s="18"/>
      <c r="Q114" s="18"/>
      <c r="R114" s="18"/>
      <c r="S114" s="18"/>
      <c r="T114" s="18"/>
      <c r="U114" s="18"/>
      <c r="V114" s="18"/>
      <c r="W114" s="18"/>
      <c r="X114" s="18"/>
      <c r="Y114" s="18"/>
      <c r="Z114" s="18"/>
      <c r="AA114" s="18"/>
      <c r="AB114" s="18"/>
      <c r="AC114" s="18"/>
      <c r="AD114" s="18"/>
      <c r="AE114" s="18"/>
      <c r="AF114" s="18"/>
      <c r="AG114" s="18"/>
      <c r="AH114" s="18"/>
      <c r="AI114" s="18"/>
      <c r="AJ114" s="18"/>
      <c r="AK114" s="18"/>
      <c r="AL114" s="18"/>
      <c r="AM114" s="18"/>
      <c r="AN114" s="18"/>
      <c r="AO114" s="18"/>
      <c r="AP114" s="18"/>
      <c r="AQ114" s="18"/>
      <c r="AR114" s="18"/>
      <c r="AS114" s="18"/>
      <c r="AT114" s="18"/>
      <c r="AU114" s="18"/>
      <c r="AV114" s="18"/>
      <c r="AW114" s="18"/>
      <c r="AX114" s="47"/>
      <c r="AY114" s="93">
        <f t="shared" si="19"/>
        <v>0</v>
      </c>
      <c r="AZ114" s="93">
        <v>105</v>
      </c>
      <c r="BA114" s="93" t="s">
        <v>458</v>
      </c>
      <c r="BB114" s="93"/>
      <c r="BC114" s="44"/>
      <c r="BD114" s="15"/>
      <c r="BE114" s="15"/>
      <c r="BF114" s="101"/>
      <c r="BG114" s="6"/>
      <c r="BH114" s="6"/>
      <c r="BI114" s="29"/>
      <c r="BJ114" s="6"/>
      <c r="BK114" s="61"/>
    </row>
    <row r="115" spans="1:63" s="7" customFormat="1" ht="24.95" hidden="1" customHeight="1" outlineLevel="2" x14ac:dyDescent="0.25">
      <c r="A115" s="81">
        <v>106</v>
      </c>
      <c r="B115" s="202" t="s">
        <v>183</v>
      </c>
      <c r="C115" s="202"/>
      <c r="D115" s="58" t="s">
        <v>337</v>
      </c>
      <c r="E115" s="45"/>
      <c r="F115" s="46">
        <f t="shared" si="17"/>
        <v>0</v>
      </c>
      <c r="G115" s="36">
        <f t="shared" si="18"/>
        <v>0</v>
      </c>
      <c r="H115" s="18"/>
      <c r="I115" s="18"/>
      <c r="J115" s="18"/>
      <c r="K115" s="18"/>
      <c r="L115" s="18"/>
      <c r="M115" s="18"/>
      <c r="N115" s="18"/>
      <c r="O115" s="18"/>
      <c r="P115" s="18"/>
      <c r="Q115" s="18"/>
      <c r="R115" s="18"/>
      <c r="S115" s="18"/>
      <c r="T115" s="18"/>
      <c r="U115" s="18"/>
      <c r="V115" s="18"/>
      <c r="W115" s="18"/>
      <c r="X115" s="18"/>
      <c r="Y115" s="18"/>
      <c r="Z115" s="18"/>
      <c r="AA115" s="18"/>
      <c r="AB115" s="18"/>
      <c r="AC115" s="18"/>
      <c r="AD115" s="18"/>
      <c r="AE115" s="18"/>
      <c r="AF115" s="18"/>
      <c r="AG115" s="18"/>
      <c r="AH115" s="18"/>
      <c r="AI115" s="18"/>
      <c r="AJ115" s="18"/>
      <c r="AK115" s="18"/>
      <c r="AL115" s="18"/>
      <c r="AM115" s="18"/>
      <c r="AN115" s="18"/>
      <c r="AO115" s="18"/>
      <c r="AP115" s="18"/>
      <c r="AQ115" s="18"/>
      <c r="AR115" s="18"/>
      <c r="AS115" s="18"/>
      <c r="AT115" s="18"/>
      <c r="AU115" s="18"/>
      <c r="AV115" s="18"/>
      <c r="AW115" s="18"/>
      <c r="AX115" s="47"/>
      <c r="AY115" s="93">
        <f t="shared" si="19"/>
        <v>0</v>
      </c>
      <c r="AZ115" s="93">
        <v>106</v>
      </c>
      <c r="BA115" s="93" t="s">
        <v>458</v>
      </c>
      <c r="BB115" s="93"/>
      <c r="BC115" s="44"/>
      <c r="BD115" s="15"/>
      <c r="BE115" s="15"/>
      <c r="BF115" s="101"/>
      <c r="BG115" s="6"/>
      <c r="BH115" s="6"/>
      <c r="BI115" s="29"/>
      <c r="BJ115" s="6"/>
      <c r="BK115" s="61"/>
    </row>
    <row r="116" spans="1:63" s="7" customFormat="1" ht="24.95" hidden="1" customHeight="1" outlineLevel="2" x14ac:dyDescent="0.25">
      <c r="A116" s="81">
        <v>107</v>
      </c>
      <c r="B116" s="202" t="s">
        <v>184</v>
      </c>
      <c r="C116" s="202"/>
      <c r="D116" s="58" t="s">
        <v>344</v>
      </c>
      <c r="E116" s="45"/>
      <c r="F116" s="46">
        <f t="shared" si="17"/>
        <v>0</v>
      </c>
      <c r="G116" s="36">
        <f t="shared" si="18"/>
        <v>0</v>
      </c>
      <c r="H116" s="18"/>
      <c r="I116" s="18"/>
      <c r="J116" s="18"/>
      <c r="K116" s="18"/>
      <c r="L116" s="18"/>
      <c r="M116" s="18"/>
      <c r="N116" s="18"/>
      <c r="O116" s="18"/>
      <c r="P116" s="18"/>
      <c r="Q116" s="18"/>
      <c r="R116" s="18"/>
      <c r="S116" s="18"/>
      <c r="T116" s="18"/>
      <c r="U116" s="18"/>
      <c r="V116" s="18"/>
      <c r="W116" s="18"/>
      <c r="X116" s="18"/>
      <c r="Y116" s="18"/>
      <c r="Z116" s="18"/>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c r="AW116" s="18"/>
      <c r="AX116" s="47"/>
      <c r="AY116" s="93">
        <f t="shared" si="19"/>
        <v>0</v>
      </c>
      <c r="AZ116" s="93">
        <v>107</v>
      </c>
      <c r="BA116" s="93" t="s">
        <v>458</v>
      </c>
      <c r="BB116" s="93"/>
      <c r="BC116" s="44"/>
      <c r="BD116" s="15"/>
      <c r="BE116" s="15"/>
      <c r="BF116" s="101"/>
      <c r="BG116" s="6"/>
      <c r="BH116" s="6"/>
      <c r="BI116" s="29"/>
      <c r="BJ116" s="6"/>
      <c r="BK116" s="61"/>
    </row>
    <row r="117" spans="1:63" s="7" customFormat="1" ht="24.95" hidden="1" customHeight="1" outlineLevel="2" x14ac:dyDescent="0.25">
      <c r="A117" s="81">
        <v>108</v>
      </c>
      <c r="B117" s="202" t="s">
        <v>185</v>
      </c>
      <c r="C117" s="202"/>
      <c r="D117" s="58" t="s">
        <v>345</v>
      </c>
      <c r="E117" s="45"/>
      <c r="F117" s="46">
        <f t="shared" si="17"/>
        <v>0</v>
      </c>
      <c r="G117" s="36">
        <f t="shared" si="18"/>
        <v>0</v>
      </c>
      <c r="H117" s="18"/>
      <c r="I117" s="18"/>
      <c r="J117" s="18"/>
      <c r="K117" s="18"/>
      <c r="L117" s="18"/>
      <c r="M117" s="18"/>
      <c r="N117" s="18"/>
      <c r="O117" s="18"/>
      <c r="P117" s="18"/>
      <c r="Q117" s="18"/>
      <c r="R117" s="18"/>
      <c r="S117" s="18"/>
      <c r="T117" s="18"/>
      <c r="U117" s="18"/>
      <c r="V117" s="18"/>
      <c r="W117" s="18"/>
      <c r="X117" s="18"/>
      <c r="Y117" s="18"/>
      <c r="Z117" s="18"/>
      <c r="AA117" s="18"/>
      <c r="AB117" s="18"/>
      <c r="AC117" s="18"/>
      <c r="AD117" s="18"/>
      <c r="AE117" s="18"/>
      <c r="AF117" s="18"/>
      <c r="AG117" s="18"/>
      <c r="AH117" s="18"/>
      <c r="AI117" s="18"/>
      <c r="AJ117" s="18"/>
      <c r="AK117" s="18"/>
      <c r="AL117" s="18"/>
      <c r="AM117" s="18"/>
      <c r="AN117" s="18"/>
      <c r="AO117" s="18"/>
      <c r="AP117" s="18"/>
      <c r="AQ117" s="18"/>
      <c r="AR117" s="18"/>
      <c r="AS117" s="18"/>
      <c r="AT117" s="18"/>
      <c r="AU117" s="18"/>
      <c r="AV117" s="18"/>
      <c r="AW117" s="18"/>
      <c r="AX117" s="47"/>
      <c r="AY117" s="93">
        <f t="shared" si="19"/>
        <v>0</v>
      </c>
      <c r="AZ117" s="93">
        <v>108</v>
      </c>
      <c r="BA117" s="93" t="s">
        <v>458</v>
      </c>
      <c r="BB117" s="93"/>
      <c r="BC117" s="44"/>
      <c r="BD117" s="15"/>
      <c r="BE117" s="15"/>
      <c r="BF117" s="101"/>
      <c r="BG117" s="6"/>
      <c r="BH117" s="6"/>
      <c r="BI117" s="29"/>
      <c r="BJ117" s="6"/>
      <c r="BK117" s="61"/>
    </row>
    <row r="118" spans="1:63" s="7" customFormat="1" ht="24.95" hidden="1" customHeight="1" outlineLevel="2" x14ac:dyDescent="0.25">
      <c r="A118" s="81">
        <v>109</v>
      </c>
      <c r="B118" s="202" t="s">
        <v>341</v>
      </c>
      <c r="C118" s="202"/>
      <c r="D118" s="58" t="s">
        <v>346</v>
      </c>
      <c r="E118" s="45"/>
      <c r="F118" s="46">
        <f t="shared" si="17"/>
        <v>0</v>
      </c>
      <c r="G118" s="36">
        <f t="shared" si="18"/>
        <v>0</v>
      </c>
      <c r="H118" s="18"/>
      <c r="I118" s="18"/>
      <c r="J118" s="18"/>
      <c r="K118" s="18"/>
      <c r="L118" s="18"/>
      <c r="M118" s="18"/>
      <c r="N118" s="18"/>
      <c r="O118" s="18"/>
      <c r="P118" s="18"/>
      <c r="Q118" s="18"/>
      <c r="R118" s="18"/>
      <c r="S118" s="18"/>
      <c r="T118" s="18"/>
      <c r="U118" s="18"/>
      <c r="V118" s="18"/>
      <c r="W118" s="18"/>
      <c r="X118" s="18"/>
      <c r="Y118" s="18"/>
      <c r="Z118" s="18"/>
      <c r="AA118" s="18"/>
      <c r="AB118" s="18"/>
      <c r="AC118" s="18"/>
      <c r="AD118" s="18"/>
      <c r="AE118" s="18"/>
      <c r="AF118" s="18"/>
      <c r="AG118" s="18"/>
      <c r="AH118" s="18"/>
      <c r="AI118" s="18"/>
      <c r="AJ118" s="18"/>
      <c r="AK118" s="18"/>
      <c r="AL118" s="18"/>
      <c r="AM118" s="18"/>
      <c r="AN118" s="18"/>
      <c r="AO118" s="18"/>
      <c r="AP118" s="18"/>
      <c r="AQ118" s="18"/>
      <c r="AR118" s="18"/>
      <c r="AS118" s="18"/>
      <c r="AT118" s="18"/>
      <c r="AU118" s="18"/>
      <c r="AV118" s="18"/>
      <c r="AW118" s="18"/>
      <c r="AX118" s="47"/>
      <c r="AY118" s="93">
        <f t="shared" si="19"/>
        <v>0</v>
      </c>
      <c r="AZ118" s="93">
        <v>109</v>
      </c>
      <c r="BA118" s="93" t="s">
        <v>458</v>
      </c>
      <c r="BB118" s="93"/>
      <c r="BC118" s="44"/>
      <c r="BD118" s="15"/>
      <c r="BE118" s="15"/>
      <c r="BF118" s="101"/>
      <c r="BG118" s="6"/>
      <c r="BH118" s="6"/>
      <c r="BI118" s="29"/>
      <c r="BJ118" s="6"/>
      <c r="BK118" s="61"/>
    </row>
    <row r="119" spans="1:63" s="7" customFormat="1" ht="24.95" hidden="1" customHeight="1" outlineLevel="2" x14ac:dyDescent="0.25">
      <c r="A119" s="81">
        <v>110</v>
      </c>
      <c r="B119" s="202" t="s">
        <v>342</v>
      </c>
      <c r="C119" s="202"/>
      <c r="D119" s="58" t="s">
        <v>347</v>
      </c>
      <c r="E119" s="45"/>
      <c r="F119" s="46">
        <f t="shared" si="17"/>
        <v>0</v>
      </c>
      <c r="G119" s="36">
        <f t="shared" si="18"/>
        <v>0</v>
      </c>
      <c r="H119" s="18"/>
      <c r="I119" s="18"/>
      <c r="J119" s="18"/>
      <c r="K119" s="18"/>
      <c r="L119" s="18"/>
      <c r="M119" s="18"/>
      <c r="N119" s="18"/>
      <c r="O119" s="18"/>
      <c r="P119" s="18"/>
      <c r="Q119" s="18"/>
      <c r="R119" s="18"/>
      <c r="S119" s="18"/>
      <c r="T119" s="18"/>
      <c r="U119" s="18"/>
      <c r="V119" s="18"/>
      <c r="W119" s="18"/>
      <c r="X119" s="18"/>
      <c r="Y119" s="18"/>
      <c r="Z119" s="18"/>
      <c r="AA119" s="18"/>
      <c r="AB119" s="18"/>
      <c r="AC119" s="18"/>
      <c r="AD119" s="18"/>
      <c r="AE119" s="18"/>
      <c r="AF119" s="18"/>
      <c r="AG119" s="18"/>
      <c r="AH119" s="18"/>
      <c r="AI119" s="18"/>
      <c r="AJ119" s="18"/>
      <c r="AK119" s="18"/>
      <c r="AL119" s="18"/>
      <c r="AM119" s="18"/>
      <c r="AN119" s="18"/>
      <c r="AO119" s="18"/>
      <c r="AP119" s="18"/>
      <c r="AQ119" s="18"/>
      <c r="AR119" s="18"/>
      <c r="AS119" s="18"/>
      <c r="AT119" s="18"/>
      <c r="AU119" s="18"/>
      <c r="AV119" s="18"/>
      <c r="AW119" s="18"/>
      <c r="AX119" s="47"/>
      <c r="AY119" s="93">
        <f t="shared" si="19"/>
        <v>0</v>
      </c>
      <c r="AZ119" s="93">
        <v>110</v>
      </c>
      <c r="BA119" s="93" t="s">
        <v>458</v>
      </c>
      <c r="BB119" s="93"/>
      <c r="BC119" s="44"/>
      <c r="BD119" s="15"/>
      <c r="BE119" s="15"/>
      <c r="BF119" s="101"/>
      <c r="BG119" s="6"/>
      <c r="BH119" s="6"/>
      <c r="BI119" s="29"/>
      <c r="BJ119" s="6"/>
      <c r="BK119" s="61"/>
    </row>
    <row r="120" spans="1:63" ht="35.1" customHeight="1" outlineLevel="1" collapsed="1" x14ac:dyDescent="0.25">
      <c r="A120" s="81">
        <v>111</v>
      </c>
      <c r="B120" s="60" t="s">
        <v>45</v>
      </c>
      <c r="C120" s="200" t="s">
        <v>46</v>
      </c>
      <c r="D120" s="201"/>
      <c r="E120" s="28">
        <f>IF(AY120&gt;999,"neatbilst",IF(AY120&gt;99,"atbilst daļēji",IF(AY120&gt;9,"atbilst pilnībā",IF(AY120&gt;0,"neattiecas",0))))</f>
        <v>0</v>
      </c>
      <c r="F120" s="52">
        <f>SUM(F121:F124)</f>
        <v>0</v>
      </c>
      <c r="G120" s="52">
        <f>SUM(G121:G124)</f>
        <v>0</v>
      </c>
      <c r="H120" s="53"/>
      <c r="I120" s="53"/>
      <c r="J120" s="53"/>
      <c r="K120" s="53"/>
      <c r="L120" s="53"/>
      <c r="M120" s="53"/>
      <c r="N120" s="53"/>
      <c r="O120" s="53"/>
      <c r="P120" s="53"/>
      <c r="Q120" s="53"/>
      <c r="R120" s="53"/>
      <c r="S120" s="53"/>
      <c r="T120" s="53"/>
      <c r="U120" s="53"/>
      <c r="V120" s="53"/>
      <c r="W120" s="53"/>
      <c r="X120" s="53"/>
      <c r="Y120" s="53"/>
      <c r="Z120" s="53"/>
      <c r="AA120" s="53"/>
      <c r="AB120" s="53"/>
      <c r="AC120" s="53"/>
      <c r="AD120" s="53"/>
      <c r="AE120" s="53"/>
      <c r="AF120" s="53"/>
      <c r="AG120" s="53"/>
      <c r="AH120" s="53"/>
      <c r="AI120" s="53"/>
      <c r="AJ120" s="53"/>
      <c r="AK120" s="53"/>
      <c r="AL120" s="53"/>
      <c r="AM120" s="53"/>
      <c r="AN120" s="53"/>
      <c r="AO120" s="53"/>
      <c r="AP120" s="53"/>
      <c r="AQ120" s="53"/>
      <c r="AR120" s="53"/>
      <c r="AS120" s="53"/>
      <c r="AT120" s="53"/>
      <c r="AU120" s="53"/>
      <c r="AV120" s="53"/>
      <c r="AW120" s="53"/>
      <c r="AX120" s="52">
        <f>AS8</f>
        <v>0</v>
      </c>
      <c r="AY120" s="93">
        <f>SUM(AY121:AY124)</f>
        <v>0</v>
      </c>
      <c r="AZ120" s="93">
        <v>111</v>
      </c>
      <c r="BA120" s="93"/>
      <c r="BB120" s="93" t="s">
        <v>108</v>
      </c>
      <c r="BC120" s="54"/>
      <c r="BD120" s="55">
        <f>MIN(BD121:BD124)</f>
        <v>0</v>
      </c>
      <c r="BE120" s="55">
        <f>MAX(BE121:BE124)</f>
        <v>0</v>
      </c>
      <c r="BF120" s="100"/>
      <c r="BG120" s="54"/>
      <c r="BH120" s="56"/>
      <c r="BI120" s="57"/>
      <c r="BJ120" s="57"/>
      <c r="BK120" s="62"/>
    </row>
    <row r="121" spans="1:63" s="7" customFormat="1" ht="35.1" hidden="1" customHeight="1" outlineLevel="2" x14ac:dyDescent="0.25">
      <c r="A121" s="81">
        <v>112</v>
      </c>
      <c r="B121" s="202" t="s">
        <v>186</v>
      </c>
      <c r="C121" s="202"/>
      <c r="D121" s="58" t="s">
        <v>348</v>
      </c>
      <c r="E121" s="45"/>
      <c r="F121" s="46">
        <f>COUNTA(H121:S121)</f>
        <v>0</v>
      </c>
      <c r="G121" s="36">
        <f>COUNTA(T121:AW121)</f>
        <v>0</v>
      </c>
      <c r="H121" s="18"/>
      <c r="I121" s="18"/>
      <c r="J121" s="18"/>
      <c r="K121" s="18"/>
      <c r="L121" s="18"/>
      <c r="M121" s="18"/>
      <c r="N121" s="18"/>
      <c r="O121" s="18"/>
      <c r="P121" s="18"/>
      <c r="Q121" s="18"/>
      <c r="R121" s="18"/>
      <c r="S121" s="18"/>
      <c r="T121" s="18"/>
      <c r="U121" s="18"/>
      <c r="V121" s="18"/>
      <c r="W121" s="18"/>
      <c r="X121" s="18"/>
      <c r="Y121" s="18"/>
      <c r="Z121" s="18"/>
      <c r="AA121" s="18"/>
      <c r="AB121" s="18"/>
      <c r="AC121" s="18"/>
      <c r="AD121" s="18"/>
      <c r="AE121" s="18"/>
      <c r="AF121" s="18"/>
      <c r="AG121" s="18"/>
      <c r="AH121" s="18"/>
      <c r="AI121" s="18"/>
      <c r="AJ121" s="18"/>
      <c r="AK121" s="18"/>
      <c r="AL121" s="18"/>
      <c r="AM121" s="18"/>
      <c r="AN121" s="18"/>
      <c r="AO121" s="18"/>
      <c r="AP121" s="18"/>
      <c r="AQ121" s="18"/>
      <c r="AR121" s="18"/>
      <c r="AS121" s="18"/>
      <c r="AT121" s="18"/>
      <c r="AU121" s="18"/>
      <c r="AV121" s="18"/>
      <c r="AW121" s="18"/>
      <c r="AX121" s="47"/>
      <c r="AY121" s="93">
        <f>IF(E121="neattiecas",1,IF(E121="atbilst pilnībā",10,IF(E121="atbilst daļēji",100,IF(E121="neatbilst",1000,0))))</f>
        <v>0</v>
      </c>
      <c r="AZ121" s="93">
        <v>112</v>
      </c>
      <c r="BA121" s="93" t="s">
        <v>458</v>
      </c>
      <c r="BB121" s="93"/>
      <c r="BC121" s="44"/>
      <c r="BD121" s="15"/>
      <c r="BE121" s="15"/>
      <c r="BF121" s="101"/>
      <c r="BG121" s="6"/>
      <c r="BH121" s="6"/>
      <c r="BI121" s="29"/>
      <c r="BJ121" s="6"/>
      <c r="BK121" s="61"/>
    </row>
    <row r="122" spans="1:63" s="7" customFormat="1" ht="24.95" hidden="1" customHeight="1" outlineLevel="2" x14ac:dyDescent="0.25">
      <c r="A122" s="81">
        <v>113</v>
      </c>
      <c r="B122" s="202" t="s">
        <v>187</v>
      </c>
      <c r="C122" s="202"/>
      <c r="D122" s="58" t="s">
        <v>337</v>
      </c>
      <c r="E122" s="45"/>
      <c r="F122" s="46">
        <f>COUNTA(H122:S122)</f>
        <v>0</v>
      </c>
      <c r="G122" s="36">
        <f>COUNTA(T122:AW122)</f>
        <v>0</v>
      </c>
      <c r="H122" s="18"/>
      <c r="I122" s="18"/>
      <c r="J122" s="18"/>
      <c r="K122" s="18"/>
      <c r="L122" s="18"/>
      <c r="M122" s="18"/>
      <c r="N122" s="18"/>
      <c r="O122" s="18"/>
      <c r="P122" s="18"/>
      <c r="Q122" s="18"/>
      <c r="R122" s="18"/>
      <c r="S122" s="18"/>
      <c r="T122" s="18"/>
      <c r="U122" s="18"/>
      <c r="V122" s="18"/>
      <c r="W122" s="18"/>
      <c r="X122" s="18"/>
      <c r="Y122" s="18"/>
      <c r="Z122" s="18"/>
      <c r="AA122" s="18"/>
      <c r="AB122" s="18"/>
      <c r="AC122" s="18"/>
      <c r="AD122" s="18"/>
      <c r="AE122" s="18"/>
      <c r="AF122" s="18"/>
      <c r="AG122" s="18"/>
      <c r="AH122" s="18"/>
      <c r="AI122" s="18"/>
      <c r="AJ122" s="18"/>
      <c r="AK122" s="18"/>
      <c r="AL122" s="18"/>
      <c r="AM122" s="18"/>
      <c r="AN122" s="18"/>
      <c r="AO122" s="18"/>
      <c r="AP122" s="18"/>
      <c r="AQ122" s="18"/>
      <c r="AR122" s="18"/>
      <c r="AS122" s="18"/>
      <c r="AT122" s="18"/>
      <c r="AU122" s="18"/>
      <c r="AV122" s="18"/>
      <c r="AW122" s="18"/>
      <c r="AX122" s="47"/>
      <c r="AY122" s="93">
        <f>IF(E122="neattiecas",1,IF(E122="atbilst pilnībā",10,IF(E122="atbilst daļēji",100,IF(E122="neatbilst",1000,0))))</f>
        <v>0</v>
      </c>
      <c r="AZ122" s="93">
        <v>113</v>
      </c>
      <c r="BA122" s="93" t="s">
        <v>458</v>
      </c>
      <c r="BB122" s="93"/>
      <c r="BC122" s="44"/>
      <c r="BD122" s="15"/>
      <c r="BE122" s="15"/>
      <c r="BF122" s="101"/>
      <c r="BG122" s="6"/>
      <c r="BH122" s="6"/>
      <c r="BI122" s="29"/>
      <c r="BJ122" s="6"/>
      <c r="BK122" s="61"/>
    </row>
    <row r="123" spans="1:63" s="7" customFormat="1" ht="35.1" hidden="1" customHeight="1" outlineLevel="2" x14ac:dyDescent="0.25">
      <c r="A123" s="81">
        <v>114</v>
      </c>
      <c r="B123" s="202" t="s">
        <v>188</v>
      </c>
      <c r="C123" s="202"/>
      <c r="D123" s="58" t="s">
        <v>349</v>
      </c>
      <c r="E123" s="45"/>
      <c r="F123" s="46">
        <f>COUNTA(H123:S123)</f>
        <v>0</v>
      </c>
      <c r="G123" s="36">
        <f>COUNTA(T123:AW123)</f>
        <v>0</v>
      </c>
      <c r="H123" s="18"/>
      <c r="I123" s="18"/>
      <c r="J123" s="18"/>
      <c r="K123" s="18"/>
      <c r="L123" s="18"/>
      <c r="M123" s="18"/>
      <c r="N123" s="18"/>
      <c r="O123" s="18"/>
      <c r="P123" s="18"/>
      <c r="Q123" s="18"/>
      <c r="R123" s="18"/>
      <c r="S123" s="18"/>
      <c r="T123" s="18"/>
      <c r="U123" s="18"/>
      <c r="V123" s="18"/>
      <c r="W123" s="18"/>
      <c r="X123" s="18"/>
      <c r="Y123" s="18"/>
      <c r="Z123" s="18"/>
      <c r="AA123" s="18"/>
      <c r="AB123" s="18"/>
      <c r="AC123" s="18"/>
      <c r="AD123" s="18"/>
      <c r="AE123" s="18"/>
      <c r="AF123" s="18"/>
      <c r="AG123" s="18"/>
      <c r="AH123" s="18"/>
      <c r="AI123" s="18"/>
      <c r="AJ123" s="18"/>
      <c r="AK123" s="18"/>
      <c r="AL123" s="18"/>
      <c r="AM123" s="18"/>
      <c r="AN123" s="18"/>
      <c r="AO123" s="18"/>
      <c r="AP123" s="18"/>
      <c r="AQ123" s="18"/>
      <c r="AR123" s="18"/>
      <c r="AS123" s="18"/>
      <c r="AT123" s="18"/>
      <c r="AU123" s="18"/>
      <c r="AV123" s="18"/>
      <c r="AW123" s="18"/>
      <c r="AX123" s="47"/>
      <c r="AY123" s="93">
        <f>IF(E123="neattiecas",1,IF(E123="atbilst pilnībā",10,IF(E123="atbilst daļēji",100,IF(E123="neatbilst",1000,0))))</f>
        <v>0</v>
      </c>
      <c r="AZ123" s="93">
        <v>114</v>
      </c>
      <c r="BA123" s="93" t="s">
        <v>458</v>
      </c>
      <c r="BB123" s="93"/>
      <c r="BC123" s="44"/>
      <c r="BD123" s="15"/>
      <c r="BE123" s="15"/>
      <c r="BF123" s="101"/>
      <c r="BG123" s="6"/>
      <c r="BH123" s="6"/>
      <c r="BI123" s="29"/>
      <c r="BJ123" s="6"/>
      <c r="BK123" s="61"/>
    </row>
    <row r="124" spans="1:63" s="7" customFormat="1" ht="35.1" hidden="1" customHeight="1" outlineLevel="2" x14ac:dyDescent="0.25">
      <c r="A124" s="81">
        <v>115</v>
      </c>
      <c r="B124" s="202" t="s">
        <v>189</v>
      </c>
      <c r="C124" s="202"/>
      <c r="D124" s="58" t="s">
        <v>350</v>
      </c>
      <c r="E124" s="45"/>
      <c r="F124" s="46">
        <f>COUNTA(H124:S124)</f>
        <v>0</v>
      </c>
      <c r="G124" s="36">
        <f>COUNTA(T124:AW124)</f>
        <v>0</v>
      </c>
      <c r="H124" s="18"/>
      <c r="I124" s="18"/>
      <c r="J124" s="18"/>
      <c r="K124" s="18"/>
      <c r="L124" s="18"/>
      <c r="M124" s="18"/>
      <c r="N124" s="18"/>
      <c r="O124" s="18"/>
      <c r="P124" s="18"/>
      <c r="Q124" s="18"/>
      <c r="R124" s="18"/>
      <c r="S124" s="18"/>
      <c r="T124" s="18"/>
      <c r="U124" s="18"/>
      <c r="V124" s="18"/>
      <c r="W124" s="18"/>
      <c r="X124" s="18"/>
      <c r="Y124" s="18"/>
      <c r="Z124" s="18"/>
      <c r="AA124" s="18"/>
      <c r="AB124" s="18"/>
      <c r="AC124" s="18"/>
      <c r="AD124" s="18"/>
      <c r="AE124" s="18"/>
      <c r="AF124" s="18"/>
      <c r="AG124" s="18"/>
      <c r="AH124" s="18"/>
      <c r="AI124" s="18"/>
      <c r="AJ124" s="18"/>
      <c r="AK124" s="18"/>
      <c r="AL124" s="18"/>
      <c r="AM124" s="18"/>
      <c r="AN124" s="18"/>
      <c r="AO124" s="18"/>
      <c r="AP124" s="18"/>
      <c r="AQ124" s="18"/>
      <c r="AR124" s="18"/>
      <c r="AS124" s="18"/>
      <c r="AT124" s="18"/>
      <c r="AU124" s="18"/>
      <c r="AV124" s="18"/>
      <c r="AW124" s="18"/>
      <c r="AX124" s="47"/>
      <c r="AY124" s="93">
        <f>IF(E124="neattiecas",1,IF(E124="atbilst pilnībā",10,IF(E124="atbilst daļēji",100,IF(E124="neatbilst",1000,0))))</f>
        <v>0</v>
      </c>
      <c r="AZ124" s="93">
        <v>115</v>
      </c>
      <c r="BA124" s="93" t="s">
        <v>458</v>
      </c>
      <c r="BB124" s="93"/>
      <c r="BC124" s="44"/>
      <c r="BD124" s="15"/>
      <c r="BE124" s="15"/>
      <c r="BF124" s="101"/>
      <c r="BG124" s="6"/>
      <c r="BH124" s="6"/>
      <c r="BI124" s="29"/>
      <c r="BJ124" s="6"/>
      <c r="BK124" s="61"/>
    </row>
    <row r="125" spans="1:63" ht="35.1" customHeight="1" outlineLevel="1" collapsed="1" x14ac:dyDescent="0.25">
      <c r="A125" s="81">
        <v>116</v>
      </c>
      <c r="B125" s="60" t="s">
        <v>47</v>
      </c>
      <c r="C125" s="200" t="s">
        <v>48</v>
      </c>
      <c r="D125" s="201"/>
      <c r="E125" s="28">
        <f>IF(AY125&gt;999,"neatbilst",IF(AY125&gt;99,"atbilst daļēji",IF(AY125&gt;9,"atbilst pilnībā",IF(AY125&gt;0,"neattiecas",0))))</f>
        <v>0</v>
      </c>
      <c r="F125" s="52">
        <f>SUM(F126:F126)</f>
        <v>0</v>
      </c>
      <c r="G125" s="52">
        <f>SUM(G126:G126)</f>
        <v>0</v>
      </c>
      <c r="H125" s="53"/>
      <c r="I125" s="53"/>
      <c r="J125" s="53"/>
      <c r="K125" s="53"/>
      <c r="L125" s="53"/>
      <c r="M125" s="53"/>
      <c r="N125" s="53"/>
      <c r="O125" s="53"/>
      <c r="P125" s="53"/>
      <c r="Q125" s="53"/>
      <c r="R125" s="53"/>
      <c r="S125" s="53"/>
      <c r="T125" s="53"/>
      <c r="U125" s="53"/>
      <c r="V125" s="53"/>
      <c r="W125" s="53"/>
      <c r="X125" s="53"/>
      <c r="Y125" s="53"/>
      <c r="Z125" s="53"/>
      <c r="AA125" s="53"/>
      <c r="AB125" s="53"/>
      <c r="AC125" s="53"/>
      <c r="AD125" s="53"/>
      <c r="AE125" s="53"/>
      <c r="AF125" s="53"/>
      <c r="AG125" s="53"/>
      <c r="AH125" s="53"/>
      <c r="AI125" s="53"/>
      <c r="AJ125" s="53"/>
      <c r="AK125" s="53"/>
      <c r="AL125" s="53"/>
      <c r="AM125" s="53"/>
      <c r="AN125" s="53"/>
      <c r="AO125" s="53"/>
      <c r="AP125" s="53"/>
      <c r="AQ125" s="53"/>
      <c r="AR125" s="53"/>
      <c r="AS125" s="53"/>
      <c r="AT125" s="53"/>
      <c r="AU125" s="53"/>
      <c r="AV125" s="53"/>
      <c r="AW125" s="53"/>
      <c r="AX125" s="52">
        <f>AT8</f>
        <v>0</v>
      </c>
      <c r="AY125" s="93">
        <f>SUM(AY126:AY126)</f>
        <v>0</v>
      </c>
      <c r="AZ125" s="93">
        <v>116</v>
      </c>
      <c r="BA125" s="93"/>
      <c r="BB125" s="93" t="s">
        <v>108</v>
      </c>
      <c r="BC125" s="54"/>
      <c r="BD125" s="55">
        <f>MIN(BD126:BD126)</f>
        <v>0</v>
      </c>
      <c r="BE125" s="55">
        <f>MAX(BE126:BE126)</f>
        <v>0</v>
      </c>
      <c r="BF125" s="100"/>
      <c r="BG125" s="54"/>
      <c r="BH125" s="56"/>
      <c r="BI125" s="57"/>
      <c r="BJ125" s="57"/>
      <c r="BK125" s="62"/>
    </row>
    <row r="126" spans="1:63" s="7" customFormat="1" ht="45" hidden="1" customHeight="1" outlineLevel="2" x14ac:dyDescent="0.25">
      <c r="A126" s="81">
        <v>117</v>
      </c>
      <c r="B126" s="202" t="s">
        <v>190</v>
      </c>
      <c r="C126" s="202"/>
      <c r="D126" s="58" t="s">
        <v>351</v>
      </c>
      <c r="E126" s="45"/>
      <c r="F126" s="46">
        <f>COUNTA(H126:S126)</f>
        <v>0</v>
      </c>
      <c r="G126" s="36">
        <f>COUNTA(T126:AW126)</f>
        <v>0</v>
      </c>
      <c r="H126" s="18"/>
      <c r="I126" s="18"/>
      <c r="J126" s="18"/>
      <c r="K126" s="18"/>
      <c r="L126" s="18"/>
      <c r="M126" s="18"/>
      <c r="N126" s="18"/>
      <c r="O126" s="18"/>
      <c r="P126" s="18"/>
      <c r="Q126" s="18"/>
      <c r="R126" s="18"/>
      <c r="S126" s="18"/>
      <c r="T126" s="18"/>
      <c r="U126" s="18"/>
      <c r="V126" s="18"/>
      <c r="W126" s="18"/>
      <c r="X126" s="18"/>
      <c r="Y126" s="18"/>
      <c r="Z126" s="18"/>
      <c r="AA126" s="18"/>
      <c r="AB126" s="18"/>
      <c r="AC126" s="18"/>
      <c r="AD126" s="18"/>
      <c r="AE126" s="18"/>
      <c r="AF126" s="18"/>
      <c r="AG126" s="18"/>
      <c r="AH126" s="18"/>
      <c r="AI126" s="18"/>
      <c r="AJ126" s="18"/>
      <c r="AK126" s="18"/>
      <c r="AL126" s="18"/>
      <c r="AM126" s="18"/>
      <c r="AN126" s="18"/>
      <c r="AO126" s="18"/>
      <c r="AP126" s="18"/>
      <c r="AQ126" s="18"/>
      <c r="AR126" s="18"/>
      <c r="AS126" s="18"/>
      <c r="AT126" s="18"/>
      <c r="AU126" s="18"/>
      <c r="AV126" s="18"/>
      <c r="AW126" s="18"/>
      <c r="AX126" s="47"/>
      <c r="AY126" s="93">
        <f>IF(E126="neattiecas",1,IF(E126="atbilst pilnībā",10,IF(E126="atbilst daļēji",100,IF(E126="neatbilst",1000,0))))</f>
        <v>0</v>
      </c>
      <c r="AZ126" s="93">
        <v>117</v>
      </c>
      <c r="BA126" s="93" t="s">
        <v>458</v>
      </c>
      <c r="BB126" s="93"/>
      <c r="BC126" s="44"/>
      <c r="BD126" s="15"/>
      <c r="BE126" s="15"/>
      <c r="BF126" s="101"/>
      <c r="BG126" s="6"/>
      <c r="BH126" s="6"/>
      <c r="BI126" s="29"/>
      <c r="BJ126" s="6"/>
      <c r="BK126" s="61"/>
    </row>
    <row r="127" spans="1:63" ht="35.1" customHeight="1" outlineLevel="1" collapsed="1" x14ac:dyDescent="0.25">
      <c r="A127" s="81">
        <v>118</v>
      </c>
      <c r="B127" s="60" t="s">
        <v>49</v>
      </c>
      <c r="C127" s="200" t="s">
        <v>50</v>
      </c>
      <c r="D127" s="201"/>
      <c r="E127" s="28">
        <f>IF(AY127&gt;999,"neatbilst",IF(AY127&gt;99,"atbilst daļēji",IF(AY127&gt;9,"atbilst pilnībā",IF(AY127&gt;0,"neattiecas",0))))</f>
        <v>0</v>
      </c>
      <c r="F127" s="52">
        <f>SUM(F128:F129)</f>
        <v>0</v>
      </c>
      <c r="G127" s="52">
        <f>SUM(G128:G129)</f>
        <v>0</v>
      </c>
      <c r="H127" s="53"/>
      <c r="I127" s="53"/>
      <c r="J127" s="53"/>
      <c r="K127" s="53"/>
      <c r="L127" s="53"/>
      <c r="M127" s="53"/>
      <c r="N127" s="53"/>
      <c r="O127" s="53"/>
      <c r="P127" s="53"/>
      <c r="Q127" s="53"/>
      <c r="R127" s="53"/>
      <c r="S127" s="53"/>
      <c r="T127" s="53"/>
      <c r="U127" s="53"/>
      <c r="V127" s="53"/>
      <c r="W127" s="53"/>
      <c r="X127" s="53"/>
      <c r="Y127" s="53"/>
      <c r="Z127" s="53"/>
      <c r="AA127" s="53"/>
      <c r="AB127" s="53"/>
      <c r="AC127" s="53"/>
      <c r="AD127" s="53"/>
      <c r="AE127" s="53"/>
      <c r="AF127" s="53"/>
      <c r="AG127" s="53"/>
      <c r="AH127" s="53"/>
      <c r="AI127" s="53"/>
      <c r="AJ127" s="53"/>
      <c r="AK127" s="53"/>
      <c r="AL127" s="53"/>
      <c r="AM127" s="53"/>
      <c r="AN127" s="53"/>
      <c r="AO127" s="53"/>
      <c r="AP127" s="53"/>
      <c r="AQ127" s="53"/>
      <c r="AR127" s="53"/>
      <c r="AS127" s="53"/>
      <c r="AT127" s="53"/>
      <c r="AU127" s="53"/>
      <c r="AV127" s="53"/>
      <c r="AW127" s="53"/>
      <c r="AX127" s="52">
        <f>AU8</f>
        <v>0</v>
      </c>
      <c r="AY127" s="93">
        <f>SUM(AY128:AY129)</f>
        <v>0</v>
      </c>
      <c r="AZ127" s="93">
        <v>118</v>
      </c>
      <c r="BA127" s="93"/>
      <c r="BB127" s="93" t="s">
        <v>108</v>
      </c>
      <c r="BC127" s="54"/>
      <c r="BD127" s="55">
        <f>MIN(BD128:BD129)</f>
        <v>0</v>
      </c>
      <c r="BE127" s="55">
        <f>MAX(BE128:BE129)</f>
        <v>0</v>
      </c>
      <c r="BF127" s="100"/>
      <c r="BG127" s="54"/>
      <c r="BH127" s="56"/>
      <c r="BI127" s="57"/>
      <c r="BJ127" s="57"/>
      <c r="BK127" s="62"/>
    </row>
    <row r="128" spans="1:63" s="7" customFormat="1" ht="24.95" hidden="1" customHeight="1" outlineLevel="2" x14ac:dyDescent="0.25">
      <c r="A128" s="81">
        <v>119</v>
      </c>
      <c r="B128" s="202" t="s">
        <v>191</v>
      </c>
      <c r="C128" s="202"/>
      <c r="D128" s="58" t="s">
        <v>352</v>
      </c>
      <c r="E128" s="45"/>
      <c r="F128" s="46">
        <f>COUNTA(H128:S128)</f>
        <v>0</v>
      </c>
      <c r="G128" s="36">
        <f>COUNTA(T128:AW128)</f>
        <v>0</v>
      </c>
      <c r="H128" s="18"/>
      <c r="I128" s="18"/>
      <c r="J128" s="18"/>
      <c r="K128" s="18"/>
      <c r="L128" s="18"/>
      <c r="M128" s="18"/>
      <c r="N128" s="18"/>
      <c r="O128" s="18"/>
      <c r="P128" s="18"/>
      <c r="Q128" s="18"/>
      <c r="R128" s="18"/>
      <c r="S128" s="18"/>
      <c r="T128" s="18"/>
      <c r="U128" s="18"/>
      <c r="V128" s="18"/>
      <c r="W128" s="18"/>
      <c r="X128" s="18"/>
      <c r="Y128" s="18"/>
      <c r="Z128" s="18"/>
      <c r="AA128" s="18"/>
      <c r="AB128" s="18"/>
      <c r="AC128" s="18"/>
      <c r="AD128" s="18"/>
      <c r="AE128" s="18"/>
      <c r="AF128" s="18"/>
      <c r="AG128" s="18"/>
      <c r="AH128" s="18"/>
      <c r="AI128" s="18"/>
      <c r="AJ128" s="18"/>
      <c r="AK128" s="18"/>
      <c r="AL128" s="18"/>
      <c r="AM128" s="18"/>
      <c r="AN128" s="18"/>
      <c r="AO128" s="18"/>
      <c r="AP128" s="18"/>
      <c r="AQ128" s="18"/>
      <c r="AR128" s="18"/>
      <c r="AS128" s="18"/>
      <c r="AT128" s="18"/>
      <c r="AU128" s="18"/>
      <c r="AV128" s="18"/>
      <c r="AW128" s="18"/>
      <c r="AX128" s="47"/>
      <c r="AY128" s="93">
        <f>IF(E128="neattiecas",1,IF(E128="atbilst pilnībā",10,IF(E128="atbilst daļēji",100,IF(E128="neatbilst",1000,0))))</f>
        <v>0</v>
      </c>
      <c r="AZ128" s="93">
        <v>119</v>
      </c>
      <c r="BA128" s="93" t="s">
        <v>458</v>
      </c>
      <c r="BB128" s="93"/>
      <c r="BC128" s="44"/>
      <c r="BD128" s="15"/>
      <c r="BE128" s="15"/>
      <c r="BF128" s="101"/>
      <c r="BG128" s="6"/>
      <c r="BH128" s="6"/>
      <c r="BI128" s="29"/>
      <c r="BJ128" s="6"/>
      <c r="BK128" s="61"/>
    </row>
    <row r="129" spans="1:63" s="7" customFormat="1" ht="24.95" hidden="1" customHeight="1" outlineLevel="2" x14ac:dyDescent="0.25">
      <c r="A129" s="81">
        <v>120</v>
      </c>
      <c r="B129" s="202" t="s">
        <v>192</v>
      </c>
      <c r="C129" s="202"/>
      <c r="D129" s="58" t="s">
        <v>353</v>
      </c>
      <c r="E129" s="45"/>
      <c r="F129" s="46">
        <f>COUNTA(H129:S129)</f>
        <v>0</v>
      </c>
      <c r="G129" s="36">
        <f>COUNTA(T129:AW129)</f>
        <v>0</v>
      </c>
      <c r="H129" s="18"/>
      <c r="I129" s="18"/>
      <c r="J129" s="18"/>
      <c r="K129" s="18"/>
      <c r="L129" s="18"/>
      <c r="M129" s="18"/>
      <c r="N129" s="18"/>
      <c r="O129" s="18"/>
      <c r="P129" s="18"/>
      <c r="Q129" s="18"/>
      <c r="R129" s="18"/>
      <c r="S129" s="18"/>
      <c r="T129" s="18"/>
      <c r="U129" s="18"/>
      <c r="V129" s="18"/>
      <c r="W129" s="18"/>
      <c r="X129" s="18"/>
      <c r="Y129" s="18"/>
      <c r="Z129" s="18"/>
      <c r="AA129" s="18"/>
      <c r="AB129" s="18"/>
      <c r="AC129" s="18"/>
      <c r="AD129" s="18"/>
      <c r="AE129" s="18"/>
      <c r="AF129" s="18"/>
      <c r="AG129" s="18"/>
      <c r="AH129" s="18"/>
      <c r="AI129" s="18"/>
      <c r="AJ129" s="18"/>
      <c r="AK129" s="18"/>
      <c r="AL129" s="18"/>
      <c r="AM129" s="18"/>
      <c r="AN129" s="18"/>
      <c r="AO129" s="18"/>
      <c r="AP129" s="18"/>
      <c r="AQ129" s="18"/>
      <c r="AR129" s="18"/>
      <c r="AS129" s="18"/>
      <c r="AT129" s="18"/>
      <c r="AU129" s="18"/>
      <c r="AV129" s="18"/>
      <c r="AW129" s="18"/>
      <c r="AX129" s="47"/>
      <c r="AY129" s="93">
        <f>IF(E129="neattiecas",1,IF(E129="atbilst pilnībā",10,IF(E129="atbilst daļēji",100,IF(E129="neatbilst",1000,0))))</f>
        <v>0</v>
      </c>
      <c r="AZ129" s="93">
        <v>120</v>
      </c>
      <c r="BA129" s="93" t="s">
        <v>458</v>
      </c>
      <c r="BB129" s="93"/>
      <c r="BC129" s="44"/>
      <c r="BD129" s="15"/>
      <c r="BE129" s="15"/>
      <c r="BF129" s="101"/>
      <c r="BG129" s="6"/>
      <c r="BH129" s="6"/>
      <c r="BI129" s="29"/>
      <c r="BJ129" s="6"/>
      <c r="BK129" s="61"/>
    </row>
    <row r="130" spans="1:63" ht="35.1" customHeight="1" outlineLevel="1" collapsed="1" x14ac:dyDescent="0.25">
      <c r="A130" s="81">
        <v>121</v>
      </c>
      <c r="B130" s="60" t="s">
        <v>51</v>
      </c>
      <c r="C130" s="200" t="s">
        <v>52</v>
      </c>
      <c r="D130" s="201"/>
      <c r="E130" s="28">
        <f>IF(AY130&gt;999,"neatbilst",IF(AY130&gt;99,"atbilst daļēji",IF(AY130&gt;9,"atbilst pilnībā",IF(AY130&gt;0,"neattiecas",0))))</f>
        <v>0</v>
      </c>
      <c r="F130" s="52">
        <f>SUM(F131:F134)</f>
        <v>0</v>
      </c>
      <c r="G130" s="52">
        <f>SUM(G131:G134)</f>
        <v>0</v>
      </c>
      <c r="H130" s="53"/>
      <c r="I130" s="53"/>
      <c r="J130" s="53"/>
      <c r="K130" s="53"/>
      <c r="L130" s="53"/>
      <c r="M130" s="53"/>
      <c r="N130" s="53"/>
      <c r="O130" s="53"/>
      <c r="P130" s="53"/>
      <c r="Q130" s="53"/>
      <c r="R130" s="53"/>
      <c r="S130" s="53"/>
      <c r="T130" s="53"/>
      <c r="U130" s="53"/>
      <c r="V130" s="53"/>
      <c r="W130" s="53"/>
      <c r="X130" s="53"/>
      <c r="Y130" s="53"/>
      <c r="Z130" s="53"/>
      <c r="AA130" s="53"/>
      <c r="AB130" s="53"/>
      <c r="AC130" s="53"/>
      <c r="AD130" s="53"/>
      <c r="AE130" s="53"/>
      <c r="AF130" s="53"/>
      <c r="AG130" s="53"/>
      <c r="AH130" s="53"/>
      <c r="AI130" s="53"/>
      <c r="AJ130" s="53"/>
      <c r="AK130" s="53"/>
      <c r="AL130" s="53"/>
      <c r="AM130" s="53"/>
      <c r="AN130" s="53"/>
      <c r="AO130" s="53"/>
      <c r="AP130" s="53"/>
      <c r="AQ130" s="53"/>
      <c r="AR130" s="53"/>
      <c r="AS130" s="53"/>
      <c r="AT130" s="53"/>
      <c r="AU130" s="53"/>
      <c r="AV130" s="53"/>
      <c r="AW130" s="53"/>
      <c r="AX130" s="52">
        <f>AV8</f>
        <v>0</v>
      </c>
      <c r="AY130" s="93">
        <f>SUM(AY131:AY134)</f>
        <v>0</v>
      </c>
      <c r="AZ130" s="93">
        <v>121</v>
      </c>
      <c r="BA130" s="93"/>
      <c r="BB130" s="93" t="s">
        <v>108</v>
      </c>
      <c r="BC130" s="54"/>
      <c r="BD130" s="55">
        <f>MIN(BD131:BD134)</f>
        <v>0</v>
      </c>
      <c r="BE130" s="55">
        <f>MAX(BE131:BE134)</f>
        <v>0</v>
      </c>
      <c r="BF130" s="100"/>
      <c r="BG130" s="54"/>
      <c r="BH130" s="56"/>
      <c r="BI130" s="57"/>
      <c r="BJ130" s="57"/>
      <c r="BK130" s="62"/>
    </row>
    <row r="131" spans="1:63" s="7" customFormat="1" ht="75" hidden="1" customHeight="1" outlineLevel="2" x14ac:dyDescent="0.25">
      <c r="A131" s="81">
        <v>122</v>
      </c>
      <c r="B131" s="202" t="s">
        <v>193</v>
      </c>
      <c r="C131" s="202"/>
      <c r="D131" s="58" t="s">
        <v>357</v>
      </c>
      <c r="E131" s="45"/>
      <c r="F131" s="46">
        <f>COUNTA(H131:S131)</f>
        <v>0</v>
      </c>
      <c r="G131" s="36">
        <f>COUNTA(T131:AW131)</f>
        <v>0</v>
      </c>
      <c r="H131" s="18"/>
      <c r="I131" s="18"/>
      <c r="J131" s="18"/>
      <c r="K131" s="18"/>
      <c r="L131" s="18"/>
      <c r="M131" s="18"/>
      <c r="N131" s="18"/>
      <c r="O131" s="18"/>
      <c r="P131" s="18"/>
      <c r="Q131" s="18"/>
      <c r="R131" s="18"/>
      <c r="S131" s="18"/>
      <c r="T131" s="18"/>
      <c r="U131" s="18"/>
      <c r="V131" s="18"/>
      <c r="W131" s="18"/>
      <c r="X131" s="18"/>
      <c r="Y131" s="18"/>
      <c r="Z131" s="18"/>
      <c r="AA131" s="18"/>
      <c r="AB131" s="18"/>
      <c r="AC131" s="18"/>
      <c r="AD131" s="18"/>
      <c r="AE131" s="18"/>
      <c r="AF131" s="18"/>
      <c r="AG131" s="18"/>
      <c r="AH131" s="18"/>
      <c r="AI131" s="18"/>
      <c r="AJ131" s="18"/>
      <c r="AK131" s="18"/>
      <c r="AL131" s="18"/>
      <c r="AM131" s="18"/>
      <c r="AN131" s="18"/>
      <c r="AO131" s="18"/>
      <c r="AP131" s="18"/>
      <c r="AQ131" s="18"/>
      <c r="AR131" s="18"/>
      <c r="AS131" s="18"/>
      <c r="AT131" s="18"/>
      <c r="AU131" s="18"/>
      <c r="AV131" s="18"/>
      <c r="AW131" s="18"/>
      <c r="AX131" s="47"/>
      <c r="AY131" s="93">
        <f>IF(E131="neattiecas",1,IF(E131="atbilst pilnībā",10,IF(E131="atbilst daļēji",100,IF(E131="neatbilst",1000,0))))</f>
        <v>0</v>
      </c>
      <c r="AZ131" s="93">
        <v>122</v>
      </c>
      <c r="BA131" s="93" t="s">
        <v>458</v>
      </c>
      <c r="BB131" s="93"/>
      <c r="BC131" s="44"/>
      <c r="BD131" s="15"/>
      <c r="BE131" s="15"/>
      <c r="BF131" s="101"/>
      <c r="BG131" s="6"/>
      <c r="BH131" s="6"/>
      <c r="BI131" s="29"/>
      <c r="BJ131" s="6"/>
      <c r="BK131" s="61"/>
    </row>
    <row r="132" spans="1:63" s="7" customFormat="1" ht="24.95" hidden="1" customHeight="1" outlineLevel="2" x14ac:dyDescent="0.25">
      <c r="A132" s="81">
        <v>123</v>
      </c>
      <c r="B132" s="202" t="s">
        <v>194</v>
      </c>
      <c r="C132" s="202"/>
      <c r="D132" s="58" t="s">
        <v>354</v>
      </c>
      <c r="E132" s="45"/>
      <c r="F132" s="46">
        <f>COUNTA(H132:S132)</f>
        <v>0</v>
      </c>
      <c r="G132" s="36">
        <f>COUNTA(T132:AW132)</f>
        <v>0</v>
      </c>
      <c r="H132" s="18"/>
      <c r="I132" s="18"/>
      <c r="J132" s="18"/>
      <c r="K132" s="18"/>
      <c r="L132" s="18"/>
      <c r="M132" s="18"/>
      <c r="N132" s="18"/>
      <c r="O132" s="18"/>
      <c r="P132" s="18"/>
      <c r="Q132" s="18"/>
      <c r="R132" s="18"/>
      <c r="S132" s="18"/>
      <c r="T132" s="18"/>
      <c r="U132" s="18"/>
      <c r="V132" s="18"/>
      <c r="W132" s="18"/>
      <c r="X132" s="18"/>
      <c r="Y132" s="18"/>
      <c r="Z132" s="18"/>
      <c r="AA132" s="18"/>
      <c r="AB132" s="18"/>
      <c r="AC132" s="18"/>
      <c r="AD132" s="18"/>
      <c r="AE132" s="18"/>
      <c r="AF132" s="18"/>
      <c r="AG132" s="18"/>
      <c r="AH132" s="18"/>
      <c r="AI132" s="18"/>
      <c r="AJ132" s="18"/>
      <c r="AK132" s="18"/>
      <c r="AL132" s="18"/>
      <c r="AM132" s="18"/>
      <c r="AN132" s="18"/>
      <c r="AO132" s="18"/>
      <c r="AP132" s="18"/>
      <c r="AQ132" s="18"/>
      <c r="AR132" s="18"/>
      <c r="AS132" s="18"/>
      <c r="AT132" s="18"/>
      <c r="AU132" s="18"/>
      <c r="AV132" s="18"/>
      <c r="AW132" s="18"/>
      <c r="AX132" s="47"/>
      <c r="AY132" s="93">
        <f>IF(E132="neattiecas",1,IF(E132="atbilst pilnībā",10,IF(E132="atbilst daļēji",100,IF(E132="neatbilst",1000,0))))</f>
        <v>0</v>
      </c>
      <c r="AZ132" s="93">
        <v>123</v>
      </c>
      <c r="BA132" s="93" t="s">
        <v>458</v>
      </c>
      <c r="BB132" s="93"/>
      <c r="BC132" s="44"/>
      <c r="BD132" s="15"/>
      <c r="BE132" s="15"/>
      <c r="BF132" s="101"/>
      <c r="BG132" s="6"/>
      <c r="BH132" s="6"/>
      <c r="BI132" s="29"/>
      <c r="BJ132" s="6"/>
      <c r="BK132" s="61"/>
    </row>
    <row r="133" spans="1:63" s="7" customFormat="1" ht="24.95" hidden="1" customHeight="1" outlineLevel="2" x14ac:dyDescent="0.25">
      <c r="A133" s="81">
        <v>124</v>
      </c>
      <c r="B133" s="202" t="s">
        <v>195</v>
      </c>
      <c r="C133" s="202"/>
      <c r="D133" s="58" t="s">
        <v>355</v>
      </c>
      <c r="E133" s="45"/>
      <c r="F133" s="46">
        <f>COUNTA(H133:S133)</f>
        <v>0</v>
      </c>
      <c r="G133" s="36">
        <f>COUNTA(T133:AW133)</f>
        <v>0</v>
      </c>
      <c r="H133" s="18"/>
      <c r="I133" s="18"/>
      <c r="J133" s="18"/>
      <c r="K133" s="18"/>
      <c r="L133" s="18"/>
      <c r="M133" s="18"/>
      <c r="N133" s="18"/>
      <c r="O133" s="18"/>
      <c r="P133" s="18"/>
      <c r="Q133" s="18"/>
      <c r="R133" s="18"/>
      <c r="S133" s="18"/>
      <c r="T133" s="18"/>
      <c r="U133" s="18"/>
      <c r="V133" s="18"/>
      <c r="W133" s="18"/>
      <c r="X133" s="18"/>
      <c r="Y133" s="18"/>
      <c r="Z133" s="18"/>
      <c r="AA133" s="18"/>
      <c r="AB133" s="18"/>
      <c r="AC133" s="18"/>
      <c r="AD133" s="18"/>
      <c r="AE133" s="18"/>
      <c r="AF133" s="18"/>
      <c r="AG133" s="18"/>
      <c r="AH133" s="18"/>
      <c r="AI133" s="18"/>
      <c r="AJ133" s="18"/>
      <c r="AK133" s="18"/>
      <c r="AL133" s="18"/>
      <c r="AM133" s="18"/>
      <c r="AN133" s="18"/>
      <c r="AO133" s="18"/>
      <c r="AP133" s="18"/>
      <c r="AQ133" s="18"/>
      <c r="AR133" s="18"/>
      <c r="AS133" s="18"/>
      <c r="AT133" s="18"/>
      <c r="AU133" s="18"/>
      <c r="AV133" s="18"/>
      <c r="AW133" s="18"/>
      <c r="AX133" s="47"/>
      <c r="AY133" s="93">
        <f>IF(E133="neattiecas",1,IF(E133="atbilst pilnībā",10,IF(E133="atbilst daļēji",100,IF(E133="neatbilst",1000,0))))</f>
        <v>0</v>
      </c>
      <c r="AZ133" s="93">
        <v>124</v>
      </c>
      <c r="BA133" s="93" t="s">
        <v>458</v>
      </c>
      <c r="BB133" s="93"/>
      <c r="BC133" s="44"/>
      <c r="BD133" s="15"/>
      <c r="BE133" s="15"/>
      <c r="BF133" s="101"/>
      <c r="BG133" s="6"/>
      <c r="BH133" s="6"/>
      <c r="BI133" s="29"/>
      <c r="BJ133" s="6"/>
      <c r="BK133" s="61"/>
    </row>
    <row r="134" spans="1:63" s="7" customFormat="1" ht="24.95" hidden="1" customHeight="1" outlineLevel="2" x14ac:dyDescent="0.25">
      <c r="A134" s="81">
        <v>125</v>
      </c>
      <c r="B134" s="202" t="s">
        <v>196</v>
      </c>
      <c r="C134" s="202"/>
      <c r="D134" s="58" t="s">
        <v>356</v>
      </c>
      <c r="E134" s="45"/>
      <c r="F134" s="46">
        <f>COUNTA(H134:S134)</f>
        <v>0</v>
      </c>
      <c r="G134" s="36">
        <f>COUNTA(T134:AW134)</f>
        <v>0</v>
      </c>
      <c r="H134" s="18"/>
      <c r="I134" s="18"/>
      <c r="J134" s="18"/>
      <c r="K134" s="18"/>
      <c r="L134" s="18"/>
      <c r="M134" s="18"/>
      <c r="N134" s="18"/>
      <c r="O134" s="18"/>
      <c r="P134" s="18"/>
      <c r="Q134" s="18"/>
      <c r="R134" s="18"/>
      <c r="S134" s="18"/>
      <c r="T134" s="18"/>
      <c r="U134" s="18"/>
      <c r="V134" s="18"/>
      <c r="W134" s="18"/>
      <c r="X134" s="18"/>
      <c r="Y134" s="18"/>
      <c r="Z134" s="18"/>
      <c r="AA134" s="18"/>
      <c r="AB134" s="18"/>
      <c r="AC134" s="18"/>
      <c r="AD134" s="18"/>
      <c r="AE134" s="18"/>
      <c r="AF134" s="18"/>
      <c r="AG134" s="18"/>
      <c r="AH134" s="18"/>
      <c r="AI134" s="18"/>
      <c r="AJ134" s="18"/>
      <c r="AK134" s="18"/>
      <c r="AL134" s="18"/>
      <c r="AM134" s="18"/>
      <c r="AN134" s="18"/>
      <c r="AO134" s="18"/>
      <c r="AP134" s="18"/>
      <c r="AQ134" s="18"/>
      <c r="AR134" s="18"/>
      <c r="AS134" s="18"/>
      <c r="AT134" s="18"/>
      <c r="AU134" s="18"/>
      <c r="AV134" s="18"/>
      <c r="AW134" s="18"/>
      <c r="AX134" s="47"/>
      <c r="AY134" s="93">
        <f>IF(E134="neattiecas",1,IF(E134="atbilst pilnībā",10,IF(E134="atbilst daļēji",100,IF(E134="neatbilst",1000,0))))</f>
        <v>0</v>
      </c>
      <c r="AZ134" s="93">
        <v>125</v>
      </c>
      <c r="BA134" s="93" t="s">
        <v>458</v>
      </c>
      <c r="BB134" s="93"/>
      <c r="BC134" s="44"/>
      <c r="BD134" s="15"/>
      <c r="BE134" s="15"/>
      <c r="BF134" s="101"/>
      <c r="BG134" s="6"/>
      <c r="BH134" s="6"/>
      <c r="BI134" s="29"/>
      <c r="BJ134" s="6"/>
      <c r="BK134" s="61"/>
    </row>
    <row r="135" spans="1:63" ht="35.1" customHeight="1" outlineLevel="1" collapsed="1" x14ac:dyDescent="0.25">
      <c r="A135" s="81">
        <v>126</v>
      </c>
      <c r="B135" s="60" t="s">
        <v>53</v>
      </c>
      <c r="C135" s="200" t="s">
        <v>54</v>
      </c>
      <c r="D135" s="201"/>
      <c r="E135" s="28">
        <f>IF(AY135&gt;999,"neatbilst",IF(AY135&gt;99,"atbilst daļēji",IF(AY135&gt;9,"atbilst pilnībā",IF(AY135&gt;0,"neattiecas",0))))</f>
        <v>0</v>
      </c>
      <c r="F135" s="52">
        <f>SUM(F136:F138)</f>
        <v>0</v>
      </c>
      <c r="G135" s="52">
        <f>SUM(G136:G138)</f>
        <v>0</v>
      </c>
      <c r="H135" s="53"/>
      <c r="I135" s="53"/>
      <c r="J135" s="53"/>
      <c r="K135" s="53"/>
      <c r="L135" s="53"/>
      <c r="M135" s="53"/>
      <c r="N135" s="53"/>
      <c r="O135" s="53"/>
      <c r="P135" s="53"/>
      <c r="Q135" s="53"/>
      <c r="R135" s="53"/>
      <c r="S135" s="53"/>
      <c r="T135" s="53"/>
      <c r="U135" s="53"/>
      <c r="V135" s="53"/>
      <c r="W135" s="53"/>
      <c r="X135" s="53"/>
      <c r="Y135" s="53"/>
      <c r="Z135" s="53"/>
      <c r="AA135" s="53"/>
      <c r="AB135" s="53"/>
      <c r="AC135" s="53"/>
      <c r="AD135" s="53"/>
      <c r="AE135" s="53"/>
      <c r="AF135" s="53"/>
      <c r="AG135" s="53"/>
      <c r="AH135" s="53"/>
      <c r="AI135" s="53"/>
      <c r="AJ135" s="53"/>
      <c r="AK135" s="53"/>
      <c r="AL135" s="53"/>
      <c r="AM135" s="53"/>
      <c r="AN135" s="53"/>
      <c r="AO135" s="53"/>
      <c r="AP135" s="53"/>
      <c r="AQ135" s="53"/>
      <c r="AR135" s="53"/>
      <c r="AS135" s="53"/>
      <c r="AT135" s="53"/>
      <c r="AU135" s="53"/>
      <c r="AV135" s="53"/>
      <c r="AW135" s="53"/>
      <c r="AX135" s="52">
        <f>AW8</f>
        <v>0</v>
      </c>
      <c r="AY135" s="93">
        <f>SUM(AY136:AY138)</f>
        <v>0</v>
      </c>
      <c r="AZ135" s="93">
        <v>126</v>
      </c>
      <c r="BA135" s="93"/>
      <c r="BB135" s="93" t="s">
        <v>108</v>
      </c>
      <c r="BC135" s="54"/>
      <c r="BD135" s="55">
        <f>MIN(BD136:BD138)</f>
        <v>0</v>
      </c>
      <c r="BE135" s="55">
        <f>MAX(BE136:BE138)</f>
        <v>0</v>
      </c>
      <c r="BF135" s="100"/>
      <c r="BG135" s="54"/>
      <c r="BH135" s="56"/>
      <c r="BI135" s="57"/>
      <c r="BJ135" s="57"/>
      <c r="BK135" s="62"/>
    </row>
    <row r="136" spans="1:63" s="7" customFormat="1" ht="35.1" hidden="1" customHeight="1" outlineLevel="2" x14ac:dyDescent="0.25">
      <c r="A136" s="81">
        <v>127</v>
      </c>
      <c r="B136" s="202" t="s">
        <v>197</v>
      </c>
      <c r="C136" s="202"/>
      <c r="D136" s="58" t="s">
        <v>358</v>
      </c>
      <c r="E136" s="45"/>
      <c r="F136" s="46">
        <f>COUNTA(H136:S136)</f>
        <v>0</v>
      </c>
      <c r="G136" s="36">
        <f>COUNTA(T136:AW136)</f>
        <v>0</v>
      </c>
      <c r="H136" s="18"/>
      <c r="I136" s="18"/>
      <c r="J136" s="18"/>
      <c r="K136" s="18"/>
      <c r="L136" s="18"/>
      <c r="M136" s="18"/>
      <c r="N136" s="18"/>
      <c r="O136" s="18"/>
      <c r="P136" s="18"/>
      <c r="Q136" s="18"/>
      <c r="R136" s="18"/>
      <c r="S136" s="18"/>
      <c r="T136" s="18"/>
      <c r="U136" s="18"/>
      <c r="V136" s="18"/>
      <c r="W136" s="18"/>
      <c r="X136" s="18"/>
      <c r="Y136" s="18"/>
      <c r="Z136" s="18"/>
      <c r="AA136" s="18"/>
      <c r="AB136" s="18"/>
      <c r="AC136" s="18"/>
      <c r="AD136" s="18"/>
      <c r="AE136" s="18"/>
      <c r="AF136" s="18"/>
      <c r="AG136" s="18"/>
      <c r="AH136" s="18"/>
      <c r="AI136" s="18"/>
      <c r="AJ136" s="18"/>
      <c r="AK136" s="18"/>
      <c r="AL136" s="18"/>
      <c r="AM136" s="18"/>
      <c r="AN136" s="18"/>
      <c r="AO136" s="18"/>
      <c r="AP136" s="18"/>
      <c r="AQ136" s="18"/>
      <c r="AR136" s="18"/>
      <c r="AS136" s="18"/>
      <c r="AT136" s="18"/>
      <c r="AU136" s="18"/>
      <c r="AV136" s="18"/>
      <c r="AW136" s="18"/>
      <c r="AX136" s="47"/>
      <c r="AY136" s="93">
        <f>IF(E136="neattiecas",1,IF(E136="atbilst pilnībā",10,IF(E136="atbilst daļēji",100,IF(E136="neatbilst",1000,0))))</f>
        <v>0</v>
      </c>
      <c r="AZ136" s="93">
        <v>127</v>
      </c>
      <c r="BA136" s="93" t="s">
        <v>458</v>
      </c>
      <c r="BB136" s="93"/>
      <c r="BC136" s="44"/>
      <c r="BD136" s="15"/>
      <c r="BE136" s="15"/>
      <c r="BF136" s="101"/>
      <c r="BG136" s="6"/>
      <c r="BH136" s="6"/>
      <c r="BI136" s="29"/>
      <c r="BJ136" s="6"/>
      <c r="BK136" s="61"/>
    </row>
    <row r="137" spans="1:63" s="7" customFormat="1" ht="24.95" hidden="1" customHeight="1" outlineLevel="2" x14ac:dyDescent="0.25">
      <c r="A137" s="81">
        <v>128</v>
      </c>
      <c r="B137" s="202" t="s">
        <v>198</v>
      </c>
      <c r="C137" s="202"/>
      <c r="D137" s="58" t="s">
        <v>359</v>
      </c>
      <c r="E137" s="45"/>
      <c r="F137" s="46">
        <f>COUNTA(H137:S137)</f>
        <v>0</v>
      </c>
      <c r="G137" s="36">
        <f>COUNTA(T137:AW137)</f>
        <v>0</v>
      </c>
      <c r="H137" s="18"/>
      <c r="I137" s="18"/>
      <c r="J137" s="18"/>
      <c r="K137" s="18"/>
      <c r="L137" s="18"/>
      <c r="M137" s="18"/>
      <c r="N137" s="18"/>
      <c r="O137" s="18"/>
      <c r="P137" s="18"/>
      <c r="Q137" s="18"/>
      <c r="R137" s="18"/>
      <c r="S137" s="18"/>
      <c r="T137" s="18"/>
      <c r="U137" s="18"/>
      <c r="V137" s="18"/>
      <c r="W137" s="18"/>
      <c r="X137" s="18"/>
      <c r="Y137" s="18"/>
      <c r="Z137" s="18"/>
      <c r="AA137" s="18"/>
      <c r="AB137" s="18"/>
      <c r="AC137" s="18"/>
      <c r="AD137" s="18"/>
      <c r="AE137" s="18"/>
      <c r="AF137" s="18"/>
      <c r="AG137" s="18"/>
      <c r="AH137" s="18"/>
      <c r="AI137" s="18"/>
      <c r="AJ137" s="18"/>
      <c r="AK137" s="18"/>
      <c r="AL137" s="18"/>
      <c r="AM137" s="18"/>
      <c r="AN137" s="18"/>
      <c r="AO137" s="18"/>
      <c r="AP137" s="18"/>
      <c r="AQ137" s="18"/>
      <c r="AR137" s="18"/>
      <c r="AS137" s="18"/>
      <c r="AT137" s="18"/>
      <c r="AU137" s="18"/>
      <c r="AV137" s="18"/>
      <c r="AW137" s="18"/>
      <c r="AX137" s="47"/>
      <c r="AY137" s="93">
        <f>IF(E137="neattiecas",1,IF(E137="atbilst pilnībā",10,IF(E137="atbilst daļēji",100,IF(E137="neatbilst",1000,0))))</f>
        <v>0</v>
      </c>
      <c r="AZ137" s="93">
        <v>128</v>
      </c>
      <c r="BA137" s="93" t="s">
        <v>458</v>
      </c>
      <c r="BB137" s="93"/>
      <c r="BC137" s="44"/>
      <c r="BD137" s="15"/>
      <c r="BE137" s="15"/>
      <c r="BF137" s="101"/>
      <c r="BG137" s="6"/>
      <c r="BH137" s="6"/>
      <c r="BI137" s="29"/>
      <c r="BJ137" s="6"/>
      <c r="BK137" s="61"/>
    </row>
    <row r="138" spans="1:63" s="7" customFormat="1" ht="24.95" hidden="1" customHeight="1" outlineLevel="2" x14ac:dyDescent="0.25">
      <c r="A138" s="81">
        <v>129</v>
      </c>
      <c r="B138" s="202" t="s">
        <v>199</v>
      </c>
      <c r="C138" s="202"/>
      <c r="D138" s="58" t="s">
        <v>360</v>
      </c>
      <c r="E138" s="45"/>
      <c r="F138" s="46">
        <f>COUNTA(H138:S138)</f>
        <v>0</v>
      </c>
      <c r="G138" s="36">
        <f>COUNTA(T138:AW138)</f>
        <v>0</v>
      </c>
      <c r="H138" s="18"/>
      <c r="I138" s="18"/>
      <c r="J138" s="18"/>
      <c r="K138" s="18"/>
      <c r="L138" s="18"/>
      <c r="M138" s="18"/>
      <c r="N138" s="18"/>
      <c r="O138" s="18"/>
      <c r="P138" s="18"/>
      <c r="Q138" s="18"/>
      <c r="R138" s="18"/>
      <c r="S138" s="18"/>
      <c r="T138" s="18"/>
      <c r="U138" s="18"/>
      <c r="V138" s="18"/>
      <c r="W138" s="18"/>
      <c r="X138" s="18"/>
      <c r="Y138" s="18"/>
      <c r="Z138" s="18"/>
      <c r="AA138" s="18"/>
      <c r="AB138" s="18"/>
      <c r="AC138" s="18"/>
      <c r="AD138" s="18"/>
      <c r="AE138" s="18"/>
      <c r="AF138" s="18"/>
      <c r="AG138" s="18"/>
      <c r="AH138" s="18"/>
      <c r="AI138" s="18"/>
      <c r="AJ138" s="18"/>
      <c r="AK138" s="18"/>
      <c r="AL138" s="18"/>
      <c r="AM138" s="18"/>
      <c r="AN138" s="18"/>
      <c r="AO138" s="18"/>
      <c r="AP138" s="18"/>
      <c r="AQ138" s="18"/>
      <c r="AR138" s="18"/>
      <c r="AS138" s="18"/>
      <c r="AT138" s="18"/>
      <c r="AU138" s="18"/>
      <c r="AV138" s="18"/>
      <c r="AW138" s="18"/>
      <c r="AX138" s="47"/>
      <c r="AY138" s="93">
        <f>IF(E138="neattiecas",1,IF(E138="atbilst pilnībā",10,IF(E138="atbilst daļēji",100,IF(E138="neatbilst",1000,0))))</f>
        <v>0</v>
      </c>
      <c r="AZ138" s="93">
        <v>129</v>
      </c>
      <c r="BA138" s="93" t="s">
        <v>458</v>
      </c>
      <c r="BB138" s="93"/>
      <c r="BC138" s="44"/>
      <c r="BD138" s="15"/>
      <c r="BE138" s="15"/>
      <c r="BF138" s="101"/>
      <c r="BG138" s="6"/>
      <c r="BH138" s="6"/>
      <c r="BI138" s="29"/>
      <c r="BJ138" s="6"/>
      <c r="BK138" s="61"/>
    </row>
    <row r="139" spans="1:63" s="8" customFormat="1" ht="35.1" customHeight="1" x14ac:dyDescent="0.25">
      <c r="A139" s="81">
        <v>130</v>
      </c>
      <c r="B139" s="203" t="s">
        <v>374</v>
      </c>
      <c r="C139" s="203"/>
      <c r="D139" s="203"/>
      <c r="E139" s="203"/>
      <c r="F139" s="67">
        <f>SUMIFS(F140:F152,$BB140:$BB152,"w")</f>
        <v>0</v>
      </c>
      <c r="G139" s="67">
        <f>SUMIFS(G140:G152,$BB140:$BB152,"w")</f>
        <v>0</v>
      </c>
      <c r="H139" s="68"/>
      <c r="I139" s="68"/>
      <c r="J139" s="68"/>
      <c r="K139" s="68"/>
      <c r="L139" s="68"/>
      <c r="M139" s="68"/>
      <c r="N139" s="68"/>
      <c r="O139" s="68"/>
      <c r="P139" s="68"/>
      <c r="Q139" s="68"/>
      <c r="R139" s="68"/>
      <c r="S139" s="68"/>
      <c r="T139" s="68"/>
      <c r="U139" s="68"/>
      <c r="V139" s="68"/>
      <c r="W139" s="68"/>
      <c r="X139" s="68"/>
      <c r="Y139" s="68"/>
      <c r="Z139" s="68"/>
      <c r="AA139" s="68"/>
      <c r="AB139" s="68"/>
      <c r="AC139" s="68"/>
      <c r="AD139" s="68"/>
      <c r="AE139" s="68"/>
      <c r="AF139" s="68"/>
      <c r="AG139" s="68"/>
      <c r="AH139" s="68"/>
      <c r="AI139" s="68"/>
      <c r="AJ139" s="68"/>
      <c r="AK139" s="68"/>
      <c r="AL139" s="68"/>
      <c r="AM139" s="68"/>
      <c r="AN139" s="68"/>
      <c r="AO139" s="68"/>
      <c r="AP139" s="68"/>
      <c r="AQ139" s="68"/>
      <c r="AR139" s="68"/>
      <c r="AS139" s="68"/>
      <c r="AT139" s="68"/>
      <c r="AU139" s="68"/>
      <c r="AV139" s="68"/>
      <c r="AW139" s="68"/>
      <c r="AX139" s="67"/>
      <c r="AY139" s="92"/>
      <c r="AZ139" s="93">
        <v>130</v>
      </c>
      <c r="BA139" s="92"/>
      <c r="BB139" s="92"/>
      <c r="BC139" s="67"/>
      <c r="BD139" s="69">
        <f t="array" ref="BD139">MIN(IF(BD145:BD152&gt;0,BD145:BD152))</f>
        <v>0</v>
      </c>
      <c r="BE139" s="69">
        <f t="array" ref="BE139">MAX(IF(BE145:BE152&gt;0,BE145:BE152))</f>
        <v>0</v>
      </c>
      <c r="BF139" s="70"/>
      <c r="BG139" s="71"/>
      <c r="BH139" s="71"/>
      <c r="BI139" s="72"/>
      <c r="BJ139" s="72"/>
      <c r="BK139" s="73"/>
    </row>
    <row r="140" spans="1:63" ht="35.1" customHeight="1" outlineLevel="1" collapsed="1" x14ac:dyDescent="0.25">
      <c r="A140" s="81">
        <v>131</v>
      </c>
      <c r="B140" s="75" t="s">
        <v>375</v>
      </c>
      <c r="C140" s="205" t="s">
        <v>362</v>
      </c>
      <c r="D140" s="201"/>
      <c r="E140" s="28">
        <f>IF(AY140&gt;999,"neatbilst",IF(AY140&gt;99,"atbilst daļēji",IF(AY140&gt;9,"atbilst pilnībā",IF(AY140&gt;0,"neattiecas",0))))</f>
        <v>0</v>
      </c>
      <c r="F140" s="52">
        <f>SUM(F141:F144)</f>
        <v>0</v>
      </c>
      <c r="G140" s="52">
        <f>SUM(G141:G144)</f>
        <v>0</v>
      </c>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2"/>
      <c r="AY140" s="93">
        <f>SUM(AY141:AY144)</f>
        <v>0</v>
      </c>
      <c r="AZ140" s="93">
        <v>131</v>
      </c>
      <c r="BA140" s="93"/>
      <c r="BB140" s="93" t="s">
        <v>108</v>
      </c>
      <c r="BC140" s="54"/>
      <c r="BD140" s="55">
        <f>MIN(BD141:BD144)</f>
        <v>0</v>
      </c>
      <c r="BE140" s="55">
        <f>MAX(BE141:BE144)</f>
        <v>0</v>
      </c>
      <c r="BF140" s="100"/>
      <c r="BG140" s="54"/>
      <c r="BH140" s="56"/>
      <c r="BI140" s="57"/>
      <c r="BJ140" s="57"/>
      <c r="BK140" s="62"/>
    </row>
    <row r="141" spans="1:63" s="7" customFormat="1" ht="24.95" hidden="1" customHeight="1" outlineLevel="2" x14ac:dyDescent="0.25">
      <c r="A141" s="81">
        <v>132</v>
      </c>
      <c r="B141" s="204" t="s">
        <v>377</v>
      </c>
      <c r="C141" s="204"/>
      <c r="D141" s="58" t="s">
        <v>363</v>
      </c>
      <c r="E141" s="45"/>
      <c r="F141" s="46">
        <f>COUNTA(H141:S141)</f>
        <v>0</v>
      </c>
      <c r="G141" s="36">
        <f>COUNTA(T141:AW141)</f>
        <v>0</v>
      </c>
      <c r="H141" s="18"/>
      <c r="I141" s="18"/>
      <c r="J141" s="18"/>
      <c r="K141" s="18"/>
      <c r="L141" s="18"/>
      <c r="M141" s="18"/>
      <c r="N141" s="18"/>
      <c r="O141" s="18"/>
      <c r="P141" s="18"/>
      <c r="Q141" s="18"/>
      <c r="R141" s="18"/>
      <c r="S141" s="18"/>
      <c r="T141" s="18"/>
      <c r="U141" s="18"/>
      <c r="V141" s="18"/>
      <c r="W141" s="18"/>
      <c r="X141" s="18"/>
      <c r="Y141" s="18"/>
      <c r="Z141" s="18"/>
      <c r="AA141" s="18"/>
      <c r="AB141" s="18"/>
      <c r="AC141" s="18"/>
      <c r="AD141" s="18"/>
      <c r="AE141" s="18"/>
      <c r="AF141" s="18"/>
      <c r="AG141" s="18"/>
      <c r="AH141" s="18"/>
      <c r="AI141" s="18"/>
      <c r="AJ141" s="18"/>
      <c r="AK141" s="18"/>
      <c r="AL141" s="18"/>
      <c r="AM141" s="18"/>
      <c r="AN141" s="18"/>
      <c r="AO141" s="18"/>
      <c r="AP141" s="18"/>
      <c r="AQ141" s="18"/>
      <c r="AR141" s="18"/>
      <c r="AS141" s="18"/>
      <c r="AT141" s="18"/>
      <c r="AU141" s="18"/>
      <c r="AV141" s="18"/>
      <c r="AW141" s="18"/>
      <c r="AX141" s="47"/>
      <c r="AY141" s="93">
        <f>IF(E141="neattiecas",1,IF(E141="atbilst pilnībā",10,IF(E141="atbilst daļēji",100,IF(E141="neatbilst",1000,0))))</f>
        <v>0</v>
      </c>
      <c r="AZ141" s="93">
        <v>132</v>
      </c>
      <c r="BA141" s="93" t="s">
        <v>458</v>
      </c>
      <c r="BB141" s="93"/>
      <c r="BC141" s="44"/>
      <c r="BD141" s="15"/>
      <c r="BE141" s="15"/>
      <c r="BF141" s="101"/>
      <c r="BG141" s="6"/>
      <c r="BH141" s="6"/>
      <c r="BI141" s="29"/>
      <c r="BJ141" s="6"/>
      <c r="BK141" s="61"/>
    </row>
    <row r="142" spans="1:63" s="7" customFormat="1" ht="24.95" hidden="1" customHeight="1" outlineLevel="2" x14ac:dyDescent="0.25">
      <c r="A142" s="81">
        <v>133</v>
      </c>
      <c r="B142" s="204" t="s">
        <v>378</v>
      </c>
      <c r="C142" s="204"/>
      <c r="D142" s="58" t="s">
        <v>364</v>
      </c>
      <c r="E142" s="45"/>
      <c r="F142" s="46">
        <f>COUNTA(H142:S142)</f>
        <v>0</v>
      </c>
      <c r="G142" s="36">
        <f>COUNTA(T142:AW142)</f>
        <v>0</v>
      </c>
      <c r="H142" s="18"/>
      <c r="I142" s="18"/>
      <c r="J142" s="18"/>
      <c r="K142" s="18"/>
      <c r="L142" s="18"/>
      <c r="M142" s="18"/>
      <c r="N142" s="18"/>
      <c r="O142" s="18"/>
      <c r="P142" s="18"/>
      <c r="Q142" s="18"/>
      <c r="R142" s="18"/>
      <c r="S142" s="18"/>
      <c r="T142" s="18"/>
      <c r="U142" s="18"/>
      <c r="V142" s="18"/>
      <c r="W142" s="18"/>
      <c r="X142" s="18"/>
      <c r="Y142" s="18"/>
      <c r="Z142" s="18"/>
      <c r="AA142" s="18"/>
      <c r="AB142" s="18"/>
      <c r="AC142" s="18"/>
      <c r="AD142" s="18"/>
      <c r="AE142" s="18"/>
      <c r="AF142" s="18"/>
      <c r="AG142" s="18"/>
      <c r="AH142" s="18"/>
      <c r="AI142" s="18"/>
      <c r="AJ142" s="18"/>
      <c r="AK142" s="18"/>
      <c r="AL142" s="18"/>
      <c r="AM142" s="18"/>
      <c r="AN142" s="18"/>
      <c r="AO142" s="18"/>
      <c r="AP142" s="18"/>
      <c r="AQ142" s="18"/>
      <c r="AR142" s="18"/>
      <c r="AS142" s="18"/>
      <c r="AT142" s="18"/>
      <c r="AU142" s="18"/>
      <c r="AV142" s="18"/>
      <c r="AW142" s="18"/>
      <c r="AX142" s="47"/>
      <c r="AY142" s="93">
        <f>IF(E142="neattiecas",1,IF(E142="atbilst pilnībā",10,IF(E142="atbilst daļēji",100,IF(E142="neatbilst",1000,0))))</f>
        <v>0</v>
      </c>
      <c r="AZ142" s="93">
        <v>133</v>
      </c>
      <c r="BA142" s="93" t="s">
        <v>458</v>
      </c>
      <c r="BB142" s="93"/>
      <c r="BC142" s="44"/>
      <c r="BD142" s="15"/>
      <c r="BE142" s="15"/>
      <c r="BF142" s="101"/>
      <c r="BG142" s="6"/>
      <c r="BH142" s="6"/>
      <c r="BI142" s="29"/>
      <c r="BJ142" s="6"/>
      <c r="BK142" s="61"/>
    </row>
    <row r="143" spans="1:63" s="7" customFormat="1" ht="35.1" hidden="1" customHeight="1" outlineLevel="2" x14ac:dyDescent="0.25">
      <c r="A143" s="81">
        <v>134</v>
      </c>
      <c r="B143" s="204" t="s">
        <v>379</v>
      </c>
      <c r="C143" s="204"/>
      <c r="D143" s="58" t="s">
        <v>365</v>
      </c>
      <c r="E143" s="45"/>
      <c r="F143" s="46">
        <f>COUNTA(H143:S143)</f>
        <v>0</v>
      </c>
      <c r="G143" s="36">
        <f>COUNTA(T143:AW143)</f>
        <v>0</v>
      </c>
      <c r="H143" s="18"/>
      <c r="I143" s="18"/>
      <c r="J143" s="18"/>
      <c r="K143" s="18"/>
      <c r="L143" s="18"/>
      <c r="M143" s="18"/>
      <c r="N143" s="18"/>
      <c r="O143" s="18"/>
      <c r="P143" s="18"/>
      <c r="Q143" s="18"/>
      <c r="R143" s="18"/>
      <c r="S143" s="18"/>
      <c r="T143" s="18"/>
      <c r="U143" s="18"/>
      <c r="V143" s="18"/>
      <c r="W143" s="18"/>
      <c r="X143" s="18"/>
      <c r="Y143" s="18"/>
      <c r="Z143" s="18"/>
      <c r="AA143" s="18"/>
      <c r="AB143" s="18"/>
      <c r="AC143" s="18"/>
      <c r="AD143" s="18"/>
      <c r="AE143" s="18"/>
      <c r="AF143" s="18"/>
      <c r="AG143" s="18"/>
      <c r="AH143" s="18"/>
      <c r="AI143" s="18"/>
      <c r="AJ143" s="18"/>
      <c r="AK143" s="18"/>
      <c r="AL143" s="18"/>
      <c r="AM143" s="18"/>
      <c r="AN143" s="18"/>
      <c r="AO143" s="18"/>
      <c r="AP143" s="18"/>
      <c r="AQ143" s="18"/>
      <c r="AR143" s="18"/>
      <c r="AS143" s="18"/>
      <c r="AT143" s="18"/>
      <c r="AU143" s="18"/>
      <c r="AV143" s="18"/>
      <c r="AW143" s="18"/>
      <c r="AX143" s="47"/>
      <c r="AY143" s="93">
        <f>IF(E143="neattiecas",1,IF(E143="atbilst pilnībā",10,IF(E143="atbilst daļēji",100,IF(E143="neatbilst",1000,0))))</f>
        <v>0</v>
      </c>
      <c r="AZ143" s="93">
        <v>134</v>
      </c>
      <c r="BA143" s="93" t="s">
        <v>458</v>
      </c>
      <c r="BB143" s="93"/>
      <c r="BC143" s="44"/>
      <c r="BD143" s="15"/>
      <c r="BE143" s="15"/>
      <c r="BF143" s="101"/>
      <c r="BG143" s="6"/>
      <c r="BH143" s="6"/>
      <c r="BI143" s="29"/>
      <c r="BJ143" s="6"/>
      <c r="BK143" s="61"/>
    </row>
    <row r="144" spans="1:63" s="7" customFormat="1" ht="35.1" hidden="1" customHeight="1" outlineLevel="2" x14ac:dyDescent="0.25">
      <c r="A144" s="81">
        <v>135</v>
      </c>
      <c r="B144" s="204" t="s">
        <v>380</v>
      </c>
      <c r="C144" s="204"/>
      <c r="D144" s="58" t="s">
        <v>370</v>
      </c>
      <c r="E144" s="45"/>
      <c r="F144" s="46">
        <f>COUNTA(H144:S144)</f>
        <v>0</v>
      </c>
      <c r="G144" s="36">
        <f>COUNTA(T144:AW144)</f>
        <v>0</v>
      </c>
      <c r="H144" s="18"/>
      <c r="I144" s="18"/>
      <c r="J144" s="18"/>
      <c r="K144" s="18"/>
      <c r="L144" s="18"/>
      <c r="M144" s="18"/>
      <c r="N144" s="18"/>
      <c r="O144" s="18"/>
      <c r="P144" s="18"/>
      <c r="Q144" s="18"/>
      <c r="R144" s="18"/>
      <c r="S144" s="18"/>
      <c r="T144" s="18"/>
      <c r="U144" s="18"/>
      <c r="V144" s="18"/>
      <c r="W144" s="18"/>
      <c r="X144" s="18"/>
      <c r="Y144" s="18"/>
      <c r="Z144" s="18"/>
      <c r="AA144" s="18"/>
      <c r="AB144" s="18"/>
      <c r="AC144" s="18"/>
      <c r="AD144" s="18"/>
      <c r="AE144" s="18"/>
      <c r="AF144" s="18"/>
      <c r="AG144" s="18"/>
      <c r="AH144" s="18"/>
      <c r="AI144" s="18"/>
      <c r="AJ144" s="18"/>
      <c r="AK144" s="18"/>
      <c r="AL144" s="18"/>
      <c r="AM144" s="18"/>
      <c r="AN144" s="18"/>
      <c r="AO144" s="18"/>
      <c r="AP144" s="18"/>
      <c r="AQ144" s="18"/>
      <c r="AR144" s="18"/>
      <c r="AS144" s="18"/>
      <c r="AT144" s="18"/>
      <c r="AU144" s="18"/>
      <c r="AV144" s="18"/>
      <c r="AW144" s="18"/>
      <c r="AX144" s="47"/>
      <c r="AY144" s="93">
        <f>IF(E144="neattiecas",1,IF(E144="atbilst pilnībā",10,IF(E144="atbilst daļēji",100,IF(E144="neatbilst",1000,0))))</f>
        <v>0</v>
      </c>
      <c r="AZ144" s="93">
        <v>135</v>
      </c>
      <c r="BA144" s="93" t="s">
        <v>458</v>
      </c>
      <c r="BB144" s="93"/>
      <c r="BC144" s="44"/>
      <c r="BD144" s="15"/>
      <c r="BE144" s="15"/>
      <c r="BF144" s="101"/>
      <c r="BG144" s="6"/>
      <c r="BH144" s="6"/>
      <c r="BI144" s="29"/>
      <c r="BJ144" s="6"/>
      <c r="BK144" s="61"/>
    </row>
    <row r="145" spans="1:63" ht="35.1" customHeight="1" outlineLevel="1" collapsed="1" x14ac:dyDescent="0.25">
      <c r="A145" s="81">
        <v>136</v>
      </c>
      <c r="B145" s="75" t="s">
        <v>376</v>
      </c>
      <c r="C145" s="205" t="s">
        <v>367</v>
      </c>
      <c r="D145" s="201"/>
      <c r="E145" s="28">
        <f>IF(AY145&gt;999,"neatbilst",IF(AY145&gt;99,"atbilst daļēji",IF(AY145&gt;9,"atbilst pilnībā",IF(AY145&gt;0,"neattiecas",0))))</f>
        <v>0</v>
      </c>
      <c r="F145" s="52">
        <f>SUM(F146:F152)</f>
        <v>0</v>
      </c>
      <c r="G145" s="52">
        <f>SUM(G146:G152)</f>
        <v>0</v>
      </c>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2"/>
      <c r="AY145" s="93">
        <f>SUM(AY146:AY152)</f>
        <v>0</v>
      </c>
      <c r="AZ145" s="93">
        <v>136</v>
      </c>
      <c r="BA145" s="93"/>
      <c r="BB145" s="93" t="s">
        <v>108</v>
      </c>
      <c r="BC145" s="54"/>
      <c r="BD145" s="55">
        <f>MIN(BD146:BD152)</f>
        <v>0</v>
      </c>
      <c r="BE145" s="55">
        <f>MAX(BE146:BE152)</f>
        <v>0</v>
      </c>
      <c r="BF145" s="100"/>
      <c r="BG145" s="54"/>
      <c r="BH145" s="56"/>
      <c r="BI145" s="57"/>
      <c r="BJ145" s="57"/>
      <c r="BK145" s="62"/>
    </row>
    <row r="146" spans="1:63" s="7" customFormat="1" ht="35.1" hidden="1" customHeight="1" outlineLevel="2" x14ac:dyDescent="0.25">
      <c r="A146" s="81">
        <v>137</v>
      </c>
      <c r="B146" s="204" t="s">
        <v>381</v>
      </c>
      <c r="C146" s="204"/>
      <c r="D146" s="58" t="s">
        <v>366</v>
      </c>
      <c r="E146" s="45"/>
      <c r="F146" s="46">
        <f t="shared" ref="F146:F152" si="20">COUNTA(H146:S146)</f>
        <v>0</v>
      </c>
      <c r="G146" s="36">
        <f t="shared" ref="G146:G152" si="21">COUNTA(T146:AW146)</f>
        <v>0</v>
      </c>
      <c r="H146" s="18"/>
      <c r="I146" s="18"/>
      <c r="J146" s="18"/>
      <c r="K146" s="18"/>
      <c r="L146" s="18"/>
      <c r="M146" s="18"/>
      <c r="N146" s="18"/>
      <c r="O146" s="18"/>
      <c r="P146" s="18"/>
      <c r="Q146" s="18"/>
      <c r="R146" s="18"/>
      <c r="S146" s="18"/>
      <c r="T146" s="18"/>
      <c r="U146" s="18"/>
      <c r="V146" s="18"/>
      <c r="W146" s="18"/>
      <c r="X146" s="18"/>
      <c r="Y146" s="18"/>
      <c r="Z146" s="18"/>
      <c r="AA146" s="18"/>
      <c r="AB146" s="18"/>
      <c r="AC146" s="18"/>
      <c r="AD146" s="18"/>
      <c r="AE146" s="18"/>
      <c r="AF146" s="18"/>
      <c r="AG146" s="18"/>
      <c r="AH146" s="18"/>
      <c r="AI146" s="18"/>
      <c r="AJ146" s="18"/>
      <c r="AK146" s="18"/>
      <c r="AL146" s="18"/>
      <c r="AM146" s="18"/>
      <c r="AN146" s="18"/>
      <c r="AO146" s="18"/>
      <c r="AP146" s="18"/>
      <c r="AQ146" s="18"/>
      <c r="AR146" s="18"/>
      <c r="AS146" s="18"/>
      <c r="AT146" s="18"/>
      <c r="AU146" s="18"/>
      <c r="AV146" s="18"/>
      <c r="AW146" s="18"/>
      <c r="AX146" s="47"/>
      <c r="AY146" s="93">
        <f t="shared" ref="AY146:AY152" si="22">IF(E146="neattiecas",1,IF(E146="atbilst pilnībā",10,IF(E146="atbilst daļēji",100,IF(E146="neatbilst",1000,0))))</f>
        <v>0</v>
      </c>
      <c r="AZ146" s="93">
        <v>137</v>
      </c>
      <c r="BA146" s="93" t="s">
        <v>458</v>
      </c>
      <c r="BB146" s="93"/>
      <c r="BC146" s="44"/>
      <c r="BD146" s="15"/>
      <c r="BE146" s="15"/>
      <c r="BF146" s="101"/>
      <c r="BG146" s="6"/>
      <c r="BH146" s="6"/>
      <c r="BI146" s="29"/>
      <c r="BJ146" s="6"/>
      <c r="BK146" s="61"/>
    </row>
    <row r="147" spans="1:63" s="7" customFormat="1" ht="114.95" hidden="1" customHeight="1" outlineLevel="2" x14ac:dyDescent="0.25">
      <c r="A147" s="81">
        <v>138</v>
      </c>
      <c r="B147" s="204" t="s">
        <v>382</v>
      </c>
      <c r="C147" s="204"/>
      <c r="D147" s="58" t="s">
        <v>371</v>
      </c>
      <c r="E147" s="45"/>
      <c r="F147" s="46">
        <f t="shared" si="20"/>
        <v>0</v>
      </c>
      <c r="G147" s="36">
        <f t="shared" si="21"/>
        <v>0</v>
      </c>
      <c r="H147" s="18"/>
      <c r="I147" s="18"/>
      <c r="J147" s="18"/>
      <c r="K147" s="18"/>
      <c r="L147" s="18"/>
      <c r="M147" s="18"/>
      <c r="N147" s="18"/>
      <c r="O147" s="18"/>
      <c r="P147" s="18"/>
      <c r="Q147" s="18"/>
      <c r="R147" s="18"/>
      <c r="S147" s="18"/>
      <c r="T147" s="18"/>
      <c r="U147" s="18"/>
      <c r="V147" s="18"/>
      <c r="W147" s="18"/>
      <c r="X147" s="18"/>
      <c r="Y147" s="18"/>
      <c r="Z147" s="18"/>
      <c r="AA147" s="18"/>
      <c r="AB147" s="18"/>
      <c r="AC147" s="18"/>
      <c r="AD147" s="18"/>
      <c r="AE147" s="18"/>
      <c r="AF147" s="18"/>
      <c r="AG147" s="18"/>
      <c r="AH147" s="18"/>
      <c r="AI147" s="18"/>
      <c r="AJ147" s="18"/>
      <c r="AK147" s="18"/>
      <c r="AL147" s="18"/>
      <c r="AM147" s="18"/>
      <c r="AN147" s="18"/>
      <c r="AO147" s="18"/>
      <c r="AP147" s="18"/>
      <c r="AQ147" s="18"/>
      <c r="AR147" s="18"/>
      <c r="AS147" s="18"/>
      <c r="AT147" s="18"/>
      <c r="AU147" s="18"/>
      <c r="AV147" s="18"/>
      <c r="AW147" s="18"/>
      <c r="AX147" s="47"/>
      <c r="AY147" s="93">
        <f t="shared" si="22"/>
        <v>0</v>
      </c>
      <c r="AZ147" s="93">
        <v>138</v>
      </c>
      <c r="BA147" s="93" t="s">
        <v>458</v>
      </c>
      <c r="BB147" s="93"/>
      <c r="BC147" s="44"/>
      <c r="BD147" s="15"/>
      <c r="BE147" s="15"/>
      <c r="BF147" s="101"/>
      <c r="BG147" s="6"/>
      <c r="BH147" s="6"/>
      <c r="BI147" s="29"/>
      <c r="BJ147" s="6"/>
      <c r="BK147" s="61"/>
    </row>
    <row r="148" spans="1:63" s="7" customFormat="1" ht="111" hidden="1" customHeight="1" outlineLevel="2" x14ac:dyDescent="0.25">
      <c r="A148" s="81">
        <v>139</v>
      </c>
      <c r="B148" s="204" t="s">
        <v>383</v>
      </c>
      <c r="C148" s="204"/>
      <c r="D148" s="58" t="s">
        <v>417</v>
      </c>
      <c r="E148" s="45"/>
      <c r="F148" s="46">
        <f t="shared" si="20"/>
        <v>0</v>
      </c>
      <c r="G148" s="36">
        <f t="shared" si="21"/>
        <v>0</v>
      </c>
      <c r="H148" s="18"/>
      <c r="I148" s="18"/>
      <c r="J148" s="18"/>
      <c r="K148" s="18"/>
      <c r="L148" s="18"/>
      <c r="M148" s="18"/>
      <c r="N148" s="18"/>
      <c r="O148" s="18"/>
      <c r="P148" s="18"/>
      <c r="Q148" s="18"/>
      <c r="R148" s="18"/>
      <c r="S148" s="18"/>
      <c r="T148" s="18"/>
      <c r="U148" s="18"/>
      <c r="V148" s="18"/>
      <c r="W148" s="18"/>
      <c r="X148" s="18"/>
      <c r="Y148" s="18"/>
      <c r="Z148" s="18"/>
      <c r="AA148" s="18"/>
      <c r="AB148" s="18"/>
      <c r="AC148" s="18"/>
      <c r="AD148" s="18"/>
      <c r="AE148" s="18"/>
      <c r="AF148" s="18"/>
      <c r="AG148" s="18"/>
      <c r="AH148" s="18"/>
      <c r="AI148" s="18"/>
      <c r="AJ148" s="18"/>
      <c r="AK148" s="18"/>
      <c r="AL148" s="18"/>
      <c r="AM148" s="18"/>
      <c r="AN148" s="18"/>
      <c r="AO148" s="18"/>
      <c r="AP148" s="18"/>
      <c r="AQ148" s="18"/>
      <c r="AR148" s="18"/>
      <c r="AS148" s="18"/>
      <c r="AT148" s="18"/>
      <c r="AU148" s="18"/>
      <c r="AV148" s="18"/>
      <c r="AW148" s="18"/>
      <c r="AX148" s="47"/>
      <c r="AY148" s="93">
        <f t="shared" si="22"/>
        <v>0</v>
      </c>
      <c r="AZ148" s="93">
        <v>139</v>
      </c>
      <c r="BA148" s="93" t="s">
        <v>458</v>
      </c>
      <c r="BB148" s="93"/>
      <c r="BC148" s="44"/>
      <c r="BD148" s="15"/>
      <c r="BE148" s="15"/>
      <c r="BF148" s="101"/>
      <c r="BG148" s="6"/>
      <c r="BH148" s="6"/>
      <c r="BI148" s="29"/>
      <c r="BJ148" s="6"/>
      <c r="BK148" s="61"/>
    </row>
    <row r="149" spans="1:63" s="7" customFormat="1" ht="35.1" hidden="1" customHeight="1" outlineLevel="2" x14ac:dyDescent="0.25">
      <c r="A149" s="81">
        <v>140</v>
      </c>
      <c r="B149" s="204" t="s">
        <v>384</v>
      </c>
      <c r="C149" s="204"/>
      <c r="D149" s="58" t="s">
        <v>369</v>
      </c>
      <c r="E149" s="45"/>
      <c r="F149" s="46">
        <f t="shared" si="20"/>
        <v>0</v>
      </c>
      <c r="G149" s="36">
        <f t="shared" si="21"/>
        <v>0</v>
      </c>
      <c r="H149" s="18"/>
      <c r="I149" s="18"/>
      <c r="J149" s="18"/>
      <c r="K149" s="18"/>
      <c r="L149" s="18"/>
      <c r="M149" s="18"/>
      <c r="N149" s="18"/>
      <c r="O149" s="18"/>
      <c r="P149" s="18"/>
      <c r="Q149" s="18"/>
      <c r="R149" s="18"/>
      <c r="S149" s="18"/>
      <c r="T149" s="18"/>
      <c r="U149" s="18"/>
      <c r="V149" s="18"/>
      <c r="W149" s="18"/>
      <c r="X149" s="18"/>
      <c r="Y149" s="18"/>
      <c r="Z149" s="18"/>
      <c r="AA149" s="18"/>
      <c r="AB149" s="18"/>
      <c r="AC149" s="18"/>
      <c r="AD149" s="18"/>
      <c r="AE149" s="18"/>
      <c r="AF149" s="18"/>
      <c r="AG149" s="18"/>
      <c r="AH149" s="18"/>
      <c r="AI149" s="18"/>
      <c r="AJ149" s="18"/>
      <c r="AK149" s="18"/>
      <c r="AL149" s="18"/>
      <c r="AM149" s="18"/>
      <c r="AN149" s="18"/>
      <c r="AO149" s="18"/>
      <c r="AP149" s="18"/>
      <c r="AQ149" s="18"/>
      <c r="AR149" s="18"/>
      <c r="AS149" s="18"/>
      <c r="AT149" s="18"/>
      <c r="AU149" s="18"/>
      <c r="AV149" s="18"/>
      <c r="AW149" s="18"/>
      <c r="AX149" s="47"/>
      <c r="AY149" s="93">
        <f t="shared" si="22"/>
        <v>0</v>
      </c>
      <c r="AZ149" s="93">
        <v>140</v>
      </c>
      <c r="BA149" s="93" t="s">
        <v>458</v>
      </c>
      <c r="BB149" s="93"/>
      <c r="BC149" s="44"/>
      <c r="BD149" s="15"/>
      <c r="BE149" s="15"/>
      <c r="BF149" s="101"/>
      <c r="BG149" s="6"/>
      <c r="BH149" s="6"/>
      <c r="BI149" s="29"/>
      <c r="BJ149" s="6"/>
      <c r="BK149" s="61"/>
    </row>
    <row r="150" spans="1:63" s="7" customFormat="1" ht="35.1" hidden="1" customHeight="1" outlineLevel="2" x14ac:dyDescent="0.25">
      <c r="A150" s="81">
        <v>141</v>
      </c>
      <c r="B150" s="204" t="s">
        <v>385</v>
      </c>
      <c r="C150" s="204"/>
      <c r="D150" s="58" t="s">
        <v>373</v>
      </c>
      <c r="E150" s="45"/>
      <c r="F150" s="46">
        <f t="shared" si="20"/>
        <v>0</v>
      </c>
      <c r="G150" s="36">
        <f t="shared" si="21"/>
        <v>0</v>
      </c>
      <c r="H150" s="18"/>
      <c r="I150" s="18"/>
      <c r="J150" s="18"/>
      <c r="K150" s="18"/>
      <c r="L150" s="18"/>
      <c r="M150" s="18"/>
      <c r="N150" s="18"/>
      <c r="O150" s="18"/>
      <c r="P150" s="18"/>
      <c r="Q150" s="18"/>
      <c r="R150" s="18"/>
      <c r="S150" s="18"/>
      <c r="T150" s="18"/>
      <c r="U150" s="18"/>
      <c r="V150" s="18"/>
      <c r="W150" s="18"/>
      <c r="X150" s="18"/>
      <c r="Y150" s="18"/>
      <c r="Z150" s="18"/>
      <c r="AA150" s="18"/>
      <c r="AB150" s="18"/>
      <c r="AC150" s="18"/>
      <c r="AD150" s="18"/>
      <c r="AE150" s="18"/>
      <c r="AF150" s="18"/>
      <c r="AG150" s="18"/>
      <c r="AH150" s="18"/>
      <c r="AI150" s="18"/>
      <c r="AJ150" s="18"/>
      <c r="AK150" s="18"/>
      <c r="AL150" s="18"/>
      <c r="AM150" s="18"/>
      <c r="AN150" s="18"/>
      <c r="AO150" s="18"/>
      <c r="AP150" s="18"/>
      <c r="AQ150" s="18"/>
      <c r="AR150" s="18"/>
      <c r="AS150" s="18"/>
      <c r="AT150" s="18"/>
      <c r="AU150" s="18"/>
      <c r="AV150" s="18"/>
      <c r="AW150" s="18"/>
      <c r="AX150" s="47"/>
      <c r="AY150" s="93">
        <f t="shared" si="22"/>
        <v>0</v>
      </c>
      <c r="AZ150" s="93">
        <v>141</v>
      </c>
      <c r="BA150" s="93" t="s">
        <v>458</v>
      </c>
      <c r="BB150" s="93"/>
      <c r="BC150" s="44"/>
      <c r="BD150" s="15"/>
      <c r="BE150" s="15"/>
      <c r="BF150" s="101"/>
      <c r="BG150" s="6"/>
      <c r="BH150" s="6"/>
      <c r="BI150" s="29"/>
      <c r="BJ150" s="6"/>
      <c r="BK150" s="61"/>
    </row>
    <row r="151" spans="1:63" s="7" customFormat="1" ht="24.95" hidden="1" customHeight="1" outlineLevel="2" x14ac:dyDescent="0.25">
      <c r="A151" s="81">
        <v>142</v>
      </c>
      <c r="B151" s="204" t="s">
        <v>386</v>
      </c>
      <c r="C151" s="204"/>
      <c r="D151" s="58" t="s">
        <v>368</v>
      </c>
      <c r="E151" s="45"/>
      <c r="F151" s="46">
        <f t="shared" si="20"/>
        <v>0</v>
      </c>
      <c r="G151" s="36">
        <f t="shared" si="21"/>
        <v>0</v>
      </c>
      <c r="H151" s="18"/>
      <c r="I151" s="18"/>
      <c r="J151" s="18"/>
      <c r="K151" s="18"/>
      <c r="L151" s="18"/>
      <c r="M151" s="18"/>
      <c r="N151" s="18"/>
      <c r="O151" s="18"/>
      <c r="P151" s="18"/>
      <c r="Q151" s="18"/>
      <c r="R151" s="18"/>
      <c r="S151" s="18"/>
      <c r="T151" s="18"/>
      <c r="U151" s="18"/>
      <c r="V151" s="18"/>
      <c r="W151" s="18"/>
      <c r="X151" s="18"/>
      <c r="Y151" s="18"/>
      <c r="Z151" s="18"/>
      <c r="AA151" s="18"/>
      <c r="AB151" s="18"/>
      <c r="AC151" s="18"/>
      <c r="AD151" s="18"/>
      <c r="AE151" s="18"/>
      <c r="AF151" s="18"/>
      <c r="AG151" s="18"/>
      <c r="AH151" s="18"/>
      <c r="AI151" s="18"/>
      <c r="AJ151" s="18"/>
      <c r="AK151" s="18"/>
      <c r="AL151" s="18"/>
      <c r="AM151" s="18"/>
      <c r="AN151" s="18"/>
      <c r="AO151" s="18"/>
      <c r="AP151" s="18"/>
      <c r="AQ151" s="18"/>
      <c r="AR151" s="18"/>
      <c r="AS151" s="18"/>
      <c r="AT151" s="18"/>
      <c r="AU151" s="18"/>
      <c r="AV151" s="18"/>
      <c r="AW151" s="18"/>
      <c r="AX151" s="47"/>
      <c r="AY151" s="93">
        <f t="shared" si="22"/>
        <v>0</v>
      </c>
      <c r="AZ151" s="93">
        <v>142</v>
      </c>
      <c r="BA151" s="93" t="s">
        <v>458</v>
      </c>
      <c r="BB151" s="93"/>
      <c r="BC151" s="44"/>
      <c r="BD151" s="15"/>
      <c r="BE151" s="15"/>
      <c r="BF151" s="101"/>
      <c r="BG151" s="6"/>
      <c r="BH151" s="6"/>
      <c r="BI151" s="29"/>
      <c r="BJ151" s="6"/>
      <c r="BK151" s="61"/>
    </row>
    <row r="152" spans="1:63" s="7" customFormat="1" ht="24.95" hidden="1" customHeight="1" outlineLevel="2" x14ac:dyDescent="0.25">
      <c r="A152" s="81">
        <v>143</v>
      </c>
      <c r="B152" s="204" t="s">
        <v>387</v>
      </c>
      <c r="C152" s="204"/>
      <c r="D152" s="58" t="s">
        <v>372</v>
      </c>
      <c r="E152" s="45"/>
      <c r="F152" s="46">
        <f t="shared" si="20"/>
        <v>0</v>
      </c>
      <c r="G152" s="36">
        <f t="shared" si="21"/>
        <v>0</v>
      </c>
      <c r="H152" s="18"/>
      <c r="I152" s="18"/>
      <c r="J152" s="18"/>
      <c r="K152" s="18"/>
      <c r="L152" s="18"/>
      <c r="M152" s="18"/>
      <c r="N152" s="18"/>
      <c r="O152" s="18"/>
      <c r="P152" s="18"/>
      <c r="Q152" s="18"/>
      <c r="R152" s="18"/>
      <c r="S152" s="18"/>
      <c r="T152" s="18"/>
      <c r="U152" s="18"/>
      <c r="V152" s="18"/>
      <c r="W152" s="18"/>
      <c r="X152" s="18"/>
      <c r="Y152" s="18"/>
      <c r="Z152" s="18"/>
      <c r="AA152" s="18"/>
      <c r="AB152" s="18"/>
      <c r="AC152" s="18"/>
      <c r="AD152" s="18"/>
      <c r="AE152" s="18"/>
      <c r="AF152" s="18"/>
      <c r="AG152" s="18"/>
      <c r="AH152" s="18"/>
      <c r="AI152" s="18"/>
      <c r="AJ152" s="18"/>
      <c r="AK152" s="18"/>
      <c r="AL152" s="18"/>
      <c r="AM152" s="18"/>
      <c r="AN152" s="18"/>
      <c r="AO152" s="18"/>
      <c r="AP152" s="18"/>
      <c r="AQ152" s="18"/>
      <c r="AR152" s="18"/>
      <c r="AS152" s="18"/>
      <c r="AT152" s="18"/>
      <c r="AU152" s="18"/>
      <c r="AV152" s="18"/>
      <c r="AW152" s="18"/>
      <c r="AX152" s="47"/>
      <c r="AY152" s="93">
        <f t="shared" si="22"/>
        <v>0</v>
      </c>
      <c r="AZ152" s="93">
        <v>143</v>
      </c>
      <c r="BA152" s="93" t="s">
        <v>458</v>
      </c>
      <c r="BB152" s="93"/>
      <c r="BC152" s="44"/>
      <c r="BD152" s="15"/>
      <c r="BE152" s="15"/>
      <c r="BF152" s="101"/>
      <c r="BG152" s="6"/>
      <c r="BH152" s="6"/>
      <c r="BI152" s="29"/>
      <c r="BJ152" s="6"/>
      <c r="BK152" s="61"/>
    </row>
    <row r="153" spans="1:63" s="8" customFormat="1" ht="35.1" customHeight="1" x14ac:dyDescent="0.25">
      <c r="A153" s="81">
        <v>144</v>
      </c>
      <c r="B153" s="203" t="s">
        <v>254</v>
      </c>
      <c r="C153" s="203"/>
      <c r="D153" s="203"/>
      <c r="E153" s="203"/>
      <c r="F153" s="67">
        <f>SUMIFS(F154:F211,$BB154:$BB211,"w")</f>
        <v>0</v>
      </c>
      <c r="G153" s="67">
        <f>SUMIFS(G154:G211,$BB154:$BB211,"w")</f>
        <v>0</v>
      </c>
      <c r="H153" s="68"/>
      <c r="I153" s="68"/>
      <c r="J153" s="68"/>
      <c r="K153" s="68"/>
      <c r="L153" s="68"/>
      <c r="M153" s="68"/>
      <c r="N153" s="68"/>
      <c r="O153" s="68"/>
      <c r="P153" s="68"/>
      <c r="Q153" s="68"/>
      <c r="R153" s="68"/>
      <c r="S153" s="68"/>
      <c r="T153" s="68"/>
      <c r="U153" s="68"/>
      <c r="V153" s="68"/>
      <c r="W153" s="68"/>
      <c r="X153" s="68"/>
      <c r="Y153" s="68"/>
      <c r="Z153" s="68"/>
      <c r="AA153" s="68"/>
      <c r="AB153" s="68"/>
      <c r="AC153" s="68"/>
      <c r="AD153" s="68"/>
      <c r="AE153" s="68"/>
      <c r="AF153" s="68"/>
      <c r="AG153" s="68"/>
      <c r="AH153" s="68"/>
      <c r="AI153" s="68"/>
      <c r="AJ153" s="68"/>
      <c r="AK153" s="68"/>
      <c r="AL153" s="68"/>
      <c r="AM153" s="68"/>
      <c r="AN153" s="68"/>
      <c r="AO153" s="68"/>
      <c r="AP153" s="68"/>
      <c r="AQ153" s="68"/>
      <c r="AR153" s="68"/>
      <c r="AS153" s="68"/>
      <c r="AT153" s="68"/>
      <c r="AU153" s="68"/>
      <c r="AV153" s="68"/>
      <c r="AW153" s="68"/>
      <c r="AX153" s="67"/>
      <c r="AY153" s="92"/>
      <c r="AZ153" s="93">
        <v>144</v>
      </c>
      <c r="BA153" s="92"/>
      <c r="BB153" s="92"/>
      <c r="BC153" s="67"/>
      <c r="BD153" s="69">
        <f t="array" ref="BD153">MIN(IF(BD154:BD217&gt;0,BD154:BD217))</f>
        <v>0</v>
      </c>
      <c r="BE153" s="69">
        <f t="array" ref="BE153">MAX(IF(BE154:BE217&gt;0,BE154:BE217))</f>
        <v>0</v>
      </c>
      <c r="BF153" s="70"/>
      <c r="BG153" s="71"/>
      <c r="BH153" s="71"/>
      <c r="BI153" s="72"/>
      <c r="BJ153" s="72"/>
      <c r="BK153" s="73"/>
    </row>
    <row r="154" spans="1:63" ht="35.1" customHeight="1" outlineLevel="1" collapsed="1" x14ac:dyDescent="0.25">
      <c r="A154" s="81">
        <v>145</v>
      </c>
      <c r="B154" s="60" t="s">
        <v>95</v>
      </c>
      <c r="C154" s="200" t="s">
        <v>55</v>
      </c>
      <c r="D154" s="201"/>
      <c r="E154" s="28">
        <f>IF(AY154&gt;999,"neatbilst",IF(AY154&gt;99,"atbilst daļēji",IF(AY154&gt;9,"atbilst pilnībā",IF(AY154&gt;0,"neattiecas",0))))</f>
        <v>0</v>
      </c>
      <c r="F154" s="52">
        <f>SUM(F155:F158)</f>
        <v>0</v>
      </c>
      <c r="G154" s="52">
        <f>SUM(G155:G158)</f>
        <v>0</v>
      </c>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2">
        <f>H8</f>
        <v>0</v>
      </c>
      <c r="AY154" s="93">
        <f>SUM(AY155:AY158)</f>
        <v>0</v>
      </c>
      <c r="AZ154" s="93">
        <v>145</v>
      </c>
      <c r="BA154" s="93"/>
      <c r="BB154" s="93" t="s">
        <v>108</v>
      </c>
      <c r="BC154" s="54"/>
      <c r="BD154" s="55">
        <f>MIN(BD155:BD158)</f>
        <v>0</v>
      </c>
      <c r="BE154" s="55">
        <f>MAX(BE155:BE158)</f>
        <v>0</v>
      </c>
      <c r="BF154" s="100"/>
      <c r="BG154" s="54"/>
      <c r="BH154" s="56"/>
      <c r="BI154" s="57"/>
      <c r="BJ154" s="57"/>
      <c r="BK154" s="62"/>
    </row>
    <row r="155" spans="1:63" s="7" customFormat="1" ht="25.5" hidden="1" outlineLevel="2" x14ac:dyDescent="0.25">
      <c r="A155" s="81">
        <v>146</v>
      </c>
      <c r="B155" s="198" t="s">
        <v>201</v>
      </c>
      <c r="C155" s="199"/>
      <c r="D155" s="59" t="s">
        <v>255</v>
      </c>
      <c r="E155" s="45"/>
      <c r="F155" s="46">
        <f>COUNTA(H155:S155)</f>
        <v>0</v>
      </c>
      <c r="G155" s="36">
        <f>COUNTA(T155:AW155)</f>
        <v>0</v>
      </c>
      <c r="H155" s="18"/>
      <c r="I155" s="18"/>
      <c r="J155" s="18"/>
      <c r="K155" s="18"/>
      <c r="L155" s="18"/>
      <c r="M155" s="18"/>
      <c r="N155" s="18"/>
      <c r="O155" s="18"/>
      <c r="P155" s="18"/>
      <c r="Q155" s="18"/>
      <c r="R155" s="18"/>
      <c r="S155" s="18"/>
      <c r="T155" s="18"/>
      <c r="U155" s="18"/>
      <c r="V155" s="18"/>
      <c r="W155" s="18"/>
      <c r="X155" s="18"/>
      <c r="Y155" s="18"/>
      <c r="Z155" s="18"/>
      <c r="AA155" s="18"/>
      <c r="AB155" s="18"/>
      <c r="AC155" s="18"/>
      <c r="AD155" s="18"/>
      <c r="AE155" s="18"/>
      <c r="AF155" s="18"/>
      <c r="AG155" s="18"/>
      <c r="AH155" s="18"/>
      <c r="AI155" s="18"/>
      <c r="AJ155" s="18"/>
      <c r="AK155" s="18"/>
      <c r="AL155" s="18"/>
      <c r="AM155" s="18"/>
      <c r="AN155" s="18"/>
      <c r="AO155" s="18"/>
      <c r="AP155" s="18"/>
      <c r="AQ155" s="18"/>
      <c r="AR155" s="18"/>
      <c r="AS155" s="18"/>
      <c r="AT155" s="18"/>
      <c r="AU155" s="18"/>
      <c r="AV155" s="18"/>
      <c r="AW155" s="18"/>
      <c r="AX155" s="47"/>
      <c r="AY155" s="93">
        <f>IF(E155="neattiecas",1,IF(E155="atbilst pilnībā",10,IF(E155="atbilst daļēji",100,IF(E155="neatbilst",1000,0))))</f>
        <v>0</v>
      </c>
      <c r="AZ155" s="93">
        <v>146</v>
      </c>
      <c r="BA155" s="93" t="s">
        <v>458</v>
      </c>
      <c r="BB155" s="93"/>
      <c r="BC155" s="44"/>
      <c r="BD155" s="15"/>
      <c r="BE155" s="15"/>
      <c r="BF155" s="101"/>
      <c r="BG155" s="6"/>
      <c r="BH155" s="6"/>
      <c r="BI155" s="29"/>
      <c r="BJ155" s="6"/>
      <c r="BK155" s="61"/>
    </row>
    <row r="156" spans="1:63" s="7" customFormat="1" ht="108" hidden="1" customHeight="1" outlineLevel="2" x14ac:dyDescent="0.25">
      <c r="A156" s="81">
        <v>147</v>
      </c>
      <c r="B156" s="198" t="s">
        <v>202</v>
      </c>
      <c r="C156" s="199"/>
      <c r="D156" s="58" t="s">
        <v>256</v>
      </c>
      <c r="E156" s="45"/>
      <c r="F156" s="46">
        <f>COUNTA(H156:S156)</f>
        <v>0</v>
      </c>
      <c r="G156" s="36">
        <f>COUNTA(T156:AW156)</f>
        <v>0</v>
      </c>
      <c r="H156" s="18"/>
      <c r="I156" s="18"/>
      <c r="J156" s="18"/>
      <c r="K156" s="18"/>
      <c r="L156" s="18"/>
      <c r="M156" s="18"/>
      <c r="N156" s="18"/>
      <c r="O156" s="18"/>
      <c r="P156" s="18"/>
      <c r="Q156" s="18"/>
      <c r="R156" s="18"/>
      <c r="S156" s="18"/>
      <c r="T156" s="18"/>
      <c r="U156" s="18"/>
      <c r="V156" s="18"/>
      <c r="W156" s="18"/>
      <c r="X156" s="18"/>
      <c r="Y156" s="18"/>
      <c r="Z156" s="18"/>
      <c r="AA156" s="18"/>
      <c r="AB156" s="18"/>
      <c r="AC156" s="18"/>
      <c r="AD156" s="18"/>
      <c r="AE156" s="18"/>
      <c r="AF156" s="18"/>
      <c r="AG156" s="18"/>
      <c r="AH156" s="18"/>
      <c r="AI156" s="18"/>
      <c r="AJ156" s="18"/>
      <c r="AK156" s="18"/>
      <c r="AL156" s="18"/>
      <c r="AM156" s="18"/>
      <c r="AN156" s="18"/>
      <c r="AO156" s="18"/>
      <c r="AP156" s="18"/>
      <c r="AQ156" s="18"/>
      <c r="AR156" s="18"/>
      <c r="AS156" s="18"/>
      <c r="AT156" s="18"/>
      <c r="AU156" s="18"/>
      <c r="AV156" s="18"/>
      <c r="AW156" s="18"/>
      <c r="AX156" s="47"/>
      <c r="AY156" s="93">
        <f>IF(E156="neattiecas",1,IF(E156="atbilst pilnībā",10,IF(E156="atbilst daļēji",100,IF(E156="neatbilst",1000,0))))</f>
        <v>0</v>
      </c>
      <c r="AZ156" s="93">
        <v>147</v>
      </c>
      <c r="BA156" s="93" t="s">
        <v>458</v>
      </c>
      <c r="BB156" s="93"/>
      <c r="BC156" s="44"/>
      <c r="BD156" s="15"/>
      <c r="BE156" s="15"/>
      <c r="BF156" s="101"/>
      <c r="BG156" s="6"/>
      <c r="BH156" s="6"/>
      <c r="BI156" s="29"/>
      <c r="BJ156" s="6"/>
      <c r="BK156" s="61"/>
    </row>
    <row r="157" spans="1:63" s="7" customFormat="1" ht="111" hidden="1" customHeight="1" outlineLevel="2" x14ac:dyDescent="0.25">
      <c r="A157" s="81">
        <v>148</v>
      </c>
      <c r="B157" s="198" t="s">
        <v>203</v>
      </c>
      <c r="C157" s="199"/>
      <c r="D157" s="58" t="s">
        <v>257</v>
      </c>
      <c r="E157" s="45"/>
      <c r="F157" s="46">
        <f>COUNTA(H157:S157)</f>
        <v>0</v>
      </c>
      <c r="G157" s="36">
        <f>COUNTA(T157:AW157)</f>
        <v>0</v>
      </c>
      <c r="H157" s="18"/>
      <c r="I157" s="18"/>
      <c r="J157" s="18"/>
      <c r="K157" s="18"/>
      <c r="L157" s="18"/>
      <c r="M157" s="18"/>
      <c r="N157" s="18"/>
      <c r="O157" s="18"/>
      <c r="P157" s="18"/>
      <c r="Q157" s="18"/>
      <c r="R157" s="18"/>
      <c r="S157" s="18"/>
      <c r="T157" s="18"/>
      <c r="U157" s="18"/>
      <c r="V157" s="18"/>
      <c r="W157" s="18"/>
      <c r="X157" s="18"/>
      <c r="Y157" s="18"/>
      <c r="Z157" s="18"/>
      <c r="AA157" s="18"/>
      <c r="AB157" s="18"/>
      <c r="AC157" s="18"/>
      <c r="AD157" s="18"/>
      <c r="AE157" s="18"/>
      <c r="AF157" s="18"/>
      <c r="AG157" s="18"/>
      <c r="AH157" s="18"/>
      <c r="AI157" s="18"/>
      <c r="AJ157" s="18"/>
      <c r="AK157" s="18"/>
      <c r="AL157" s="18"/>
      <c r="AM157" s="18"/>
      <c r="AN157" s="18"/>
      <c r="AO157" s="18"/>
      <c r="AP157" s="18"/>
      <c r="AQ157" s="18"/>
      <c r="AR157" s="18"/>
      <c r="AS157" s="18"/>
      <c r="AT157" s="18"/>
      <c r="AU157" s="18"/>
      <c r="AV157" s="18"/>
      <c r="AW157" s="18"/>
      <c r="AX157" s="47"/>
      <c r="AY157" s="93">
        <f>IF(E157="neattiecas",1,IF(E157="atbilst pilnībā",10,IF(E157="atbilst daļēji",100,IF(E157="neatbilst",1000,0))))</f>
        <v>0</v>
      </c>
      <c r="AZ157" s="93">
        <v>148</v>
      </c>
      <c r="BA157" s="93" t="s">
        <v>458</v>
      </c>
      <c r="BB157" s="93"/>
      <c r="BC157" s="44"/>
      <c r="BD157" s="15"/>
      <c r="BE157" s="15"/>
      <c r="BF157" s="101"/>
      <c r="BG157" s="6"/>
      <c r="BH157" s="6"/>
      <c r="BI157" s="29"/>
      <c r="BJ157" s="6"/>
      <c r="BK157" s="61"/>
    </row>
    <row r="158" spans="1:63" s="7" customFormat="1" ht="18" hidden="1" outlineLevel="2" x14ac:dyDescent="0.25">
      <c r="A158" s="81">
        <v>149</v>
      </c>
      <c r="B158" s="198" t="s">
        <v>204</v>
      </c>
      <c r="C158" s="199"/>
      <c r="D158" s="58" t="s">
        <v>258</v>
      </c>
      <c r="E158" s="45"/>
      <c r="F158" s="46">
        <f>COUNTA(H158:S158)</f>
        <v>0</v>
      </c>
      <c r="G158" s="36">
        <f>COUNTA(T158:AW158)</f>
        <v>0</v>
      </c>
      <c r="H158" s="18"/>
      <c r="I158" s="18"/>
      <c r="J158" s="18"/>
      <c r="K158" s="18"/>
      <c r="L158" s="18"/>
      <c r="M158" s="18"/>
      <c r="N158" s="18"/>
      <c r="O158" s="18"/>
      <c r="P158" s="18"/>
      <c r="Q158" s="18"/>
      <c r="R158" s="18"/>
      <c r="S158" s="18"/>
      <c r="T158" s="18"/>
      <c r="U158" s="18"/>
      <c r="V158" s="18"/>
      <c r="W158" s="18"/>
      <c r="X158" s="18"/>
      <c r="Y158" s="18"/>
      <c r="Z158" s="18"/>
      <c r="AA158" s="18"/>
      <c r="AB158" s="18"/>
      <c r="AC158" s="18"/>
      <c r="AD158" s="18"/>
      <c r="AE158" s="18"/>
      <c r="AF158" s="18"/>
      <c r="AG158" s="18"/>
      <c r="AH158" s="18"/>
      <c r="AI158" s="18"/>
      <c r="AJ158" s="18"/>
      <c r="AK158" s="18"/>
      <c r="AL158" s="18"/>
      <c r="AM158" s="18"/>
      <c r="AN158" s="18"/>
      <c r="AO158" s="18"/>
      <c r="AP158" s="18"/>
      <c r="AQ158" s="18"/>
      <c r="AR158" s="18"/>
      <c r="AS158" s="18"/>
      <c r="AT158" s="18"/>
      <c r="AU158" s="18"/>
      <c r="AV158" s="18"/>
      <c r="AW158" s="18"/>
      <c r="AX158" s="47"/>
      <c r="AY158" s="93">
        <f>IF(E158="neattiecas",1,IF(E158="atbilst pilnībā",10,IF(E158="atbilst daļēji",100,IF(E158="neatbilst",1000,0))))</f>
        <v>0</v>
      </c>
      <c r="AZ158" s="93">
        <v>149</v>
      </c>
      <c r="BA158" s="93" t="s">
        <v>458</v>
      </c>
      <c r="BB158" s="93"/>
      <c r="BC158" s="44"/>
      <c r="BD158" s="15"/>
      <c r="BE158" s="15"/>
      <c r="BF158" s="101"/>
      <c r="BG158" s="6"/>
      <c r="BH158" s="6"/>
      <c r="BI158" s="29"/>
      <c r="BJ158" s="6"/>
      <c r="BK158" s="61"/>
    </row>
    <row r="159" spans="1:63" ht="35.1" customHeight="1" outlineLevel="1" collapsed="1" x14ac:dyDescent="0.25">
      <c r="A159" s="81">
        <v>150</v>
      </c>
      <c r="B159" s="60" t="s">
        <v>96</v>
      </c>
      <c r="C159" s="200" t="s">
        <v>68</v>
      </c>
      <c r="D159" s="201"/>
      <c r="E159" s="28">
        <f>IF(AY159&gt;999,"neatbilst",IF(AY159&gt;99,"atbilst daļēji",IF(AY159&gt;9,"atbilst pilnībā",IF(AY159&gt;0,"neattiecas",0))))</f>
        <v>0</v>
      </c>
      <c r="F159" s="52">
        <f>SUM(F160:F168)</f>
        <v>0</v>
      </c>
      <c r="G159" s="52">
        <f>SUM(G160:G168)</f>
        <v>0</v>
      </c>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2">
        <f>I8</f>
        <v>0</v>
      </c>
      <c r="AY159" s="93">
        <f>SUM(AY160:AY168)</f>
        <v>0</v>
      </c>
      <c r="AZ159" s="93">
        <v>150</v>
      </c>
      <c r="BA159" s="93"/>
      <c r="BB159" s="93" t="s">
        <v>108</v>
      </c>
      <c r="BC159" s="54"/>
      <c r="BD159" s="55">
        <f>MIN(BD160:BD168)</f>
        <v>0</v>
      </c>
      <c r="BE159" s="55">
        <f>MAX(BE160:BE168)</f>
        <v>0</v>
      </c>
      <c r="BF159" s="100"/>
      <c r="BG159" s="54"/>
      <c r="BH159" s="56"/>
      <c r="BI159" s="57"/>
      <c r="BJ159" s="57"/>
      <c r="BK159" s="62"/>
    </row>
    <row r="160" spans="1:63" s="7" customFormat="1" ht="45" hidden="1" customHeight="1" outlineLevel="2" x14ac:dyDescent="0.25">
      <c r="A160" s="81">
        <v>151</v>
      </c>
      <c r="B160" s="198" t="s">
        <v>205</v>
      </c>
      <c r="C160" s="199"/>
      <c r="D160" s="59" t="s">
        <v>397</v>
      </c>
      <c r="E160" s="45"/>
      <c r="F160" s="46">
        <f t="shared" ref="F160:F168" si="23">COUNTA(H160:S160)</f>
        <v>0</v>
      </c>
      <c r="G160" s="36">
        <f t="shared" ref="G160:G168" si="24">COUNTA(T160:AW160)</f>
        <v>0</v>
      </c>
      <c r="H160" s="18"/>
      <c r="I160" s="18"/>
      <c r="J160" s="18"/>
      <c r="K160" s="18"/>
      <c r="L160" s="18"/>
      <c r="M160" s="18"/>
      <c r="N160" s="18"/>
      <c r="O160" s="18"/>
      <c r="P160" s="18"/>
      <c r="Q160" s="18"/>
      <c r="R160" s="18"/>
      <c r="S160" s="18"/>
      <c r="T160" s="18"/>
      <c r="U160" s="18"/>
      <c r="V160" s="18"/>
      <c r="W160" s="18"/>
      <c r="X160" s="18"/>
      <c r="Y160" s="18"/>
      <c r="Z160" s="18"/>
      <c r="AA160" s="18"/>
      <c r="AB160" s="18"/>
      <c r="AC160" s="18"/>
      <c r="AD160" s="18"/>
      <c r="AE160" s="18"/>
      <c r="AF160" s="18"/>
      <c r="AG160" s="18"/>
      <c r="AH160" s="18"/>
      <c r="AI160" s="18"/>
      <c r="AJ160" s="18"/>
      <c r="AK160" s="18"/>
      <c r="AL160" s="18"/>
      <c r="AM160" s="18"/>
      <c r="AN160" s="18"/>
      <c r="AO160" s="18"/>
      <c r="AP160" s="18"/>
      <c r="AQ160" s="18"/>
      <c r="AR160" s="18"/>
      <c r="AS160" s="18"/>
      <c r="AT160" s="18"/>
      <c r="AU160" s="18"/>
      <c r="AV160" s="18"/>
      <c r="AW160" s="18"/>
      <c r="AX160" s="47"/>
      <c r="AY160" s="93">
        <f t="shared" ref="AY160:AY168" si="25">IF(E160="neattiecas",1,IF(E160="atbilst pilnībā",10,IF(E160="atbilst daļēji",100,IF(E160="neatbilst",1000,0))))</f>
        <v>0</v>
      </c>
      <c r="AZ160" s="93">
        <v>151</v>
      </c>
      <c r="BA160" s="93" t="s">
        <v>458</v>
      </c>
      <c r="BB160" s="93"/>
      <c r="BC160" s="44"/>
      <c r="BD160" s="15"/>
      <c r="BE160" s="15"/>
      <c r="BF160" s="101"/>
      <c r="BG160" s="6"/>
      <c r="BH160" s="6"/>
      <c r="BI160" s="29"/>
      <c r="BJ160" s="6"/>
      <c r="BK160" s="61"/>
    </row>
    <row r="161" spans="1:63" s="7" customFormat="1" ht="35.25" hidden="1" customHeight="1" outlineLevel="2" x14ac:dyDescent="0.25">
      <c r="A161" s="81">
        <v>152</v>
      </c>
      <c r="B161" s="198" t="s">
        <v>206</v>
      </c>
      <c r="C161" s="199"/>
      <c r="D161" s="59" t="s">
        <v>259</v>
      </c>
      <c r="E161" s="45"/>
      <c r="F161" s="46">
        <f t="shared" si="23"/>
        <v>0</v>
      </c>
      <c r="G161" s="36">
        <f t="shared" si="24"/>
        <v>0</v>
      </c>
      <c r="H161" s="18"/>
      <c r="I161" s="18"/>
      <c r="J161" s="18"/>
      <c r="K161" s="18"/>
      <c r="L161" s="18"/>
      <c r="M161" s="18"/>
      <c r="N161" s="18"/>
      <c r="O161" s="18"/>
      <c r="P161" s="18"/>
      <c r="Q161" s="18"/>
      <c r="R161" s="18"/>
      <c r="S161" s="18"/>
      <c r="T161" s="18"/>
      <c r="U161" s="18"/>
      <c r="V161" s="18"/>
      <c r="W161" s="18"/>
      <c r="X161" s="18"/>
      <c r="Y161" s="18"/>
      <c r="Z161" s="18"/>
      <c r="AA161" s="18"/>
      <c r="AB161" s="18"/>
      <c r="AC161" s="18"/>
      <c r="AD161" s="18"/>
      <c r="AE161" s="18"/>
      <c r="AF161" s="18"/>
      <c r="AG161" s="18"/>
      <c r="AH161" s="18"/>
      <c r="AI161" s="18"/>
      <c r="AJ161" s="18"/>
      <c r="AK161" s="18"/>
      <c r="AL161" s="18"/>
      <c r="AM161" s="18"/>
      <c r="AN161" s="18"/>
      <c r="AO161" s="18"/>
      <c r="AP161" s="18"/>
      <c r="AQ161" s="18"/>
      <c r="AR161" s="18"/>
      <c r="AS161" s="18"/>
      <c r="AT161" s="18"/>
      <c r="AU161" s="18"/>
      <c r="AV161" s="18"/>
      <c r="AW161" s="18"/>
      <c r="AX161" s="47"/>
      <c r="AY161" s="93">
        <f t="shared" si="25"/>
        <v>0</v>
      </c>
      <c r="AZ161" s="93">
        <v>152</v>
      </c>
      <c r="BA161" s="93" t="s">
        <v>458</v>
      </c>
      <c r="BB161" s="93"/>
      <c r="BC161" s="44"/>
      <c r="BD161" s="15"/>
      <c r="BE161" s="15"/>
      <c r="BF161" s="101"/>
      <c r="BG161" s="6"/>
      <c r="BH161" s="6"/>
      <c r="BI161" s="29"/>
      <c r="BJ161" s="6"/>
      <c r="BK161" s="61"/>
    </row>
    <row r="162" spans="1:63" s="7" customFormat="1" ht="29.25" hidden="1" customHeight="1" outlineLevel="2" x14ac:dyDescent="0.25">
      <c r="A162" s="81">
        <v>153</v>
      </c>
      <c r="B162" s="202" t="s">
        <v>209</v>
      </c>
      <c r="C162" s="202"/>
      <c r="D162" s="58" t="s">
        <v>260</v>
      </c>
      <c r="E162" s="45"/>
      <c r="F162" s="46">
        <f t="shared" si="23"/>
        <v>0</v>
      </c>
      <c r="G162" s="36">
        <f t="shared" si="24"/>
        <v>0</v>
      </c>
      <c r="H162" s="18"/>
      <c r="I162" s="18"/>
      <c r="J162" s="18"/>
      <c r="K162" s="18"/>
      <c r="L162" s="18"/>
      <c r="M162" s="18"/>
      <c r="N162" s="18"/>
      <c r="O162" s="18"/>
      <c r="P162" s="18"/>
      <c r="Q162" s="18"/>
      <c r="R162" s="18"/>
      <c r="S162" s="18"/>
      <c r="T162" s="18"/>
      <c r="U162" s="18"/>
      <c r="V162" s="18"/>
      <c r="W162" s="18"/>
      <c r="X162" s="18"/>
      <c r="Y162" s="18"/>
      <c r="Z162" s="18"/>
      <c r="AA162" s="18"/>
      <c r="AB162" s="18"/>
      <c r="AC162" s="18"/>
      <c r="AD162" s="18"/>
      <c r="AE162" s="18"/>
      <c r="AF162" s="18"/>
      <c r="AG162" s="18"/>
      <c r="AH162" s="18"/>
      <c r="AI162" s="18"/>
      <c r="AJ162" s="18"/>
      <c r="AK162" s="18"/>
      <c r="AL162" s="18"/>
      <c r="AM162" s="18"/>
      <c r="AN162" s="18"/>
      <c r="AO162" s="18"/>
      <c r="AP162" s="18"/>
      <c r="AQ162" s="18"/>
      <c r="AR162" s="18"/>
      <c r="AS162" s="18"/>
      <c r="AT162" s="18"/>
      <c r="AU162" s="18"/>
      <c r="AV162" s="18"/>
      <c r="AW162" s="18"/>
      <c r="AX162" s="47"/>
      <c r="AY162" s="93">
        <f t="shared" si="25"/>
        <v>0</v>
      </c>
      <c r="AZ162" s="93">
        <v>153</v>
      </c>
      <c r="BA162" s="93" t="s">
        <v>458</v>
      </c>
      <c r="BB162" s="93"/>
      <c r="BC162" s="44"/>
      <c r="BD162" s="15"/>
      <c r="BE162" s="15"/>
      <c r="BF162" s="101"/>
      <c r="BG162" s="6"/>
      <c r="BH162" s="6"/>
      <c r="BI162" s="29"/>
      <c r="BJ162" s="6"/>
      <c r="BK162" s="61"/>
    </row>
    <row r="163" spans="1:63" s="7" customFormat="1" ht="18" hidden="1" outlineLevel="2" x14ac:dyDescent="0.25">
      <c r="A163" s="81">
        <v>154</v>
      </c>
      <c r="B163" s="202" t="s">
        <v>210</v>
      </c>
      <c r="C163" s="202"/>
      <c r="D163" s="58" t="s">
        <v>261</v>
      </c>
      <c r="E163" s="45"/>
      <c r="F163" s="46">
        <f t="shared" si="23"/>
        <v>0</v>
      </c>
      <c r="G163" s="36">
        <f t="shared" si="24"/>
        <v>0</v>
      </c>
      <c r="H163" s="18"/>
      <c r="I163" s="18"/>
      <c r="J163" s="18"/>
      <c r="K163" s="18"/>
      <c r="L163" s="18"/>
      <c r="M163" s="18"/>
      <c r="N163" s="18"/>
      <c r="O163" s="18"/>
      <c r="P163" s="18"/>
      <c r="Q163" s="18"/>
      <c r="R163" s="18"/>
      <c r="S163" s="18"/>
      <c r="T163" s="18"/>
      <c r="U163" s="18"/>
      <c r="V163" s="18"/>
      <c r="W163" s="18"/>
      <c r="X163" s="18"/>
      <c r="Y163" s="18"/>
      <c r="Z163" s="18"/>
      <c r="AA163" s="18"/>
      <c r="AB163" s="18"/>
      <c r="AC163" s="18"/>
      <c r="AD163" s="18"/>
      <c r="AE163" s="18"/>
      <c r="AF163" s="18"/>
      <c r="AG163" s="18"/>
      <c r="AH163" s="18"/>
      <c r="AI163" s="18"/>
      <c r="AJ163" s="18"/>
      <c r="AK163" s="18"/>
      <c r="AL163" s="18"/>
      <c r="AM163" s="18"/>
      <c r="AN163" s="18"/>
      <c r="AO163" s="18"/>
      <c r="AP163" s="18"/>
      <c r="AQ163" s="18"/>
      <c r="AR163" s="18"/>
      <c r="AS163" s="18"/>
      <c r="AT163" s="18"/>
      <c r="AU163" s="18"/>
      <c r="AV163" s="18"/>
      <c r="AW163" s="18"/>
      <c r="AX163" s="47"/>
      <c r="AY163" s="93">
        <f t="shared" si="25"/>
        <v>0</v>
      </c>
      <c r="AZ163" s="93">
        <v>154</v>
      </c>
      <c r="BA163" s="93" t="s">
        <v>458</v>
      </c>
      <c r="BB163" s="93"/>
      <c r="BC163" s="44"/>
      <c r="BD163" s="15"/>
      <c r="BE163" s="15"/>
      <c r="BF163" s="101"/>
      <c r="BG163" s="6"/>
      <c r="BH163" s="6"/>
      <c r="BI163" s="29"/>
      <c r="BJ163" s="6"/>
      <c r="BK163" s="61"/>
    </row>
    <row r="164" spans="1:63" s="7" customFormat="1" ht="32.25" hidden="1" customHeight="1" outlineLevel="2" x14ac:dyDescent="0.25">
      <c r="A164" s="81">
        <v>155</v>
      </c>
      <c r="B164" s="202" t="s">
        <v>211</v>
      </c>
      <c r="C164" s="202"/>
      <c r="D164" s="58" t="s">
        <v>262</v>
      </c>
      <c r="E164" s="45"/>
      <c r="F164" s="46">
        <f t="shared" si="23"/>
        <v>0</v>
      </c>
      <c r="G164" s="36">
        <f t="shared" si="24"/>
        <v>0</v>
      </c>
      <c r="H164" s="18"/>
      <c r="I164" s="18"/>
      <c r="J164" s="18"/>
      <c r="K164" s="18"/>
      <c r="L164" s="18"/>
      <c r="M164" s="18"/>
      <c r="N164" s="18"/>
      <c r="O164" s="18"/>
      <c r="P164" s="18"/>
      <c r="Q164" s="18"/>
      <c r="R164" s="18"/>
      <c r="S164" s="18"/>
      <c r="T164" s="18"/>
      <c r="U164" s="18"/>
      <c r="V164" s="18"/>
      <c r="W164" s="18"/>
      <c r="X164" s="18"/>
      <c r="Y164" s="18"/>
      <c r="Z164" s="18"/>
      <c r="AA164" s="18"/>
      <c r="AB164" s="18"/>
      <c r="AC164" s="18"/>
      <c r="AD164" s="18"/>
      <c r="AE164" s="18"/>
      <c r="AF164" s="18"/>
      <c r="AG164" s="18"/>
      <c r="AH164" s="18"/>
      <c r="AI164" s="18"/>
      <c r="AJ164" s="18"/>
      <c r="AK164" s="18"/>
      <c r="AL164" s="18"/>
      <c r="AM164" s="18"/>
      <c r="AN164" s="18"/>
      <c r="AO164" s="18"/>
      <c r="AP164" s="18"/>
      <c r="AQ164" s="18"/>
      <c r="AR164" s="18"/>
      <c r="AS164" s="18"/>
      <c r="AT164" s="18"/>
      <c r="AU164" s="18"/>
      <c r="AV164" s="18"/>
      <c r="AW164" s="18"/>
      <c r="AX164" s="47"/>
      <c r="AY164" s="93">
        <f t="shared" si="25"/>
        <v>0</v>
      </c>
      <c r="AZ164" s="93">
        <v>155</v>
      </c>
      <c r="BA164" s="93" t="s">
        <v>458</v>
      </c>
      <c r="BB164" s="93"/>
      <c r="BC164" s="44"/>
      <c r="BD164" s="15"/>
      <c r="BE164" s="15"/>
      <c r="BF164" s="101"/>
      <c r="BG164" s="6"/>
      <c r="BH164" s="6"/>
      <c r="BI164" s="29"/>
      <c r="BJ164" s="6"/>
      <c r="BK164" s="61"/>
    </row>
    <row r="165" spans="1:63" s="7" customFormat="1" ht="28.5" hidden="1" customHeight="1" outlineLevel="2" x14ac:dyDescent="0.25">
      <c r="A165" s="81">
        <v>156</v>
      </c>
      <c r="B165" s="202" t="s">
        <v>212</v>
      </c>
      <c r="C165" s="202"/>
      <c r="D165" s="58" t="s">
        <v>418</v>
      </c>
      <c r="E165" s="45"/>
      <c r="F165" s="46">
        <f t="shared" si="23"/>
        <v>0</v>
      </c>
      <c r="G165" s="36">
        <f t="shared" si="24"/>
        <v>0</v>
      </c>
      <c r="H165" s="18"/>
      <c r="I165" s="18"/>
      <c r="J165" s="18"/>
      <c r="K165" s="18"/>
      <c r="L165" s="18"/>
      <c r="M165" s="18"/>
      <c r="N165" s="18"/>
      <c r="O165" s="18"/>
      <c r="P165" s="18"/>
      <c r="Q165" s="18"/>
      <c r="R165" s="18"/>
      <c r="S165" s="18"/>
      <c r="T165" s="18"/>
      <c r="U165" s="18"/>
      <c r="V165" s="18"/>
      <c r="W165" s="18"/>
      <c r="X165" s="18"/>
      <c r="Y165" s="18"/>
      <c r="Z165" s="18"/>
      <c r="AA165" s="18"/>
      <c r="AB165" s="18"/>
      <c r="AC165" s="18"/>
      <c r="AD165" s="18"/>
      <c r="AE165" s="18"/>
      <c r="AF165" s="18"/>
      <c r="AG165" s="18"/>
      <c r="AH165" s="18"/>
      <c r="AI165" s="18"/>
      <c r="AJ165" s="18"/>
      <c r="AK165" s="18"/>
      <c r="AL165" s="18"/>
      <c r="AM165" s="18"/>
      <c r="AN165" s="18"/>
      <c r="AO165" s="18"/>
      <c r="AP165" s="18"/>
      <c r="AQ165" s="18"/>
      <c r="AR165" s="18"/>
      <c r="AS165" s="18"/>
      <c r="AT165" s="18"/>
      <c r="AU165" s="18"/>
      <c r="AV165" s="18"/>
      <c r="AW165" s="18"/>
      <c r="AX165" s="47"/>
      <c r="AY165" s="93">
        <f t="shared" si="25"/>
        <v>0</v>
      </c>
      <c r="AZ165" s="93">
        <v>156</v>
      </c>
      <c r="BA165" s="93" t="s">
        <v>458</v>
      </c>
      <c r="BB165" s="93"/>
      <c r="BC165" s="44"/>
      <c r="BD165" s="15"/>
      <c r="BE165" s="15"/>
      <c r="BF165" s="101"/>
      <c r="BG165" s="6"/>
      <c r="BH165" s="6"/>
      <c r="BI165" s="29"/>
      <c r="BJ165" s="6"/>
      <c r="BK165" s="61"/>
    </row>
    <row r="166" spans="1:63" s="7" customFormat="1" ht="42.75" hidden="1" customHeight="1" outlineLevel="2" x14ac:dyDescent="0.25">
      <c r="A166" s="81">
        <v>157</v>
      </c>
      <c r="B166" s="198" t="s">
        <v>207</v>
      </c>
      <c r="C166" s="199"/>
      <c r="D166" s="58" t="s">
        <v>263</v>
      </c>
      <c r="E166" s="45"/>
      <c r="F166" s="46">
        <f t="shared" si="23"/>
        <v>0</v>
      </c>
      <c r="G166" s="36">
        <f t="shared" si="24"/>
        <v>0</v>
      </c>
      <c r="H166" s="18"/>
      <c r="I166" s="18"/>
      <c r="J166" s="18"/>
      <c r="K166" s="18"/>
      <c r="L166" s="18"/>
      <c r="M166" s="18"/>
      <c r="N166" s="18"/>
      <c r="O166" s="18"/>
      <c r="P166" s="18"/>
      <c r="Q166" s="18"/>
      <c r="R166" s="18"/>
      <c r="S166" s="18"/>
      <c r="T166" s="18"/>
      <c r="U166" s="18"/>
      <c r="V166" s="18"/>
      <c r="W166" s="18"/>
      <c r="X166" s="18"/>
      <c r="Y166" s="18"/>
      <c r="Z166" s="18"/>
      <c r="AA166" s="18"/>
      <c r="AB166" s="18"/>
      <c r="AC166" s="18"/>
      <c r="AD166" s="18"/>
      <c r="AE166" s="18"/>
      <c r="AF166" s="18"/>
      <c r="AG166" s="18"/>
      <c r="AH166" s="18"/>
      <c r="AI166" s="18"/>
      <c r="AJ166" s="18"/>
      <c r="AK166" s="18"/>
      <c r="AL166" s="18"/>
      <c r="AM166" s="18"/>
      <c r="AN166" s="18"/>
      <c r="AO166" s="18"/>
      <c r="AP166" s="18"/>
      <c r="AQ166" s="18"/>
      <c r="AR166" s="18"/>
      <c r="AS166" s="18"/>
      <c r="AT166" s="18"/>
      <c r="AU166" s="18"/>
      <c r="AV166" s="18"/>
      <c r="AW166" s="18"/>
      <c r="AX166" s="47"/>
      <c r="AY166" s="93">
        <f t="shared" si="25"/>
        <v>0</v>
      </c>
      <c r="AZ166" s="93">
        <v>157</v>
      </c>
      <c r="BA166" s="93" t="s">
        <v>458</v>
      </c>
      <c r="BB166" s="93"/>
      <c r="BC166" s="44"/>
      <c r="BD166" s="15"/>
      <c r="BE166" s="15"/>
      <c r="BF166" s="101"/>
      <c r="BG166" s="6"/>
      <c r="BH166" s="6"/>
      <c r="BI166" s="29"/>
      <c r="BJ166" s="6"/>
      <c r="BK166" s="61"/>
    </row>
    <row r="167" spans="1:63" s="7" customFormat="1" ht="47.25" hidden="1" customHeight="1" outlineLevel="2" x14ac:dyDescent="0.25">
      <c r="A167" s="81">
        <v>158</v>
      </c>
      <c r="B167" s="202" t="s">
        <v>213</v>
      </c>
      <c r="C167" s="202"/>
      <c r="D167" s="59" t="s">
        <v>264</v>
      </c>
      <c r="E167" s="45"/>
      <c r="F167" s="46">
        <f t="shared" si="23"/>
        <v>0</v>
      </c>
      <c r="G167" s="36">
        <f t="shared" si="24"/>
        <v>0</v>
      </c>
      <c r="H167" s="18"/>
      <c r="I167" s="18"/>
      <c r="J167" s="18"/>
      <c r="K167" s="18"/>
      <c r="L167" s="18"/>
      <c r="M167" s="18"/>
      <c r="N167" s="18"/>
      <c r="O167" s="18"/>
      <c r="P167" s="18"/>
      <c r="Q167" s="18"/>
      <c r="R167" s="18"/>
      <c r="S167" s="18"/>
      <c r="T167" s="18"/>
      <c r="U167" s="18"/>
      <c r="V167" s="18"/>
      <c r="W167" s="18"/>
      <c r="X167" s="18"/>
      <c r="Y167" s="18"/>
      <c r="Z167" s="18"/>
      <c r="AA167" s="18"/>
      <c r="AB167" s="18"/>
      <c r="AC167" s="18"/>
      <c r="AD167" s="18"/>
      <c r="AE167" s="18"/>
      <c r="AF167" s="18"/>
      <c r="AG167" s="18"/>
      <c r="AH167" s="18"/>
      <c r="AI167" s="18"/>
      <c r="AJ167" s="18"/>
      <c r="AK167" s="18"/>
      <c r="AL167" s="18"/>
      <c r="AM167" s="18"/>
      <c r="AN167" s="18"/>
      <c r="AO167" s="18"/>
      <c r="AP167" s="18"/>
      <c r="AQ167" s="18"/>
      <c r="AR167" s="18"/>
      <c r="AS167" s="18"/>
      <c r="AT167" s="18"/>
      <c r="AU167" s="18"/>
      <c r="AV167" s="18"/>
      <c r="AW167" s="18"/>
      <c r="AX167" s="47"/>
      <c r="AY167" s="93">
        <f t="shared" si="25"/>
        <v>0</v>
      </c>
      <c r="AZ167" s="93">
        <v>158</v>
      </c>
      <c r="BA167" s="93" t="s">
        <v>458</v>
      </c>
      <c r="BB167" s="93"/>
      <c r="BC167" s="44"/>
      <c r="BD167" s="15"/>
      <c r="BE167" s="15"/>
      <c r="BF167" s="101"/>
      <c r="BG167" s="6"/>
      <c r="BH167" s="6"/>
      <c r="BI167" s="29"/>
      <c r="BJ167" s="6"/>
      <c r="BK167" s="61"/>
    </row>
    <row r="168" spans="1:63" s="7" customFormat="1" ht="30" hidden="1" customHeight="1" outlineLevel="2" x14ac:dyDescent="0.25">
      <c r="A168" s="81">
        <v>159</v>
      </c>
      <c r="B168" s="198" t="s">
        <v>208</v>
      </c>
      <c r="C168" s="199"/>
      <c r="D168" s="58" t="s">
        <v>265</v>
      </c>
      <c r="E168" s="45"/>
      <c r="F168" s="46">
        <f t="shared" si="23"/>
        <v>0</v>
      </c>
      <c r="G168" s="36">
        <f t="shared" si="24"/>
        <v>0</v>
      </c>
      <c r="H168" s="18"/>
      <c r="I168" s="18"/>
      <c r="J168" s="18"/>
      <c r="K168" s="18"/>
      <c r="L168" s="18"/>
      <c r="M168" s="18"/>
      <c r="N168" s="18"/>
      <c r="O168" s="18"/>
      <c r="P168" s="18"/>
      <c r="Q168" s="18"/>
      <c r="R168" s="18"/>
      <c r="S168" s="18"/>
      <c r="T168" s="18"/>
      <c r="U168" s="18"/>
      <c r="V168" s="18"/>
      <c r="W168" s="18"/>
      <c r="X168" s="18"/>
      <c r="Y168" s="18"/>
      <c r="Z168" s="18"/>
      <c r="AA168" s="18"/>
      <c r="AB168" s="18"/>
      <c r="AC168" s="18"/>
      <c r="AD168" s="18"/>
      <c r="AE168" s="18"/>
      <c r="AF168" s="18"/>
      <c r="AG168" s="18"/>
      <c r="AH168" s="18"/>
      <c r="AI168" s="18"/>
      <c r="AJ168" s="18"/>
      <c r="AK168" s="18"/>
      <c r="AL168" s="18"/>
      <c r="AM168" s="18"/>
      <c r="AN168" s="18"/>
      <c r="AO168" s="18"/>
      <c r="AP168" s="18"/>
      <c r="AQ168" s="18"/>
      <c r="AR168" s="18"/>
      <c r="AS168" s="18"/>
      <c r="AT168" s="18"/>
      <c r="AU168" s="18"/>
      <c r="AV168" s="18"/>
      <c r="AW168" s="18"/>
      <c r="AX168" s="47"/>
      <c r="AY168" s="93">
        <f t="shared" si="25"/>
        <v>0</v>
      </c>
      <c r="AZ168" s="93">
        <v>159</v>
      </c>
      <c r="BA168" s="93" t="s">
        <v>458</v>
      </c>
      <c r="BB168" s="93"/>
      <c r="BC168" s="44"/>
      <c r="BD168" s="15"/>
      <c r="BE168" s="15"/>
      <c r="BF168" s="101"/>
      <c r="BG168" s="6"/>
      <c r="BH168" s="6"/>
      <c r="BI168" s="29"/>
      <c r="BJ168" s="6"/>
      <c r="BK168" s="61"/>
    </row>
    <row r="169" spans="1:63" ht="35.1" customHeight="1" outlineLevel="1" collapsed="1" x14ac:dyDescent="0.25">
      <c r="A169" s="81">
        <v>160</v>
      </c>
      <c r="B169" s="60" t="s">
        <v>98</v>
      </c>
      <c r="C169" s="200" t="s">
        <v>97</v>
      </c>
      <c r="D169" s="201"/>
      <c r="E169" s="28">
        <f>IF(AY169&gt;999,"neatbilst",IF(AY169&gt;99,"atbilst daļēji",IF(AY169&gt;9,"atbilst pilnībā",IF(AY169&gt;0,"neattiecas",0))))</f>
        <v>0</v>
      </c>
      <c r="F169" s="52">
        <f>SUM(F170:F172)</f>
        <v>0</v>
      </c>
      <c r="G169" s="52">
        <f>SUM(G170:G172)</f>
        <v>0</v>
      </c>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2">
        <f>J8</f>
        <v>0</v>
      </c>
      <c r="AY169" s="93">
        <f>SUM(AY170:AY172)</f>
        <v>0</v>
      </c>
      <c r="AZ169" s="93">
        <v>160</v>
      </c>
      <c r="BA169" s="93"/>
      <c r="BB169" s="93" t="s">
        <v>108</v>
      </c>
      <c r="BC169" s="54"/>
      <c r="BD169" s="55">
        <f>MIN(BD170:BD172)</f>
        <v>0</v>
      </c>
      <c r="BE169" s="55">
        <f>MAX(BE170:BE172)</f>
        <v>0</v>
      </c>
      <c r="BF169" s="100"/>
      <c r="BG169" s="54"/>
      <c r="BH169" s="56"/>
      <c r="BI169" s="57"/>
      <c r="BJ169" s="57"/>
      <c r="BK169" s="62"/>
    </row>
    <row r="170" spans="1:63" s="7" customFormat="1" ht="87.75" hidden="1" customHeight="1" outlineLevel="2" x14ac:dyDescent="0.25">
      <c r="A170" s="81">
        <v>161</v>
      </c>
      <c r="B170" s="198" t="s">
        <v>214</v>
      </c>
      <c r="C170" s="199"/>
      <c r="D170" s="59" t="s">
        <v>419</v>
      </c>
      <c r="E170" s="45"/>
      <c r="F170" s="46">
        <f>COUNTA(H170:S170)</f>
        <v>0</v>
      </c>
      <c r="G170" s="36">
        <f>COUNTA(T170:AW170)</f>
        <v>0</v>
      </c>
      <c r="H170" s="18"/>
      <c r="I170" s="18"/>
      <c r="J170" s="18"/>
      <c r="K170" s="18"/>
      <c r="L170" s="18"/>
      <c r="M170" s="18"/>
      <c r="N170" s="18"/>
      <c r="O170" s="18"/>
      <c r="P170" s="18"/>
      <c r="Q170" s="18"/>
      <c r="R170" s="18"/>
      <c r="S170" s="18"/>
      <c r="T170" s="18"/>
      <c r="U170" s="18"/>
      <c r="V170" s="18"/>
      <c r="W170" s="18"/>
      <c r="X170" s="18"/>
      <c r="Y170" s="18"/>
      <c r="Z170" s="18"/>
      <c r="AA170" s="18"/>
      <c r="AB170" s="18"/>
      <c r="AC170" s="18"/>
      <c r="AD170" s="18"/>
      <c r="AE170" s="18"/>
      <c r="AF170" s="18"/>
      <c r="AG170" s="18"/>
      <c r="AH170" s="18"/>
      <c r="AI170" s="18"/>
      <c r="AJ170" s="18"/>
      <c r="AK170" s="18"/>
      <c r="AL170" s="18"/>
      <c r="AM170" s="18"/>
      <c r="AN170" s="18"/>
      <c r="AO170" s="18"/>
      <c r="AP170" s="18"/>
      <c r="AQ170" s="18"/>
      <c r="AR170" s="18"/>
      <c r="AS170" s="18"/>
      <c r="AT170" s="18"/>
      <c r="AU170" s="18"/>
      <c r="AV170" s="18"/>
      <c r="AW170" s="18"/>
      <c r="AX170" s="47"/>
      <c r="AY170" s="93">
        <f>IF(E170="neattiecas",1,IF(E170="atbilst pilnībā",10,IF(E170="atbilst daļēji",100,IF(E170="neatbilst",1000,0))))</f>
        <v>0</v>
      </c>
      <c r="AZ170" s="93">
        <v>161</v>
      </c>
      <c r="BA170" s="93" t="s">
        <v>458</v>
      </c>
      <c r="BB170" s="93"/>
      <c r="BC170" s="44"/>
      <c r="BD170" s="15"/>
      <c r="BE170" s="15"/>
      <c r="BF170" s="101"/>
      <c r="BG170" s="6"/>
      <c r="BH170" s="6"/>
      <c r="BI170" s="29"/>
      <c r="BJ170" s="6"/>
      <c r="BK170" s="61"/>
    </row>
    <row r="171" spans="1:63" s="7" customFormat="1" ht="45" hidden="1" customHeight="1" outlineLevel="2" x14ac:dyDescent="0.25">
      <c r="A171" s="81">
        <v>162</v>
      </c>
      <c r="B171" s="198" t="s">
        <v>215</v>
      </c>
      <c r="C171" s="199"/>
      <c r="D171" s="59" t="s">
        <v>420</v>
      </c>
      <c r="E171" s="45"/>
      <c r="F171" s="46">
        <f>COUNTA(H171:S171)</f>
        <v>0</v>
      </c>
      <c r="G171" s="36">
        <f>COUNTA(T171:AW171)</f>
        <v>0</v>
      </c>
      <c r="H171" s="18"/>
      <c r="I171" s="18"/>
      <c r="J171" s="18"/>
      <c r="K171" s="18"/>
      <c r="L171" s="18"/>
      <c r="M171" s="18"/>
      <c r="N171" s="18"/>
      <c r="O171" s="18"/>
      <c r="P171" s="18"/>
      <c r="Q171" s="18"/>
      <c r="R171" s="18"/>
      <c r="S171" s="18"/>
      <c r="T171" s="18"/>
      <c r="U171" s="18"/>
      <c r="V171" s="18"/>
      <c r="W171" s="18"/>
      <c r="X171" s="18"/>
      <c r="Y171" s="18"/>
      <c r="Z171" s="18"/>
      <c r="AA171" s="18"/>
      <c r="AB171" s="18"/>
      <c r="AC171" s="18"/>
      <c r="AD171" s="18"/>
      <c r="AE171" s="18"/>
      <c r="AF171" s="18"/>
      <c r="AG171" s="18"/>
      <c r="AH171" s="18"/>
      <c r="AI171" s="18"/>
      <c r="AJ171" s="18"/>
      <c r="AK171" s="18"/>
      <c r="AL171" s="18"/>
      <c r="AM171" s="18"/>
      <c r="AN171" s="18"/>
      <c r="AO171" s="18"/>
      <c r="AP171" s="18"/>
      <c r="AQ171" s="18"/>
      <c r="AR171" s="18"/>
      <c r="AS171" s="18"/>
      <c r="AT171" s="18"/>
      <c r="AU171" s="18"/>
      <c r="AV171" s="18"/>
      <c r="AW171" s="18"/>
      <c r="AX171" s="47"/>
      <c r="AY171" s="93">
        <f>IF(E171="neattiecas",1,IF(E171="atbilst pilnībā",10,IF(E171="atbilst daļēji",100,IF(E171="neatbilst",1000,0))))</f>
        <v>0</v>
      </c>
      <c r="AZ171" s="93">
        <v>162</v>
      </c>
      <c r="BA171" s="93" t="s">
        <v>458</v>
      </c>
      <c r="BB171" s="93"/>
      <c r="BC171" s="44"/>
      <c r="BD171" s="15"/>
      <c r="BE171" s="15"/>
      <c r="BF171" s="101"/>
      <c r="BG171" s="6"/>
      <c r="BH171" s="6"/>
      <c r="BI171" s="29"/>
      <c r="BJ171" s="6"/>
      <c r="BK171" s="61"/>
    </row>
    <row r="172" spans="1:63" s="7" customFormat="1" ht="45" hidden="1" customHeight="1" outlineLevel="2" x14ac:dyDescent="0.25">
      <c r="A172" s="81">
        <v>163</v>
      </c>
      <c r="B172" s="198" t="s">
        <v>216</v>
      </c>
      <c r="C172" s="199"/>
      <c r="D172" s="58" t="s">
        <v>421</v>
      </c>
      <c r="E172" s="45"/>
      <c r="F172" s="46">
        <f>COUNTA(H172:S172)</f>
        <v>0</v>
      </c>
      <c r="G172" s="36">
        <f>COUNTA(T172:AW172)</f>
        <v>0</v>
      </c>
      <c r="H172" s="18"/>
      <c r="I172" s="18"/>
      <c r="J172" s="18"/>
      <c r="K172" s="18"/>
      <c r="L172" s="18"/>
      <c r="M172" s="18"/>
      <c r="N172" s="18"/>
      <c r="O172" s="18"/>
      <c r="P172" s="18"/>
      <c r="Q172" s="18"/>
      <c r="R172" s="18"/>
      <c r="S172" s="18"/>
      <c r="T172" s="18"/>
      <c r="U172" s="18"/>
      <c r="V172" s="18"/>
      <c r="W172" s="18"/>
      <c r="X172" s="18"/>
      <c r="Y172" s="18"/>
      <c r="Z172" s="18"/>
      <c r="AA172" s="18"/>
      <c r="AB172" s="18"/>
      <c r="AC172" s="18"/>
      <c r="AD172" s="18"/>
      <c r="AE172" s="18"/>
      <c r="AF172" s="18"/>
      <c r="AG172" s="18"/>
      <c r="AH172" s="18"/>
      <c r="AI172" s="18"/>
      <c r="AJ172" s="18"/>
      <c r="AK172" s="18"/>
      <c r="AL172" s="18"/>
      <c r="AM172" s="18"/>
      <c r="AN172" s="18"/>
      <c r="AO172" s="18"/>
      <c r="AP172" s="18"/>
      <c r="AQ172" s="18"/>
      <c r="AR172" s="18"/>
      <c r="AS172" s="18"/>
      <c r="AT172" s="18"/>
      <c r="AU172" s="18"/>
      <c r="AV172" s="18"/>
      <c r="AW172" s="18"/>
      <c r="AX172" s="47"/>
      <c r="AY172" s="93">
        <f>IF(E172="neattiecas",1,IF(E172="atbilst pilnībā",10,IF(E172="atbilst daļēji",100,IF(E172="neatbilst",1000,0))))</f>
        <v>0</v>
      </c>
      <c r="AZ172" s="93">
        <v>163</v>
      </c>
      <c r="BA172" s="93" t="s">
        <v>458</v>
      </c>
      <c r="BB172" s="93"/>
      <c r="BC172" s="44"/>
      <c r="BD172" s="15"/>
      <c r="BE172" s="15"/>
      <c r="BF172" s="101"/>
      <c r="BG172" s="6"/>
      <c r="BH172" s="6"/>
      <c r="BI172" s="29"/>
      <c r="BJ172" s="6"/>
      <c r="BK172" s="61"/>
    </row>
    <row r="173" spans="1:63" ht="35.1" customHeight="1" outlineLevel="1" collapsed="1" x14ac:dyDescent="0.25">
      <c r="A173" s="81">
        <v>164</v>
      </c>
      <c r="B173" s="60" t="s">
        <v>99</v>
      </c>
      <c r="C173" s="200" t="s">
        <v>66</v>
      </c>
      <c r="D173" s="201"/>
      <c r="E173" s="28">
        <f>IF(AY173&gt;999,"neatbilst",IF(AY173&gt;99,"atbilst daļēji",IF(AY173&gt;9,"atbilst pilnībā",IF(AY173&gt;0,"neattiecas",0))))</f>
        <v>0</v>
      </c>
      <c r="F173" s="52">
        <f>SUM(F174:F177)</f>
        <v>0</v>
      </c>
      <c r="G173" s="52">
        <f>SUM(G174:G177)</f>
        <v>0</v>
      </c>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2">
        <f>K8</f>
        <v>0</v>
      </c>
      <c r="AY173" s="93">
        <f>SUM(AY174:AY177)</f>
        <v>0</v>
      </c>
      <c r="AZ173" s="93">
        <v>164</v>
      </c>
      <c r="BA173" s="93"/>
      <c r="BB173" s="93" t="s">
        <v>108</v>
      </c>
      <c r="BC173" s="54"/>
      <c r="BD173" s="55">
        <f>MIN(BD174:BD177)</f>
        <v>0</v>
      </c>
      <c r="BE173" s="55">
        <f>MAX(BE174:BE177)</f>
        <v>0</v>
      </c>
      <c r="BF173" s="100"/>
      <c r="BG173" s="54"/>
      <c r="BH173" s="56"/>
      <c r="BI173" s="57"/>
      <c r="BJ173" s="57"/>
      <c r="BK173" s="62"/>
    </row>
    <row r="174" spans="1:63" s="7" customFormat="1" ht="105" hidden="1" customHeight="1" outlineLevel="2" x14ac:dyDescent="0.25">
      <c r="A174" s="81">
        <v>165</v>
      </c>
      <c r="B174" s="198" t="s">
        <v>217</v>
      </c>
      <c r="C174" s="199"/>
      <c r="D174" s="59" t="s">
        <v>425</v>
      </c>
      <c r="E174" s="45"/>
      <c r="F174" s="46">
        <f t="shared" ref="F174:F177" si="26">COUNTA(H174:S174)</f>
        <v>0</v>
      </c>
      <c r="G174" s="36">
        <f>COUNTA(T174:AW174)</f>
        <v>0</v>
      </c>
      <c r="H174" s="18"/>
      <c r="I174" s="18"/>
      <c r="J174" s="18"/>
      <c r="K174" s="18"/>
      <c r="L174" s="18"/>
      <c r="M174" s="18"/>
      <c r="N174" s="18"/>
      <c r="O174" s="18"/>
      <c r="P174" s="18"/>
      <c r="Q174" s="18"/>
      <c r="R174" s="18"/>
      <c r="S174" s="18"/>
      <c r="T174" s="18"/>
      <c r="U174" s="18"/>
      <c r="V174" s="18"/>
      <c r="W174" s="18"/>
      <c r="X174" s="18"/>
      <c r="Y174" s="18"/>
      <c r="Z174" s="18"/>
      <c r="AA174" s="18"/>
      <c r="AB174" s="18"/>
      <c r="AC174" s="18"/>
      <c r="AD174" s="18"/>
      <c r="AE174" s="18"/>
      <c r="AF174" s="18"/>
      <c r="AG174" s="18"/>
      <c r="AH174" s="18"/>
      <c r="AI174" s="18"/>
      <c r="AJ174" s="18"/>
      <c r="AK174" s="18"/>
      <c r="AL174" s="18"/>
      <c r="AM174" s="18"/>
      <c r="AN174" s="18"/>
      <c r="AO174" s="18"/>
      <c r="AP174" s="18"/>
      <c r="AQ174" s="18"/>
      <c r="AR174" s="18"/>
      <c r="AS174" s="18"/>
      <c r="AT174" s="18"/>
      <c r="AU174" s="18"/>
      <c r="AV174" s="18"/>
      <c r="AW174" s="18"/>
      <c r="AX174" s="47"/>
      <c r="AY174" s="93">
        <f>IF(E174="neattiecas",1,IF(E174="atbilst pilnībā",10,IF(E174="atbilst daļēji",100,IF(E174="neatbilst",1000,0))))</f>
        <v>0</v>
      </c>
      <c r="AZ174" s="93">
        <v>165</v>
      </c>
      <c r="BA174" s="93" t="s">
        <v>458</v>
      </c>
      <c r="BB174" s="93"/>
      <c r="BC174" s="44"/>
      <c r="BD174" s="15"/>
      <c r="BE174" s="15"/>
      <c r="BF174" s="101"/>
      <c r="BG174" s="6"/>
      <c r="BH174" s="6"/>
      <c r="BI174" s="29"/>
      <c r="BJ174" s="6"/>
      <c r="BK174" s="61"/>
    </row>
    <row r="175" spans="1:63" s="7" customFormat="1" ht="35.1" hidden="1" customHeight="1" outlineLevel="2" x14ac:dyDescent="0.25">
      <c r="A175" s="81">
        <v>166</v>
      </c>
      <c r="B175" s="198" t="s">
        <v>218</v>
      </c>
      <c r="C175" s="199"/>
      <c r="D175" s="59" t="s">
        <v>422</v>
      </c>
      <c r="E175" s="45"/>
      <c r="F175" s="46">
        <f t="shared" ref="F175" si="27">COUNTA(H175:S175)</f>
        <v>0</v>
      </c>
      <c r="G175" s="36">
        <f>COUNTA(T175:AW175)</f>
        <v>0</v>
      </c>
      <c r="H175" s="18"/>
      <c r="I175" s="18"/>
      <c r="J175" s="18"/>
      <c r="K175" s="18"/>
      <c r="L175" s="18"/>
      <c r="M175" s="18"/>
      <c r="N175" s="18"/>
      <c r="O175" s="18"/>
      <c r="P175" s="18"/>
      <c r="Q175" s="18"/>
      <c r="R175" s="18"/>
      <c r="S175" s="18"/>
      <c r="T175" s="18"/>
      <c r="U175" s="18"/>
      <c r="V175" s="18"/>
      <c r="W175" s="18"/>
      <c r="X175" s="18"/>
      <c r="Y175" s="18"/>
      <c r="Z175" s="18"/>
      <c r="AA175" s="18"/>
      <c r="AB175" s="18"/>
      <c r="AC175" s="18"/>
      <c r="AD175" s="18"/>
      <c r="AE175" s="18"/>
      <c r="AF175" s="18"/>
      <c r="AG175" s="18"/>
      <c r="AH175" s="18"/>
      <c r="AI175" s="18"/>
      <c r="AJ175" s="18"/>
      <c r="AK175" s="18"/>
      <c r="AL175" s="18"/>
      <c r="AM175" s="18"/>
      <c r="AN175" s="18"/>
      <c r="AO175" s="18"/>
      <c r="AP175" s="18"/>
      <c r="AQ175" s="18"/>
      <c r="AR175" s="18"/>
      <c r="AS175" s="18"/>
      <c r="AT175" s="18"/>
      <c r="AU175" s="18"/>
      <c r="AV175" s="18"/>
      <c r="AW175" s="18"/>
      <c r="AX175" s="47"/>
      <c r="AY175" s="93">
        <f>IF(E175="neattiecas",1,IF(E175="atbilst pilnībā",10,IF(E175="atbilst daļēji",100,IF(E175="neatbilst",1000,0))))</f>
        <v>0</v>
      </c>
      <c r="AZ175" s="93">
        <v>166</v>
      </c>
      <c r="BA175" s="93" t="s">
        <v>458</v>
      </c>
      <c r="BB175" s="93"/>
      <c r="BC175" s="44"/>
      <c r="BD175" s="15"/>
      <c r="BE175" s="15"/>
      <c r="BF175" s="101"/>
      <c r="BG175" s="6"/>
      <c r="BH175" s="6"/>
      <c r="BI175" s="29"/>
      <c r="BJ175" s="6"/>
      <c r="BK175" s="61"/>
    </row>
    <row r="176" spans="1:63" s="7" customFormat="1" ht="35.1" hidden="1" customHeight="1" outlineLevel="2" x14ac:dyDescent="0.25">
      <c r="A176" s="81">
        <v>167</v>
      </c>
      <c r="B176" s="198" t="s">
        <v>219</v>
      </c>
      <c r="C176" s="199"/>
      <c r="D176" s="59" t="s">
        <v>423</v>
      </c>
      <c r="E176" s="45"/>
      <c r="F176" s="46">
        <f t="shared" si="26"/>
        <v>0</v>
      </c>
      <c r="G176" s="36">
        <f>COUNTA(T176:AW176)</f>
        <v>0</v>
      </c>
      <c r="H176" s="18"/>
      <c r="I176" s="18"/>
      <c r="J176" s="18"/>
      <c r="K176" s="18"/>
      <c r="L176" s="18"/>
      <c r="M176" s="18"/>
      <c r="N176" s="18"/>
      <c r="O176" s="18"/>
      <c r="P176" s="18"/>
      <c r="Q176" s="18"/>
      <c r="R176" s="18"/>
      <c r="S176" s="18"/>
      <c r="T176" s="18"/>
      <c r="U176" s="18"/>
      <c r="V176" s="18"/>
      <c r="W176" s="18"/>
      <c r="X176" s="18"/>
      <c r="Y176" s="18"/>
      <c r="Z176" s="18"/>
      <c r="AA176" s="18"/>
      <c r="AB176" s="18"/>
      <c r="AC176" s="18"/>
      <c r="AD176" s="18"/>
      <c r="AE176" s="18"/>
      <c r="AF176" s="18"/>
      <c r="AG176" s="18"/>
      <c r="AH176" s="18"/>
      <c r="AI176" s="18"/>
      <c r="AJ176" s="18"/>
      <c r="AK176" s="18"/>
      <c r="AL176" s="18"/>
      <c r="AM176" s="18"/>
      <c r="AN176" s="18"/>
      <c r="AO176" s="18"/>
      <c r="AP176" s="18"/>
      <c r="AQ176" s="18"/>
      <c r="AR176" s="18"/>
      <c r="AS176" s="18"/>
      <c r="AT176" s="18"/>
      <c r="AU176" s="18"/>
      <c r="AV176" s="18"/>
      <c r="AW176" s="18"/>
      <c r="AX176" s="47"/>
      <c r="AY176" s="93">
        <f>IF(E176="neattiecas",1,IF(E176="atbilst pilnībā",10,IF(E176="atbilst daļēji",100,IF(E176="neatbilst",1000,0))))</f>
        <v>0</v>
      </c>
      <c r="AZ176" s="93">
        <v>167</v>
      </c>
      <c r="BA176" s="93" t="s">
        <v>458</v>
      </c>
      <c r="BB176" s="93"/>
      <c r="BC176" s="44"/>
      <c r="BD176" s="15"/>
      <c r="BE176" s="15"/>
      <c r="BF176" s="101"/>
      <c r="BG176" s="6"/>
      <c r="BH176" s="6"/>
      <c r="BI176" s="29"/>
      <c r="BJ176" s="6"/>
      <c r="BK176" s="61"/>
    </row>
    <row r="177" spans="1:63" s="7" customFormat="1" ht="45" hidden="1" customHeight="1" outlineLevel="2" x14ac:dyDescent="0.25">
      <c r="A177" s="81">
        <v>168</v>
      </c>
      <c r="B177" s="198" t="s">
        <v>220</v>
      </c>
      <c r="C177" s="199"/>
      <c r="D177" s="59" t="s">
        <v>424</v>
      </c>
      <c r="E177" s="45"/>
      <c r="F177" s="46">
        <f t="shared" si="26"/>
        <v>0</v>
      </c>
      <c r="G177" s="36">
        <f>COUNTA(T177:AW177)</f>
        <v>0</v>
      </c>
      <c r="H177" s="18"/>
      <c r="I177" s="18"/>
      <c r="J177" s="18"/>
      <c r="K177" s="18"/>
      <c r="L177" s="18"/>
      <c r="M177" s="18"/>
      <c r="N177" s="18"/>
      <c r="O177" s="18"/>
      <c r="P177" s="18"/>
      <c r="Q177" s="18"/>
      <c r="R177" s="18"/>
      <c r="S177" s="18"/>
      <c r="T177" s="18"/>
      <c r="U177" s="18"/>
      <c r="V177" s="18"/>
      <c r="W177" s="18"/>
      <c r="X177" s="18"/>
      <c r="Y177" s="18"/>
      <c r="Z177" s="18"/>
      <c r="AA177" s="18"/>
      <c r="AB177" s="18"/>
      <c r="AC177" s="18"/>
      <c r="AD177" s="18"/>
      <c r="AE177" s="18"/>
      <c r="AF177" s="18"/>
      <c r="AG177" s="18"/>
      <c r="AH177" s="18"/>
      <c r="AI177" s="18"/>
      <c r="AJ177" s="18"/>
      <c r="AK177" s="18"/>
      <c r="AL177" s="18"/>
      <c r="AM177" s="18"/>
      <c r="AN177" s="18"/>
      <c r="AO177" s="18"/>
      <c r="AP177" s="18"/>
      <c r="AQ177" s="18"/>
      <c r="AR177" s="18"/>
      <c r="AS177" s="18"/>
      <c r="AT177" s="18"/>
      <c r="AU177" s="18"/>
      <c r="AV177" s="18"/>
      <c r="AW177" s="18"/>
      <c r="AX177" s="47"/>
      <c r="AY177" s="93">
        <f>IF(E177="neattiecas",1,IF(E177="atbilst pilnībā",10,IF(E177="atbilst daļēji",100,IF(E177="neatbilst",1000,0))))</f>
        <v>0</v>
      </c>
      <c r="AZ177" s="93">
        <v>168</v>
      </c>
      <c r="BA177" s="93" t="s">
        <v>458</v>
      </c>
      <c r="BB177" s="93"/>
      <c r="BC177" s="44"/>
      <c r="BD177" s="15"/>
      <c r="BE177" s="15"/>
      <c r="BF177" s="101"/>
      <c r="BG177" s="6"/>
      <c r="BH177" s="6"/>
      <c r="BI177" s="29"/>
      <c r="BJ177" s="6"/>
      <c r="BK177" s="61"/>
    </row>
    <row r="178" spans="1:63" ht="35.1" customHeight="1" outlineLevel="1" collapsed="1" x14ac:dyDescent="0.25">
      <c r="A178" s="81">
        <v>169</v>
      </c>
      <c r="B178" s="60" t="s">
        <v>100</v>
      </c>
      <c r="C178" s="200" t="s">
        <v>64</v>
      </c>
      <c r="D178" s="201"/>
      <c r="E178" s="28">
        <f>IF(AY178&gt;999,"neatbilst",IF(AY178&gt;99,"atbilst daļēji",IF(AY178&gt;9,"atbilst pilnībā",IF(AY178&gt;0,"neattiecas",0))))</f>
        <v>0</v>
      </c>
      <c r="F178" s="52">
        <f>SUM(F179:F181)</f>
        <v>0</v>
      </c>
      <c r="G178" s="52">
        <f>SUM(G179:G181)</f>
        <v>0</v>
      </c>
      <c r="H178" s="53"/>
      <c r="I178" s="53"/>
      <c r="J178" s="53"/>
      <c r="K178" s="53"/>
      <c r="L178" s="53"/>
      <c r="M178" s="53"/>
      <c r="N178" s="53"/>
      <c r="O178" s="53"/>
      <c r="P178" s="53"/>
      <c r="Q178" s="53"/>
      <c r="R178" s="53"/>
      <c r="S178" s="53"/>
      <c r="T178" s="53"/>
      <c r="U178" s="53"/>
      <c r="V178" s="53"/>
      <c r="W178" s="53"/>
      <c r="X178" s="53"/>
      <c r="Y178" s="53"/>
      <c r="Z178" s="53"/>
      <c r="AA178" s="53"/>
      <c r="AB178" s="53"/>
      <c r="AC178" s="53"/>
      <c r="AD178" s="53"/>
      <c r="AE178" s="53"/>
      <c r="AF178" s="53"/>
      <c r="AG178" s="53"/>
      <c r="AH178" s="53"/>
      <c r="AI178" s="53"/>
      <c r="AJ178" s="53"/>
      <c r="AK178" s="53"/>
      <c r="AL178" s="53"/>
      <c r="AM178" s="53"/>
      <c r="AN178" s="53"/>
      <c r="AO178" s="53"/>
      <c r="AP178" s="53"/>
      <c r="AQ178" s="53"/>
      <c r="AR178" s="53"/>
      <c r="AS178" s="53"/>
      <c r="AT178" s="53"/>
      <c r="AU178" s="53"/>
      <c r="AV178" s="53"/>
      <c r="AW178" s="53"/>
      <c r="AX178" s="52">
        <f>L8</f>
        <v>0</v>
      </c>
      <c r="AY178" s="93">
        <f>SUM(AY179:AY181)</f>
        <v>0</v>
      </c>
      <c r="AZ178" s="93">
        <v>169</v>
      </c>
      <c r="BA178" s="93"/>
      <c r="BB178" s="93" t="s">
        <v>108</v>
      </c>
      <c r="BC178" s="54"/>
      <c r="BD178" s="55">
        <f>MIN(BD179:BD181)</f>
        <v>0</v>
      </c>
      <c r="BE178" s="55">
        <f>MAX(BE179:BE181)</f>
        <v>0</v>
      </c>
      <c r="BF178" s="100"/>
      <c r="BG178" s="54"/>
      <c r="BH178" s="56"/>
      <c r="BI178" s="57"/>
      <c r="BJ178" s="57"/>
      <c r="BK178" s="62"/>
    </row>
    <row r="179" spans="1:63" s="7" customFormat="1" ht="111" hidden="1" customHeight="1" outlineLevel="2" x14ac:dyDescent="0.25">
      <c r="A179" s="81">
        <v>170</v>
      </c>
      <c r="B179" s="198" t="s">
        <v>221</v>
      </c>
      <c r="C179" s="199"/>
      <c r="D179" s="59" t="s">
        <v>426</v>
      </c>
      <c r="E179" s="45"/>
      <c r="F179" s="46">
        <f>COUNTA(H179:S179)</f>
        <v>0</v>
      </c>
      <c r="G179" s="36">
        <f>COUNTA(T179:AW179)</f>
        <v>0</v>
      </c>
      <c r="H179" s="18"/>
      <c r="I179" s="18"/>
      <c r="J179" s="18"/>
      <c r="K179" s="18"/>
      <c r="L179" s="18"/>
      <c r="M179" s="18"/>
      <c r="N179" s="18"/>
      <c r="O179" s="18"/>
      <c r="P179" s="18"/>
      <c r="Q179" s="18"/>
      <c r="R179" s="18"/>
      <c r="S179" s="18"/>
      <c r="T179" s="18"/>
      <c r="U179" s="18"/>
      <c r="V179" s="18"/>
      <c r="W179" s="18"/>
      <c r="X179" s="18"/>
      <c r="Y179" s="18"/>
      <c r="Z179" s="18"/>
      <c r="AA179" s="18"/>
      <c r="AB179" s="18"/>
      <c r="AC179" s="18"/>
      <c r="AD179" s="18"/>
      <c r="AE179" s="18"/>
      <c r="AF179" s="18"/>
      <c r="AG179" s="18"/>
      <c r="AH179" s="18"/>
      <c r="AI179" s="18"/>
      <c r="AJ179" s="18"/>
      <c r="AK179" s="18"/>
      <c r="AL179" s="18"/>
      <c r="AM179" s="18"/>
      <c r="AN179" s="18"/>
      <c r="AO179" s="18"/>
      <c r="AP179" s="18"/>
      <c r="AQ179" s="18"/>
      <c r="AR179" s="18"/>
      <c r="AS179" s="18"/>
      <c r="AT179" s="18"/>
      <c r="AU179" s="18"/>
      <c r="AV179" s="18"/>
      <c r="AW179" s="18"/>
      <c r="AX179" s="47"/>
      <c r="AY179" s="93">
        <f>IF(E179="neattiecas",1,IF(E179="atbilst pilnībā",10,IF(E179="atbilst daļēji",100,IF(E179="neatbilst",1000,0))))</f>
        <v>0</v>
      </c>
      <c r="AZ179" s="93">
        <v>170</v>
      </c>
      <c r="BA179" s="93" t="s">
        <v>458</v>
      </c>
      <c r="BB179" s="93"/>
      <c r="BC179" s="44"/>
      <c r="BD179" s="15"/>
      <c r="BE179" s="15"/>
      <c r="BF179" s="101"/>
      <c r="BG179" s="6"/>
      <c r="BH179" s="6"/>
      <c r="BI179" s="29"/>
      <c r="BJ179" s="6"/>
      <c r="BK179" s="61"/>
    </row>
    <row r="180" spans="1:63" s="7" customFormat="1" ht="48" hidden="1" customHeight="1" outlineLevel="2" x14ac:dyDescent="0.25">
      <c r="A180" s="81">
        <v>171</v>
      </c>
      <c r="B180" s="198" t="s">
        <v>222</v>
      </c>
      <c r="C180" s="199"/>
      <c r="D180" s="59" t="s">
        <v>398</v>
      </c>
      <c r="E180" s="45"/>
      <c r="F180" s="46">
        <f>COUNTA(H180:S180)</f>
        <v>0</v>
      </c>
      <c r="G180" s="36">
        <f>COUNTA(T180:AW180)</f>
        <v>0</v>
      </c>
      <c r="H180" s="18"/>
      <c r="I180" s="18"/>
      <c r="J180" s="18"/>
      <c r="K180" s="18"/>
      <c r="L180" s="18"/>
      <c r="M180" s="18"/>
      <c r="N180" s="18"/>
      <c r="O180" s="18"/>
      <c r="P180" s="18"/>
      <c r="Q180" s="18"/>
      <c r="R180" s="18"/>
      <c r="S180" s="18"/>
      <c r="T180" s="18"/>
      <c r="U180" s="18"/>
      <c r="V180" s="18"/>
      <c r="W180" s="18"/>
      <c r="X180" s="18"/>
      <c r="Y180" s="18"/>
      <c r="Z180" s="18"/>
      <c r="AA180" s="18"/>
      <c r="AB180" s="18"/>
      <c r="AC180" s="18"/>
      <c r="AD180" s="18"/>
      <c r="AE180" s="18"/>
      <c r="AF180" s="18"/>
      <c r="AG180" s="18"/>
      <c r="AH180" s="18"/>
      <c r="AI180" s="18"/>
      <c r="AJ180" s="18"/>
      <c r="AK180" s="18"/>
      <c r="AL180" s="18"/>
      <c r="AM180" s="18"/>
      <c r="AN180" s="18"/>
      <c r="AO180" s="18"/>
      <c r="AP180" s="18"/>
      <c r="AQ180" s="18"/>
      <c r="AR180" s="18"/>
      <c r="AS180" s="18"/>
      <c r="AT180" s="18"/>
      <c r="AU180" s="18"/>
      <c r="AV180" s="18"/>
      <c r="AW180" s="18"/>
      <c r="AX180" s="47"/>
      <c r="AY180" s="93">
        <f>IF(E180="neattiecas",1,IF(E180="atbilst pilnībā",10,IF(E180="atbilst daļēji",100,IF(E180="neatbilst",1000,0))))</f>
        <v>0</v>
      </c>
      <c r="AZ180" s="93">
        <v>171</v>
      </c>
      <c r="BA180" s="93" t="s">
        <v>458</v>
      </c>
      <c r="BB180" s="93"/>
      <c r="BC180" s="44"/>
      <c r="BD180" s="15"/>
      <c r="BE180" s="15"/>
      <c r="BF180" s="101"/>
      <c r="BG180" s="6"/>
      <c r="BH180" s="6"/>
      <c r="BI180" s="29"/>
      <c r="BJ180" s="6"/>
      <c r="BK180" s="61"/>
    </row>
    <row r="181" spans="1:63" s="7" customFormat="1" ht="46.9" hidden="1" customHeight="1" outlineLevel="2" x14ac:dyDescent="0.25">
      <c r="A181" s="81">
        <v>172</v>
      </c>
      <c r="B181" s="198" t="s">
        <v>223</v>
      </c>
      <c r="C181" s="199"/>
      <c r="D181" s="59" t="s">
        <v>399</v>
      </c>
      <c r="E181" s="45"/>
      <c r="F181" s="46">
        <f>COUNTA(H181:S181)</f>
        <v>0</v>
      </c>
      <c r="G181" s="36">
        <f>COUNTA(T181:AW181)</f>
        <v>0</v>
      </c>
      <c r="H181" s="18"/>
      <c r="I181" s="18"/>
      <c r="J181" s="18"/>
      <c r="K181" s="18"/>
      <c r="L181" s="18"/>
      <c r="M181" s="18"/>
      <c r="N181" s="18"/>
      <c r="O181" s="18"/>
      <c r="P181" s="18"/>
      <c r="Q181" s="18"/>
      <c r="R181" s="18"/>
      <c r="S181" s="18"/>
      <c r="T181" s="18"/>
      <c r="U181" s="18"/>
      <c r="V181" s="18"/>
      <c r="W181" s="18"/>
      <c r="X181" s="18"/>
      <c r="Y181" s="18"/>
      <c r="Z181" s="18"/>
      <c r="AA181" s="18"/>
      <c r="AB181" s="18"/>
      <c r="AC181" s="18"/>
      <c r="AD181" s="18"/>
      <c r="AE181" s="18"/>
      <c r="AF181" s="18"/>
      <c r="AG181" s="18"/>
      <c r="AH181" s="18"/>
      <c r="AI181" s="18"/>
      <c r="AJ181" s="18"/>
      <c r="AK181" s="18"/>
      <c r="AL181" s="18"/>
      <c r="AM181" s="18"/>
      <c r="AN181" s="18"/>
      <c r="AO181" s="18"/>
      <c r="AP181" s="18"/>
      <c r="AQ181" s="18"/>
      <c r="AR181" s="18"/>
      <c r="AS181" s="18"/>
      <c r="AT181" s="18"/>
      <c r="AU181" s="18"/>
      <c r="AV181" s="18"/>
      <c r="AW181" s="18"/>
      <c r="AX181" s="47"/>
      <c r="AY181" s="93">
        <f>IF(E181="neattiecas",1,IF(E181="atbilst pilnībā",10,IF(E181="atbilst daļēji",100,IF(E181="neatbilst",1000,0))))</f>
        <v>0</v>
      </c>
      <c r="AZ181" s="93">
        <v>172</v>
      </c>
      <c r="BA181" s="93" t="s">
        <v>458</v>
      </c>
      <c r="BB181" s="93"/>
      <c r="BC181" s="44"/>
      <c r="BD181" s="15"/>
      <c r="BE181" s="15"/>
      <c r="BF181" s="101"/>
      <c r="BG181" s="6"/>
      <c r="BH181" s="6"/>
      <c r="BI181" s="29"/>
      <c r="BJ181" s="6"/>
      <c r="BK181" s="61"/>
    </row>
    <row r="182" spans="1:63" ht="35.1" customHeight="1" outlineLevel="1" collapsed="1" x14ac:dyDescent="0.25">
      <c r="A182" s="81">
        <v>173</v>
      </c>
      <c r="B182" s="60" t="s">
        <v>101</v>
      </c>
      <c r="C182" s="200" t="s">
        <v>65</v>
      </c>
      <c r="D182" s="201"/>
      <c r="E182" s="28">
        <f>IF(AY182&gt;999,"neatbilst",IF(AY182&gt;99,"atbilst daļēji",IF(AY182&gt;9,"atbilst pilnībā",IF(AY182&gt;0,"neattiecas",0))))</f>
        <v>0</v>
      </c>
      <c r="F182" s="52">
        <f>SUM(F183:F186)</f>
        <v>0</v>
      </c>
      <c r="G182" s="52">
        <f>SUM(G183:G186)</f>
        <v>0</v>
      </c>
      <c r="H182" s="53"/>
      <c r="I182" s="53"/>
      <c r="J182" s="53"/>
      <c r="K182" s="53"/>
      <c r="L182" s="53"/>
      <c r="M182" s="53"/>
      <c r="N182" s="53"/>
      <c r="O182" s="53"/>
      <c r="P182" s="53"/>
      <c r="Q182" s="53"/>
      <c r="R182" s="53"/>
      <c r="S182" s="53"/>
      <c r="T182" s="53"/>
      <c r="U182" s="53"/>
      <c r="V182" s="53"/>
      <c r="W182" s="53"/>
      <c r="X182" s="53"/>
      <c r="Y182" s="53"/>
      <c r="Z182" s="53"/>
      <c r="AA182" s="53"/>
      <c r="AB182" s="53"/>
      <c r="AC182" s="53"/>
      <c r="AD182" s="53"/>
      <c r="AE182" s="53"/>
      <c r="AF182" s="53"/>
      <c r="AG182" s="53"/>
      <c r="AH182" s="53"/>
      <c r="AI182" s="53"/>
      <c r="AJ182" s="53"/>
      <c r="AK182" s="53"/>
      <c r="AL182" s="53"/>
      <c r="AM182" s="53"/>
      <c r="AN182" s="53"/>
      <c r="AO182" s="53"/>
      <c r="AP182" s="53"/>
      <c r="AQ182" s="53"/>
      <c r="AR182" s="53"/>
      <c r="AS182" s="53"/>
      <c r="AT182" s="53"/>
      <c r="AU182" s="53"/>
      <c r="AV182" s="53"/>
      <c r="AW182" s="53"/>
      <c r="AX182" s="52">
        <f>M8</f>
        <v>0</v>
      </c>
      <c r="AY182" s="93">
        <f>SUM(AY183:AY186)</f>
        <v>0</v>
      </c>
      <c r="AZ182" s="93">
        <v>173</v>
      </c>
      <c r="BA182" s="93"/>
      <c r="BB182" s="93" t="s">
        <v>108</v>
      </c>
      <c r="BC182" s="54"/>
      <c r="BD182" s="55">
        <f>MIN(BD183:BD186)</f>
        <v>0</v>
      </c>
      <c r="BE182" s="55">
        <f>MAX(BE183:BE186)</f>
        <v>0</v>
      </c>
      <c r="BF182" s="100"/>
      <c r="BG182" s="54"/>
      <c r="BH182" s="56"/>
      <c r="BI182" s="57"/>
      <c r="BJ182" s="57"/>
      <c r="BK182" s="62"/>
    </row>
    <row r="183" spans="1:63" s="7" customFormat="1" ht="35.1" hidden="1" customHeight="1" outlineLevel="2" x14ac:dyDescent="0.25">
      <c r="A183" s="81">
        <v>174</v>
      </c>
      <c r="B183" s="198" t="s">
        <v>224</v>
      </c>
      <c r="C183" s="199"/>
      <c r="D183" s="59" t="s">
        <v>400</v>
      </c>
      <c r="E183" s="45"/>
      <c r="F183" s="46">
        <f t="shared" ref="F183:F184" si="28">COUNTA(H183:S183)</f>
        <v>0</v>
      </c>
      <c r="G183" s="36">
        <f>COUNTA(T183:AW183)</f>
        <v>0</v>
      </c>
      <c r="H183" s="18"/>
      <c r="I183" s="18"/>
      <c r="J183" s="18"/>
      <c r="K183" s="18"/>
      <c r="L183" s="18"/>
      <c r="M183" s="18"/>
      <c r="N183" s="18"/>
      <c r="O183" s="18"/>
      <c r="P183" s="18"/>
      <c r="Q183" s="18"/>
      <c r="R183" s="18"/>
      <c r="S183" s="18"/>
      <c r="T183" s="18"/>
      <c r="U183" s="18"/>
      <c r="V183" s="18"/>
      <c r="W183" s="18"/>
      <c r="X183" s="18"/>
      <c r="Y183" s="18"/>
      <c r="Z183" s="18"/>
      <c r="AA183" s="18"/>
      <c r="AB183" s="18"/>
      <c r="AC183" s="18"/>
      <c r="AD183" s="18"/>
      <c r="AE183" s="18"/>
      <c r="AF183" s="18"/>
      <c r="AG183" s="18"/>
      <c r="AH183" s="18"/>
      <c r="AI183" s="18"/>
      <c r="AJ183" s="18"/>
      <c r="AK183" s="18"/>
      <c r="AL183" s="18"/>
      <c r="AM183" s="18"/>
      <c r="AN183" s="18"/>
      <c r="AO183" s="18"/>
      <c r="AP183" s="18"/>
      <c r="AQ183" s="18"/>
      <c r="AR183" s="18"/>
      <c r="AS183" s="18"/>
      <c r="AT183" s="18"/>
      <c r="AU183" s="18"/>
      <c r="AV183" s="18"/>
      <c r="AW183" s="18"/>
      <c r="AX183" s="47"/>
      <c r="AY183" s="93">
        <f>IF(E183="neattiecas",1,IF(E183="atbilst pilnībā",10,IF(E183="atbilst daļēji",100,IF(E183="neatbilst",1000,0))))</f>
        <v>0</v>
      </c>
      <c r="AZ183" s="93">
        <v>174</v>
      </c>
      <c r="BA183" s="93" t="s">
        <v>458</v>
      </c>
      <c r="BB183" s="93"/>
      <c r="BC183" s="44"/>
      <c r="BD183" s="15"/>
      <c r="BE183" s="15"/>
      <c r="BF183" s="101"/>
      <c r="BG183" s="6"/>
      <c r="BH183" s="6"/>
      <c r="BI183" s="29"/>
      <c r="BJ183" s="6"/>
      <c r="BK183" s="61"/>
    </row>
    <row r="184" spans="1:63" s="7" customFormat="1" ht="46.15" hidden="1" customHeight="1" outlineLevel="2" x14ac:dyDescent="0.25">
      <c r="A184" s="81">
        <v>175</v>
      </c>
      <c r="B184" s="198" t="s">
        <v>225</v>
      </c>
      <c r="C184" s="199"/>
      <c r="D184" s="59" t="s">
        <v>401</v>
      </c>
      <c r="E184" s="45"/>
      <c r="F184" s="46">
        <f t="shared" si="28"/>
        <v>0</v>
      </c>
      <c r="G184" s="36">
        <f>COUNTA(T184:AW184)</f>
        <v>0</v>
      </c>
      <c r="H184" s="18"/>
      <c r="I184" s="18"/>
      <c r="J184" s="18"/>
      <c r="K184" s="18"/>
      <c r="L184" s="18"/>
      <c r="M184" s="18"/>
      <c r="N184" s="18"/>
      <c r="O184" s="18"/>
      <c r="P184" s="18"/>
      <c r="Q184" s="18"/>
      <c r="R184" s="18"/>
      <c r="S184" s="18"/>
      <c r="T184" s="18"/>
      <c r="U184" s="18"/>
      <c r="V184" s="18"/>
      <c r="W184" s="18"/>
      <c r="X184" s="18"/>
      <c r="Y184" s="18"/>
      <c r="Z184" s="18"/>
      <c r="AA184" s="18"/>
      <c r="AB184" s="18"/>
      <c r="AC184" s="18"/>
      <c r="AD184" s="18"/>
      <c r="AE184" s="18"/>
      <c r="AF184" s="18"/>
      <c r="AG184" s="18"/>
      <c r="AH184" s="18"/>
      <c r="AI184" s="18"/>
      <c r="AJ184" s="18"/>
      <c r="AK184" s="18"/>
      <c r="AL184" s="18"/>
      <c r="AM184" s="18"/>
      <c r="AN184" s="18"/>
      <c r="AO184" s="18"/>
      <c r="AP184" s="18"/>
      <c r="AQ184" s="18"/>
      <c r="AR184" s="18"/>
      <c r="AS184" s="18"/>
      <c r="AT184" s="18"/>
      <c r="AU184" s="18"/>
      <c r="AV184" s="18"/>
      <c r="AW184" s="18"/>
      <c r="AX184" s="47"/>
      <c r="AY184" s="93">
        <f>IF(E184="neattiecas",1,IF(E184="atbilst pilnībā",10,IF(E184="atbilst daļēji",100,IF(E184="neatbilst",1000,0))))</f>
        <v>0</v>
      </c>
      <c r="AZ184" s="93">
        <v>175</v>
      </c>
      <c r="BA184" s="93" t="s">
        <v>458</v>
      </c>
      <c r="BB184" s="93"/>
      <c r="BC184" s="44"/>
      <c r="BD184" s="15"/>
      <c r="BE184" s="15"/>
      <c r="BF184" s="101"/>
      <c r="BG184" s="6"/>
      <c r="BH184" s="6"/>
      <c r="BI184" s="29"/>
      <c r="BJ184" s="6"/>
      <c r="BK184" s="61"/>
    </row>
    <row r="185" spans="1:63" s="7" customFormat="1" ht="49.15" hidden="1" customHeight="1" outlineLevel="2" x14ac:dyDescent="0.25">
      <c r="A185" s="81">
        <v>176</v>
      </c>
      <c r="B185" s="198" t="s">
        <v>226</v>
      </c>
      <c r="C185" s="199"/>
      <c r="D185" s="59" t="s">
        <v>402</v>
      </c>
      <c r="E185" s="45"/>
      <c r="F185" s="46">
        <f t="shared" ref="F185:F186" si="29">COUNTA(H185:S185)</f>
        <v>0</v>
      </c>
      <c r="G185" s="36">
        <f>COUNTA(T185:AW185)</f>
        <v>0</v>
      </c>
      <c r="H185" s="18"/>
      <c r="I185" s="18"/>
      <c r="J185" s="18"/>
      <c r="K185" s="18"/>
      <c r="L185" s="18"/>
      <c r="M185" s="18"/>
      <c r="N185" s="18"/>
      <c r="O185" s="18"/>
      <c r="P185" s="18"/>
      <c r="Q185" s="18"/>
      <c r="R185" s="18"/>
      <c r="S185" s="18"/>
      <c r="T185" s="18"/>
      <c r="U185" s="18"/>
      <c r="V185" s="18"/>
      <c r="W185" s="18"/>
      <c r="X185" s="18"/>
      <c r="Y185" s="18"/>
      <c r="Z185" s="18"/>
      <c r="AA185" s="18"/>
      <c r="AB185" s="18"/>
      <c r="AC185" s="18"/>
      <c r="AD185" s="18"/>
      <c r="AE185" s="18"/>
      <c r="AF185" s="18"/>
      <c r="AG185" s="18"/>
      <c r="AH185" s="18"/>
      <c r="AI185" s="18"/>
      <c r="AJ185" s="18"/>
      <c r="AK185" s="18"/>
      <c r="AL185" s="18"/>
      <c r="AM185" s="18"/>
      <c r="AN185" s="18"/>
      <c r="AO185" s="18"/>
      <c r="AP185" s="18"/>
      <c r="AQ185" s="18"/>
      <c r="AR185" s="18"/>
      <c r="AS185" s="18"/>
      <c r="AT185" s="18"/>
      <c r="AU185" s="18"/>
      <c r="AV185" s="18"/>
      <c r="AW185" s="18"/>
      <c r="AX185" s="47"/>
      <c r="AY185" s="93">
        <f>IF(E185="neattiecas",1,IF(E185="atbilst pilnībā",10,IF(E185="atbilst daļēji",100,IF(E185="neatbilst",1000,0))))</f>
        <v>0</v>
      </c>
      <c r="AZ185" s="93">
        <v>176</v>
      </c>
      <c r="BA185" s="93" t="s">
        <v>458</v>
      </c>
      <c r="BB185" s="93"/>
      <c r="BC185" s="44"/>
      <c r="BD185" s="15"/>
      <c r="BE185" s="15"/>
      <c r="BF185" s="101"/>
      <c r="BG185" s="6"/>
      <c r="BH185" s="6"/>
      <c r="BI185" s="29"/>
      <c r="BJ185" s="6"/>
      <c r="BK185" s="61"/>
    </row>
    <row r="186" spans="1:63" s="7" customFormat="1" ht="24.95" hidden="1" customHeight="1" outlineLevel="2" x14ac:dyDescent="0.25">
      <c r="A186" s="81">
        <v>177</v>
      </c>
      <c r="B186" s="202" t="s">
        <v>231</v>
      </c>
      <c r="C186" s="202"/>
      <c r="D186" s="59" t="s">
        <v>266</v>
      </c>
      <c r="E186" s="45"/>
      <c r="F186" s="46">
        <f t="shared" si="29"/>
        <v>0</v>
      </c>
      <c r="G186" s="36">
        <f>COUNTA(T186:AW186)</f>
        <v>0</v>
      </c>
      <c r="H186" s="18"/>
      <c r="I186" s="18"/>
      <c r="J186" s="18"/>
      <c r="K186" s="18"/>
      <c r="L186" s="18"/>
      <c r="M186" s="18"/>
      <c r="N186" s="18"/>
      <c r="O186" s="18"/>
      <c r="P186" s="18"/>
      <c r="Q186" s="18"/>
      <c r="R186" s="18"/>
      <c r="S186" s="18"/>
      <c r="T186" s="18"/>
      <c r="U186" s="18"/>
      <c r="V186" s="18"/>
      <c r="W186" s="18"/>
      <c r="X186" s="18"/>
      <c r="Y186" s="18"/>
      <c r="Z186" s="18"/>
      <c r="AA186" s="18"/>
      <c r="AB186" s="18"/>
      <c r="AC186" s="18"/>
      <c r="AD186" s="18"/>
      <c r="AE186" s="18"/>
      <c r="AF186" s="18"/>
      <c r="AG186" s="18"/>
      <c r="AH186" s="18"/>
      <c r="AI186" s="18"/>
      <c r="AJ186" s="18"/>
      <c r="AK186" s="18"/>
      <c r="AL186" s="18"/>
      <c r="AM186" s="18"/>
      <c r="AN186" s="18"/>
      <c r="AO186" s="18"/>
      <c r="AP186" s="18"/>
      <c r="AQ186" s="18"/>
      <c r="AR186" s="18"/>
      <c r="AS186" s="18"/>
      <c r="AT186" s="18"/>
      <c r="AU186" s="18"/>
      <c r="AV186" s="18"/>
      <c r="AW186" s="18"/>
      <c r="AX186" s="47"/>
      <c r="AY186" s="93">
        <f>IF(E186="neattiecas",1,IF(E186="atbilst pilnībā",10,IF(E186="atbilst daļēji",100,IF(E186="neatbilst",1000,0))))</f>
        <v>0</v>
      </c>
      <c r="AZ186" s="93">
        <v>177</v>
      </c>
      <c r="BA186" s="93" t="s">
        <v>458</v>
      </c>
      <c r="BB186" s="93"/>
      <c r="BC186" s="44"/>
      <c r="BD186" s="15"/>
      <c r="BE186" s="15"/>
      <c r="BF186" s="101"/>
      <c r="BG186" s="6"/>
      <c r="BH186" s="6"/>
      <c r="BI186" s="29"/>
      <c r="BJ186" s="6"/>
      <c r="BK186" s="61"/>
    </row>
    <row r="187" spans="1:63" ht="35.1" customHeight="1" outlineLevel="1" collapsed="1" x14ac:dyDescent="0.25">
      <c r="A187" s="81">
        <v>178</v>
      </c>
      <c r="B187" s="60" t="s">
        <v>102</v>
      </c>
      <c r="C187" s="200" t="s">
        <v>56</v>
      </c>
      <c r="D187" s="201"/>
      <c r="E187" s="28">
        <f>IF(AY187&gt;999,"neatbilst",IF(AY187&gt;99,"atbilst daļēji",IF(AY187&gt;9,"atbilst pilnībā",IF(AY187&gt;0,"neattiecas",0))))</f>
        <v>0</v>
      </c>
      <c r="F187" s="52">
        <f>SUM(F188:F191)</f>
        <v>0</v>
      </c>
      <c r="G187" s="52">
        <f>SUM(G188:G191)</f>
        <v>0</v>
      </c>
      <c r="H187" s="53"/>
      <c r="I187" s="53"/>
      <c r="J187" s="53"/>
      <c r="K187" s="53"/>
      <c r="L187" s="53"/>
      <c r="M187" s="53"/>
      <c r="N187" s="53"/>
      <c r="O187" s="53"/>
      <c r="P187" s="53"/>
      <c r="Q187" s="53"/>
      <c r="R187" s="53"/>
      <c r="S187" s="53"/>
      <c r="T187" s="53"/>
      <c r="U187" s="53"/>
      <c r="V187" s="53"/>
      <c r="W187" s="53"/>
      <c r="X187" s="53"/>
      <c r="Y187" s="53"/>
      <c r="Z187" s="53"/>
      <c r="AA187" s="53"/>
      <c r="AB187" s="53"/>
      <c r="AC187" s="53"/>
      <c r="AD187" s="53"/>
      <c r="AE187" s="53"/>
      <c r="AF187" s="53"/>
      <c r="AG187" s="53"/>
      <c r="AH187" s="53"/>
      <c r="AI187" s="53"/>
      <c r="AJ187" s="53"/>
      <c r="AK187" s="53"/>
      <c r="AL187" s="53"/>
      <c r="AM187" s="53"/>
      <c r="AN187" s="53"/>
      <c r="AO187" s="53"/>
      <c r="AP187" s="53"/>
      <c r="AQ187" s="53"/>
      <c r="AR187" s="53"/>
      <c r="AS187" s="53"/>
      <c r="AT187" s="53"/>
      <c r="AU187" s="53"/>
      <c r="AV187" s="53"/>
      <c r="AW187" s="53"/>
      <c r="AX187" s="52">
        <f>N8</f>
        <v>0</v>
      </c>
      <c r="AY187" s="93">
        <f>SUM(AY188:AY191)</f>
        <v>0</v>
      </c>
      <c r="AZ187" s="93">
        <v>178</v>
      </c>
      <c r="BA187" s="93"/>
      <c r="BB187" s="93" t="s">
        <v>108</v>
      </c>
      <c r="BC187" s="54"/>
      <c r="BD187" s="55">
        <f>MIN(BD188:BD191)</f>
        <v>0</v>
      </c>
      <c r="BE187" s="55">
        <f>MAX(BE188:BE191)</f>
        <v>0</v>
      </c>
      <c r="BF187" s="100"/>
      <c r="BG187" s="54"/>
      <c r="BH187" s="56"/>
      <c r="BI187" s="57"/>
      <c r="BJ187" s="57"/>
      <c r="BK187" s="62"/>
    </row>
    <row r="188" spans="1:63" s="7" customFormat="1" ht="52.9" hidden="1" customHeight="1" outlineLevel="2" x14ac:dyDescent="0.25">
      <c r="A188" s="81">
        <v>179</v>
      </c>
      <c r="B188" s="198" t="s">
        <v>227</v>
      </c>
      <c r="C188" s="199"/>
      <c r="D188" s="59" t="s">
        <v>403</v>
      </c>
      <c r="E188" s="45"/>
      <c r="F188" s="46">
        <f>COUNTA(H188:S188)</f>
        <v>0</v>
      </c>
      <c r="G188" s="36">
        <f>COUNTA(T188:AW188)</f>
        <v>0</v>
      </c>
      <c r="H188" s="18"/>
      <c r="I188" s="18"/>
      <c r="J188" s="18"/>
      <c r="K188" s="18"/>
      <c r="L188" s="18"/>
      <c r="M188" s="18"/>
      <c r="N188" s="18"/>
      <c r="O188" s="18"/>
      <c r="P188" s="18"/>
      <c r="Q188" s="18"/>
      <c r="R188" s="18"/>
      <c r="S188" s="18"/>
      <c r="T188" s="18"/>
      <c r="U188" s="18"/>
      <c r="V188" s="18"/>
      <c r="W188" s="18"/>
      <c r="X188" s="18"/>
      <c r="Y188" s="18"/>
      <c r="Z188" s="18"/>
      <c r="AA188" s="18"/>
      <c r="AB188" s="18"/>
      <c r="AC188" s="18"/>
      <c r="AD188" s="18"/>
      <c r="AE188" s="18"/>
      <c r="AF188" s="18"/>
      <c r="AG188" s="18"/>
      <c r="AH188" s="18"/>
      <c r="AI188" s="18"/>
      <c r="AJ188" s="18"/>
      <c r="AK188" s="18"/>
      <c r="AL188" s="18"/>
      <c r="AM188" s="18"/>
      <c r="AN188" s="18"/>
      <c r="AO188" s="18"/>
      <c r="AP188" s="18"/>
      <c r="AQ188" s="18"/>
      <c r="AR188" s="18"/>
      <c r="AS188" s="18"/>
      <c r="AT188" s="18"/>
      <c r="AU188" s="18"/>
      <c r="AV188" s="18"/>
      <c r="AW188" s="18"/>
      <c r="AX188" s="47"/>
      <c r="AY188" s="93">
        <f>IF(E188="neattiecas",1,IF(E188="atbilst pilnībā",10,IF(E188="atbilst daļēji",100,IF(E188="neatbilst",1000,0))))</f>
        <v>0</v>
      </c>
      <c r="AZ188" s="93">
        <v>179</v>
      </c>
      <c r="BA188" s="93" t="s">
        <v>458</v>
      </c>
      <c r="BB188" s="93"/>
      <c r="BC188" s="44"/>
      <c r="BD188" s="15"/>
      <c r="BE188" s="15"/>
      <c r="BF188" s="101"/>
      <c r="BG188" s="6"/>
      <c r="BH188" s="6"/>
      <c r="BI188" s="29"/>
      <c r="BJ188" s="6"/>
      <c r="BK188" s="61"/>
    </row>
    <row r="189" spans="1:63" s="7" customFormat="1" ht="44.45" hidden="1" customHeight="1" outlineLevel="2" x14ac:dyDescent="0.25">
      <c r="A189" s="81">
        <v>180</v>
      </c>
      <c r="B189" s="198" t="s">
        <v>228</v>
      </c>
      <c r="C189" s="199"/>
      <c r="D189" s="59" t="s">
        <v>404</v>
      </c>
      <c r="E189" s="45"/>
      <c r="F189" s="46">
        <f>COUNTA(H189:S189)</f>
        <v>0</v>
      </c>
      <c r="G189" s="36">
        <f>COUNTA(T189:AW189)</f>
        <v>0</v>
      </c>
      <c r="H189" s="18"/>
      <c r="I189" s="18"/>
      <c r="J189" s="18"/>
      <c r="K189" s="18"/>
      <c r="L189" s="18"/>
      <c r="M189" s="18"/>
      <c r="N189" s="18"/>
      <c r="O189" s="18"/>
      <c r="P189" s="18"/>
      <c r="Q189" s="18"/>
      <c r="R189" s="18"/>
      <c r="S189" s="18"/>
      <c r="T189" s="18"/>
      <c r="U189" s="18"/>
      <c r="V189" s="18"/>
      <c r="W189" s="18"/>
      <c r="X189" s="18"/>
      <c r="Y189" s="18"/>
      <c r="Z189" s="18"/>
      <c r="AA189" s="18"/>
      <c r="AB189" s="18"/>
      <c r="AC189" s="18"/>
      <c r="AD189" s="18"/>
      <c r="AE189" s="18"/>
      <c r="AF189" s="18"/>
      <c r="AG189" s="18"/>
      <c r="AH189" s="18"/>
      <c r="AI189" s="18"/>
      <c r="AJ189" s="18"/>
      <c r="AK189" s="18"/>
      <c r="AL189" s="18"/>
      <c r="AM189" s="18"/>
      <c r="AN189" s="18"/>
      <c r="AO189" s="18"/>
      <c r="AP189" s="18"/>
      <c r="AQ189" s="18"/>
      <c r="AR189" s="18"/>
      <c r="AS189" s="18"/>
      <c r="AT189" s="18"/>
      <c r="AU189" s="18"/>
      <c r="AV189" s="18"/>
      <c r="AW189" s="18"/>
      <c r="AX189" s="47"/>
      <c r="AY189" s="93">
        <f>IF(E189="neattiecas",1,IF(E189="atbilst pilnībā",10,IF(E189="atbilst daļēji",100,IF(E189="neatbilst",1000,0))))</f>
        <v>0</v>
      </c>
      <c r="AZ189" s="93">
        <v>180</v>
      </c>
      <c r="BA189" s="93" t="s">
        <v>458</v>
      </c>
      <c r="BB189" s="93"/>
      <c r="BC189" s="44"/>
      <c r="BD189" s="15"/>
      <c r="BE189" s="15"/>
      <c r="BF189" s="101"/>
      <c r="BG189" s="6"/>
      <c r="BH189" s="6"/>
      <c r="BI189" s="29"/>
      <c r="BJ189" s="6"/>
      <c r="BK189" s="61"/>
    </row>
    <row r="190" spans="1:63" s="7" customFormat="1" ht="48" hidden="1" customHeight="1" outlineLevel="2" x14ac:dyDescent="0.25">
      <c r="A190" s="81">
        <v>181</v>
      </c>
      <c r="B190" s="198" t="s">
        <v>229</v>
      </c>
      <c r="C190" s="199"/>
      <c r="D190" s="59" t="s">
        <v>405</v>
      </c>
      <c r="E190" s="45"/>
      <c r="F190" s="46">
        <f>COUNTA(H190:S190)</f>
        <v>0</v>
      </c>
      <c r="G190" s="36">
        <f>COUNTA(T190:AW190)</f>
        <v>0</v>
      </c>
      <c r="H190" s="18"/>
      <c r="I190" s="18"/>
      <c r="J190" s="18"/>
      <c r="K190" s="18"/>
      <c r="L190" s="18"/>
      <c r="M190" s="18"/>
      <c r="N190" s="18"/>
      <c r="O190" s="18"/>
      <c r="P190" s="18"/>
      <c r="Q190" s="18"/>
      <c r="R190" s="18"/>
      <c r="S190" s="18"/>
      <c r="T190" s="18"/>
      <c r="U190" s="18"/>
      <c r="V190" s="18"/>
      <c r="W190" s="18"/>
      <c r="X190" s="18"/>
      <c r="Y190" s="18"/>
      <c r="Z190" s="18"/>
      <c r="AA190" s="18"/>
      <c r="AB190" s="18"/>
      <c r="AC190" s="18"/>
      <c r="AD190" s="18"/>
      <c r="AE190" s="18"/>
      <c r="AF190" s="18"/>
      <c r="AG190" s="18"/>
      <c r="AH190" s="18"/>
      <c r="AI190" s="18"/>
      <c r="AJ190" s="18"/>
      <c r="AK190" s="18"/>
      <c r="AL190" s="18"/>
      <c r="AM190" s="18"/>
      <c r="AN190" s="18"/>
      <c r="AO190" s="18"/>
      <c r="AP190" s="18"/>
      <c r="AQ190" s="18"/>
      <c r="AR190" s="18"/>
      <c r="AS190" s="18"/>
      <c r="AT190" s="18"/>
      <c r="AU190" s="18"/>
      <c r="AV190" s="18"/>
      <c r="AW190" s="18"/>
      <c r="AX190" s="47"/>
      <c r="AY190" s="93">
        <f>IF(E190="neattiecas",1,IF(E190="atbilst pilnībā",10,IF(E190="atbilst daļēji",100,IF(E190="neatbilst",1000,0))))</f>
        <v>0</v>
      </c>
      <c r="AZ190" s="93">
        <v>181</v>
      </c>
      <c r="BA190" s="93" t="s">
        <v>458</v>
      </c>
      <c r="BB190" s="93"/>
      <c r="BC190" s="44"/>
      <c r="BD190" s="15"/>
      <c r="BE190" s="15"/>
      <c r="BF190" s="101"/>
      <c r="BG190" s="6"/>
      <c r="BH190" s="6"/>
      <c r="BI190" s="29"/>
      <c r="BJ190" s="6"/>
      <c r="BK190" s="61"/>
    </row>
    <row r="191" spans="1:63" s="7" customFormat="1" ht="35.1" hidden="1" customHeight="1" outlineLevel="2" x14ac:dyDescent="0.25">
      <c r="A191" s="81">
        <v>182</v>
      </c>
      <c r="B191" s="202" t="s">
        <v>230</v>
      </c>
      <c r="C191" s="202"/>
      <c r="D191" s="59" t="s">
        <v>267</v>
      </c>
      <c r="E191" s="45"/>
      <c r="F191" s="46">
        <f>COUNTA(H191:S191)</f>
        <v>0</v>
      </c>
      <c r="G191" s="36">
        <f>COUNTA(T191:AW191)</f>
        <v>0</v>
      </c>
      <c r="H191" s="18"/>
      <c r="I191" s="18"/>
      <c r="J191" s="18"/>
      <c r="K191" s="18"/>
      <c r="L191" s="18"/>
      <c r="M191" s="18"/>
      <c r="N191" s="18"/>
      <c r="O191" s="18"/>
      <c r="P191" s="18"/>
      <c r="Q191" s="18"/>
      <c r="R191" s="18"/>
      <c r="S191" s="18"/>
      <c r="T191" s="18"/>
      <c r="U191" s="18"/>
      <c r="V191" s="18"/>
      <c r="W191" s="18"/>
      <c r="X191" s="18"/>
      <c r="Y191" s="18"/>
      <c r="Z191" s="18"/>
      <c r="AA191" s="18"/>
      <c r="AB191" s="18"/>
      <c r="AC191" s="18"/>
      <c r="AD191" s="18"/>
      <c r="AE191" s="18"/>
      <c r="AF191" s="18"/>
      <c r="AG191" s="18"/>
      <c r="AH191" s="18"/>
      <c r="AI191" s="18"/>
      <c r="AJ191" s="18"/>
      <c r="AK191" s="18"/>
      <c r="AL191" s="18"/>
      <c r="AM191" s="18"/>
      <c r="AN191" s="18"/>
      <c r="AO191" s="18"/>
      <c r="AP191" s="18"/>
      <c r="AQ191" s="18"/>
      <c r="AR191" s="18"/>
      <c r="AS191" s="18"/>
      <c r="AT191" s="18"/>
      <c r="AU191" s="18"/>
      <c r="AV191" s="18"/>
      <c r="AW191" s="18"/>
      <c r="AX191" s="47"/>
      <c r="AY191" s="93">
        <f>IF(E191="neattiecas",1,IF(E191="atbilst pilnībā",10,IF(E191="atbilst daļēji",100,IF(E191="neatbilst",1000,0))))</f>
        <v>0</v>
      </c>
      <c r="AZ191" s="93">
        <v>182</v>
      </c>
      <c r="BA191" s="93" t="s">
        <v>458</v>
      </c>
      <c r="BB191" s="93"/>
      <c r="BC191" s="44"/>
      <c r="BD191" s="15"/>
      <c r="BE191" s="15"/>
      <c r="BF191" s="101"/>
      <c r="BG191" s="6"/>
      <c r="BH191" s="6"/>
      <c r="BI191" s="29"/>
      <c r="BJ191" s="6"/>
      <c r="BK191" s="61"/>
    </row>
    <row r="192" spans="1:63" ht="35.1" customHeight="1" outlineLevel="1" collapsed="1" x14ac:dyDescent="0.25">
      <c r="A192" s="81">
        <v>183</v>
      </c>
      <c r="B192" s="60" t="s">
        <v>103</v>
      </c>
      <c r="C192" s="200" t="s">
        <v>63</v>
      </c>
      <c r="D192" s="201"/>
      <c r="E192" s="28">
        <f>IF(AY192&gt;999,"neatbilst",IF(AY192&gt;99,"atbilst daļēji",IF(AY192&gt;9,"atbilst pilnībā",IF(AY192&gt;0,"neattiecas",0))))</f>
        <v>0</v>
      </c>
      <c r="F192" s="52">
        <f>SUM(F193:F194)</f>
        <v>0</v>
      </c>
      <c r="G192" s="52">
        <f>SUM(G193:G194)</f>
        <v>0</v>
      </c>
      <c r="H192" s="53"/>
      <c r="I192" s="53"/>
      <c r="J192" s="53"/>
      <c r="K192" s="53"/>
      <c r="L192" s="53"/>
      <c r="M192" s="53"/>
      <c r="N192" s="53"/>
      <c r="O192" s="53"/>
      <c r="P192" s="53"/>
      <c r="Q192" s="53"/>
      <c r="R192" s="53"/>
      <c r="S192" s="53"/>
      <c r="T192" s="53"/>
      <c r="U192" s="53"/>
      <c r="V192" s="53"/>
      <c r="W192" s="53"/>
      <c r="X192" s="53"/>
      <c r="Y192" s="53"/>
      <c r="Z192" s="53"/>
      <c r="AA192" s="53"/>
      <c r="AB192" s="53"/>
      <c r="AC192" s="53"/>
      <c r="AD192" s="53"/>
      <c r="AE192" s="53"/>
      <c r="AF192" s="53"/>
      <c r="AG192" s="53"/>
      <c r="AH192" s="53"/>
      <c r="AI192" s="53"/>
      <c r="AJ192" s="53"/>
      <c r="AK192" s="53"/>
      <c r="AL192" s="53"/>
      <c r="AM192" s="53"/>
      <c r="AN192" s="53"/>
      <c r="AO192" s="53"/>
      <c r="AP192" s="53"/>
      <c r="AQ192" s="53"/>
      <c r="AR192" s="53"/>
      <c r="AS192" s="53"/>
      <c r="AT192" s="53"/>
      <c r="AU192" s="53"/>
      <c r="AV192" s="53"/>
      <c r="AW192" s="53"/>
      <c r="AX192" s="52">
        <f>O8</f>
        <v>0</v>
      </c>
      <c r="AY192" s="93">
        <f>SUM(AY193:AY194)</f>
        <v>0</v>
      </c>
      <c r="AZ192" s="93">
        <v>183</v>
      </c>
      <c r="BA192" s="93"/>
      <c r="BB192" s="93" t="s">
        <v>108</v>
      </c>
      <c r="BC192" s="54"/>
      <c r="BD192" s="55">
        <f>MIN(BD193:BD194)</f>
        <v>0</v>
      </c>
      <c r="BE192" s="55">
        <f>MAX(BE193:BE194)</f>
        <v>0</v>
      </c>
      <c r="BF192" s="100"/>
      <c r="BG192" s="54"/>
      <c r="BH192" s="56"/>
      <c r="BI192" s="57"/>
      <c r="BJ192" s="57"/>
      <c r="BK192" s="62"/>
    </row>
    <row r="193" spans="1:63" s="7" customFormat="1" ht="45" hidden="1" customHeight="1" outlineLevel="2" x14ac:dyDescent="0.25">
      <c r="A193" s="81">
        <v>184</v>
      </c>
      <c r="B193" s="198" t="s">
        <v>232</v>
      </c>
      <c r="C193" s="199"/>
      <c r="D193" s="59" t="s">
        <v>406</v>
      </c>
      <c r="E193" s="45"/>
      <c r="F193" s="46">
        <f>COUNTA(H193:S193)</f>
        <v>0</v>
      </c>
      <c r="G193" s="36">
        <f>COUNTA(T193:AW193)</f>
        <v>0</v>
      </c>
      <c r="H193" s="18"/>
      <c r="I193" s="18"/>
      <c r="J193" s="18"/>
      <c r="K193" s="18"/>
      <c r="L193" s="18"/>
      <c r="M193" s="18"/>
      <c r="N193" s="18"/>
      <c r="O193" s="18"/>
      <c r="P193" s="18"/>
      <c r="Q193" s="18"/>
      <c r="R193" s="18"/>
      <c r="S193" s="18"/>
      <c r="T193" s="18"/>
      <c r="U193" s="18"/>
      <c r="V193" s="18"/>
      <c r="W193" s="18"/>
      <c r="X193" s="18"/>
      <c r="Y193" s="18"/>
      <c r="Z193" s="18"/>
      <c r="AA193" s="18"/>
      <c r="AB193" s="18"/>
      <c r="AC193" s="18"/>
      <c r="AD193" s="18"/>
      <c r="AE193" s="18"/>
      <c r="AF193" s="18"/>
      <c r="AG193" s="18"/>
      <c r="AH193" s="18"/>
      <c r="AI193" s="18"/>
      <c r="AJ193" s="18"/>
      <c r="AK193" s="18"/>
      <c r="AL193" s="18"/>
      <c r="AM193" s="18"/>
      <c r="AN193" s="18"/>
      <c r="AO193" s="18"/>
      <c r="AP193" s="18"/>
      <c r="AQ193" s="18"/>
      <c r="AR193" s="18"/>
      <c r="AS193" s="18"/>
      <c r="AT193" s="18"/>
      <c r="AU193" s="18"/>
      <c r="AV193" s="18"/>
      <c r="AW193" s="18"/>
      <c r="AX193" s="47"/>
      <c r="AY193" s="93">
        <f>IF(E193="neattiecas",1,IF(E193="atbilst pilnībā",10,IF(E193="atbilst daļēji",100,IF(E193="neatbilst",1000,0))))</f>
        <v>0</v>
      </c>
      <c r="AZ193" s="93">
        <v>184</v>
      </c>
      <c r="BA193" s="93" t="s">
        <v>458</v>
      </c>
      <c r="BB193" s="93"/>
      <c r="BC193" s="44"/>
      <c r="BD193" s="15"/>
      <c r="BE193" s="15"/>
      <c r="BF193" s="101"/>
      <c r="BG193" s="6"/>
      <c r="BH193" s="6"/>
      <c r="BI193" s="29"/>
      <c r="BJ193" s="6"/>
      <c r="BK193" s="61"/>
    </row>
    <row r="194" spans="1:63" s="7" customFormat="1" ht="45" hidden="1" customHeight="1" outlineLevel="2" x14ac:dyDescent="0.25">
      <c r="A194" s="81">
        <v>185</v>
      </c>
      <c r="B194" s="198" t="s">
        <v>233</v>
      </c>
      <c r="C194" s="199"/>
      <c r="D194" s="59" t="s">
        <v>268</v>
      </c>
      <c r="E194" s="45"/>
      <c r="F194" s="46">
        <f>COUNTA(H194:S194)</f>
        <v>0</v>
      </c>
      <c r="G194" s="36">
        <f>COUNTA(T194:AW194)</f>
        <v>0</v>
      </c>
      <c r="H194" s="18"/>
      <c r="I194" s="18"/>
      <c r="J194" s="18"/>
      <c r="K194" s="18"/>
      <c r="L194" s="18"/>
      <c r="M194" s="18"/>
      <c r="N194" s="18"/>
      <c r="O194" s="18"/>
      <c r="P194" s="18"/>
      <c r="Q194" s="18"/>
      <c r="R194" s="18"/>
      <c r="S194" s="18"/>
      <c r="T194" s="18"/>
      <c r="U194" s="18"/>
      <c r="V194" s="18"/>
      <c r="W194" s="18"/>
      <c r="X194" s="18"/>
      <c r="Y194" s="18"/>
      <c r="Z194" s="18"/>
      <c r="AA194" s="18"/>
      <c r="AB194" s="18"/>
      <c r="AC194" s="18"/>
      <c r="AD194" s="18"/>
      <c r="AE194" s="18"/>
      <c r="AF194" s="18"/>
      <c r="AG194" s="18"/>
      <c r="AH194" s="18"/>
      <c r="AI194" s="18"/>
      <c r="AJ194" s="18"/>
      <c r="AK194" s="18"/>
      <c r="AL194" s="18"/>
      <c r="AM194" s="18"/>
      <c r="AN194" s="18"/>
      <c r="AO194" s="18"/>
      <c r="AP194" s="18"/>
      <c r="AQ194" s="18"/>
      <c r="AR194" s="18"/>
      <c r="AS194" s="18"/>
      <c r="AT194" s="18"/>
      <c r="AU194" s="18"/>
      <c r="AV194" s="18"/>
      <c r="AW194" s="18"/>
      <c r="AX194" s="47"/>
      <c r="AY194" s="93">
        <f>IF(E194="neattiecas",1,IF(E194="atbilst pilnībā",10,IF(E194="atbilst daļēji",100,IF(E194="neatbilst",1000,0))))</f>
        <v>0</v>
      </c>
      <c r="AZ194" s="93">
        <v>185</v>
      </c>
      <c r="BA194" s="93" t="s">
        <v>458</v>
      </c>
      <c r="BB194" s="93"/>
      <c r="BC194" s="44"/>
      <c r="BD194" s="15"/>
      <c r="BE194" s="15"/>
      <c r="BF194" s="101"/>
      <c r="BG194" s="6"/>
      <c r="BH194" s="6"/>
      <c r="BI194" s="29"/>
      <c r="BJ194" s="6"/>
      <c r="BK194" s="61"/>
    </row>
    <row r="195" spans="1:63" ht="35.1" customHeight="1" outlineLevel="1" collapsed="1" x14ac:dyDescent="0.25">
      <c r="A195" s="81">
        <v>186</v>
      </c>
      <c r="B195" s="60" t="s">
        <v>104</v>
      </c>
      <c r="C195" s="200" t="s">
        <v>84</v>
      </c>
      <c r="D195" s="201"/>
      <c r="E195" s="28">
        <f>IF(AY195&gt;999,"neatbilst",IF(AY195&gt;99,"atbilst daļēji",IF(AY195&gt;9,"atbilst pilnībā",IF(AY195&gt;0,"neattiecas",0))))</f>
        <v>0</v>
      </c>
      <c r="F195" s="52">
        <f>SUM(F196:F196)</f>
        <v>0</v>
      </c>
      <c r="G195" s="52">
        <f>SUM(G196:G196)</f>
        <v>0</v>
      </c>
      <c r="H195" s="53"/>
      <c r="I195" s="53"/>
      <c r="J195" s="53"/>
      <c r="K195" s="53"/>
      <c r="L195" s="53"/>
      <c r="M195" s="53"/>
      <c r="N195" s="53"/>
      <c r="O195" s="53"/>
      <c r="P195" s="53"/>
      <c r="Q195" s="53"/>
      <c r="R195" s="53"/>
      <c r="S195" s="53"/>
      <c r="T195" s="53"/>
      <c r="U195" s="53"/>
      <c r="V195" s="53"/>
      <c r="W195" s="53"/>
      <c r="X195" s="53"/>
      <c r="Y195" s="53"/>
      <c r="Z195" s="53"/>
      <c r="AA195" s="53"/>
      <c r="AB195" s="53"/>
      <c r="AC195" s="53"/>
      <c r="AD195" s="53"/>
      <c r="AE195" s="53"/>
      <c r="AF195" s="53"/>
      <c r="AG195" s="53"/>
      <c r="AH195" s="53"/>
      <c r="AI195" s="53"/>
      <c r="AJ195" s="53"/>
      <c r="AK195" s="53"/>
      <c r="AL195" s="53"/>
      <c r="AM195" s="53"/>
      <c r="AN195" s="53"/>
      <c r="AO195" s="53"/>
      <c r="AP195" s="53"/>
      <c r="AQ195" s="53"/>
      <c r="AR195" s="53"/>
      <c r="AS195" s="53"/>
      <c r="AT195" s="53"/>
      <c r="AU195" s="53"/>
      <c r="AV195" s="53"/>
      <c r="AW195" s="53"/>
      <c r="AX195" s="52">
        <f>P8</f>
        <v>0</v>
      </c>
      <c r="AY195" s="93">
        <f>SUM(AY196:AY196)</f>
        <v>0</v>
      </c>
      <c r="AZ195" s="93">
        <v>186</v>
      </c>
      <c r="BA195" s="93"/>
      <c r="BB195" s="93" t="s">
        <v>108</v>
      </c>
      <c r="BC195" s="54"/>
      <c r="BD195" s="55">
        <f>MIN(BD196:BD196)</f>
        <v>0</v>
      </c>
      <c r="BE195" s="55">
        <f>MAX(BE196:BE196)</f>
        <v>0</v>
      </c>
      <c r="BF195" s="100"/>
      <c r="BG195" s="54"/>
      <c r="BH195" s="56"/>
      <c r="BI195" s="57"/>
      <c r="BJ195" s="57"/>
      <c r="BK195" s="62"/>
    </row>
    <row r="196" spans="1:63" s="7" customFormat="1" ht="103.15" hidden="1" customHeight="1" outlineLevel="2" x14ac:dyDescent="0.25">
      <c r="A196" s="81">
        <v>187</v>
      </c>
      <c r="B196" s="198" t="s">
        <v>234</v>
      </c>
      <c r="C196" s="199"/>
      <c r="D196" s="59" t="s">
        <v>407</v>
      </c>
      <c r="E196" s="45"/>
      <c r="F196" s="46">
        <f>COUNTA(H196:S196)</f>
        <v>0</v>
      </c>
      <c r="G196" s="36">
        <f>COUNTA(T196:AW196)</f>
        <v>0</v>
      </c>
      <c r="H196" s="18"/>
      <c r="I196" s="18"/>
      <c r="J196" s="18"/>
      <c r="K196" s="18"/>
      <c r="L196" s="18"/>
      <c r="M196" s="18"/>
      <c r="N196" s="18"/>
      <c r="O196" s="18"/>
      <c r="P196" s="18"/>
      <c r="Q196" s="18"/>
      <c r="R196" s="18"/>
      <c r="S196" s="18"/>
      <c r="T196" s="18"/>
      <c r="U196" s="18"/>
      <c r="V196" s="18"/>
      <c r="W196" s="18"/>
      <c r="X196" s="18"/>
      <c r="Y196" s="18"/>
      <c r="Z196" s="18"/>
      <c r="AA196" s="18"/>
      <c r="AB196" s="18"/>
      <c r="AC196" s="18"/>
      <c r="AD196" s="18"/>
      <c r="AE196" s="18"/>
      <c r="AF196" s="18"/>
      <c r="AG196" s="18"/>
      <c r="AH196" s="18"/>
      <c r="AI196" s="18"/>
      <c r="AJ196" s="18"/>
      <c r="AK196" s="18"/>
      <c r="AL196" s="18"/>
      <c r="AM196" s="18"/>
      <c r="AN196" s="18"/>
      <c r="AO196" s="18"/>
      <c r="AP196" s="18"/>
      <c r="AQ196" s="18"/>
      <c r="AR196" s="18"/>
      <c r="AS196" s="18"/>
      <c r="AT196" s="18"/>
      <c r="AU196" s="18"/>
      <c r="AV196" s="18"/>
      <c r="AW196" s="18"/>
      <c r="AX196" s="47"/>
      <c r="AY196" s="93">
        <f>IF(E196="neattiecas",1,IF(E196="atbilst pilnībā",10,IF(E196="atbilst daļēji",100,IF(E196="neatbilst",1000,0))))</f>
        <v>0</v>
      </c>
      <c r="AZ196" s="93">
        <v>187</v>
      </c>
      <c r="BA196" s="93" t="s">
        <v>458</v>
      </c>
      <c r="BB196" s="93"/>
      <c r="BC196" s="44"/>
      <c r="BD196" s="15"/>
      <c r="BE196" s="15"/>
      <c r="BF196" s="101"/>
      <c r="BG196" s="6"/>
      <c r="BH196" s="6"/>
      <c r="BI196" s="29"/>
      <c r="BJ196" s="6"/>
      <c r="BK196" s="61"/>
    </row>
    <row r="197" spans="1:63" ht="35.1" customHeight="1" outlineLevel="1" collapsed="1" x14ac:dyDescent="0.25">
      <c r="A197" s="81">
        <v>188</v>
      </c>
      <c r="B197" s="60" t="s">
        <v>105</v>
      </c>
      <c r="C197" s="200" t="s">
        <v>57</v>
      </c>
      <c r="D197" s="201"/>
      <c r="E197" s="28">
        <f>IF(AY197&gt;999,"neatbilst",IF(AY197&gt;99,"atbilst daļēji",IF(AY197&gt;9,"atbilst pilnībā",IF(AY197&gt;0,"neattiecas",0))))</f>
        <v>0</v>
      </c>
      <c r="F197" s="52">
        <f>SUM(F198:F200)</f>
        <v>0</v>
      </c>
      <c r="G197" s="52">
        <f>SUM(G198:G200)</f>
        <v>0</v>
      </c>
      <c r="H197" s="53"/>
      <c r="I197" s="53"/>
      <c r="J197" s="53"/>
      <c r="K197" s="53"/>
      <c r="L197" s="53"/>
      <c r="M197" s="53"/>
      <c r="N197" s="53"/>
      <c r="O197" s="53"/>
      <c r="P197" s="53"/>
      <c r="Q197" s="53"/>
      <c r="R197" s="53"/>
      <c r="S197" s="53"/>
      <c r="T197" s="53"/>
      <c r="U197" s="53"/>
      <c r="V197" s="53"/>
      <c r="W197" s="53"/>
      <c r="X197" s="53"/>
      <c r="Y197" s="53"/>
      <c r="Z197" s="53"/>
      <c r="AA197" s="53"/>
      <c r="AB197" s="53"/>
      <c r="AC197" s="53"/>
      <c r="AD197" s="53"/>
      <c r="AE197" s="53"/>
      <c r="AF197" s="53"/>
      <c r="AG197" s="53"/>
      <c r="AH197" s="53"/>
      <c r="AI197" s="53"/>
      <c r="AJ197" s="53"/>
      <c r="AK197" s="53"/>
      <c r="AL197" s="53"/>
      <c r="AM197" s="53"/>
      <c r="AN197" s="53"/>
      <c r="AO197" s="53"/>
      <c r="AP197" s="53"/>
      <c r="AQ197" s="53"/>
      <c r="AR197" s="53"/>
      <c r="AS197" s="53"/>
      <c r="AT197" s="53"/>
      <c r="AU197" s="53"/>
      <c r="AV197" s="53"/>
      <c r="AW197" s="53"/>
      <c r="AX197" s="52">
        <f>Q8</f>
        <v>0</v>
      </c>
      <c r="AY197" s="93">
        <f>SUM(AY198:AY200)</f>
        <v>0</v>
      </c>
      <c r="AZ197" s="93">
        <v>188</v>
      </c>
      <c r="BA197" s="93"/>
      <c r="BB197" s="93" t="s">
        <v>108</v>
      </c>
      <c r="BC197" s="54"/>
      <c r="BD197" s="55">
        <f>MIN(BD198:BD200)</f>
        <v>0</v>
      </c>
      <c r="BE197" s="55">
        <f>MAX(BE198:BE200)</f>
        <v>0</v>
      </c>
      <c r="BF197" s="100"/>
      <c r="BG197" s="54"/>
      <c r="BH197" s="56"/>
      <c r="BI197" s="57"/>
      <c r="BJ197" s="57"/>
      <c r="BK197" s="62"/>
    </row>
    <row r="198" spans="1:63" s="7" customFormat="1" ht="44.25" hidden="1" customHeight="1" outlineLevel="2" x14ac:dyDescent="0.25">
      <c r="A198" s="81">
        <v>189</v>
      </c>
      <c r="B198" s="198" t="s">
        <v>237</v>
      </c>
      <c r="C198" s="199"/>
      <c r="D198" s="58" t="s">
        <v>441</v>
      </c>
      <c r="E198" s="45"/>
      <c r="F198" s="46">
        <f>COUNTA(H198:S198)</f>
        <v>0</v>
      </c>
      <c r="G198" s="36">
        <f>COUNTA(T198:AW198)</f>
        <v>0</v>
      </c>
      <c r="H198" s="18"/>
      <c r="I198" s="18"/>
      <c r="J198" s="18"/>
      <c r="K198" s="18"/>
      <c r="L198" s="18"/>
      <c r="M198" s="18"/>
      <c r="N198" s="18"/>
      <c r="O198" s="18"/>
      <c r="P198" s="18"/>
      <c r="Q198" s="18"/>
      <c r="R198" s="18"/>
      <c r="S198" s="18"/>
      <c r="T198" s="18"/>
      <c r="U198" s="18"/>
      <c r="V198" s="18"/>
      <c r="W198" s="18"/>
      <c r="X198" s="18"/>
      <c r="Y198" s="18"/>
      <c r="Z198" s="18"/>
      <c r="AA198" s="18"/>
      <c r="AB198" s="18"/>
      <c r="AC198" s="18"/>
      <c r="AD198" s="18"/>
      <c r="AE198" s="18"/>
      <c r="AF198" s="18"/>
      <c r="AG198" s="18"/>
      <c r="AH198" s="18"/>
      <c r="AI198" s="18"/>
      <c r="AJ198" s="18"/>
      <c r="AK198" s="18"/>
      <c r="AL198" s="18"/>
      <c r="AM198" s="18"/>
      <c r="AN198" s="18"/>
      <c r="AO198" s="18"/>
      <c r="AP198" s="18"/>
      <c r="AQ198" s="18"/>
      <c r="AR198" s="18"/>
      <c r="AS198" s="18"/>
      <c r="AT198" s="18"/>
      <c r="AU198" s="18"/>
      <c r="AV198" s="18"/>
      <c r="AW198" s="18"/>
      <c r="AX198" s="47"/>
      <c r="AY198" s="93">
        <f>IF(E198="neattiecas",1,IF(E198="atbilst pilnībā",10,IF(E198="atbilst daļēji",100,IF(E198="neatbilst",1000,0))))</f>
        <v>0</v>
      </c>
      <c r="AZ198" s="93">
        <v>189</v>
      </c>
      <c r="BA198" s="93" t="s">
        <v>458</v>
      </c>
      <c r="BB198" s="93"/>
      <c r="BC198" s="44"/>
      <c r="BD198" s="15"/>
      <c r="BE198" s="15"/>
      <c r="BF198" s="101"/>
      <c r="BG198" s="6"/>
      <c r="BH198" s="6"/>
      <c r="BI198" s="29"/>
      <c r="BJ198" s="6"/>
      <c r="BK198" s="61"/>
    </row>
    <row r="199" spans="1:63" s="7" customFormat="1" ht="51" hidden="1" customHeight="1" outlineLevel="2" x14ac:dyDescent="0.25">
      <c r="A199" s="81">
        <v>190</v>
      </c>
      <c r="B199" s="198" t="s">
        <v>236</v>
      </c>
      <c r="C199" s="199"/>
      <c r="D199" s="58" t="s">
        <v>442</v>
      </c>
      <c r="E199" s="45"/>
      <c r="F199" s="46">
        <f>COUNTA(H199:S199)</f>
        <v>0</v>
      </c>
      <c r="G199" s="36">
        <f>COUNTA(T199:AW199)</f>
        <v>0</v>
      </c>
      <c r="H199" s="18"/>
      <c r="I199" s="18"/>
      <c r="J199" s="18"/>
      <c r="K199" s="18"/>
      <c r="L199" s="18"/>
      <c r="M199" s="18"/>
      <c r="N199" s="18"/>
      <c r="O199" s="18"/>
      <c r="P199" s="18"/>
      <c r="Q199" s="18"/>
      <c r="R199" s="18"/>
      <c r="S199" s="18"/>
      <c r="T199" s="18"/>
      <c r="U199" s="18"/>
      <c r="V199" s="18"/>
      <c r="W199" s="18"/>
      <c r="X199" s="18"/>
      <c r="Y199" s="18"/>
      <c r="Z199" s="18"/>
      <c r="AA199" s="18"/>
      <c r="AB199" s="18"/>
      <c r="AC199" s="18"/>
      <c r="AD199" s="18"/>
      <c r="AE199" s="18"/>
      <c r="AF199" s="18"/>
      <c r="AG199" s="18"/>
      <c r="AH199" s="18"/>
      <c r="AI199" s="18"/>
      <c r="AJ199" s="18"/>
      <c r="AK199" s="18"/>
      <c r="AL199" s="18"/>
      <c r="AM199" s="18"/>
      <c r="AN199" s="18"/>
      <c r="AO199" s="18"/>
      <c r="AP199" s="18"/>
      <c r="AQ199" s="18"/>
      <c r="AR199" s="18"/>
      <c r="AS199" s="18"/>
      <c r="AT199" s="18"/>
      <c r="AU199" s="18"/>
      <c r="AV199" s="18"/>
      <c r="AW199" s="18"/>
      <c r="AX199" s="47"/>
      <c r="AY199" s="93">
        <f>IF(E199="neattiecas",1,IF(E199="atbilst pilnībā",10,IF(E199="atbilst daļēji",100,IF(E199="neatbilst",1000,0))))</f>
        <v>0</v>
      </c>
      <c r="AZ199" s="93">
        <v>190</v>
      </c>
      <c r="BA199" s="93" t="s">
        <v>458</v>
      </c>
      <c r="BB199" s="93"/>
      <c r="BC199" s="44"/>
      <c r="BD199" s="15"/>
      <c r="BE199" s="15"/>
      <c r="BF199" s="101"/>
      <c r="BG199" s="6"/>
      <c r="BH199" s="6"/>
      <c r="BI199" s="29"/>
      <c r="BJ199" s="6"/>
      <c r="BK199" s="61"/>
    </row>
    <row r="200" spans="1:63" s="7" customFormat="1" ht="90.75" hidden="1" customHeight="1" outlineLevel="2" x14ac:dyDescent="0.25">
      <c r="A200" s="81">
        <v>191</v>
      </c>
      <c r="B200" s="198" t="s">
        <v>235</v>
      </c>
      <c r="C200" s="199"/>
      <c r="D200" s="59" t="s">
        <v>443</v>
      </c>
      <c r="E200" s="45"/>
      <c r="F200" s="46">
        <f>COUNTA(H200:S200)</f>
        <v>0</v>
      </c>
      <c r="G200" s="36">
        <f>COUNTA(T200:AW200)</f>
        <v>0</v>
      </c>
      <c r="H200" s="18"/>
      <c r="I200" s="18"/>
      <c r="J200" s="18"/>
      <c r="K200" s="18"/>
      <c r="L200" s="18"/>
      <c r="M200" s="18"/>
      <c r="N200" s="18"/>
      <c r="O200" s="18"/>
      <c r="P200" s="18"/>
      <c r="Q200" s="18"/>
      <c r="R200" s="18"/>
      <c r="S200" s="18"/>
      <c r="T200" s="18"/>
      <c r="U200" s="18"/>
      <c r="V200" s="18"/>
      <c r="W200" s="18"/>
      <c r="X200" s="18"/>
      <c r="Y200" s="18"/>
      <c r="Z200" s="18"/>
      <c r="AA200" s="18"/>
      <c r="AB200" s="18"/>
      <c r="AC200" s="18"/>
      <c r="AD200" s="18"/>
      <c r="AE200" s="18"/>
      <c r="AF200" s="18"/>
      <c r="AG200" s="18"/>
      <c r="AH200" s="18"/>
      <c r="AI200" s="18"/>
      <c r="AJ200" s="18"/>
      <c r="AK200" s="18"/>
      <c r="AL200" s="18"/>
      <c r="AM200" s="18"/>
      <c r="AN200" s="18"/>
      <c r="AO200" s="18"/>
      <c r="AP200" s="18"/>
      <c r="AQ200" s="18"/>
      <c r="AR200" s="18"/>
      <c r="AS200" s="18"/>
      <c r="AT200" s="18"/>
      <c r="AU200" s="18"/>
      <c r="AV200" s="18"/>
      <c r="AW200" s="18"/>
      <c r="AX200" s="47"/>
      <c r="AY200" s="93">
        <f>IF(E200="neattiecas",1,IF(E200="atbilst pilnībā",10,IF(E200="atbilst daļēji",100,IF(E200="neatbilst",1000,0))))</f>
        <v>0</v>
      </c>
      <c r="AZ200" s="93">
        <v>191</v>
      </c>
      <c r="BA200" s="93" t="s">
        <v>458</v>
      </c>
      <c r="BB200" s="93"/>
      <c r="BC200" s="44"/>
      <c r="BD200" s="15"/>
      <c r="BE200" s="15"/>
      <c r="BF200" s="101"/>
      <c r="BG200" s="6"/>
      <c r="BH200" s="6"/>
      <c r="BI200" s="29"/>
      <c r="BJ200" s="6"/>
      <c r="BK200" s="61"/>
    </row>
    <row r="201" spans="1:63" ht="35.1" customHeight="1" outlineLevel="1" collapsed="1" x14ac:dyDescent="0.25">
      <c r="A201" s="81">
        <v>192</v>
      </c>
      <c r="B201" s="60" t="s">
        <v>106</v>
      </c>
      <c r="C201" s="200" t="s">
        <v>58</v>
      </c>
      <c r="D201" s="201"/>
      <c r="E201" s="28">
        <f>IF(AY201&gt;999,"neatbilst",IF(AY201&gt;99,"atbilst daļēji",IF(AY201&gt;9,"atbilst pilnībā",IF(AY201&gt;0,"neattiecas",0))))</f>
        <v>0</v>
      </c>
      <c r="F201" s="52">
        <f>SUM(F202:F210)</f>
        <v>0</v>
      </c>
      <c r="G201" s="52">
        <f>SUM(G202:G210)</f>
        <v>0</v>
      </c>
      <c r="H201" s="53"/>
      <c r="I201" s="53"/>
      <c r="J201" s="53"/>
      <c r="K201" s="53"/>
      <c r="L201" s="53"/>
      <c r="M201" s="53"/>
      <c r="N201" s="53"/>
      <c r="O201" s="53"/>
      <c r="P201" s="53"/>
      <c r="Q201" s="53"/>
      <c r="R201" s="53"/>
      <c r="S201" s="53"/>
      <c r="T201" s="53"/>
      <c r="U201" s="53"/>
      <c r="V201" s="53"/>
      <c r="W201" s="53"/>
      <c r="X201" s="53"/>
      <c r="Y201" s="53"/>
      <c r="Z201" s="53"/>
      <c r="AA201" s="53"/>
      <c r="AB201" s="53"/>
      <c r="AC201" s="53"/>
      <c r="AD201" s="53"/>
      <c r="AE201" s="53"/>
      <c r="AF201" s="53"/>
      <c r="AG201" s="53"/>
      <c r="AH201" s="53"/>
      <c r="AI201" s="53"/>
      <c r="AJ201" s="53"/>
      <c r="AK201" s="53"/>
      <c r="AL201" s="53"/>
      <c r="AM201" s="53"/>
      <c r="AN201" s="53"/>
      <c r="AO201" s="53"/>
      <c r="AP201" s="53"/>
      <c r="AQ201" s="53"/>
      <c r="AR201" s="53"/>
      <c r="AS201" s="53"/>
      <c r="AT201" s="53"/>
      <c r="AU201" s="53"/>
      <c r="AV201" s="53"/>
      <c r="AW201" s="53"/>
      <c r="AX201" s="52">
        <f>R8</f>
        <v>0</v>
      </c>
      <c r="AY201" s="93">
        <f>SUM(AY202:AY210)</f>
        <v>0</v>
      </c>
      <c r="AZ201" s="93">
        <v>192</v>
      </c>
      <c r="BA201" s="93"/>
      <c r="BB201" s="93" t="s">
        <v>108</v>
      </c>
      <c r="BC201" s="54"/>
      <c r="BD201" s="55">
        <f>MIN(BD202:BD210)</f>
        <v>0</v>
      </c>
      <c r="BE201" s="55">
        <f>MAX(BE202:BE210)</f>
        <v>0</v>
      </c>
      <c r="BF201" s="100"/>
      <c r="BG201" s="54"/>
      <c r="BH201" s="56"/>
      <c r="BI201" s="57"/>
      <c r="BJ201" s="57"/>
      <c r="BK201" s="62"/>
    </row>
    <row r="202" spans="1:63" s="7" customFormat="1" ht="73.5" hidden="1" customHeight="1" outlineLevel="2" x14ac:dyDescent="0.25">
      <c r="A202" s="81">
        <v>193</v>
      </c>
      <c r="B202" s="198" t="s">
        <v>238</v>
      </c>
      <c r="C202" s="199"/>
      <c r="D202" s="59" t="s">
        <v>408</v>
      </c>
      <c r="E202" s="45"/>
      <c r="F202" s="46">
        <f t="shared" ref="F202" si="30">COUNTA(H202:S202)</f>
        <v>0</v>
      </c>
      <c r="G202" s="36">
        <f t="shared" ref="G202:G210" si="31">COUNTA(T202:AW202)</f>
        <v>0</v>
      </c>
      <c r="H202" s="18"/>
      <c r="I202" s="18"/>
      <c r="J202" s="18"/>
      <c r="K202" s="18"/>
      <c r="L202" s="18"/>
      <c r="M202" s="18"/>
      <c r="N202" s="18"/>
      <c r="O202" s="18"/>
      <c r="P202" s="18"/>
      <c r="Q202" s="18"/>
      <c r="R202" s="18"/>
      <c r="S202" s="18"/>
      <c r="T202" s="18"/>
      <c r="U202" s="18"/>
      <c r="V202" s="18"/>
      <c r="W202" s="18"/>
      <c r="X202" s="18"/>
      <c r="Y202" s="18"/>
      <c r="Z202" s="18"/>
      <c r="AA202" s="18"/>
      <c r="AB202" s="18"/>
      <c r="AC202" s="18"/>
      <c r="AD202" s="18"/>
      <c r="AE202" s="18"/>
      <c r="AF202" s="18"/>
      <c r="AG202" s="18"/>
      <c r="AH202" s="18"/>
      <c r="AI202" s="18"/>
      <c r="AJ202" s="18"/>
      <c r="AK202" s="18"/>
      <c r="AL202" s="18"/>
      <c r="AM202" s="18"/>
      <c r="AN202" s="18"/>
      <c r="AO202" s="18"/>
      <c r="AP202" s="18"/>
      <c r="AQ202" s="18"/>
      <c r="AR202" s="18"/>
      <c r="AS202" s="18"/>
      <c r="AT202" s="18"/>
      <c r="AU202" s="18"/>
      <c r="AV202" s="18"/>
      <c r="AW202" s="18"/>
      <c r="AX202" s="47"/>
      <c r="AY202" s="93">
        <f t="shared" ref="AY202:AY210" si="32">IF(E202="neattiecas",1,IF(E202="atbilst pilnībā",10,IF(E202="atbilst daļēji",100,IF(E202="neatbilst",1000,0))))</f>
        <v>0</v>
      </c>
      <c r="AZ202" s="93">
        <v>193</v>
      </c>
      <c r="BA202" s="93" t="s">
        <v>458</v>
      </c>
      <c r="BB202" s="93"/>
      <c r="BC202" s="44"/>
      <c r="BD202" s="15"/>
      <c r="BE202" s="15"/>
      <c r="BF202" s="101"/>
      <c r="BG202" s="6"/>
      <c r="BH202" s="6"/>
      <c r="BI202" s="29"/>
      <c r="BJ202" s="6"/>
      <c r="BK202" s="61"/>
    </row>
    <row r="203" spans="1:63" s="7" customFormat="1" ht="72" hidden="1" customHeight="1" outlineLevel="2" x14ac:dyDescent="0.25">
      <c r="A203" s="81">
        <v>194</v>
      </c>
      <c r="B203" s="198" t="s">
        <v>239</v>
      </c>
      <c r="C203" s="199"/>
      <c r="D203" s="59" t="s">
        <v>428</v>
      </c>
      <c r="E203" s="45"/>
      <c r="F203" s="46">
        <f t="shared" ref="F203" si="33">COUNTA(H203:S203)</f>
        <v>0</v>
      </c>
      <c r="G203" s="36">
        <f t="shared" si="31"/>
        <v>0</v>
      </c>
      <c r="H203" s="18"/>
      <c r="I203" s="18"/>
      <c r="J203" s="18"/>
      <c r="K203" s="18"/>
      <c r="L203" s="18"/>
      <c r="M203" s="18"/>
      <c r="N203" s="18"/>
      <c r="O203" s="18"/>
      <c r="P203" s="18"/>
      <c r="Q203" s="18"/>
      <c r="R203" s="18"/>
      <c r="S203" s="18"/>
      <c r="T203" s="18"/>
      <c r="U203" s="18"/>
      <c r="V203" s="18"/>
      <c r="W203" s="18"/>
      <c r="X203" s="18"/>
      <c r="Y203" s="18"/>
      <c r="Z203" s="18"/>
      <c r="AA203" s="18"/>
      <c r="AB203" s="18"/>
      <c r="AC203" s="18"/>
      <c r="AD203" s="18"/>
      <c r="AE203" s="18"/>
      <c r="AF203" s="18"/>
      <c r="AG203" s="18"/>
      <c r="AH203" s="18"/>
      <c r="AI203" s="18"/>
      <c r="AJ203" s="18"/>
      <c r="AK203" s="18"/>
      <c r="AL203" s="18"/>
      <c r="AM203" s="18"/>
      <c r="AN203" s="18"/>
      <c r="AO203" s="18"/>
      <c r="AP203" s="18"/>
      <c r="AQ203" s="18"/>
      <c r="AR203" s="18"/>
      <c r="AS203" s="18"/>
      <c r="AT203" s="18"/>
      <c r="AU203" s="18"/>
      <c r="AV203" s="18"/>
      <c r="AW203" s="18"/>
      <c r="AX203" s="47"/>
      <c r="AY203" s="93">
        <f t="shared" si="32"/>
        <v>0</v>
      </c>
      <c r="AZ203" s="93">
        <v>194</v>
      </c>
      <c r="BA203" s="93" t="s">
        <v>458</v>
      </c>
      <c r="BB203" s="93"/>
      <c r="BC203" s="44"/>
      <c r="BD203" s="15"/>
      <c r="BE203" s="15"/>
      <c r="BF203" s="101"/>
      <c r="BG203" s="6"/>
      <c r="BH203" s="6"/>
      <c r="BI203" s="29"/>
      <c r="BJ203" s="6"/>
      <c r="BK203" s="61"/>
    </row>
    <row r="204" spans="1:63" s="7" customFormat="1" ht="85.5" hidden="1" customHeight="1" outlineLevel="2" x14ac:dyDescent="0.25">
      <c r="A204" s="81">
        <v>195</v>
      </c>
      <c r="B204" s="198" t="s">
        <v>240</v>
      </c>
      <c r="C204" s="199"/>
      <c r="D204" s="59" t="s">
        <v>427</v>
      </c>
      <c r="E204" s="45"/>
      <c r="F204" s="46">
        <f t="shared" ref="F204:F205" si="34">COUNTA(H204:S204)</f>
        <v>0</v>
      </c>
      <c r="G204" s="36">
        <f t="shared" si="31"/>
        <v>0</v>
      </c>
      <c r="H204" s="18"/>
      <c r="I204" s="18"/>
      <c r="J204" s="18"/>
      <c r="K204" s="18"/>
      <c r="L204" s="18"/>
      <c r="M204" s="18"/>
      <c r="N204" s="18"/>
      <c r="O204" s="18"/>
      <c r="P204" s="18"/>
      <c r="Q204" s="18"/>
      <c r="R204" s="18"/>
      <c r="S204" s="18"/>
      <c r="T204" s="18"/>
      <c r="U204" s="18"/>
      <c r="V204" s="18"/>
      <c r="W204" s="18"/>
      <c r="X204" s="18"/>
      <c r="Y204" s="18"/>
      <c r="Z204" s="18"/>
      <c r="AA204" s="18"/>
      <c r="AB204" s="18"/>
      <c r="AC204" s="18"/>
      <c r="AD204" s="18"/>
      <c r="AE204" s="18"/>
      <c r="AF204" s="18"/>
      <c r="AG204" s="18"/>
      <c r="AH204" s="18"/>
      <c r="AI204" s="18"/>
      <c r="AJ204" s="18"/>
      <c r="AK204" s="18"/>
      <c r="AL204" s="18"/>
      <c r="AM204" s="18"/>
      <c r="AN204" s="18"/>
      <c r="AO204" s="18"/>
      <c r="AP204" s="18"/>
      <c r="AQ204" s="18"/>
      <c r="AR204" s="18"/>
      <c r="AS204" s="18"/>
      <c r="AT204" s="18"/>
      <c r="AU204" s="18"/>
      <c r="AV204" s="18"/>
      <c r="AW204" s="18"/>
      <c r="AX204" s="47"/>
      <c r="AY204" s="93">
        <f t="shared" si="32"/>
        <v>0</v>
      </c>
      <c r="AZ204" s="93">
        <v>195</v>
      </c>
      <c r="BA204" s="93" t="s">
        <v>458</v>
      </c>
      <c r="BB204" s="93"/>
      <c r="BC204" s="44"/>
      <c r="BD204" s="15"/>
      <c r="BE204" s="15"/>
      <c r="BF204" s="101"/>
      <c r="BG204" s="6"/>
      <c r="BH204" s="6"/>
      <c r="BI204" s="29"/>
      <c r="BJ204" s="6"/>
      <c r="BK204" s="61"/>
    </row>
    <row r="205" spans="1:63" s="7" customFormat="1" ht="106.5" hidden="1" customHeight="1" outlineLevel="2" x14ac:dyDescent="0.25">
      <c r="A205" s="81">
        <v>196</v>
      </c>
      <c r="B205" s="198" t="s">
        <v>241</v>
      </c>
      <c r="C205" s="199"/>
      <c r="D205" s="59" t="s">
        <v>429</v>
      </c>
      <c r="E205" s="45"/>
      <c r="F205" s="46">
        <f t="shared" si="34"/>
        <v>0</v>
      </c>
      <c r="G205" s="36">
        <f t="shared" si="31"/>
        <v>0</v>
      </c>
      <c r="H205" s="18"/>
      <c r="I205" s="18"/>
      <c r="J205" s="18"/>
      <c r="K205" s="18"/>
      <c r="L205" s="18"/>
      <c r="M205" s="18"/>
      <c r="N205" s="18"/>
      <c r="O205" s="18"/>
      <c r="P205" s="18"/>
      <c r="Q205" s="18"/>
      <c r="R205" s="18"/>
      <c r="S205" s="18"/>
      <c r="T205" s="18"/>
      <c r="U205" s="18"/>
      <c r="V205" s="18"/>
      <c r="W205" s="18"/>
      <c r="X205" s="18"/>
      <c r="Y205" s="18"/>
      <c r="Z205" s="18"/>
      <c r="AA205" s="18"/>
      <c r="AB205" s="18"/>
      <c r="AC205" s="18"/>
      <c r="AD205" s="18"/>
      <c r="AE205" s="18"/>
      <c r="AF205" s="18"/>
      <c r="AG205" s="18"/>
      <c r="AH205" s="18"/>
      <c r="AI205" s="18"/>
      <c r="AJ205" s="18"/>
      <c r="AK205" s="18"/>
      <c r="AL205" s="18"/>
      <c r="AM205" s="18"/>
      <c r="AN205" s="18"/>
      <c r="AO205" s="18"/>
      <c r="AP205" s="18"/>
      <c r="AQ205" s="18"/>
      <c r="AR205" s="18"/>
      <c r="AS205" s="18"/>
      <c r="AT205" s="18"/>
      <c r="AU205" s="18"/>
      <c r="AV205" s="18"/>
      <c r="AW205" s="18"/>
      <c r="AX205" s="47"/>
      <c r="AY205" s="93">
        <f t="shared" si="32"/>
        <v>0</v>
      </c>
      <c r="AZ205" s="93">
        <v>196</v>
      </c>
      <c r="BA205" s="93" t="s">
        <v>458</v>
      </c>
      <c r="BB205" s="93"/>
      <c r="BC205" s="44"/>
      <c r="BD205" s="15"/>
      <c r="BE205" s="15"/>
      <c r="BF205" s="101"/>
      <c r="BG205" s="6"/>
      <c r="BH205" s="6"/>
      <c r="BI205" s="29"/>
      <c r="BJ205" s="6"/>
      <c r="BK205" s="61"/>
    </row>
    <row r="206" spans="1:63" s="7" customFormat="1" ht="143.25" hidden="1" customHeight="1" outlineLevel="2" x14ac:dyDescent="0.25">
      <c r="A206" s="81">
        <v>197</v>
      </c>
      <c r="B206" s="198" t="s">
        <v>242</v>
      </c>
      <c r="C206" s="199"/>
      <c r="D206" s="59" t="s">
        <v>430</v>
      </c>
      <c r="E206" s="45"/>
      <c r="F206" s="46">
        <f t="shared" ref="F206:F209" si="35">COUNTA(H206:S206)</f>
        <v>0</v>
      </c>
      <c r="G206" s="36">
        <f t="shared" si="31"/>
        <v>0</v>
      </c>
      <c r="H206" s="18"/>
      <c r="I206" s="18"/>
      <c r="J206" s="18"/>
      <c r="K206" s="18"/>
      <c r="L206" s="18"/>
      <c r="M206" s="18"/>
      <c r="N206" s="18"/>
      <c r="O206" s="18"/>
      <c r="P206" s="18"/>
      <c r="Q206" s="18"/>
      <c r="R206" s="18"/>
      <c r="S206" s="18"/>
      <c r="T206" s="18"/>
      <c r="U206" s="18"/>
      <c r="V206" s="18"/>
      <c r="W206" s="18"/>
      <c r="X206" s="18"/>
      <c r="Y206" s="18"/>
      <c r="Z206" s="18"/>
      <c r="AA206" s="18"/>
      <c r="AB206" s="18"/>
      <c r="AC206" s="18"/>
      <c r="AD206" s="18"/>
      <c r="AE206" s="18"/>
      <c r="AF206" s="18"/>
      <c r="AG206" s="18"/>
      <c r="AH206" s="18"/>
      <c r="AI206" s="18"/>
      <c r="AJ206" s="18"/>
      <c r="AK206" s="18"/>
      <c r="AL206" s="18"/>
      <c r="AM206" s="18"/>
      <c r="AN206" s="18"/>
      <c r="AO206" s="18"/>
      <c r="AP206" s="18"/>
      <c r="AQ206" s="18"/>
      <c r="AR206" s="18"/>
      <c r="AS206" s="18"/>
      <c r="AT206" s="18"/>
      <c r="AU206" s="18"/>
      <c r="AV206" s="18"/>
      <c r="AW206" s="18"/>
      <c r="AX206" s="47"/>
      <c r="AY206" s="93">
        <f t="shared" si="32"/>
        <v>0</v>
      </c>
      <c r="AZ206" s="93">
        <v>197</v>
      </c>
      <c r="BA206" s="93" t="s">
        <v>458</v>
      </c>
      <c r="BB206" s="93"/>
      <c r="BC206" s="44"/>
      <c r="BD206" s="15"/>
      <c r="BE206" s="15"/>
      <c r="BF206" s="101"/>
      <c r="BG206" s="6"/>
      <c r="BH206" s="6"/>
      <c r="BI206" s="29"/>
      <c r="BJ206" s="6"/>
      <c r="BK206" s="61"/>
    </row>
    <row r="207" spans="1:63" s="7" customFormat="1" ht="45" hidden="1" customHeight="1" outlineLevel="2" x14ac:dyDescent="0.25">
      <c r="A207" s="81">
        <v>198</v>
      </c>
      <c r="B207" s="202" t="s">
        <v>246</v>
      </c>
      <c r="C207" s="202"/>
      <c r="D207" s="59" t="s">
        <v>431</v>
      </c>
      <c r="E207" s="45"/>
      <c r="F207" s="46">
        <f t="shared" si="35"/>
        <v>0</v>
      </c>
      <c r="G207" s="36">
        <f t="shared" si="31"/>
        <v>0</v>
      </c>
      <c r="H207" s="18"/>
      <c r="I207" s="18"/>
      <c r="J207" s="18"/>
      <c r="K207" s="18"/>
      <c r="L207" s="18"/>
      <c r="M207" s="18"/>
      <c r="N207" s="18"/>
      <c r="O207" s="18"/>
      <c r="P207" s="18"/>
      <c r="Q207" s="18"/>
      <c r="R207" s="18"/>
      <c r="S207" s="18"/>
      <c r="T207" s="18"/>
      <c r="U207" s="18"/>
      <c r="V207" s="18"/>
      <c r="W207" s="18"/>
      <c r="X207" s="18"/>
      <c r="Y207" s="18"/>
      <c r="Z207" s="18"/>
      <c r="AA207" s="18"/>
      <c r="AB207" s="18"/>
      <c r="AC207" s="18"/>
      <c r="AD207" s="18"/>
      <c r="AE207" s="18"/>
      <c r="AF207" s="18"/>
      <c r="AG207" s="18"/>
      <c r="AH207" s="18"/>
      <c r="AI207" s="18"/>
      <c r="AJ207" s="18"/>
      <c r="AK207" s="18"/>
      <c r="AL207" s="18"/>
      <c r="AM207" s="18"/>
      <c r="AN207" s="18"/>
      <c r="AO207" s="18"/>
      <c r="AP207" s="18"/>
      <c r="AQ207" s="18"/>
      <c r="AR207" s="18"/>
      <c r="AS207" s="18"/>
      <c r="AT207" s="18"/>
      <c r="AU207" s="18"/>
      <c r="AV207" s="18"/>
      <c r="AW207" s="18"/>
      <c r="AX207" s="47"/>
      <c r="AY207" s="93">
        <f t="shared" si="32"/>
        <v>0</v>
      </c>
      <c r="AZ207" s="93">
        <v>198</v>
      </c>
      <c r="BA207" s="93" t="s">
        <v>458</v>
      </c>
      <c r="BB207" s="93"/>
      <c r="BC207" s="44"/>
      <c r="BD207" s="15"/>
      <c r="BE207" s="15"/>
      <c r="BF207" s="101"/>
      <c r="BG207" s="6"/>
      <c r="BH207" s="6"/>
      <c r="BI207" s="29"/>
      <c r="BJ207" s="6"/>
      <c r="BK207" s="61"/>
    </row>
    <row r="208" spans="1:63" s="7" customFormat="1" ht="135" hidden="1" customHeight="1" outlineLevel="2" x14ac:dyDescent="0.25">
      <c r="A208" s="81">
        <v>199</v>
      </c>
      <c r="B208" s="198" t="s">
        <v>243</v>
      </c>
      <c r="C208" s="199"/>
      <c r="D208" s="59" t="s">
        <v>432</v>
      </c>
      <c r="E208" s="45"/>
      <c r="F208" s="46">
        <f t="shared" si="35"/>
        <v>0</v>
      </c>
      <c r="G208" s="36">
        <f t="shared" si="31"/>
        <v>0</v>
      </c>
      <c r="H208" s="18"/>
      <c r="I208" s="18"/>
      <c r="J208" s="18"/>
      <c r="K208" s="18"/>
      <c r="L208" s="18"/>
      <c r="M208" s="18"/>
      <c r="N208" s="18"/>
      <c r="O208" s="18"/>
      <c r="P208" s="18"/>
      <c r="Q208" s="18"/>
      <c r="R208" s="18"/>
      <c r="S208" s="18"/>
      <c r="T208" s="18"/>
      <c r="U208" s="18"/>
      <c r="V208" s="18"/>
      <c r="W208" s="18"/>
      <c r="X208" s="18"/>
      <c r="Y208" s="18"/>
      <c r="Z208" s="18"/>
      <c r="AA208" s="18"/>
      <c r="AB208" s="18"/>
      <c r="AC208" s="18"/>
      <c r="AD208" s="18"/>
      <c r="AE208" s="18"/>
      <c r="AF208" s="18"/>
      <c r="AG208" s="18"/>
      <c r="AH208" s="18"/>
      <c r="AI208" s="18"/>
      <c r="AJ208" s="18"/>
      <c r="AK208" s="18"/>
      <c r="AL208" s="18"/>
      <c r="AM208" s="18"/>
      <c r="AN208" s="18"/>
      <c r="AO208" s="18"/>
      <c r="AP208" s="18"/>
      <c r="AQ208" s="18"/>
      <c r="AR208" s="18"/>
      <c r="AS208" s="18"/>
      <c r="AT208" s="18"/>
      <c r="AU208" s="18"/>
      <c r="AV208" s="18"/>
      <c r="AW208" s="18"/>
      <c r="AX208" s="47"/>
      <c r="AY208" s="93">
        <f t="shared" si="32"/>
        <v>0</v>
      </c>
      <c r="AZ208" s="93">
        <v>199</v>
      </c>
      <c r="BA208" s="93" t="s">
        <v>458</v>
      </c>
      <c r="BB208" s="93"/>
      <c r="BC208" s="44"/>
      <c r="BD208" s="15"/>
      <c r="BE208" s="15"/>
      <c r="BF208" s="101"/>
      <c r="BG208" s="6"/>
      <c r="BH208" s="6"/>
      <c r="BI208" s="29"/>
      <c r="BJ208" s="6"/>
      <c r="BK208" s="61"/>
    </row>
    <row r="209" spans="1:63" s="7" customFormat="1" ht="96.75" hidden="1" customHeight="1" outlineLevel="2" x14ac:dyDescent="0.25">
      <c r="A209" s="81">
        <v>200</v>
      </c>
      <c r="B209" s="198" t="s">
        <v>244</v>
      </c>
      <c r="C209" s="199"/>
      <c r="D209" s="59" t="s">
        <v>433</v>
      </c>
      <c r="E209" s="45"/>
      <c r="F209" s="46">
        <f t="shared" si="35"/>
        <v>0</v>
      </c>
      <c r="G209" s="36">
        <f t="shared" si="31"/>
        <v>0</v>
      </c>
      <c r="H209" s="18"/>
      <c r="I209" s="18"/>
      <c r="J209" s="18"/>
      <c r="K209" s="18"/>
      <c r="L209" s="18"/>
      <c r="M209" s="18"/>
      <c r="N209" s="18"/>
      <c r="O209" s="18"/>
      <c r="P209" s="18"/>
      <c r="Q209" s="18"/>
      <c r="R209" s="18"/>
      <c r="S209" s="18"/>
      <c r="T209" s="18"/>
      <c r="U209" s="18"/>
      <c r="V209" s="18"/>
      <c r="W209" s="18"/>
      <c r="X209" s="18"/>
      <c r="Y209" s="18"/>
      <c r="Z209" s="18"/>
      <c r="AA209" s="18"/>
      <c r="AB209" s="18"/>
      <c r="AC209" s="18"/>
      <c r="AD209" s="18"/>
      <c r="AE209" s="18"/>
      <c r="AF209" s="18"/>
      <c r="AG209" s="18"/>
      <c r="AH209" s="18"/>
      <c r="AI209" s="18"/>
      <c r="AJ209" s="18"/>
      <c r="AK209" s="18"/>
      <c r="AL209" s="18"/>
      <c r="AM209" s="18"/>
      <c r="AN209" s="18"/>
      <c r="AO209" s="18"/>
      <c r="AP209" s="18"/>
      <c r="AQ209" s="18"/>
      <c r="AR209" s="18"/>
      <c r="AS209" s="18"/>
      <c r="AT209" s="18"/>
      <c r="AU209" s="18"/>
      <c r="AV209" s="18"/>
      <c r="AW209" s="18"/>
      <c r="AX209" s="47"/>
      <c r="AY209" s="93">
        <f t="shared" si="32"/>
        <v>0</v>
      </c>
      <c r="AZ209" s="93">
        <v>200</v>
      </c>
      <c r="BA209" s="93" t="s">
        <v>458</v>
      </c>
      <c r="BB209" s="93"/>
      <c r="BC209" s="44"/>
      <c r="BD209" s="15"/>
      <c r="BE209" s="15"/>
      <c r="BF209" s="101"/>
      <c r="BG209" s="6"/>
      <c r="BH209" s="6"/>
      <c r="BI209" s="29"/>
      <c r="BJ209" s="6"/>
      <c r="BK209" s="61"/>
    </row>
    <row r="210" spans="1:63" s="7" customFormat="1" ht="85.5" hidden="1" customHeight="1" outlineLevel="2" x14ac:dyDescent="0.25">
      <c r="A210" s="81">
        <v>201</v>
      </c>
      <c r="B210" s="198" t="s">
        <v>245</v>
      </c>
      <c r="C210" s="199"/>
      <c r="D210" s="59" t="s">
        <v>434</v>
      </c>
      <c r="E210" s="45"/>
      <c r="F210" s="46">
        <f t="shared" ref="F210" si="36">COUNTA(H210:S210)</f>
        <v>0</v>
      </c>
      <c r="G210" s="36">
        <f t="shared" si="31"/>
        <v>0</v>
      </c>
      <c r="H210" s="18"/>
      <c r="I210" s="18"/>
      <c r="J210" s="18"/>
      <c r="K210" s="18"/>
      <c r="L210" s="18"/>
      <c r="M210" s="18"/>
      <c r="N210" s="18"/>
      <c r="O210" s="18"/>
      <c r="P210" s="18"/>
      <c r="Q210" s="18"/>
      <c r="R210" s="18"/>
      <c r="S210" s="18"/>
      <c r="T210" s="18"/>
      <c r="U210" s="18"/>
      <c r="V210" s="18"/>
      <c r="W210" s="18"/>
      <c r="X210" s="18"/>
      <c r="Y210" s="18"/>
      <c r="Z210" s="18"/>
      <c r="AA210" s="18"/>
      <c r="AB210" s="18"/>
      <c r="AC210" s="18"/>
      <c r="AD210" s="18"/>
      <c r="AE210" s="18"/>
      <c r="AF210" s="18"/>
      <c r="AG210" s="18"/>
      <c r="AH210" s="18"/>
      <c r="AI210" s="18"/>
      <c r="AJ210" s="18"/>
      <c r="AK210" s="18"/>
      <c r="AL210" s="18"/>
      <c r="AM210" s="18"/>
      <c r="AN210" s="18"/>
      <c r="AO210" s="18"/>
      <c r="AP210" s="18"/>
      <c r="AQ210" s="18"/>
      <c r="AR210" s="18"/>
      <c r="AS210" s="18"/>
      <c r="AT210" s="18"/>
      <c r="AU210" s="18"/>
      <c r="AV210" s="18"/>
      <c r="AW210" s="18"/>
      <c r="AX210" s="47"/>
      <c r="AY210" s="93">
        <f t="shared" si="32"/>
        <v>0</v>
      </c>
      <c r="AZ210" s="93">
        <v>201</v>
      </c>
      <c r="BA210" s="93" t="s">
        <v>458</v>
      </c>
      <c r="BB210" s="93"/>
      <c r="BC210" s="44"/>
      <c r="BD210" s="15"/>
      <c r="BE210" s="15"/>
      <c r="BF210" s="101"/>
      <c r="BG210" s="6"/>
      <c r="BH210" s="6"/>
      <c r="BI210" s="29"/>
      <c r="BJ210" s="6"/>
      <c r="BK210" s="61"/>
    </row>
    <row r="211" spans="1:63" ht="35.1" customHeight="1" outlineLevel="1" collapsed="1" x14ac:dyDescent="0.25">
      <c r="A211" s="81">
        <v>202</v>
      </c>
      <c r="B211" s="60" t="s">
        <v>107</v>
      </c>
      <c r="C211" s="200" t="s">
        <v>59</v>
      </c>
      <c r="D211" s="201"/>
      <c r="E211" s="28">
        <f>IF(AY211&gt;999,"neatbilst",IF(AY211&gt;99,"atbilst daļēji",IF(AY211&gt;9,"atbilst pilnībā",IF(AY211&gt;0,"neattiecas",0))))</f>
        <v>0</v>
      </c>
      <c r="F211" s="52">
        <f>SUM(F212:F217)</f>
        <v>0</v>
      </c>
      <c r="G211" s="52">
        <f>SUM(G212:G217)</f>
        <v>0</v>
      </c>
      <c r="H211" s="53"/>
      <c r="I211" s="53"/>
      <c r="J211" s="53"/>
      <c r="K211" s="53"/>
      <c r="L211" s="53"/>
      <c r="M211" s="53"/>
      <c r="N211" s="53"/>
      <c r="O211" s="53"/>
      <c r="P211" s="53"/>
      <c r="Q211" s="53"/>
      <c r="R211" s="53"/>
      <c r="S211" s="53"/>
      <c r="T211" s="53"/>
      <c r="U211" s="53"/>
      <c r="V211" s="53"/>
      <c r="W211" s="53"/>
      <c r="X211" s="53"/>
      <c r="Y211" s="53"/>
      <c r="Z211" s="53"/>
      <c r="AA211" s="53"/>
      <c r="AB211" s="53"/>
      <c r="AC211" s="53"/>
      <c r="AD211" s="53"/>
      <c r="AE211" s="53"/>
      <c r="AF211" s="53"/>
      <c r="AG211" s="53"/>
      <c r="AH211" s="53"/>
      <c r="AI211" s="53"/>
      <c r="AJ211" s="53"/>
      <c r="AK211" s="53"/>
      <c r="AL211" s="53"/>
      <c r="AM211" s="53"/>
      <c r="AN211" s="53"/>
      <c r="AO211" s="53"/>
      <c r="AP211" s="53"/>
      <c r="AQ211" s="53"/>
      <c r="AR211" s="53"/>
      <c r="AS211" s="53"/>
      <c r="AT211" s="53"/>
      <c r="AU211" s="53"/>
      <c r="AV211" s="53"/>
      <c r="AW211" s="53"/>
      <c r="AX211" s="52">
        <f>S8</f>
        <v>0</v>
      </c>
      <c r="AY211" s="93">
        <f>SUM(AY212:AY217)</f>
        <v>0</v>
      </c>
      <c r="AZ211" s="93">
        <v>202</v>
      </c>
      <c r="BA211" s="93"/>
      <c r="BB211" s="93" t="s">
        <v>108</v>
      </c>
      <c r="BC211" s="54"/>
      <c r="BD211" s="55">
        <f>MIN(BD212:BD217)</f>
        <v>0</v>
      </c>
      <c r="BE211" s="55">
        <f>MAX(BE212:BE217)</f>
        <v>0</v>
      </c>
      <c r="BF211" s="100"/>
      <c r="BG211" s="54"/>
      <c r="BH211" s="56"/>
      <c r="BI211" s="57"/>
      <c r="BJ211" s="57"/>
      <c r="BK211" s="62"/>
    </row>
    <row r="212" spans="1:63" s="7" customFormat="1" ht="33" hidden="1" customHeight="1" outlineLevel="2" x14ac:dyDescent="0.25">
      <c r="A212" s="81">
        <v>203</v>
      </c>
      <c r="B212" s="202" t="s">
        <v>247</v>
      </c>
      <c r="C212" s="202"/>
      <c r="D212" s="59" t="s">
        <v>435</v>
      </c>
      <c r="E212" s="45"/>
      <c r="F212" s="46">
        <f t="shared" ref="F212" si="37">COUNTA(H212:S212)</f>
        <v>0</v>
      </c>
      <c r="G212" s="36">
        <f t="shared" ref="G212:G217" si="38">COUNTA(T212:AW212)</f>
        <v>0</v>
      </c>
      <c r="H212" s="18"/>
      <c r="I212" s="18"/>
      <c r="J212" s="18"/>
      <c r="K212" s="18"/>
      <c r="L212" s="18"/>
      <c r="M212" s="18"/>
      <c r="N212" s="18"/>
      <c r="O212" s="18"/>
      <c r="P212" s="18"/>
      <c r="Q212" s="18"/>
      <c r="R212" s="18"/>
      <c r="S212" s="18"/>
      <c r="T212" s="18"/>
      <c r="U212" s="18"/>
      <c r="V212" s="18"/>
      <c r="W212" s="18"/>
      <c r="X212" s="18"/>
      <c r="Y212" s="18"/>
      <c r="Z212" s="18"/>
      <c r="AA212" s="18"/>
      <c r="AB212" s="18"/>
      <c r="AC212" s="18"/>
      <c r="AD212" s="18"/>
      <c r="AE212" s="18"/>
      <c r="AF212" s="18"/>
      <c r="AG212" s="18"/>
      <c r="AH212" s="18"/>
      <c r="AI212" s="18"/>
      <c r="AJ212" s="18"/>
      <c r="AK212" s="18"/>
      <c r="AL212" s="18"/>
      <c r="AM212" s="18"/>
      <c r="AN212" s="18"/>
      <c r="AO212" s="18"/>
      <c r="AP212" s="18"/>
      <c r="AQ212" s="18"/>
      <c r="AR212" s="18"/>
      <c r="AS212" s="18"/>
      <c r="AT212" s="18"/>
      <c r="AU212" s="18"/>
      <c r="AV212" s="18"/>
      <c r="AW212" s="18"/>
      <c r="AX212" s="47"/>
      <c r="AY212" s="93">
        <f>IF(E212="neattiecas",1,IF(E212="atbilst pilnībā",10,IF(E212="atbilst daļēji",100,IF(E212="neatbilst",1000,0))))</f>
        <v>0</v>
      </c>
      <c r="AZ212" s="93">
        <v>203</v>
      </c>
      <c r="BA212" s="93" t="s">
        <v>458</v>
      </c>
      <c r="BB212" s="93"/>
      <c r="BC212" s="44"/>
      <c r="BD212" s="15"/>
      <c r="BE212" s="15"/>
      <c r="BF212" s="101"/>
      <c r="BG212" s="6"/>
      <c r="BH212" s="6"/>
      <c r="BI212" s="29"/>
      <c r="BJ212" s="6"/>
      <c r="BK212" s="61"/>
    </row>
    <row r="213" spans="1:63" s="7" customFormat="1" ht="33" hidden="1" customHeight="1" outlineLevel="2" x14ac:dyDescent="0.25">
      <c r="A213" s="81">
        <v>204</v>
      </c>
      <c r="B213" s="202" t="s">
        <v>248</v>
      </c>
      <c r="C213" s="202"/>
      <c r="D213" s="59" t="s">
        <v>436</v>
      </c>
      <c r="E213" s="45"/>
      <c r="F213" s="46">
        <f t="shared" ref="F213:F215" si="39">COUNTA(H213:S213)</f>
        <v>0</v>
      </c>
      <c r="G213" s="36">
        <f t="shared" si="38"/>
        <v>0</v>
      </c>
      <c r="H213" s="18"/>
      <c r="I213" s="18"/>
      <c r="J213" s="18"/>
      <c r="K213" s="18"/>
      <c r="L213" s="18"/>
      <c r="M213" s="18"/>
      <c r="N213" s="18"/>
      <c r="O213" s="18"/>
      <c r="P213" s="18"/>
      <c r="Q213" s="18"/>
      <c r="R213" s="18"/>
      <c r="S213" s="18"/>
      <c r="T213" s="18"/>
      <c r="U213" s="18"/>
      <c r="V213" s="18"/>
      <c r="W213" s="18"/>
      <c r="X213" s="18"/>
      <c r="Y213" s="18"/>
      <c r="Z213" s="18"/>
      <c r="AA213" s="18"/>
      <c r="AB213" s="18"/>
      <c r="AC213" s="18"/>
      <c r="AD213" s="18"/>
      <c r="AE213" s="18"/>
      <c r="AF213" s="18"/>
      <c r="AG213" s="18"/>
      <c r="AH213" s="18"/>
      <c r="AI213" s="18"/>
      <c r="AJ213" s="18"/>
      <c r="AK213" s="18"/>
      <c r="AL213" s="18"/>
      <c r="AM213" s="18"/>
      <c r="AN213" s="18"/>
      <c r="AO213" s="18"/>
      <c r="AP213" s="18"/>
      <c r="AQ213" s="18"/>
      <c r="AR213" s="18"/>
      <c r="AS213" s="18"/>
      <c r="AT213" s="18"/>
      <c r="AU213" s="18"/>
      <c r="AV213" s="18"/>
      <c r="AW213" s="18"/>
      <c r="AX213" s="47"/>
      <c r="AY213" s="93">
        <f>IF(E213="neattiecas",1,IF(E213="atbilst pilnībā",10,IF(E213="atbilst daļēji",100,IF(E213="neatbilst",1000,0))))</f>
        <v>0</v>
      </c>
      <c r="AZ213" s="93">
        <v>204</v>
      </c>
      <c r="BA213" s="93" t="s">
        <v>458</v>
      </c>
      <c r="BB213" s="93"/>
      <c r="BC213" s="44"/>
      <c r="BD213" s="15"/>
      <c r="BE213" s="15"/>
      <c r="BF213" s="101"/>
      <c r="BG213" s="6"/>
      <c r="BH213" s="6"/>
      <c r="BI213" s="29"/>
      <c r="BJ213" s="6"/>
      <c r="BK213" s="61"/>
    </row>
    <row r="214" spans="1:63" s="7" customFormat="1" ht="33" hidden="1" customHeight="1" outlineLevel="2" x14ac:dyDescent="0.25">
      <c r="A214" s="81">
        <v>205</v>
      </c>
      <c r="B214" s="202" t="s">
        <v>249</v>
      </c>
      <c r="C214" s="202"/>
      <c r="D214" s="59" t="s">
        <v>437</v>
      </c>
      <c r="E214" s="45"/>
      <c r="F214" s="46">
        <f t="shared" si="39"/>
        <v>0</v>
      </c>
      <c r="G214" s="36">
        <f t="shared" si="38"/>
        <v>0</v>
      </c>
      <c r="H214" s="18"/>
      <c r="I214" s="18"/>
      <c r="J214" s="18"/>
      <c r="K214" s="18"/>
      <c r="L214" s="18"/>
      <c r="M214" s="18"/>
      <c r="N214" s="18"/>
      <c r="O214" s="18"/>
      <c r="P214" s="18"/>
      <c r="Q214" s="18"/>
      <c r="R214" s="18"/>
      <c r="S214" s="18"/>
      <c r="T214" s="18"/>
      <c r="U214" s="18"/>
      <c r="V214" s="18"/>
      <c r="W214" s="18"/>
      <c r="X214" s="18"/>
      <c r="Y214" s="18"/>
      <c r="Z214" s="18"/>
      <c r="AA214" s="18"/>
      <c r="AB214" s="18"/>
      <c r="AC214" s="18"/>
      <c r="AD214" s="18"/>
      <c r="AE214" s="18"/>
      <c r="AF214" s="18"/>
      <c r="AG214" s="18"/>
      <c r="AH214" s="18"/>
      <c r="AI214" s="18"/>
      <c r="AJ214" s="18"/>
      <c r="AK214" s="18"/>
      <c r="AL214" s="18"/>
      <c r="AM214" s="18"/>
      <c r="AN214" s="18"/>
      <c r="AO214" s="18"/>
      <c r="AP214" s="18"/>
      <c r="AQ214" s="18"/>
      <c r="AR214" s="18"/>
      <c r="AS214" s="18"/>
      <c r="AT214" s="18"/>
      <c r="AU214" s="18"/>
      <c r="AV214" s="18"/>
      <c r="AW214" s="18"/>
      <c r="AX214" s="47"/>
      <c r="AY214" s="93">
        <f>IF(E214="neattiecas",1,IF(E214="atbilst pilnībā",10,IF(E214="atbilst daļēji",100,IF(E214="neatbilst",1000,0))))</f>
        <v>0</v>
      </c>
      <c r="AZ214" s="93">
        <v>205</v>
      </c>
      <c r="BA214" s="93" t="s">
        <v>458</v>
      </c>
      <c r="BB214" s="93"/>
      <c r="BC214" s="44"/>
      <c r="BD214" s="15"/>
      <c r="BE214" s="15"/>
      <c r="BF214" s="101"/>
      <c r="BG214" s="6"/>
      <c r="BH214" s="6"/>
      <c r="BI214" s="29"/>
      <c r="BJ214" s="6"/>
      <c r="BK214" s="61"/>
    </row>
    <row r="215" spans="1:63" s="7" customFormat="1" ht="33" hidden="1" customHeight="1" outlineLevel="2" x14ac:dyDescent="0.25">
      <c r="A215" s="81">
        <v>206</v>
      </c>
      <c r="B215" s="202" t="s">
        <v>250</v>
      </c>
      <c r="C215" s="202"/>
      <c r="D215" s="59" t="s">
        <v>438</v>
      </c>
      <c r="E215" s="45"/>
      <c r="F215" s="46">
        <f t="shared" si="39"/>
        <v>0</v>
      </c>
      <c r="G215" s="36">
        <f t="shared" si="38"/>
        <v>0</v>
      </c>
      <c r="H215" s="18"/>
      <c r="I215" s="18"/>
      <c r="J215" s="18"/>
      <c r="K215" s="18"/>
      <c r="L215" s="18"/>
      <c r="M215" s="18"/>
      <c r="N215" s="18"/>
      <c r="O215" s="18"/>
      <c r="P215" s="18"/>
      <c r="Q215" s="18"/>
      <c r="R215" s="18"/>
      <c r="S215" s="18"/>
      <c r="T215" s="18"/>
      <c r="U215" s="18"/>
      <c r="V215" s="18"/>
      <c r="W215" s="18"/>
      <c r="X215" s="18"/>
      <c r="Y215" s="18"/>
      <c r="Z215" s="18"/>
      <c r="AA215" s="18"/>
      <c r="AB215" s="18"/>
      <c r="AC215" s="18"/>
      <c r="AD215" s="18"/>
      <c r="AE215" s="18"/>
      <c r="AF215" s="18"/>
      <c r="AG215" s="18"/>
      <c r="AH215" s="18"/>
      <c r="AI215" s="18"/>
      <c r="AJ215" s="18"/>
      <c r="AK215" s="18"/>
      <c r="AL215" s="18"/>
      <c r="AM215" s="18"/>
      <c r="AN215" s="18"/>
      <c r="AO215" s="18"/>
      <c r="AP215" s="18"/>
      <c r="AQ215" s="18"/>
      <c r="AR215" s="18"/>
      <c r="AS215" s="18"/>
      <c r="AT215" s="18"/>
      <c r="AU215" s="18"/>
      <c r="AV215" s="18"/>
      <c r="AW215" s="18"/>
      <c r="AX215" s="47"/>
      <c r="AY215" s="93">
        <f>IF(E215="neattiecas",1,IF(E215="atbilst pilnībā",10,IF(E215="atbilst daļēji",100,IF(E215="neatbilst",1000,0))))</f>
        <v>0</v>
      </c>
      <c r="AZ215" s="93">
        <v>206</v>
      </c>
      <c r="BA215" s="93" t="s">
        <v>458</v>
      </c>
      <c r="BB215" s="93"/>
      <c r="BC215" s="44"/>
      <c r="BD215" s="15"/>
      <c r="BE215" s="15"/>
      <c r="BF215" s="101"/>
      <c r="BG215" s="6"/>
      <c r="BH215" s="6"/>
      <c r="BI215" s="29"/>
      <c r="BJ215" s="6"/>
      <c r="BK215" s="61"/>
    </row>
    <row r="216" spans="1:63" s="7" customFormat="1" ht="33" hidden="1" customHeight="1" outlineLevel="2" x14ac:dyDescent="0.25">
      <c r="A216" s="81">
        <v>207</v>
      </c>
      <c r="B216" s="202" t="s">
        <v>251</v>
      </c>
      <c r="C216" s="202"/>
      <c r="D216" s="59" t="s">
        <v>439</v>
      </c>
      <c r="E216" s="45"/>
      <c r="F216" s="46">
        <f t="shared" ref="F216" si="40">COUNTA(H216:S216)</f>
        <v>0</v>
      </c>
      <c r="G216" s="36">
        <f t="shared" si="38"/>
        <v>0</v>
      </c>
      <c r="H216" s="18"/>
      <c r="I216" s="18"/>
      <c r="J216" s="18"/>
      <c r="K216" s="18"/>
      <c r="L216" s="18"/>
      <c r="M216" s="18"/>
      <c r="N216" s="18"/>
      <c r="O216" s="18"/>
      <c r="P216" s="18"/>
      <c r="Q216" s="18"/>
      <c r="R216" s="18"/>
      <c r="S216" s="18"/>
      <c r="T216" s="18"/>
      <c r="U216" s="18"/>
      <c r="V216" s="18"/>
      <c r="W216" s="18"/>
      <c r="X216" s="18"/>
      <c r="Y216" s="18"/>
      <c r="Z216" s="18"/>
      <c r="AA216" s="18"/>
      <c r="AB216" s="18"/>
      <c r="AC216" s="18"/>
      <c r="AD216" s="18"/>
      <c r="AE216" s="18"/>
      <c r="AF216" s="18"/>
      <c r="AG216" s="18"/>
      <c r="AH216" s="18"/>
      <c r="AI216" s="18"/>
      <c r="AJ216" s="18"/>
      <c r="AK216" s="18"/>
      <c r="AL216" s="18"/>
      <c r="AM216" s="18"/>
      <c r="AN216" s="18"/>
      <c r="AO216" s="18"/>
      <c r="AP216" s="18"/>
      <c r="AQ216" s="18"/>
      <c r="AR216" s="18"/>
      <c r="AS216" s="18"/>
      <c r="AT216" s="18"/>
      <c r="AU216" s="18"/>
      <c r="AV216" s="18"/>
      <c r="AW216" s="18"/>
      <c r="AX216" s="47"/>
      <c r="AY216" s="93">
        <f>IF(E216="neattiecas",1,IF(E216="atbilst pilnībā",10,IF(E216="atbilst daļēji",100,IF(E216="neatbilst",1000,0))))</f>
        <v>0</v>
      </c>
      <c r="AZ216" s="93">
        <v>207</v>
      </c>
      <c r="BA216" s="93" t="s">
        <v>458</v>
      </c>
      <c r="BB216" s="93"/>
      <c r="BC216" s="44"/>
      <c r="BD216" s="15"/>
      <c r="BE216" s="15"/>
      <c r="BF216" s="101"/>
      <c r="BG216" s="6"/>
      <c r="BH216" s="6"/>
      <c r="BI216" s="29"/>
      <c r="BJ216" s="6"/>
      <c r="BK216" s="61"/>
    </row>
    <row r="217" spans="1:63" s="7" customFormat="1" ht="33" hidden="1" customHeight="1" outlineLevel="2" x14ac:dyDescent="0.25">
      <c r="A217" s="81">
        <v>208</v>
      </c>
      <c r="B217" s="202" t="s">
        <v>252</v>
      </c>
      <c r="C217" s="202"/>
      <c r="D217" s="59" t="s">
        <v>440</v>
      </c>
      <c r="E217" s="45"/>
      <c r="F217" s="46">
        <f t="shared" ref="F217" si="41">COUNTA(H217:S217)</f>
        <v>0</v>
      </c>
      <c r="G217" s="36">
        <f t="shared" si="38"/>
        <v>0</v>
      </c>
      <c r="H217" s="18"/>
      <c r="I217" s="18"/>
      <c r="J217" s="18"/>
      <c r="K217" s="18"/>
      <c r="L217" s="18"/>
      <c r="M217" s="18"/>
      <c r="N217" s="18"/>
      <c r="O217" s="18"/>
      <c r="P217" s="18"/>
      <c r="Q217" s="18"/>
      <c r="R217" s="18"/>
      <c r="S217" s="18"/>
      <c r="T217" s="18"/>
      <c r="U217" s="18"/>
      <c r="V217" s="18"/>
      <c r="W217" s="18"/>
      <c r="X217" s="18"/>
      <c r="Y217" s="18"/>
      <c r="Z217" s="18"/>
      <c r="AA217" s="18"/>
      <c r="AB217" s="18"/>
      <c r="AC217" s="18"/>
      <c r="AD217" s="18"/>
      <c r="AE217" s="18"/>
      <c r="AF217" s="18"/>
      <c r="AG217" s="18"/>
      <c r="AH217" s="18"/>
      <c r="AI217" s="18"/>
      <c r="AJ217" s="18"/>
      <c r="AK217" s="18"/>
      <c r="AL217" s="18"/>
      <c r="AM217" s="18"/>
      <c r="AN217" s="18"/>
      <c r="AO217" s="18"/>
      <c r="AP217" s="18"/>
      <c r="AQ217" s="18"/>
      <c r="AR217" s="18"/>
      <c r="AS217" s="18"/>
      <c r="AT217" s="18"/>
      <c r="AU217" s="18"/>
      <c r="AV217" s="18"/>
      <c r="AW217" s="18"/>
      <c r="AX217" s="47"/>
      <c r="AY217" s="93">
        <f t="shared" ref="AY217" si="42">IF(E217="neattiecas",1,IF(E217="atbilst pilnībā",10,IF(E217="atbilst daļēji",100,IF(E217="neatbilst",1000,0))))</f>
        <v>0</v>
      </c>
      <c r="AZ217" s="93">
        <v>208</v>
      </c>
      <c r="BA217" s="93" t="s">
        <v>458</v>
      </c>
      <c r="BB217" s="93"/>
      <c r="BC217" s="44"/>
      <c r="BD217" s="15"/>
      <c r="BE217" s="15"/>
      <c r="BF217" s="101"/>
      <c r="BG217" s="6"/>
      <c r="BH217" s="6"/>
      <c r="BI217" s="29"/>
      <c r="BJ217" s="6"/>
      <c r="BK217" s="61"/>
    </row>
  </sheetData>
  <autoFilter ref="A9:BK217" xr:uid="{5C29325A-3017-4C33-BC67-1E9027632F78}"/>
  <mergeCells count="287">
    <mergeCell ref="AZ5:AZ6"/>
    <mergeCell ref="BA5:BA6"/>
    <mergeCell ref="AY7:BB8"/>
    <mergeCell ref="B191:C191"/>
    <mergeCell ref="B193:C193"/>
    <mergeCell ref="B198:C198"/>
    <mergeCell ref="B196:C196"/>
    <mergeCell ref="C192:D192"/>
    <mergeCell ref="B151:C151"/>
    <mergeCell ref="B149:C149"/>
    <mergeCell ref="B188:C188"/>
    <mergeCell ref="C195:D195"/>
    <mergeCell ref="C197:D197"/>
    <mergeCell ref="B164:C164"/>
    <mergeCell ref="B165:C165"/>
    <mergeCell ref="B167:C167"/>
    <mergeCell ref="B189:C189"/>
    <mergeCell ref="B190:C190"/>
    <mergeCell ref="C187:D187"/>
    <mergeCell ref="B194:C194"/>
    <mergeCell ref="B176:C176"/>
    <mergeCell ref="B177:C177"/>
    <mergeCell ref="C173:D173"/>
    <mergeCell ref="B180:C180"/>
    <mergeCell ref="C178:D178"/>
    <mergeCell ref="B185:C185"/>
    <mergeCell ref="B157:C157"/>
    <mergeCell ref="B203:C203"/>
    <mergeCell ref="B204:C204"/>
    <mergeCell ref="B205:C205"/>
    <mergeCell ref="C201:D201"/>
    <mergeCell ref="B213:C213"/>
    <mergeCell ref="B214:C214"/>
    <mergeCell ref="B158:C158"/>
    <mergeCell ref="B186:C186"/>
    <mergeCell ref="C182:D182"/>
    <mergeCell ref="B179:C179"/>
    <mergeCell ref="B181:C181"/>
    <mergeCell ref="B184:C184"/>
    <mergeCell ref="B183:C183"/>
    <mergeCell ref="B175:C175"/>
    <mergeCell ref="C159:D159"/>
    <mergeCell ref="B171:C171"/>
    <mergeCell ref="B172:C172"/>
    <mergeCell ref="C169:D169"/>
    <mergeCell ref="B215:C215"/>
    <mergeCell ref="C211:D211"/>
    <mergeCell ref="B199:C199"/>
    <mergeCell ref="B200:C200"/>
    <mergeCell ref="B206:C206"/>
    <mergeCell ref="B208:C208"/>
    <mergeCell ref="B209:C209"/>
    <mergeCell ref="B210:C210"/>
    <mergeCell ref="B207:C207"/>
    <mergeCell ref="B212:C212"/>
    <mergeCell ref="B202:C202"/>
    <mergeCell ref="B216:C216"/>
    <mergeCell ref="B217:C217"/>
    <mergeCell ref="B141:C141"/>
    <mergeCell ref="B152:C152"/>
    <mergeCell ref="B146:C146"/>
    <mergeCell ref="B148:C148"/>
    <mergeCell ref="B124:C124"/>
    <mergeCell ref="C120:D120"/>
    <mergeCell ref="C125:D125"/>
    <mergeCell ref="B129:C129"/>
    <mergeCell ref="B139:E139"/>
    <mergeCell ref="B142:C142"/>
    <mergeCell ref="B143:C143"/>
    <mergeCell ref="B144:C144"/>
    <mergeCell ref="C140:D140"/>
    <mergeCell ref="B147:C147"/>
    <mergeCell ref="B174:C174"/>
    <mergeCell ref="B160:C160"/>
    <mergeCell ref="B161:C161"/>
    <mergeCell ref="B170:C170"/>
    <mergeCell ref="B168:C168"/>
    <mergeCell ref="B166:C166"/>
    <mergeCell ref="B162:C162"/>
    <mergeCell ref="B163:C163"/>
    <mergeCell ref="B111:C111"/>
    <mergeCell ref="B113:C113"/>
    <mergeCell ref="B98:C98"/>
    <mergeCell ref="B101:C101"/>
    <mergeCell ref="B104:C104"/>
    <mergeCell ref="B107:C107"/>
    <mergeCell ref="C99:D99"/>
    <mergeCell ref="C102:D102"/>
    <mergeCell ref="C105:D105"/>
    <mergeCell ref="B109:C109"/>
    <mergeCell ref="C112:D112"/>
    <mergeCell ref="C67:D67"/>
    <mergeCell ref="C69:D69"/>
    <mergeCell ref="C77:D77"/>
    <mergeCell ref="C79:D79"/>
    <mergeCell ref="B60:C60"/>
    <mergeCell ref="B61:C61"/>
    <mergeCell ref="B64:C64"/>
    <mergeCell ref="B66:C66"/>
    <mergeCell ref="C135:D135"/>
    <mergeCell ref="B121:C121"/>
    <mergeCell ref="B126:C126"/>
    <mergeCell ref="C130:D130"/>
    <mergeCell ref="B110:C110"/>
    <mergeCell ref="B114:C114"/>
    <mergeCell ref="B117:C117"/>
    <mergeCell ref="B118:C118"/>
    <mergeCell ref="B122:C122"/>
    <mergeCell ref="B119:C119"/>
    <mergeCell ref="B100:C100"/>
    <mergeCell ref="B103:C103"/>
    <mergeCell ref="B106:C106"/>
    <mergeCell ref="C87:D87"/>
    <mergeCell ref="C94:D94"/>
    <mergeCell ref="B90:C90"/>
    <mergeCell ref="C58:D58"/>
    <mergeCell ref="C62:D62"/>
    <mergeCell ref="C65:D65"/>
    <mergeCell ref="B45:C45"/>
    <mergeCell ref="B41:C41"/>
    <mergeCell ref="B50:C50"/>
    <mergeCell ref="B54:C54"/>
    <mergeCell ref="B57:C57"/>
    <mergeCell ref="B59:C59"/>
    <mergeCell ref="B63:C63"/>
    <mergeCell ref="B51:C51"/>
    <mergeCell ref="B52:C52"/>
    <mergeCell ref="B55:C55"/>
    <mergeCell ref="C53:D53"/>
    <mergeCell ref="C56:D56"/>
    <mergeCell ref="AO2:AO5"/>
    <mergeCell ref="AP2:AP5"/>
    <mergeCell ref="AQ2:AQ5"/>
    <mergeCell ref="S2:S5"/>
    <mergeCell ref="B33:C33"/>
    <mergeCell ref="B34:C34"/>
    <mergeCell ref="B35:C35"/>
    <mergeCell ref="B40:C40"/>
    <mergeCell ref="B30:C30"/>
    <mergeCell ref="B32:C32"/>
    <mergeCell ref="B36:C36"/>
    <mergeCell ref="B38:C38"/>
    <mergeCell ref="C31:D31"/>
    <mergeCell ref="C37:D37"/>
    <mergeCell ref="C39:D39"/>
    <mergeCell ref="B23:C23"/>
    <mergeCell ref="B25:C25"/>
    <mergeCell ref="B26:C26"/>
    <mergeCell ref="B5:C5"/>
    <mergeCell ref="B3:C3"/>
    <mergeCell ref="B2:C2"/>
    <mergeCell ref="B4:C4"/>
    <mergeCell ref="C11:D11"/>
    <mergeCell ref="B6:B7"/>
    <mergeCell ref="F1:G2"/>
    <mergeCell ref="T2:T5"/>
    <mergeCell ref="U2:U5"/>
    <mergeCell ref="V2:V5"/>
    <mergeCell ref="W2:W5"/>
    <mergeCell ref="X2:X5"/>
    <mergeCell ref="H1:S1"/>
    <mergeCell ref="F3:F8"/>
    <mergeCell ref="G3:G8"/>
    <mergeCell ref="H2:H5"/>
    <mergeCell ref="I2:I5"/>
    <mergeCell ref="J2:J5"/>
    <mergeCell ref="K2:K5"/>
    <mergeCell ref="L2:L5"/>
    <mergeCell ref="M2:M5"/>
    <mergeCell ref="N2:N5"/>
    <mergeCell ref="O2:O5"/>
    <mergeCell ref="P2:P5"/>
    <mergeCell ref="A7:A8"/>
    <mergeCell ref="B18:C18"/>
    <mergeCell ref="B17:C17"/>
    <mergeCell ref="C42:D42"/>
    <mergeCell ref="C49:D49"/>
    <mergeCell ref="B44:C44"/>
    <mergeCell ref="B46:C46"/>
    <mergeCell ref="B47:C47"/>
    <mergeCell ref="B43:C43"/>
    <mergeCell ref="B48:C48"/>
    <mergeCell ref="C15:D15"/>
    <mergeCell ref="B12:C12"/>
    <mergeCell ref="B13:C13"/>
    <mergeCell ref="B14:C14"/>
    <mergeCell ref="B27:C27"/>
    <mergeCell ref="B29:C29"/>
    <mergeCell ref="B28:C28"/>
    <mergeCell ref="B10:E10"/>
    <mergeCell ref="C19:D19"/>
    <mergeCell ref="C24:D24"/>
    <mergeCell ref="B16:C16"/>
    <mergeCell ref="B20:C20"/>
    <mergeCell ref="B21:C21"/>
    <mergeCell ref="B22:C22"/>
    <mergeCell ref="B68:C68"/>
    <mergeCell ref="B72:C72"/>
    <mergeCell ref="B70:C70"/>
    <mergeCell ref="B76:C76"/>
    <mergeCell ref="B78:C78"/>
    <mergeCell ref="B80:C80"/>
    <mergeCell ref="B84:C84"/>
    <mergeCell ref="B86:C86"/>
    <mergeCell ref="B91:C91"/>
    <mergeCell ref="B81:C81"/>
    <mergeCell ref="B71:C71"/>
    <mergeCell ref="B74:C74"/>
    <mergeCell ref="B75:C75"/>
    <mergeCell ref="B89:C89"/>
    <mergeCell ref="C85:D85"/>
    <mergeCell ref="B82:C82"/>
    <mergeCell ref="B73:C73"/>
    <mergeCell ref="B88:C88"/>
    <mergeCell ref="B83:C83"/>
    <mergeCell ref="BD3:BE3"/>
    <mergeCell ref="BI3:BJ3"/>
    <mergeCell ref="BC1:BC8"/>
    <mergeCell ref="BD4:BE4"/>
    <mergeCell ref="BD1:BE1"/>
    <mergeCell ref="Q2:Q5"/>
    <mergeCell ref="BF6:BF7"/>
    <mergeCell ref="BG6:BG7"/>
    <mergeCell ref="BH6:BH7"/>
    <mergeCell ref="AK2:AK5"/>
    <mergeCell ref="Y2:Y5"/>
    <mergeCell ref="AG2:AG5"/>
    <mergeCell ref="AR2:AR5"/>
    <mergeCell ref="R2:R5"/>
    <mergeCell ref="AV2:AV5"/>
    <mergeCell ref="AC2:AC5"/>
    <mergeCell ref="AD2:AD5"/>
    <mergeCell ref="AE2:AE5"/>
    <mergeCell ref="AF2:AF5"/>
    <mergeCell ref="AI2:AI5"/>
    <mergeCell ref="AJ2:AJ5"/>
    <mergeCell ref="AL2:AL5"/>
    <mergeCell ref="AM2:AM5"/>
    <mergeCell ref="AN2:AN5"/>
    <mergeCell ref="B155:C155"/>
    <mergeCell ref="B156:C156"/>
    <mergeCell ref="C154:D154"/>
    <mergeCell ref="B131:C131"/>
    <mergeCell ref="B136:C136"/>
    <mergeCell ref="B153:E153"/>
    <mergeCell ref="B92:C92"/>
    <mergeCell ref="B96:C96"/>
    <mergeCell ref="B123:C123"/>
    <mergeCell ref="B128:C128"/>
    <mergeCell ref="B132:C132"/>
    <mergeCell ref="B133:C133"/>
    <mergeCell ref="B134:C134"/>
    <mergeCell ref="C127:D127"/>
    <mergeCell ref="B97:C97"/>
    <mergeCell ref="B95:C95"/>
    <mergeCell ref="B93:C93"/>
    <mergeCell ref="B150:C150"/>
    <mergeCell ref="C145:D145"/>
    <mergeCell ref="B137:C137"/>
    <mergeCell ref="B138:C138"/>
    <mergeCell ref="B108:C108"/>
    <mergeCell ref="B115:C115"/>
    <mergeCell ref="B116:C116"/>
    <mergeCell ref="BK6:BK7"/>
    <mergeCell ref="BE5:BE7"/>
    <mergeCell ref="BD5:BD7"/>
    <mergeCell ref="BI5:BI7"/>
    <mergeCell ref="BJ5:BJ7"/>
    <mergeCell ref="D6:D7"/>
    <mergeCell ref="E6:E7"/>
    <mergeCell ref="D2:E2"/>
    <mergeCell ref="D5:E5"/>
    <mergeCell ref="BD2:BE2"/>
    <mergeCell ref="AH2:AH5"/>
    <mergeCell ref="Z2:Z5"/>
    <mergeCell ref="AA2:AA5"/>
    <mergeCell ref="AB2:AB5"/>
    <mergeCell ref="AS2:AS5"/>
    <mergeCell ref="AT2:AT5"/>
    <mergeCell ref="AU2:AU5"/>
    <mergeCell ref="AY1:BB4"/>
    <mergeCell ref="AY5:AY6"/>
    <mergeCell ref="BB5:BB6"/>
    <mergeCell ref="AX1:AX8"/>
    <mergeCell ref="AW2:AW5"/>
    <mergeCell ref="B1:E1"/>
    <mergeCell ref="BI4:BJ4"/>
  </mergeCells>
  <phoneticPr fontId="21" type="noConversion"/>
  <conditionalFormatting sqref="A10:A329 AX11:BB11 AY12:AY138 BA12:BA138 AY140:AY152 BA140:BA152 AY154:AY217 BA154:BA217 AY218:BA329">
    <cfRule type="cellIs" dxfId="296" priority="587" operator="equal">
      <formula>"n"</formula>
    </cfRule>
    <cfRule type="cellIs" dxfId="295" priority="588" operator="equal">
      <formula>"d"</formula>
    </cfRule>
    <cfRule type="cellIs" dxfId="294" priority="589" operator="equal">
      <formula>"p"</formula>
    </cfRule>
    <cfRule type="cellIs" dxfId="293" priority="590" operator="equal">
      <formula>"x"</formula>
    </cfRule>
  </conditionalFormatting>
  <conditionalFormatting sqref="A415:A1048576">
    <cfRule type="cellIs" dxfId="292" priority="596" operator="equal">
      <formula>"d"</formula>
    </cfRule>
    <cfRule type="cellIs" dxfId="291" priority="597" operator="equal">
      <formula>"p"</formula>
    </cfRule>
    <cfRule type="cellIs" dxfId="290" priority="598" operator="equal">
      <formula>"x"</formula>
    </cfRule>
    <cfRule type="cellIs" dxfId="289" priority="595" operator="equal">
      <formula>"n"</formula>
    </cfRule>
  </conditionalFormatting>
  <conditionalFormatting sqref="B140">
    <cfRule type="cellIs" dxfId="288" priority="13" operator="equal">
      <formula>"n"</formula>
    </cfRule>
    <cfRule type="cellIs" dxfId="287" priority="14" operator="equal">
      <formula>"d"</formula>
    </cfRule>
    <cfRule type="cellIs" dxfId="286" priority="15" operator="equal">
      <formula>"p"</formula>
    </cfRule>
    <cfRule type="cellIs" dxfId="285" priority="16" operator="equal">
      <formula>"x"</formula>
    </cfRule>
  </conditionalFormatting>
  <conditionalFormatting sqref="B145">
    <cfRule type="cellIs" dxfId="284" priority="9" operator="equal">
      <formula>"n"</formula>
    </cfRule>
    <cfRule type="cellIs" dxfId="283" priority="10" operator="equal">
      <formula>"d"</formula>
    </cfRule>
    <cfRule type="cellIs" dxfId="282" priority="11" operator="equal">
      <formula>"p"</formula>
    </cfRule>
    <cfRule type="cellIs" dxfId="281" priority="12" operator="equal">
      <formula>"x"</formula>
    </cfRule>
  </conditionalFormatting>
  <conditionalFormatting sqref="E1:E1048576">
    <cfRule type="cellIs" dxfId="280" priority="2583" operator="equal">
      <formula>"neattiecas"</formula>
    </cfRule>
    <cfRule type="cellIs" dxfId="279" priority="2584" operator="equal">
      <formula>"neatbilst"</formula>
    </cfRule>
    <cfRule type="cellIs" dxfId="278" priority="2585" operator="equal">
      <formula>"atbilst daļēji"</formula>
    </cfRule>
    <cfRule type="cellIs" dxfId="277" priority="2586" operator="equal">
      <formula>"atbilst pilnībā"</formula>
    </cfRule>
  </conditionalFormatting>
  <conditionalFormatting sqref="AX15:AY15 BA15:BB15">
    <cfRule type="cellIs" dxfId="276" priority="572" operator="equal">
      <formula>"d"</formula>
    </cfRule>
    <cfRule type="cellIs" dxfId="275" priority="574" operator="equal">
      <formula>"x"</formula>
    </cfRule>
    <cfRule type="cellIs" dxfId="274" priority="571" operator="equal">
      <formula>"n"</formula>
    </cfRule>
    <cfRule type="cellIs" dxfId="273" priority="573" operator="equal">
      <formula>"p"</formula>
    </cfRule>
  </conditionalFormatting>
  <conditionalFormatting sqref="AX19:AY19 BA19:BB19">
    <cfRule type="cellIs" dxfId="272" priority="555" operator="equal">
      <formula>"p"</formula>
    </cfRule>
    <cfRule type="cellIs" dxfId="271" priority="554" operator="equal">
      <formula>"d"</formula>
    </cfRule>
    <cfRule type="cellIs" dxfId="270" priority="553" operator="equal">
      <formula>"n"</formula>
    </cfRule>
    <cfRule type="cellIs" dxfId="269" priority="556" operator="equal">
      <formula>"x"</formula>
    </cfRule>
  </conditionalFormatting>
  <conditionalFormatting sqref="AX24:AY24 BA24:BB24">
    <cfRule type="cellIs" dxfId="268" priority="550" operator="equal">
      <formula>"x"</formula>
    </cfRule>
    <cfRule type="cellIs" dxfId="267" priority="549" operator="equal">
      <formula>"p"</formula>
    </cfRule>
    <cfRule type="cellIs" dxfId="266" priority="548" operator="equal">
      <formula>"d"</formula>
    </cfRule>
    <cfRule type="cellIs" dxfId="265" priority="547" operator="equal">
      <formula>"n"</formula>
    </cfRule>
  </conditionalFormatting>
  <conditionalFormatting sqref="AX31:AY31 BA31:BB31">
    <cfRule type="cellIs" dxfId="264" priority="541" operator="equal">
      <formula>"n"</formula>
    </cfRule>
    <cfRule type="cellIs" dxfId="263" priority="544" operator="equal">
      <formula>"x"</formula>
    </cfRule>
    <cfRule type="cellIs" dxfId="262" priority="543" operator="equal">
      <formula>"p"</formula>
    </cfRule>
    <cfRule type="cellIs" dxfId="261" priority="542" operator="equal">
      <formula>"d"</formula>
    </cfRule>
  </conditionalFormatting>
  <conditionalFormatting sqref="AX37:AY37 BA37:BB37">
    <cfRule type="cellIs" dxfId="260" priority="536" operator="equal">
      <formula>"d"</formula>
    </cfRule>
    <cfRule type="cellIs" dxfId="259" priority="538" operator="equal">
      <formula>"x"</formula>
    </cfRule>
    <cfRule type="cellIs" dxfId="258" priority="537" operator="equal">
      <formula>"p"</formula>
    </cfRule>
    <cfRule type="cellIs" dxfId="257" priority="535" operator="equal">
      <formula>"n"</formula>
    </cfRule>
  </conditionalFormatting>
  <conditionalFormatting sqref="AX39:AY39 BA39:BB39">
    <cfRule type="cellIs" dxfId="256" priority="529" operator="equal">
      <formula>"n"</formula>
    </cfRule>
    <cfRule type="cellIs" dxfId="255" priority="532" operator="equal">
      <formula>"x"</formula>
    </cfRule>
    <cfRule type="cellIs" dxfId="254" priority="531" operator="equal">
      <formula>"p"</formula>
    </cfRule>
    <cfRule type="cellIs" dxfId="253" priority="530" operator="equal">
      <formula>"d"</formula>
    </cfRule>
  </conditionalFormatting>
  <conditionalFormatting sqref="AX42:AY42 BA42:BB42">
    <cfRule type="cellIs" dxfId="252" priority="526" operator="equal">
      <formula>"x"</formula>
    </cfRule>
    <cfRule type="cellIs" dxfId="251" priority="525" operator="equal">
      <formula>"p"</formula>
    </cfRule>
    <cfRule type="cellIs" dxfId="250" priority="524" operator="equal">
      <formula>"d"</formula>
    </cfRule>
    <cfRule type="cellIs" dxfId="249" priority="523" operator="equal">
      <formula>"n"</formula>
    </cfRule>
  </conditionalFormatting>
  <conditionalFormatting sqref="AX49:AY49 BA49:BB49">
    <cfRule type="cellIs" dxfId="248" priority="520" operator="equal">
      <formula>"x"</formula>
    </cfRule>
    <cfRule type="cellIs" dxfId="247" priority="518" operator="equal">
      <formula>"d"</formula>
    </cfRule>
    <cfRule type="cellIs" dxfId="246" priority="517" operator="equal">
      <formula>"n"</formula>
    </cfRule>
    <cfRule type="cellIs" dxfId="245" priority="519" operator="equal">
      <formula>"p"</formula>
    </cfRule>
  </conditionalFormatting>
  <conditionalFormatting sqref="AX53:AY53 BA53:BB53">
    <cfRule type="cellIs" dxfId="244" priority="511" operator="equal">
      <formula>"n"</formula>
    </cfRule>
    <cfRule type="cellIs" dxfId="243" priority="512" operator="equal">
      <formula>"d"</formula>
    </cfRule>
    <cfRule type="cellIs" dxfId="242" priority="513" operator="equal">
      <formula>"p"</formula>
    </cfRule>
    <cfRule type="cellIs" dxfId="241" priority="514" operator="equal">
      <formula>"x"</formula>
    </cfRule>
  </conditionalFormatting>
  <conditionalFormatting sqref="AX56:AY56 BA56:BB56">
    <cfRule type="cellIs" dxfId="240" priority="506" operator="equal">
      <formula>"d"</formula>
    </cfRule>
    <cfRule type="cellIs" dxfId="239" priority="507" operator="equal">
      <formula>"p"</formula>
    </cfRule>
    <cfRule type="cellIs" dxfId="238" priority="508" operator="equal">
      <formula>"x"</formula>
    </cfRule>
    <cfRule type="cellIs" dxfId="237" priority="505" operator="equal">
      <formula>"n"</formula>
    </cfRule>
  </conditionalFormatting>
  <conditionalFormatting sqref="AX58:AY58 BA58:BB58">
    <cfRule type="cellIs" dxfId="236" priority="499" operator="equal">
      <formula>"n"</formula>
    </cfRule>
    <cfRule type="cellIs" dxfId="235" priority="500" operator="equal">
      <formula>"d"</formula>
    </cfRule>
    <cfRule type="cellIs" dxfId="234" priority="501" operator="equal">
      <formula>"p"</formula>
    </cfRule>
    <cfRule type="cellIs" dxfId="233" priority="502" operator="equal">
      <formula>"x"</formula>
    </cfRule>
  </conditionalFormatting>
  <conditionalFormatting sqref="AX62:AY62 BA62:BB62">
    <cfRule type="cellIs" dxfId="232" priority="493" operator="equal">
      <formula>"n"</formula>
    </cfRule>
    <cfRule type="cellIs" dxfId="231" priority="495" operator="equal">
      <formula>"p"</formula>
    </cfRule>
    <cfRule type="cellIs" dxfId="230" priority="496" operator="equal">
      <formula>"x"</formula>
    </cfRule>
    <cfRule type="cellIs" dxfId="229" priority="494" operator="equal">
      <formula>"d"</formula>
    </cfRule>
  </conditionalFormatting>
  <conditionalFormatting sqref="AX65:AY65 BA65:BB65">
    <cfRule type="cellIs" dxfId="228" priority="487" operator="equal">
      <formula>"n"</formula>
    </cfRule>
    <cfRule type="cellIs" dxfId="227" priority="489" operator="equal">
      <formula>"p"</formula>
    </cfRule>
    <cfRule type="cellIs" dxfId="226" priority="488" operator="equal">
      <formula>"d"</formula>
    </cfRule>
    <cfRule type="cellIs" dxfId="225" priority="490" operator="equal">
      <formula>"x"</formula>
    </cfRule>
  </conditionalFormatting>
  <conditionalFormatting sqref="AX67:AY67 BA67:BB67">
    <cfRule type="cellIs" dxfId="224" priority="484" operator="equal">
      <formula>"x"</formula>
    </cfRule>
    <cfRule type="cellIs" dxfId="223" priority="483" operator="equal">
      <formula>"p"</formula>
    </cfRule>
    <cfRule type="cellIs" dxfId="222" priority="482" operator="equal">
      <formula>"d"</formula>
    </cfRule>
    <cfRule type="cellIs" dxfId="221" priority="481" operator="equal">
      <formula>"n"</formula>
    </cfRule>
  </conditionalFormatting>
  <conditionalFormatting sqref="AX69:AY69 BA69:BB69">
    <cfRule type="cellIs" dxfId="220" priority="478" operator="equal">
      <formula>"x"</formula>
    </cfRule>
    <cfRule type="cellIs" dxfId="219" priority="476" operator="equal">
      <formula>"d"</formula>
    </cfRule>
    <cfRule type="cellIs" dxfId="218" priority="475" operator="equal">
      <formula>"n"</formula>
    </cfRule>
    <cfRule type="cellIs" dxfId="217" priority="477" operator="equal">
      <formula>"p"</formula>
    </cfRule>
  </conditionalFormatting>
  <conditionalFormatting sqref="AX77:AY77 BA77:BB77">
    <cfRule type="cellIs" dxfId="216" priority="472" operator="equal">
      <formula>"x"</formula>
    </cfRule>
    <cfRule type="cellIs" dxfId="215" priority="471" operator="equal">
      <formula>"p"</formula>
    </cfRule>
    <cfRule type="cellIs" dxfId="214" priority="469" operator="equal">
      <formula>"n"</formula>
    </cfRule>
    <cfRule type="cellIs" dxfId="213" priority="470" operator="equal">
      <formula>"d"</formula>
    </cfRule>
  </conditionalFormatting>
  <conditionalFormatting sqref="AX79:AY79 BA79:BB79">
    <cfRule type="cellIs" dxfId="212" priority="466" operator="equal">
      <formula>"x"</formula>
    </cfRule>
    <cfRule type="cellIs" dxfId="211" priority="465" operator="equal">
      <formula>"p"</formula>
    </cfRule>
    <cfRule type="cellIs" dxfId="210" priority="464" operator="equal">
      <formula>"d"</formula>
    </cfRule>
    <cfRule type="cellIs" dxfId="209" priority="463" operator="equal">
      <formula>"n"</formula>
    </cfRule>
  </conditionalFormatting>
  <conditionalFormatting sqref="AX85:AY85 BA85:BB85">
    <cfRule type="cellIs" dxfId="208" priority="460" operator="equal">
      <formula>"x"</formula>
    </cfRule>
    <cfRule type="cellIs" dxfId="207" priority="458" operator="equal">
      <formula>"d"</formula>
    </cfRule>
    <cfRule type="cellIs" dxfId="206" priority="457" operator="equal">
      <formula>"n"</formula>
    </cfRule>
    <cfRule type="cellIs" dxfId="205" priority="459" operator="equal">
      <formula>"p"</formula>
    </cfRule>
  </conditionalFormatting>
  <conditionalFormatting sqref="AX87:AY87 BA87:BB87">
    <cfRule type="cellIs" dxfId="204" priority="453" operator="equal">
      <formula>"p"</formula>
    </cfRule>
    <cfRule type="cellIs" dxfId="203" priority="452" operator="equal">
      <formula>"d"</formula>
    </cfRule>
    <cfRule type="cellIs" dxfId="202" priority="451" operator="equal">
      <formula>"n"</formula>
    </cfRule>
    <cfRule type="cellIs" dxfId="201" priority="454" operator="equal">
      <formula>"x"</formula>
    </cfRule>
  </conditionalFormatting>
  <conditionalFormatting sqref="AX94:AY94 BA94:BB94">
    <cfRule type="cellIs" dxfId="200" priority="445" operator="equal">
      <formula>"n"</formula>
    </cfRule>
    <cfRule type="cellIs" dxfId="199" priority="446" operator="equal">
      <formula>"d"</formula>
    </cfRule>
    <cfRule type="cellIs" dxfId="198" priority="448" operator="equal">
      <formula>"x"</formula>
    </cfRule>
    <cfRule type="cellIs" dxfId="197" priority="447" operator="equal">
      <formula>"p"</formula>
    </cfRule>
  </conditionalFormatting>
  <conditionalFormatting sqref="AX99:AY99 BA99:BB99">
    <cfRule type="cellIs" dxfId="196" priority="439" operator="equal">
      <formula>"n"</formula>
    </cfRule>
    <cfRule type="cellIs" dxfId="195" priority="440" operator="equal">
      <formula>"d"</formula>
    </cfRule>
    <cfRule type="cellIs" dxfId="194" priority="441" operator="equal">
      <formula>"p"</formula>
    </cfRule>
    <cfRule type="cellIs" dxfId="193" priority="442" operator="equal">
      <formula>"x"</formula>
    </cfRule>
  </conditionalFormatting>
  <conditionalFormatting sqref="AX102:AY102 BA102:BB102">
    <cfRule type="cellIs" dxfId="192" priority="436" operator="equal">
      <formula>"x"</formula>
    </cfRule>
    <cfRule type="cellIs" dxfId="191" priority="434" operator="equal">
      <formula>"d"</formula>
    </cfRule>
    <cfRule type="cellIs" dxfId="190" priority="435" operator="equal">
      <formula>"p"</formula>
    </cfRule>
    <cfRule type="cellIs" dxfId="189" priority="433" operator="equal">
      <formula>"n"</formula>
    </cfRule>
  </conditionalFormatting>
  <conditionalFormatting sqref="AX105:AY105 BA105:BB105">
    <cfRule type="cellIs" dxfId="188" priority="429" operator="equal">
      <formula>"p"</formula>
    </cfRule>
    <cfRule type="cellIs" dxfId="187" priority="430" operator="equal">
      <formula>"x"</formula>
    </cfRule>
    <cfRule type="cellIs" dxfId="186" priority="428" operator="equal">
      <formula>"d"</formula>
    </cfRule>
    <cfRule type="cellIs" dxfId="185" priority="427" operator="equal">
      <formula>"n"</formula>
    </cfRule>
  </conditionalFormatting>
  <conditionalFormatting sqref="AX112:AY112 BA112:BB112">
    <cfRule type="cellIs" dxfId="184" priority="422" operator="equal">
      <formula>"d"</formula>
    </cfRule>
    <cfRule type="cellIs" dxfId="183" priority="424" operator="equal">
      <formula>"x"</formula>
    </cfRule>
    <cfRule type="cellIs" dxfId="182" priority="421" operator="equal">
      <formula>"n"</formula>
    </cfRule>
    <cfRule type="cellIs" dxfId="181" priority="423" operator="equal">
      <formula>"p"</formula>
    </cfRule>
  </conditionalFormatting>
  <conditionalFormatting sqref="AX120:AY120 BA120:BB120">
    <cfRule type="cellIs" dxfId="180" priority="416" operator="equal">
      <formula>"d"</formula>
    </cfRule>
    <cfRule type="cellIs" dxfId="179" priority="417" operator="equal">
      <formula>"p"</formula>
    </cfRule>
    <cfRule type="cellIs" dxfId="178" priority="418" operator="equal">
      <formula>"x"</formula>
    </cfRule>
    <cfRule type="cellIs" dxfId="177" priority="415" operator="equal">
      <formula>"n"</formula>
    </cfRule>
  </conditionalFormatting>
  <conditionalFormatting sqref="AX125:AY125 BA125:BB125">
    <cfRule type="cellIs" dxfId="176" priority="410" operator="equal">
      <formula>"d"</formula>
    </cfRule>
    <cfRule type="cellIs" dxfId="175" priority="409" operator="equal">
      <formula>"n"</formula>
    </cfRule>
    <cfRule type="cellIs" dxfId="174" priority="411" operator="equal">
      <formula>"p"</formula>
    </cfRule>
    <cfRule type="cellIs" dxfId="173" priority="412" operator="equal">
      <formula>"x"</formula>
    </cfRule>
  </conditionalFormatting>
  <conditionalFormatting sqref="AX127:AY127 BA127:BB127">
    <cfRule type="cellIs" dxfId="172" priority="406" operator="equal">
      <formula>"x"</formula>
    </cfRule>
    <cfRule type="cellIs" dxfId="171" priority="403" operator="equal">
      <formula>"n"</formula>
    </cfRule>
    <cfRule type="cellIs" dxfId="170" priority="404" operator="equal">
      <formula>"d"</formula>
    </cfRule>
    <cfRule type="cellIs" dxfId="169" priority="405" operator="equal">
      <formula>"p"</formula>
    </cfRule>
  </conditionalFormatting>
  <conditionalFormatting sqref="AX130:AY130 BA130:BB130">
    <cfRule type="cellIs" dxfId="168" priority="398" operator="equal">
      <formula>"d"</formula>
    </cfRule>
    <cfRule type="cellIs" dxfId="167" priority="399" operator="equal">
      <formula>"p"</formula>
    </cfRule>
    <cfRule type="cellIs" dxfId="166" priority="400" operator="equal">
      <formula>"x"</formula>
    </cfRule>
    <cfRule type="cellIs" dxfId="165" priority="397" operator="equal">
      <formula>"n"</formula>
    </cfRule>
  </conditionalFormatting>
  <conditionalFormatting sqref="AX135:AY135 BA135:BB135">
    <cfRule type="cellIs" dxfId="164" priority="391" operator="equal">
      <formula>"n"</formula>
    </cfRule>
    <cfRule type="cellIs" dxfId="163" priority="394" operator="equal">
      <formula>"x"</formula>
    </cfRule>
    <cfRule type="cellIs" dxfId="162" priority="393" operator="equal">
      <formula>"p"</formula>
    </cfRule>
    <cfRule type="cellIs" dxfId="161" priority="392" operator="equal">
      <formula>"d"</formula>
    </cfRule>
  </conditionalFormatting>
  <conditionalFormatting sqref="AX140:AY140 BA140:BB140">
    <cfRule type="cellIs" dxfId="160" priority="383" operator="equal">
      <formula>"p"</formula>
    </cfRule>
    <cfRule type="cellIs" dxfId="159" priority="382" operator="equal">
      <formula>"d"</formula>
    </cfRule>
    <cfRule type="cellIs" dxfId="158" priority="381" operator="equal">
      <formula>"n"</formula>
    </cfRule>
    <cfRule type="cellIs" dxfId="157" priority="384" operator="equal">
      <formula>"x"</formula>
    </cfRule>
  </conditionalFormatting>
  <conditionalFormatting sqref="AX145:AY145 BA145:BB145">
    <cfRule type="cellIs" dxfId="156" priority="373" operator="equal">
      <formula>"p"</formula>
    </cfRule>
    <cfRule type="cellIs" dxfId="155" priority="372" operator="equal">
      <formula>"d"</formula>
    </cfRule>
    <cfRule type="cellIs" dxfId="154" priority="371" operator="equal">
      <formula>"n"</formula>
    </cfRule>
    <cfRule type="cellIs" dxfId="153" priority="374" operator="equal">
      <formula>"x"</formula>
    </cfRule>
  </conditionalFormatting>
  <conditionalFormatting sqref="AX154:AY154 BA154:BB154">
    <cfRule type="cellIs" dxfId="152" priority="134" operator="equal">
      <formula>"x"</formula>
    </cfRule>
    <cfRule type="cellIs" dxfId="151" priority="132" operator="equal">
      <formula>"d"</formula>
    </cfRule>
    <cfRule type="cellIs" dxfId="150" priority="131" operator="equal">
      <formula>"n"</formula>
    </cfRule>
    <cfRule type="cellIs" dxfId="149" priority="133" operator="equal">
      <formula>"p"</formula>
    </cfRule>
  </conditionalFormatting>
  <conditionalFormatting sqref="AX159:AY159 BA159:BB159">
    <cfRule type="cellIs" dxfId="148" priority="124" operator="equal">
      <formula>"x"</formula>
    </cfRule>
    <cfRule type="cellIs" dxfId="147" priority="123" operator="equal">
      <formula>"p"</formula>
    </cfRule>
    <cfRule type="cellIs" dxfId="146" priority="122" operator="equal">
      <formula>"d"</formula>
    </cfRule>
    <cfRule type="cellIs" dxfId="145" priority="121" operator="equal">
      <formula>"n"</formula>
    </cfRule>
  </conditionalFormatting>
  <conditionalFormatting sqref="AX169:AY169 BA169:BB169">
    <cfRule type="cellIs" dxfId="144" priority="112" operator="equal">
      <formula>"d"</formula>
    </cfRule>
    <cfRule type="cellIs" dxfId="143" priority="111" operator="equal">
      <formula>"n"</formula>
    </cfRule>
    <cfRule type="cellIs" dxfId="142" priority="113" operator="equal">
      <formula>"p"</formula>
    </cfRule>
    <cfRule type="cellIs" dxfId="141" priority="114" operator="equal">
      <formula>"x"</formula>
    </cfRule>
  </conditionalFormatting>
  <conditionalFormatting sqref="AX173:AY173 BA173:BB173">
    <cfRule type="cellIs" dxfId="140" priority="104" operator="equal">
      <formula>"x"</formula>
    </cfRule>
    <cfRule type="cellIs" dxfId="139" priority="103" operator="equal">
      <formula>"p"</formula>
    </cfRule>
    <cfRule type="cellIs" dxfId="138" priority="102" operator="equal">
      <formula>"d"</formula>
    </cfRule>
    <cfRule type="cellIs" dxfId="137" priority="101" operator="equal">
      <formula>"n"</formula>
    </cfRule>
  </conditionalFormatting>
  <conditionalFormatting sqref="AX178:AY178 BA178:BB178">
    <cfRule type="cellIs" dxfId="136" priority="94" operator="equal">
      <formula>"x"</formula>
    </cfRule>
    <cfRule type="cellIs" dxfId="135" priority="93" operator="equal">
      <formula>"p"</formula>
    </cfRule>
    <cfRule type="cellIs" dxfId="134" priority="92" operator="equal">
      <formula>"d"</formula>
    </cfRule>
    <cfRule type="cellIs" dxfId="133" priority="91" operator="equal">
      <formula>"n"</formula>
    </cfRule>
  </conditionalFormatting>
  <conditionalFormatting sqref="AX182:AY182 BA182:BB182">
    <cfRule type="cellIs" dxfId="132" priority="84" operator="equal">
      <formula>"x"</formula>
    </cfRule>
    <cfRule type="cellIs" dxfId="131" priority="83" operator="equal">
      <formula>"p"</formula>
    </cfRule>
    <cfRule type="cellIs" dxfId="130" priority="81" operator="equal">
      <formula>"n"</formula>
    </cfRule>
    <cfRule type="cellIs" dxfId="129" priority="82" operator="equal">
      <formula>"d"</formula>
    </cfRule>
  </conditionalFormatting>
  <conditionalFormatting sqref="AX187:AY187 BA187:BB187">
    <cfRule type="cellIs" dxfId="128" priority="73" operator="equal">
      <formula>"p"</formula>
    </cfRule>
    <cfRule type="cellIs" dxfId="127" priority="72" operator="equal">
      <formula>"d"</formula>
    </cfRule>
    <cfRule type="cellIs" dxfId="126" priority="71" operator="equal">
      <formula>"n"</formula>
    </cfRule>
    <cfRule type="cellIs" dxfId="125" priority="74" operator="equal">
      <formula>"x"</formula>
    </cfRule>
  </conditionalFormatting>
  <conditionalFormatting sqref="AX192:AY192 BA192:BB192">
    <cfRule type="cellIs" dxfId="124" priority="61" operator="equal">
      <formula>"n"</formula>
    </cfRule>
    <cfRule type="cellIs" dxfId="123" priority="64" operator="equal">
      <formula>"x"</formula>
    </cfRule>
    <cfRule type="cellIs" dxfId="122" priority="63" operator="equal">
      <formula>"p"</formula>
    </cfRule>
    <cfRule type="cellIs" dxfId="121" priority="62" operator="equal">
      <formula>"d"</formula>
    </cfRule>
  </conditionalFormatting>
  <conditionalFormatting sqref="AX195:AY195 BA195:BB195">
    <cfRule type="cellIs" dxfId="120" priority="52" operator="equal">
      <formula>"d"</formula>
    </cfRule>
    <cfRule type="cellIs" dxfId="119" priority="53" operator="equal">
      <formula>"p"</formula>
    </cfRule>
    <cfRule type="cellIs" dxfId="118" priority="54" operator="equal">
      <formula>"x"</formula>
    </cfRule>
    <cfRule type="cellIs" dxfId="117" priority="51" operator="equal">
      <formula>"n"</formula>
    </cfRule>
  </conditionalFormatting>
  <conditionalFormatting sqref="AX197:AY197 BA197:BB197">
    <cfRule type="cellIs" dxfId="116" priority="43" operator="equal">
      <formula>"p"</formula>
    </cfRule>
    <cfRule type="cellIs" dxfId="115" priority="41" operator="equal">
      <formula>"n"</formula>
    </cfRule>
    <cfRule type="cellIs" dxfId="114" priority="44" operator="equal">
      <formula>"x"</formula>
    </cfRule>
    <cfRule type="cellIs" dxfId="113" priority="42" operator="equal">
      <formula>"d"</formula>
    </cfRule>
  </conditionalFormatting>
  <conditionalFormatting sqref="AX201:AY201 BA201:BB201">
    <cfRule type="cellIs" dxfId="112" priority="31" operator="equal">
      <formula>"n"</formula>
    </cfRule>
    <cfRule type="cellIs" dxfId="111" priority="32" operator="equal">
      <formula>"d"</formula>
    </cfRule>
    <cfRule type="cellIs" dxfId="110" priority="34" operator="equal">
      <formula>"x"</formula>
    </cfRule>
    <cfRule type="cellIs" dxfId="109" priority="33" operator="equal">
      <formula>"p"</formula>
    </cfRule>
  </conditionalFormatting>
  <conditionalFormatting sqref="AX211:AY211 BA211:BB211">
    <cfRule type="cellIs" dxfId="108" priority="24" operator="equal">
      <formula>"x"</formula>
    </cfRule>
    <cfRule type="cellIs" dxfId="107" priority="22" operator="equal">
      <formula>"d"</formula>
    </cfRule>
    <cfRule type="cellIs" dxfId="106" priority="21" operator="equal">
      <formula>"n"</formula>
    </cfRule>
    <cfRule type="cellIs" dxfId="105" priority="23" operator="equal">
      <formula>"p"</formula>
    </cfRule>
  </conditionalFormatting>
  <conditionalFormatting sqref="AY415:BA1048576">
    <cfRule type="cellIs" dxfId="104" priority="36634" operator="equal">
      <formula>"p"</formula>
    </cfRule>
    <cfRule type="cellIs" dxfId="103" priority="36633" operator="equal">
      <formula>"d"</formula>
    </cfRule>
    <cfRule type="cellIs" dxfId="102" priority="36635" operator="equal">
      <formula>"x"</formula>
    </cfRule>
    <cfRule type="cellIs" dxfId="101" priority="36632" operator="equal">
      <formula>"n"</formula>
    </cfRule>
  </conditionalFormatting>
  <conditionalFormatting sqref="AZ10 AZ12:AZ217">
    <cfRule type="cellIs" dxfId="100" priority="1" operator="equal">
      <formula>"n"</formula>
    </cfRule>
    <cfRule type="cellIs" dxfId="99" priority="2" operator="equal">
      <formula>"d"</formula>
    </cfRule>
    <cfRule type="cellIs" dxfId="98" priority="3" operator="equal">
      <formula>"p"</formula>
    </cfRule>
    <cfRule type="cellIs" dxfId="97" priority="4" operator="equal">
      <formula>"x"</formula>
    </cfRule>
  </conditionalFormatting>
  <conditionalFormatting sqref="BC1:BC1048576">
    <cfRule type="cellIs" dxfId="96" priority="17" operator="equal">
      <formula>1</formula>
    </cfRule>
  </conditionalFormatting>
  <conditionalFormatting sqref="BF1:BF1048576">
    <cfRule type="cellIs" dxfId="95" priority="2582" operator="equal">
      <formula>"neiesākta"</formula>
    </cfRule>
    <cfRule type="cellIs" dxfId="94" priority="2579" operator="equal">
      <formula>"iesākta"</formula>
    </cfRule>
    <cfRule type="cellIs" dxfId="93" priority="2580" operator="equal">
      <formula>"pabeigta"</formula>
    </cfRule>
  </conditionalFormatting>
  <conditionalFormatting sqref="BG11">
    <cfRule type="cellIs" dxfId="92" priority="2443" operator="equal">
      <formula>"d"</formula>
    </cfRule>
    <cfRule type="cellIs" dxfId="91" priority="2444" operator="equal">
      <formula>"x"</formula>
    </cfRule>
  </conditionalFormatting>
  <conditionalFormatting sqref="BG15">
    <cfRule type="cellIs" dxfId="90" priority="569" operator="equal">
      <formula>"d"</formula>
    </cfRule>
    <cfRule type="cellIs" dxfId="89" priority="570" operator="equal">
      <formula>"x"</formula>
    </cfRule>
  </conditionalFormatting>
  <conditionalFormatting sqref="BG19">
    <cfRule type="cellIs" dxfId="88" priority="551" operator="equal">
      <formula>"d"</formula>
    </cfRule>
    <cfRule type="cellIs" dxfId="87" priority="552" operator="equal">
      <formula>"x"</formula>
    </cfRule>
  </conditionalFormatting>
  <conditionalFormatting sqref="BG24">
    <cfRule type="cellIs" dxfId="86" priority="546" operator="equal">
      <formula>"x"</formula>
    </cfRule>
    <cfRule type="cellIs" dxfId="85" priority="545" operator="equal">
      <formula>"d"</formula>
    </cfRule>
  </conditionalFormatting>
  <conditionalFormatting sqref="BG31">
    <cfRule type="cellIs" dxfId="84" priority="540" operator="equal">
      <formula>"x"</formula>
    </cfRule>
    <cfRule type="cellIs" dxfId="83" priority="539" operator="equal">
      <formula>"d"</formula>
    </cfRule>
  </conditionalFormatting>
  <conditionalFormatting sqref="BG37">
    <cfRule type="cellIs" dxfId="82" priority="533" operator="equal">
      <formula>"d"</formula>
    </cfRule>
    <cfRule type="cellIs" dxfId="81" priority="534" operator="equal">
      <formula>"x"</formula>
    </cfRule>
  </conditionalFormatting>
  <conditionalFormatting sqref="BG39">
    <cfRule type="cellIs" dxfId="80" priority="528" operator="equal">
      <formula>"x"</formula>
    </cfRule>
    <cfRule type="cellIs" dxfId="79" priority="527" operator="equal">
      <formula>"d"</formula>
    </cfRule>
  </conditionalFormatting>
  <conditionalFormatting sqref="BG42">
    <cfRule type="cellIs" dxfId="78" priority="521" operator="equal">
      <formula>"d"</formula>
    </cfRule>
    <cfRule type="cellIs" dxfId="77" priority="522" operator="equal">
      <formula>"x"</formula>
    </cfRule>
  </conditionalFormatting>
  <conditionalFormatting sqref="BG49">
    <cfRule type="cellIs" dxfId="76" priority="515" operator="equal">
      <formula>"d"</formula>
    </cfRule>
    <cfRule type="cellIs" dxfId="75" priority="516" operator="equal">
      <formula>"x"</formula>
    </cfRule>
  </conditionalFormatting>
  <conditionalFormatting sqref="BG53">
    <cfRule type="cellIs" dxfId="74" priority="509" operator="equal">
      <formula>"d"</formula>
    </cfRule>
    <cfRule type="cellIs" dxfId="73" priority="510" operator="equal">
      <formula>"x"</formula>
    </cfRule>
  </conditionalFormatting>
  <conditionalFormatting sqref="BG56">
    <cfRule type="cellIs" dxfId="72" priority="503" operator="equal">
      <formula>"d"</formula>
    </cfRule>
    <cfRule type="cellIs" dxfId="71" priority="504" operator="equal">
      <formula>"x"</formula>
    </cfRule>
  </conditionalFormatting>
  <conditionalFormatting sqref="BG58">
    <cfRule type="cellIs" dxfId="70" priority="497" operator="equal">
      <formula>"d"</formula>
    </cfRule>
    <cfRule type="cellIs" dxfId="69" priority="498" operator="equal">
      <formula>"x"</formula>
    </cfRule>
  </conditionalFormatting>
  <conditionalFormatting sqref="BG62">
    <cfRule type="cellIs" dxfId="68" priority="492" operator="equal">
      <formula>"x"</formula>
    </cfRule>
    <cfRule type="cellIs" dxfId="67" priority="491" operator="equal">
      <formula>"d"</formula>
    </cfRule>
  </conditionalFormatting>
  <conditionalFormatting sqref="BG65">
    <cfRule type="cellIs" dxfId="66" priority="485" operator="equal">
      <formula>"d"</formula>
    </cfRule>
    <cfRule type="cellIs" dxfId="65" priority="486" operator="equal">
      <formula>"x"</formula>
    </cfRule>
  </conditionalFormatting>
  <conditionalFormatting sqref="BG67">
    <cfRule type="cellIs" dxfId="64" priority="479" operator="equal">
      <formula>"d"</formula>
    </cfRule>
    <cfRule type="cellIs" dxfId="63" priority="480" operator="equal">
      <formula>"x"</formula>
    </cfRule>
  </conditionalFormatting>
  <conditionalFormatting sqref="BG69">
    <cfRule type="cellIs" dxfId="62" priority="474" operator="equal">
      <formula>"x"</formula>
    </cfRule>
    <cfRule type="cellIs" dxfId="61" priority="473" operator="equal">
      <formula>"d"</formula>
    </cfRule>
  </conditionalFormatting>
  <conditionalFormatting sqref="BG77">
    <cfRule type="cellIs" dxfId="60" priority="467" operator="equal">
      <formula>"d"</formula>
    </cfRule>
    <cfRule type="cellIs" dxfId="59" priority="468" operator="equal">
      <formula>"x"</formula>
    </cfRule>
  </conditionalFormatting>
  <conditionalFormatting sqref="BG79">
    <cfRule type="cellIs" dxfId="58" priority="462" operator="equal">
      <formula>"x"</formula>
    </cfRule>
    <cfRule type="cellIs" dxfId="57" priority="461" operator="equal">
      <formula>"d"</formula>
    </cfRule>
  </conditionalFormatting>
  <conditionalFormatting sqref="BG85">
    <cfRule type="cellIs" dxfId="56" priority="456" operator="equal">
      <formula>"x"</formula>
    </cfRule>
    <cfRule type="cellIs" dxfId="55" priority="455" operator="equal">
      <formula>"d"</formula>
    </cfRule>
  </conditionalFormatting>
  <conditionalFormatting sqref="BG87">
    <cfRule type="cellIs" dxfId="54" priority="449" operator="equal">
      <formula>"d"</formula>
    </cfRule>
    <cfRule type="cellIs" dxfId="53" priority="450" operator="equal">
      <formula>"x"</formula>
    </cfRule>
  </conditionalFormatting>
  <conditionalFormatting sqref="BG94">
    <cfRule type="cellIs" dxfId="52" priority="443" operator="equal">
      <formula>"d"</formula>
    </cfRule>
    <cfRule type="cellIs" dxfId="51" priority="444" operator="equal">
      <formula>"x"</formula>
    </cfRule>
  </conditionalFormatting>
  <conditionalFormatting sqref="BG99">
    <cfRule type="cellIs" dxfId="50" priority="437" operator="equal">
      <formula>"d"</formula>
    </cfRule>
    <cfRule type="cellIs" dxfId="49" priority="438" operator="equal">
      <formula>"x"</formula>
    </cfRule>
  </conditionalFormatting>
  <conditionalFormatting sqref="BG102">
    <cfRule type="cellIs" dxfId="48" priority="432" operator="equal">
      <formula>"x"</formula>
    </cfRule>
    <cfRule type="cellIs" dxfId="47" priority="431" operator="equal">
      <formula>"d"</formula>
    </cfRule>
  </conditionalFormatting>
  <conditionalFormatting sqref="BG105">
    <cfRule type="cellIs" dxfId="46" priority="426" operator="equal">
      <formula>"x"</formula>
    </cfRule>
    <cfRule type="cellIs" dxfId="45" priority="425" operator="equal">
      <formula>"d"</formula>
    </cfRule>
  </conditionalFormatting>
  <conditionalFormatting sqref="BG112">
    <cfRule type="cellIs" dxfId="44" priority="420" operator="equal">
      <formula>"x"</formula>
    </cfRule>
    <cfRule type="cellIs" dxfId="43" priority="419" operator="equal">
      <formula>"d"</formula>
    </cfRule>
  </conditionalFormatting>
  <conditionalFormatting sqref="BG120">
    <cfRule type="cellIs" dxfId="42" priority="413" operator="equal">
      <formula>"d"</formula>
    </cfRule>
    <cfRule type="cellIs" dxfId="41" priority="414" operator="equal">
      <formula>"x"</formula>
    </cfRule>
  </conditionalFormatting>
  <conditionalFormatting sqref="BG125">
    <cfRule type="cellIs" dxfId="40" priority="408" operator="equal">
      <formula>"x"</formula>
    </cfRule>
    <cfRule type="cellIs" dxfId="39" priority="407" operator="equal">
      <formula>"d"</formula>
    </cfRule>
  </conditionalFormatting>
  <conditionalFormatting sqref="BG127">
    <cfRule type="cellIs" dxfId="38" priority="401" operator="equal">
      <formula>"d"</formula>
    </cfRule>
    <cfRule type="cellIs" dxfId="37" priority="402" operator="equal">
      <formula>"x"</formula>
    </cfRule>
  </conditionalFormatting>
  <conditionalFormatting sqref="BG130">
    <cfRule type="cellIs" dxfId="36" priority="396" operator="equal">
      <formula>"x"</formula>
    </cfRule>
    <cfRule type="cellIs" dxfId="35" priority="395" operator="equal">
      <formula>"d"</formula>
    </cfRule>
  </conditionalFormatting>
  <conditionalFormatting sqref="BG135">
    <cfRule type="cellIs" dxfId="34" priority="390" operator="equal">
      <formula>"x"</formula>
    </cfRule>
    <cfRule type="cellIs" dxfId="33" priority="389" operator="equal">
      <formula>"d"</formula>
    </cfRule>
  </conditionalFormatting>
  <conditionalFormatting sqref="BG140">
    <cfRule type="cellIs" dxfId="32" priority="379" operator="equal">
      <formula>"d"</formula>
    </cfRule>
    <cfRule type="cellIs" dxfId="31" priority="380" operator="equal">
      <formula>"x"</formula>
    </cfRule>
  </conditionalFormatting>
  <conditionalFormatting sqref="BG145">
    <cfRule type="cellIs" dxfId="30" priority="370" operator="equal">
      <formula>"x"</formula>
    </cfRule>
    <cfRule type="cellIs" dxfId="29" priority="369" operator="equal">
      <formula>"d"</formula>
    </cfRule>
  </conditionalFormatting>
  <conditionalFormatting sqref="BG154">
    <cfRule type="cellIs" dxfId="28" priority="130" operator="equal">
      <formula>"x"</formula>
    </cfRule>
    <cfRule type="cellIs" dxfId="27" priority="129" operator="equal">
      <formula>"d"</formula>
    </cfRule>
  </conditionalFormatting>
  <conditionalFormatting sqref="BG159">
    <cfRule type="cellIs" dxfId="26" priority="120" operator="equal">
      <formula>"x"</formula>
    </cfRule>
    <cfRule type="cellIs" dxfId="25" priority="119" operator="equal">
      <formula>"d"</formula>
    </cfRule>
  </conditionalFormatting>
  <conditionalFormatting sqref="BG169">
    <cfRule type="cellIs" dxfId="24" priority="109" operator="equal">
      <formula>"d"</formula>
    </cfRule>
    <cfRule type="cellIs" dxfId="23" priority="110" operator="equal">
      <formula>"x"</formula>
    </cfRule>
  </conditionalFormatting>
  <conditionalFormatting sqref="BG173">
    <cfRule type="cellIs" dxfId="22" priority="99" operator="equal">
      <formula>"d"</formula>
    </cfRule>
    <cfRule type="cellIs" dxfId="21" priority="100" operator="equal">
      <formula>"x"</formula>
    </cfRule>
  </conditionalFormatting>
  <conditionalFormatting sqref="BG178">
    <cfRule type="cellIs" dxfId="20" priority="89" operator="equal">
      <formula>"d"</formula>
    </cfRule>
    <cfRule type="cellIs" dxfId="19" priority="90" operator="equal">
      <formula>"x"</formula>
    </cfRule>
  </conditionalFormatting>
  <conditionalFormatting sqref="BG182">
    <cfRule type="cellIs" dxfId="18" priority="80" operator="equal">
      <formula>"x"</formula>
    </cfRule>
    <cfRule type="cellIs" dxfId="17" priority="79" operator="equal">
      <formula>"d"</formula>
    </cfRule>
  </conditionalFormatting>
  <conditionalFormatting sqref="BG187">
    <cfRule type="cellIs" dxfId="16" priority="70" operator="equal">
      <formula>"x"</formula>
    </cfRule>
    <cfRule type="cellIs" dxfId="15" priority="69" operator="equal">
      <formula>"d"</formula>
    </cfRule>
  </conditionalFormatting>
  <conditionalFormatting sqref="BG192">
    <cfRule type="cellIs" dxfId="14" priority="59" operator="equal">
      <formula>"d"</formula>
    </cfRule>
    <cfRule type="cellIs" dxfId="13" priority="60" operator="equal">
      <formula>"x"</formula>
    </cfRule>
  </conditionalFormatting>
  <conditionalFormatting sqref="BG195">
    <cfRule type="cellIs" dxfId="12" priority="50" operator="equal">
      <formula>"x"</formula>
    </cfRule>
    <cfRule type="cellIs" dxfId="11" priority="49" operator="equal">
      <formula>"d"</formula>
    </cfRule>
  </conditionalFormatting>
  <conditionalFormatting sqref="BG197">
    <cfRule type="cellIs" dxfId="10" priority="40" operator="equal">
      <formula>"x"</formula>
    </cfRule>
    <cfRule type="cellIs" dxfId="9" priority="39" operator="equal">
      <formula>"d"</formula>
    </cfRule>
  </conditionalFormatting>
  <conditionalFormatting sqref="BG201">
    <cfRule type="cellIs" dxfId="8" priority="29" operator="equal">
      <formula>"d"</formula>
    </cfRule>
    <cfRule type="cellIs" dxfId="7" priority="30" operator="equal">
      <formula>"x"</formula>
    </cfRule>
  </conditionalFormatting>
  <conditionalFormatting sqref="BG211">
    <cfRule type="cellIs" dxfId="6" priority="20" operator="equal">
      <formula>"x"</formula>
    </cfRule>
    <cfRule type="cellIs" dxfId="5" priority="19" operator="equal">
      <formula>"d"</formula>
    </cfRule>
  </conditionalFormatting>
  <conditionalFormatting sqref="BI1:BI4">
    <cfRule type="cellIs" dxfId="4" priority="20554" operator="equal">
      <formula>"n"</formula>
    </cfRule>
  </conditionalFormatting>
  <hyperlinks>
    <hyperlink ref="B11" r:id="rId1" location="pu1-1-pakalpojumu-parvaldibas-politikas-planosana-un-aktualizesana" display="PU1.23." xr:uid="{0DC2C9F6-1798-4E4B-BA82-4DACF0C32DD7}"/>
    <hyperlink ref="B153:E153" r:id="rId2" display="3. Pakalpojumu pārvaldībai nepieciešamās spējas un resursi" xr:uid="{A50D3C79-04CC-41EE-BB7D-4BF863DA28FD}"/>
    <hyperlink ref="B15" r:id="rId3" location="pu1-2-nozaru-pasvaldibu-un-iestazu-pakalpojumu-attistibas-planu-izveide-un-aktualizesana" display="PU1–2" xr:uid="{4DD440BD-60BA-49D3-AFD9-C3EDBBBCED3C}"/>
    <hyperlink ref="B19" r:id="rId4" location="pu1-5-pakalpojumu-parvaldibas-politikas-un-attistibas-planu-istenosanas-kontrole-un-vadiba" xr:uid="{464DB200-26A0-479A-8B87-11B68116D771}"/>
    <hyperlink ref="B24" r:id="rId5" location="pu2-1-pakalpojumu-planosana-izveide-ieviesana-uzturesana-un-attistiba" xr:uid="{A2548B05-3204-485C-9AFC-BCFEA3C0B349}"/>
    <hyperlink ref="B31" r:id="rId6" location="pu2-2-pakalpojumu-galveno-sanemeju-grupu-un-vajadzibu-apzinasana" xr:uid="{7D3F72AC-609D-40B8-9E02-EE34CC5A4DAD}"/>
    <hyperlink ref="B37" r:id="rId7" location="pu2-3-pakalpojumu-sniegsanas-un-uzturesanas-rezultativako-un-efektivako-veidu-noteiksana" xr:uid="{FD04B8A4-0DE0-4387-BCE6-99578DD00266}"/>
    <hyperlink ref="B39" r:id="rId8" location="pu2-4-pakalpojumu-sniegsanas-un-uzturesanas-rezultativitati-un-efektivitati-raksturojosu-raditaju-noteiksana-galveno-darbibas-raditaju-noteiksana" xr:uid="{C98529DF-D7E6-44C7-88DC-A8C332D8E861}"/>
    <hyperlink ref="B42" r:id="rId9" location="pu2-5-pakalpojumu-parvaldibai-nepieciesamo-speju-un-resursu-nodrosinasana" xr:uid="{729EFAB7-0F34-49E6-9CA1-20DD5052F678}"/>
    <hyperlink ref="B49" r:id="rId10" location="pu2-6-pakalpojumu-parvaldibas-specialo-normativo-aktu-izstrade-un-pilnveide" xr:uid="{7884E4EA-5663-4627-B995-E0B3CF0D035E}"/>
    <hyperlink ref="B53" r:id="rId11" location="pu2-7-pakalpojumu-aprakstu-veidosana-registresana-un-uzturesana" xr:uid="{60F79D83-9DBB-4169-956B-6D664F635A2F}"/>
    <hyperlink ref="B56" r:id="rId12" location="pu2-8-informacijas-nodrosinasana-pakalpojumu-sanemejiem-par-pieejamiem-pakalpojumiem" xr:uid="{66856E14-0204-4E01-8C1E-5F3C3BA46609}"/>
    <hyperlink ref="B58" r:id="rId13" location="pu2-9-pakalpojumu-limenu-noteiksana-un-pakalpojumu-limenu-vienosanas-nosacijumu-saskanosana-ar-pakalpojumu-sanemejiem" xr:uid="{CE7CF96F-AAF0-4F5B-B2C3-7009FF403539}"/>
    <hyperlink ref="B62" r:id="rId14" location="pu2-10-ar-pakalpojumu-parvaldibu-saistitas-starpiestazu-un-parrobezu-sadarbibas-koordinesana" xr:uid="{A28F66B9-41B6-4678-A285-5DBB9D3FFCC4}"/>
    <hyperlink ref="B65" r:id="rId15" location="pu2-11-zinasanu-uzkrasana-un-pieejamibas-nodrosinasana" xr:uid="{369BA72A-FC17-4F90-89EF-7F1941675E85}"/>
    <hyperlink ref="B67" r:id="rId16" location="pu2-12-ar-pakalpojumu-parvaldibu-saistita-metodiska-atbalsta-nodrosinasana-pakalpojumu-sniegsana-iesaistitajiem" xr:uid="{6FDCA434-80BE-40D3-B902-0C3F40900B50}"/>
    <hyperlink ref="B69" r:id="rId17" location="pu2-13-pakalpojumu-un-resursu-pieejamibas-un-nepartrauktibas-planosana-un-nodrosinasana" xr:uid="{48B734D4-FABF-4DFD-AEC9-75393B73510E}"/>
    <hyperlink ref="B77" r:id="rId18" location="pu2-14-pieklustamibas-nodrosinasana-pakalpojumiem" xr:uid="{CE420253-E975-4C74-9CE9-E3E6A8B36674}"/>
    <hyperlink ref="B79" r:id="rId19" location="pu2-15-pakalpojumu-pieprasijumu-parvaldiba-un-izpildes-nodrosinasana" xr:uid="{5DF93BDA-2BC9-4163-B610-7C84E87B239C}"/>
    <hyperlink ref="B85" r:id="rId20" location="pu2-16-atbalsta-nodrosinasana-pakalpojumu-sanemejiem" xr:uid="{17BB8D40-D6EB-4DE2-A638-0033BAD64E0F}"/>
    <hyperlink ref="B87" r:id="rId21" location="pu2-17-pakalpojumu-limenu-vienosanas-nosacijumu-izpildes-kontrole-un-nodrosinasana" xr:uid="{AE6D7498-3E17-4AA6-BF07-5B3B8AEA1009}"/>
    <hyperlink ref="B94" r:id="rId22" location="pu2-18-pakalpojumu-sanemeju-ierosinajumu-un-sudzibu-apkoposana-izvertesana-un-nepieciesamo-darbibu-veiksana" xr:uid="{1713C78F-72FD-434D-AA8C-B18B5EE94C93}"/>
    <hyperlink ref="B99" r:id="rId23" location="pu2-19-pakalpojumu-sniegsanas-apjomu-un-tiem-nepieciesama-nodrosinajuma-atbilstibas-parvaldiba" xr:uid="{573294FB-FAA4-4DB2-88C7-A5B4FDEB132F}"/>
    <hyperlink ref="B102" r:id="rId24" location="pu2-20-ar-pakalpojumu-un-resursu-parvaldibu-saistitu-izmainu-istenosana" xr:uid="{1B069779-6515-4644-BC93-15B1BAFE4FF4}"/>
    <hyperlink ref="B105" r:id="rId25" location="pu2-21-iespejami-atra-pakalpojumu-pieejamibas-atjaunosana" xr:uid="{8D46FCA2-5145-45E5-8EAE-53778F1FBCA8}"/>
    <hyperlink ref="B112" r:id="rId26" location="pu2-22-pakalpojumu-pieejamibas-partraukumu-celonu-apzinasana-un-noversana" xr:uid="{99A47D34-637D-4CCE-B823-8DC23273B5FA}"/>
    <hyperlink ref="B120" r:id="rId27" location="pu2-23-merijumu-veiksana-un-rezultatu-izmantosana" xr:uid="{D886CCF1-CB7F-401D-8D12-8B0D18265648}"/>
    <hyperlink ref="B125" r:id="rId28" location="pu3-1-nemitiga-pilnveide" xr:uid="{D5CD9F35-EDBE-4736-B5C5-59B5BE47B34C}"/>
    <hyperlink ref="B127" r:id="rId29" location="pu3-2-parvaldibas-dalibnieku-iesaiste" xr:uid="{5C6A2DD3-8D5A-4808-A6CF-8D9D23E0F09B}"/>
    <hyperlink ref="B130" r:id="rId30" location="pu3-3-istenoto-aktivitasu-kontrole" xr:uid="{DFA57D24-684A-403E-9FAD-BE2B7B8609DA}"/>
    <hyperlink ref="B135" r:id="rId31" location="pu3-4-finansu-parvaldiba" xr:uid="{082D5A32-BE03-46CF-8CE8-DAA25EEAA2C1}"/>
    <hyperlink ref="B154" r:id="rId32" xr:uid="{28567C00-9E99-48A3-90D6-2FE837593B7B}"/>
    <hyperlink ref="B159" r:id="rId33" xr:uid="{479C7F66-7824-4797-BECC-044FC161D071}"/>
    <hyperlink ref="B169" r:id="rId34" xr:uid="{E5C0B437-091E-4844-B643-DF9B40A670B4}"/>
    <hyperlink ref="B173" r:id="rId35" xr:uid="{546B5C11-5891-4BD3-9B16-B34CFFC7A83A}"/>
    <hyperlink ref="B178" r:id="rId36" xr:uid="{A9305B6F-6E2E-4CDC-8B21-567F4213DDE3}"/>
    <hyperlink ref="B182" r:id="rId37" xr:uid="{5D3DE130-130B-4268-955D-2F6579A155BA}"/>
    <hyperlink ref="B187" r:id="rId38" xr:uid="{AC5B8999-55F9-44FB-8890-B00387B620EE}"/>
    <hyperlink ref="B192" r:id="rId39" xr:uid="{0DB7B1CF-B628-4C69-BD7E-552A28D72A82}"/>
    <hyperlink ref="B195" r:id="rId40" xr:uid="{FF5FB0F7-20B2-4B93-AFE8-758EF4B98E8B}"/>
    <hyperlink ref="B197" r:id="rId41" xr:uid="{FAEE1FEC-4F17-4597-A6BE-762AFEAC0EC9}"/>
    <hyperlink ref="B201" r:id="rId42" xr:uid="{0EF6ECD3-76B9-4709-9737-A866F246A199}"/>
    <hyperlink ref="B211" r:id="rId43" xr:uid="{38FCD01B-2D11-4697-8CE7-6192CFF6E14A}"/>
    <hyperlink ref="H6" r:id="rId44" xr:uid="{8CF44D87-4AA4-4C5E-A11C-B4FE33C9974B}"/>
    <hyperlink ref="I6" r:id="rId45" xr:uid="{6F5A5FB1-5209-45FE-B5B6-D60932ABAC88}"/>
    <hyperlink ref="J6" r:id="rId46" xr:uid="{D34BD36E-260B-473A-B488-D5D39F8D2C1F}"/>
    <hyperlink ref="K6" r:id="rId47" xr:uid="{49FBCCBE-78C7-4C84-950E-8636EF956A60}"/>
    <hyperlink ref="L6" r:id="rId48" xr:uid="{FAB35B8B-6B1A-45AF-ADA6-9B5633A13A2F}"/>
    <hyperlink ref="M6" r:id="rId49" xr:uid="{B2CED767-8629-476D-B030-7D6AA2136391}"/>
    <hyperlink ref="N6" r:id="rId50" xr:uid="{4D482B7F-814B-46D1-B83B-9D3BD5922FA9}"/>
    <hyperlink ref="O6" r:id="rId51" xr:uid="{36A2F395-CBE7-4C14-A2ED-80FE8F337AB0}"/>
    <hyperlink ref="P6" r:id="rId52" xr:uid="{488755FD-76F7-4E1D-B53D-BCBF50C37F9E}"/>
    <hyperlink ref="Q6" r:id="rId53" xr:uid="{F0B9600D-D84D-47FB-92A3-C64C4D4A0ABE}"/>
    <hyperlink ref="R6" r:id="rId54" xr:uid="{3EC94C99-84D6-41F3-9625-9D3D485C3DBB}"/>
    <hyperlink ref="S6" r:id="rId55" xr:uid="{721EC8BE-BB84-4588-A98D-9E83B838BEB3}"/>
    <hyperlink ref="T6" r:id="rId56" location="pu1-1-pakalpojumu-parvaldibas-politikas-planosana-un-aktualizesana" display="PU1.23." xr:uid="{A4BEEBC5-71F9-4484-B003-72AB3BEC7884}"/>
    <hyperlink ref="U6" r:id="rId57" location="pu1-2-nozaru-pasvaldibu-un-iestazu-pakalpojumu-attistibas-planu-izveide-un-aktualizesana" display="PU1–2" xr:uid="{A12FDA62-8023-40DA-9FB5-F9C591EEE947}"/>
    <hyperlink ref="V6" r:id="rId58" location="pu1-5-pakalpojumu-parvaldibas-politikas-un-attistibas-planu-istenosanas-kontrole-un-vadiba" xr:uid="{C2ED91B4-4944-4DF8-9439-9F5860C4AA54}"/>
    <hyperlink ref="W6" r:id="rId59" location="pu2-1-pakalpojumu-planosana-izveide-ieviesana-uzturesana-un-attistiba" xr:uid="{680A550F-5CE3-432F-AD12-4D729701FFF9}"/>
    <hyperlink ref="X6" r:id="rId60" location="pu2-2-pakalpojumu-galveno-sanemeju-grupu-un-vajadzibu-apzinasana" xr:uid="{91D340FD-1606-420C-8382-06C0EF56DC6E}"/>
    <hyperlink ref="Y6" r:id="rId61" location="pu2-3-pakalpojumu-sniegsanas-un-uzturesanas-rezultativako-un-efektivako-veidu-noteiksana" xr:uid="{D3F92B01-9F70-480D-A01E-65D72A572365}"/>
    <hyperlink ref="Z6" r:id="rId62" location="pu2-4-pakalpojumu-sniegsanas-un-uzturesanas-rezultativitati-un-efektivitati-raksturojosu-raditaju-noteiksana-galveno-darbibas-raditaju-noteiksana" xr:uid="{A593314F-B6DF-4766-AB9E-5F47B7A8ECA5}"/>
    <hyperlink ref="AA6" r:id="rId63" location="pu2-5-pakalpojumu-parvaldibai-nepieciesamo-speju-un-resursu-nodrosinasana" xr:uid="{96EAB594-C164-4821-AA54-B2AE36C30A82}"/>
    <hyperlink ref="AB6" r:id="rId64" location="pu2-6-pakalpojumu-parvaldibas-specialo-normativo-aktu-izstrade-un-pilnveide" xr:uid="{A72426EB-1F36-46F5-955A-D24494DC7C43}"/>
    <hyperlink ref="AC6" r:id="rId65" location="pu2-7-pakalpojumu-aprakstu-veidosana-registresana-un-uzturesana" xr:uid="{48603545-21B9-4894-BE97-5303DEEDBE59}"/>
    <hyperlink ref="AD6" r:id="rId66" location="pu2-8-informacijas-nodrosinasana-pakalpojumu-sanemejiem-par-pieejamiem-pakalpojumiem" xr:uid="{7AB04817-60A6-4F48-B54C-8EF51A51B15C}"/>
    <hyperlink ref="AE6" r:id="rId67" location="pu2-9-pakalpojumu-limenu-noteiksana-un-pakalpojumu-limenu-vienosanas-nosacijumu-saskanosana-ar-pakalpojumu-sanemejiem" xr:uid="{C715006C-2F9C-4DD5-BC59-DA2887A02BBB}"/>
    <hyperlink ref="AF6" r:id="rId68" location="pu2-10-ar-pakalpojumu-parvaldibu-saistitas-starpiestazu-un-parrobezu-sadarbibas-koordinesana" xr:uid="{D5B053B8-F658-473E-95E5-DDB1B80133CC}"/>
    <hyperlink ref="AG6" r:id="rId69" location="pu2-11-zinasanu-uzkrasana-un-pieejamibas-nodrosinasana" xr:uid="{CBD0007C-E1D8-41C1-B27F-87EDA02C6EC3}"/>
    <hyperlink ref="AH6" r:id="rId70" location="pu2-12-ar-pakalpojumu-parvaldibu-saistita-metodiska-atbalsta-nodrosinasana-pakalpojumu-sniegsana-iesaistitajiem" xr:uid="{46A038A8-36CF-4F81-949C-08EF3A8D81A4}"/>
    <hyperlink ref="AI6" r:id="rId71" location="pu2-13-pakalpojumu-un-resursu-pieejamibas-un-nepartrauktibas-planosana-un-nodrosinasana" xr:uid="{E0C9BA60-E3BE-464C-94C0-A69741B373EC}"/>
    <hyperlink ref="AJ6" r:id="rId72" location="pu2-14-pieklustamibas-nodrosinasana-pakalpojumiem" xr:uid="{32D3ACC8-BE22-4E5E-91BA-9CCA64ADB1BC}"/>
    <hyperlink ref="AK6" r:id="rId73" location="pu2-15-pakalpojumu-pieprasijumu-parvaldiba-un-izpildes-nodrosinasana" xr:uid="{E6E42CC8-D88D-4853-9DAD-D641C804CECB}"/>
    <hyperlink ref="AL6" r:id="rId74" location="pu2-16-atbalsta-nodrosinasana-pakalpojumu-sanemejiem" xr:uid="{C7B454C2-8AA1-406C-B6B2-F8BA57DB13A6}"/>
    <hyperlink ref="AM6" r:id="rId75" location="pu2-17-pakalpojumu-limenu-vienosanas-nosacijumu-izpildes-kontrole-un-nodrosinasana" xr:uid="{264FCD06-6A11-4263-B5E3-A4451FFFA60E}"/>
    <hyperlink ref="AN6" r:id="rId76" location="pu2-18-pakalpojumu-sanemeju-ierosinajumu-un-sudzibu-apkoposana-izvertesana-un-nepieciesamo-darbibu-veiksana" xr:uid="{4A64BC47-8A4E-4012-8710-4CB804D7D482}"/>
    <hyperlink ref="AO6" r:id="rId77" location="pu2-19-pakalpojumu-sniegsanas-apjomu-un-tiem-nepieciesama-nodrosinajuma-atbilstibas-parvaldiba" xr:uid="{50CDB6DA-BB71-419A-9382-74D33531C585}"/>
    <hyperlink ref="AP6" r:id="rId78" location="pu2-20-ar-pakalpojumu-un-resursu-parvaldibu-saistitu-izmainu-istenosana" xr:uid="{9FE6EC6E-7C14-4EFA-9255-AFF2B9CA22E9}"/>
    <hyperlink ref="AQ6" r:id="rId79" location="pu2-21-iespejami-atra-pakalpojumu-pieejamibas-atjaunosana" xr:uid="{79ED726E-FE89-4B9C-8160-6D217472CE14}"/>
    <hyperlink ref="AR6" r:id="rId80" location="pu2-22-pakalpojumu-pieejamibas-partraukumu-celonu-apzinasana-un-noversana" xr:uid="{0601E9D5-16D2-41F5-A942-E4F69527DE45}"/>
    <hyperlink ref="AS6" r:id="rId81" location="pu2-23-merijumu-veiksana-un-rezultatu-izmantosana" xr:uid="{E496C6D8-7B08-4EA0-A498-AD1BC4418D5F}"/>
    <hyperlink ref="AT6" r:id="rId82" location="pu3-1-nemitiga-pilnveide" xr:uid="{E5DD46F1-76E6-494F-8D03-E970095A8493}"/>
    <hyperlink ref="AU6" r:id="rId83" location="pu3-2-parvaldibas-dalibnieku-iesaiste" xr:uid="{31717E40-4BE6-4DD4-89A0-0D013D7BAB0B}"/>
    <hyperlink ref="AV6" r:id="rId84" location="pu3-3-istenoto-aktivitasu-kontrole" xr:uid="{54B2931E-A415-4AB7-9596-5B5FCCFE089B}"/>
    <hyperlink ref="AW6" r:id="rId85" location="pu3-4-finansu-parvaldiba" xr:uid="{1BEFFA0B-80FB-4143-9CC2-F26E42D45750}"/>
    <hyperlink ref="B10:E10" r:id="rId86" display="1. Pakalpojumu pārvaldības uzdevumi (PU) un lomu pienākumi (LP)" xr:uid="{72083D2B-6E40-481F-8DF3-304E09F6C976}"/>
    <hyperlink ref="B155:C155" r:id="rId87" location="s1-1-pakalpojumu-parvaldibas-organizatoriskas-strukturas-izveides-vispareji-nosacijumi" display="S1-1" xr:uid="{875FA897-994B-4F8E-A52A-8BDD1735162F}"/>
    <hyperlink ref="B156:C156" r:id="rId88" location="s1-2-pakalpojumu-parvaldibas-organizatoriska-struktura-nozaru-ministrijam-un-paklautibas-iestadem" display="S1-2" xr:uid="{6C523885-9095-46A9-9665-A7F38BCBDD9E}"/>
    <hyperlink ref="B157:C157" r:id="rId89" location="s1-4-pakalpojumu-parvaldibas-organizatoriska-struktura-iestadem-kam-nav-nozares-ministrijas-vai-pasvaldibas-paklautibas" display="S1-3" xr:uid="{E4F46D60-C716-4542-B499-EF8605CC81DC}"/>
    <hyperlink ref="B158:C158" r:id="rId90" location="s1-5-pakalpojumu-parvaldibas-organizatoriskas-strukturas-optimizesana" display="S1-4" xr:uid="{A6F93A7C-0045-4EAD-9407-CE52970184CC}"/>
    <hyperlink ref="B160:C160" r:id="rId91" location="s2-1-pakalpojumu-kultura-un-tas-veidosana" display="S2-1" xr:uid="{339CADC1-FBC5-4EF0-87AA-FD925BFC33DA}"/>
    <hyperlink ref="B161:C161" r:id="rId92" location="s2-2-pakalpojumu-parvaldibai-atbilstosas-vertibas" display="S2-2" xr:uid="{86B502BC-FE7E-444C-991C-C3CAD1C2E9D4}"/>
    <hyperlink ref="B166:C166" r:id="rId93" location="s2-3-pakalpojumu-parvaldibas-attistiba" display="S2-3" xr:uid="{D39B1281-E25B-4075-B38D-A648345606C0}"/>
    <hyperlink ref="B168:C168" r:id="rId94" location="s2-4-saimnieka-attieksme" display="S2-4" xr:uid="{BDF14AE4-B34A-44C6-A6F4-47C0CC7C5B48}"/>
    <hyperlink ref="B170:C170" r:id="rId95" location="s3-1-personala-amati-un-lomas" display="S3-1" xr:uid="{237D2DED-F032-473F-8929-1DFD724F28E0}"/>
    <hyperlink ref="B171:C171" r:id="rId96" location="s3-2-personala-pietiekamiba" display="S3-2" xr:uid="{0F969668-5EC5-4AB5-8C6B-FE24189B9C28}"/>
    <hyperlink ref="B172:C172" r:id="rId97" location="s3-3-personala-piemerotiba" display="S3-3" xr:uid="{CBE7FD76-53CF-4E97-A108-CFCBAD16DD19}"/>
    <hyperlink ref="B174:C174" r:id="rId98" location="s4-2-visparejas-pakalpojumu-parvaldibas-politikas-istenosanas-kompetences" display="S4-2" xr:uid="{17C6C2E8-F937-4FF0-8674-872DB0BCA04A}"/>
    <hyperlink ref="B175:C175" r:id="rId99" location="s4-3-pakalpojumu-parvaldibas-uzdevumu-veiksanas-kompetences" display="S4-3" xr:uid="{3F9417E1-D916-4702-88C8-2C5DE7BCCA02}"/>
    <hyperlink ref="B176:C176" r:id="rId100" location="s4-4-pakalpojumu-izveides-sniegsanas-un-pilnveides-nosacijumu-istenosanas-kompetences" display="S4-4" xr:uid="{AD1CEC2B-1DA2-4ED0-A206-F7DDA832F7F7}"/>
    <hyperlink ref="B177:C177" r:id="rId101" location="s4-5-pakalpojumiem-un-pakalpojumu-parvaldibai-nepieciesamo-speju-un-resursu-nodrosinasanas-kompetences" display="S4-5" xr:uid="{AF3BABEA-15EE-409F-B1BC-2533DA8CDC9D}"/>
    <hyperlink ref="B179:C179" r:id="rId102" location="s5-1-valsti-vienotas-visparejas-ar-pakalpojumu-parvaldibu-saistitas-vadlinijas" display="S5-1" xr:uid="{1F5B4E69-C462-4FAC-A373-CB5E7A01DBCC}"/>
    <hyperlink ref="B180:C180" r:id="rId103" location="s5-2-nozare-vienotas-specializetas-ar-pakalpojumu-parvaldibu-saistitas-vadlinijas" display="S5-2" xr:uid="{873B21DE-1A2D-4C71-BF0F-3E8F10B2A0F2}"/>
    <hyperlink ref="B181:C181" r:id="rId104" location="s5-4-iestade-vienotas-specializetas-ar-pakalpojumu-parvaldibu-saistitas-vadlinijas" display="S5-4" xr:uid="{229198D7-3F22-48C4-9C7E-FF4DEFA80328}"/>
    <hyperlink ref="B183:C183" r:id="rId105" location="s6-1-valsti-vienoti-vispareji-ar-pakalpojumu-parvaldibu-saistiti-procesi" display="S6-1" xr:uid="{D3841C34-C9F7-47C5-BD8D-0793036B49BF}"/>
    <hyperlink ref="B184:C184" r:id="rId106" location="s6-2-nozare-vienoti-specializeti-ar-pakalpojumu-parvaldibu-saistiti-procesi" display="S6-2" xr:uid="{A1C7F265-B94B-40EC-899E-7325B62F0782}"/>
    <hyperlink ref="B185:C185" r:id="rId107" location="s6-4-iestade-vienoti-specializeti-ar-pakalpojumu-parvaldibu-saistiti-procesi" display="S6-4" xr:uid="{232BC987-4780-4851-9D55-2D7F616B0097}"/>
    <hyperlink ref="B188:C188" r:id="rId108" location="s7-1-normativais-regulejums-kas-nosaka-valsti-vienotu-vispareju-kartibu-pakalpojumu-parvaldibas-istenosanai" display="S7-1" xr:uid="{ED8FEB35-64C8-4C02-876F-AA894D75ACEB}"/>
    <hyperlink ref="B189:C189" r:id="rId109" location="s7-2-normativais-regulejums-kas-nosaka-nozare-vienotu-specializetu-kartibu-pakalpojumu-parvaldibas-istenosanai" display="S7-2" xr:uid="{C8809AD8-2359-44E2-BBAB-4714E966E531}"/>
    <hyperlink ref="B190:C190" r:id="rId110" location="s7-4-normativais-regulejums-kas-nosaka-iestade-vienotu-specializetu-kartibu-pakalpojumu-parvaldibas-istenosanai" display="S7-4" xr:uid="{D57D2261-B692-48A7-A97C-80F840AD313E}"/>
    <hyperlink ref="B193:C193" r:id="rId111" location="s8-1-partneru-piesaiste" display="S8-1" xr:uid="{87619231-37CF-4D84-856A-D3985685C0EA}"/>
    <hyperlink ref="B194:C194" r:id="rId112" location="s8-4-partneru-parvaldiba" display="S8-4" xr:uid="{A173E6BB-BE5A-44A8-83AB-AE8E8654B8D7}"/>
    <hyperlink ref="B196:C196" r:id="rId113" location="s9-1-pakalpojumu-sanemeju-lidzdaliba" display="S9-1" xr:uid="{C55AED35-718F-46E2-A3A9-A9BA0F97B091}"/>
    <hyperlink ref="B202:C202" r:id="rId114" location="r2-1-valsts-vienotais-registrs" display="R2-1" xr:uid="{F45C7E96-9ECC-49B7-8F35-CA661BA6F8D1}"/>
    <hyperlink ref="B203:C203" r:id="rId115" location="r2-2-pasapkalposanas-timeklvietnes-un-mobilas-lietotnes" display="R2-2" xr:uid="{BE0E9E23-9F61-47B1-813F-D362211FB38B}"/>
    <hyperlink ref="B204:C204" r:id="rId116" location="r2-2-pasapkalposanas-timeklvietnes-un-mobilas-lietotnes" display="R2-3" xr:uid="{D2420CE4-9FE3-4063-9CAB-D3E0AFCA033D}"/>
    <hyperlink ref="B205:C205" r:id="rId117" location="r2-4-specializeti-pamatdarbibas-digitalo-tehnologiju-risinajumi" display="R2-4" xr:uid="{9CB49ACF-05EB-4E0E-9E1A-9FA6EE705076}"/>
    <hyperlink ref="B206:C206" r:id="rId118" location="r2-5-dazadi-pakalpojumu-parvaldibai-nepieciesami-digitalo-tehnologiju-risinajumi" display="R2-5" xr:uid="{8DB3A645-314C-4AFE-A412-21CB72205D9D}"/>
    <hyperlink ref="B208:C208" r:id="rId119" location="r2-6-dazadas-pakalpojumiem-un-pakalpojumu-parvaldibai-nepieciesamas-koplietosanas-komponentes" display="R2-6" xr:uid="{5B814B75-3587-42F7-B60D-46508E06D71C}"/>
    <hyperlink ref="B209:C209" r:id="rId120" location="r2-7-tehnologiskais-nodrosinajums-atbalsta-funkciju-istenosanai" display="R2-7" xr:uid="{8ABC51C0-0BD8-449E-9459-0B4C533852B3}"/>
    <hyperlink ref="B210:C210" r:id="rId121" location="r2-8-infrastruktura" display="R2-8" xr:uid="{DBB2BC55-345F-4C31-8089-5CE5F61C4936}"/>
    <hyperlink ref="D2:E2" r:id="rId122" location="4-loma-iestades-pakalpojumu-kopuma-saimnieks" display="Iestādes pakalpojumu kopuma saimnieks ✦ " xr:uid="{62E706C4-9674-4A45-A750-D0E0F2DCDFEA}"/>
    <hyperlink ref="B139:E139" r:id="rId123" location="pu2-1-pakalpojumu-planosana-izveide-ieviesana-uzturesana-un-attistiba" display="Iestādes pakalpojumu kopums" xr:uid="{E2F84234-0D4A-4BEB-BE83-766390B161CD}"/>
    <hyperlink ref="B200:C200" r:id="rId124" location="r1-1-informacijas-pielietojums" display="R1-1" xr:uid="{5F4519B6-3C9B-4773-9489-75A544F89C77}"/>
    <hyperlink ref="B198:C198" r:id="rId125" location="r1-3-informacijas-noteiksana" display="R1-3" xr:uid="{72476650-396D-48D7-A171-3E2ADC62BED9}"/>
    <hyperlink ref="B199:C199" r:id="rId126" location="r1-2-informacijas-veidi" display="R1-2" xr:uid="{C9962494-81B7-4FEB-B051-000C4380F716}"/>
  </hyperlinks>
  <pageMargins left="0.7" right="0.7" top="0.75" bottom="0.75" header="0.3" footer="0.3"/>
  <pageSetup paperSize="8" scale="47" fitToHeight="0" orientation="landscape" verticalDpi="0" r:id="rId127"/>
  <legacyDrawing r:id="rId128"/>
  <extLst>
    <ext xmlns:x14="http://schemas.microsoft.com/office/spreadsheetml/2009/9/main" uri="{CCE6A557-97BC-4b89-ADB6-D9C93CAAB3DF}">
      <x14:dataValidations xmlns:xm="http://schemas.microsoft.com/office/excel/2006/main" count="3">
        <x14:dataValidation type="list" showInputMessage="1" showErrorMessage="1" error="Neatbilstoša vērtība!" xr:uid="{3FE681B5-BD5E-4B80-9E0B-EC3C946F3F1F}">
          <x14:formula1>
            <xm:f>Izvēlnes!$C$2:$C$5</xm:f>
          </x14:formula1>
          <xm:sqref>E136:E138 E16:E18 E20:E23 E209 E32:E36 E38 E12:E14 E25:E30 E50:E52 E54:E55 E57 E59:E61 E63:E64 E66 E68 E43:E48 E78 E80:E84 E86 E70:E76 E95:E98 E100:E101 E103:E104 E88:E93 E106:E111 E121:E124 E126 E128:E129 E131:E134 E40:E41 E146:E152 E170:E172 E160:E168 E174:E177 E196 E141:E144 E198:E200 E113:E119 E202:E204 E206:E207 E155 E158</xm:sqref>
        </x14:dataValidation>
        <x14:dataValidation type="list" showInputMessage="1" showErrorMessage="1" error="Neatbilstoša vērtība!" xr:uid="{6880CF3C-90F7-40C6-B0D9-BBC610C140F0}">
          <x14:formula1>
            <xm:f>Izvēlnes!$E$2:$E$5</xm:f>
          </x14:formula1>
          <xm:sqref>BF12:BF14 BF179:BF181 BF16:BF18 BF20:BF23 BF212:BF217 BF32:BF36 BF38 BF113:BF119 BF25:BF30 BF50:BF52 BF54:BF55 BF57 BF59:BF61 BF63:BF64 BF66 BF68 BF43:BF48 BF78 BF80:BF84 BF86 BF70:BF76 BF95:BF98 BF100:BF101 BF103:BF104 BF88:BF93 BF106:BF111 BF121:BF124 BF126 BF128:BF129 BF131:BF134 BF40:BF41 BF141:BF144 BF170:BF172 BF160:BF168 BF183:BF186 BF188:BF191 BF196 BF193:BF194 BF198:BF200 BF136:BF138 BF155:BF158 BF174:BF177 BF202:BF210 BF146:BF152</xm:sqref>
        </x14:dataValidation>
        <x14:dataValidation type="list" showInputMessage="1" showErrorMessage="1" error="Neatbilstoša vērtība!" xr:uid="{7BB766B0-86B1-4516-B892-486A66DEDB93}">
          <x14:formula1>
            <xm:f>Izvēlnes!$B$2:$B$6</xm:f>
          </x14:formula1>
          <xm:sqref>E179:E181 E183:E186 E188:E191 E193:E194 E210 E205 E208 E212:E217 E156:E157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939A1A-0BC7-4119-8FE8-E50AF0BB667A}">
  <sheetPr>
    <tabColor rgb="FFFFFF00"/>
  </sheetPr>
  <dimension ref="A1:AS23"/>
  <sheetViews>
    <sheetView showGridLines="0" showZeros="0" tabSelected="1" zoomScaleNormal="100" workbookViewId="0"/>
  </sheetViews>
  <sheetFormatPr defaultRowHeight="24.95" customHeight="1" outlineLevelCol="1" x14ac:dyDescent="0.25"/>
  <cols>
    <col min="1" max="1" width="1.7109375" style="109" customWidth="1"/>
    <col min="2" max="2" width="5.7109375" style="109" customWidth="1"/>
    <col min="3" max="3" width="20.7109375" style="109" customWidth="1"/>
    <col min="4" max="4" width="1.7109375" style="109" customWidth="1"/>
    <col min="5" max="5" width="4.7109375" style="109" customWidth="1"/>
    <col min="6" max="7" width="1.7109375" style="109" customWidth="1"/>
    <col min="8" max="9" width="3.7109375" style="109" hidden="1" customWidth="1" outlineLevel="1"/>
    <col min="10" max="10" width="4.7109375" style="109" customWidth="1" collapsed="1"/>
    <col min="11" max="11" width="5.7109375" style="109" customWidth="1"/>
    <col min="12" max="12" width="1.7109375" style="109" customWidth="1"/>
    <col min="13" max="15" width="9.7109375" style="109" customWidth="1"/>
    <col min="16" max="17" width="1.7109375" style="109" customWidth="1"/>
    <col min="18" max="19" width="3.7109375" style="109" hidden="1" customWidth="1" outlineLevel="1"/>
    <col min="20" max="20" width="5.7109375" style="109" customWidth="1" collapsed="1"/>
    <col min="21" max="21" width="5.7109375" style="109" customWidth="1"/>
    <col min="22" max="22" width="1.7109375" style="109" customWidth="1"/>
    <col min="23" max="25" width="9.7109375" style="109" customWidth="1"/>
    <col min="26" max="26" width="1.7109375" style="109" customWidth="1"/>
    <col min="27" max="28" width="3.7109375" style="109" hidden="1" customWidth="1" outlineLevel="1"/>
    <col min="29" max="29" width="5.7109375" style="109" customWidth="1" collapsed="1"/>
    <col min="30" max="30" width="5.7109375" style="109" customWidth="1"/>
    <col min="31" max="31" width="1.7109375" style="109" customWidth="1"/>
    <col min="32" max="34" width="9.7109375" style="109" customWidth="1"/>
    <col min="35" max="35" width="1.7109375" style="109" customWidth="1"/>
    <col min="36" max="37" width="3.7109375" style="109" hidden="1" customWidth="1" outlineLevel="1"/>
    <col min="38" max="38" width="5.7109375" style="109" customWidth="1" collapsed="1"/>
    <col min="39" max="39" width="5.7109375" style="109" customWidth="1"/>
    <col min="40" max="40" width="1.7109375" style="109" customWidth="1"/>
    <col min="41" max="43" width="9.7109375" style="109" customWidth="1"/>
    <col min="44" max="44" width="1.7109375" style="109" customWidth="1"/>
    <col min="45" max="45" width="13.7109375" style="109" customWidth="1"/>
    <col min="46" max="16384" width="9.140625" style="109"/>
  </cols>
  <sheetData>
    <row r="1" spans="1:45" s="103" customFormat="1" ht="24.95" customHeight="1" x14ac:dyDescent="0.25">
      <c r="B1" s="104" t="s">
        <v>80</v>
      </c>
      <c r="C1" s="104"/>
      <c r="D1" s="104"/>
      <c r="E1" s="104"/>
    </row>
    <row r="2" spans="1:45" s="105" customFormat="1" ht="20.100000000000001" customHeight="1" x14ac:dyDescent="0.25">
      <c r="B2" s="254" t="s">
        <v>71</v>
      </c>
      <c r="C2" s="254"/>
      <c r="D2" s="106"/>
      <c r="E2" s="255" t="s">
        <v>459</v>
      </c>
      <c r="F2" s="255"/>
      <c r="G2" s="255"/>
      <c r="H2" s="255"/>
      <c r="I2" s="255"/>
      <c r="J2" s="255"/>
      <c r="K2" s="255"/>
      <c r="L2" s="255"/>
      <c r="M2" s="255"/>
      <c r="N2" s="255"/>
      <c r="O2" s="255"/>
      <c r="P2" s="255"/>
      <c r="Q2" s="255"/>
      <c r="R2" s="255"/>
      <c r="S2" s="255"/>
      <c r="T2" s="255"/>
      <c r="U2" s="255"/>
      <c r="V2" s="255"/>
      <c r="W2" s="255"/>
      <c r="X2" s="255"/>
      <c r="Y2" s="255"/>
      <c r="Z2" s="255"/>
      <c r="AA2" s="255"/>
      <c r="AB2" s="255"/>
      <c r="AC2" s="255"/>
      <c r="AD2" s="255"/>
      <c r="AE2" s="255"/>
      <c r="AF2" s="255"/>
      <c r="AG2" s="255"/>
      <c r="AH2" s="255"/>
      <c r="AI2" s="255"/>
      <c r="AJ2" s="255"/>
      <c r="AK2" s="255"/>
      <c r="AL2" s="255"/>
      <c r="AM2" s="255"/>
      <c r="AN2" s="255"/>
      <c r="AO2" s="255"/>
      <c r="AP2" s="255"/>
      <c r="AQ2" s="255"/>
      <c r="AR2" s="103"/>
    </row>
    <row r="3" spans="1:45" s="105" customFormat="1" ht="20.100000000000001" customHeight="1" x14ac:dyDescent="0.25">
      <c r="B3" s="252" t="s">
        <v>70</v>
      </c>
      <c r="C3" s="252"/>
      <c r="D3" s="107"/>
      <c r="E3" s="253" t="str">
        <f>'Novērtējums un pilnveides plāns'!D3</f>
        <v>Viedās administrācijas aģentūra</v>
      </c>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103"/>
    </row>
    <row r="4" spans="1:45" s="105" customFormat="1" ht="20.100000000000001" customHeight="1" x14ac:dyDescent="0.25">
      <c r="B4" s="256" t="s">
        <v>413</v>
      </c>
      <c r="C4" s="256"/>
      <c r="D4" s="108"/>
      <c r="E4" s="257" t="str">
        <f>'Novērtējums un pilnveides plāns'!D4</f>
        <v>Andris Bērziņš</v>
      </c>
      <c r="F4" s="257"/>
      <c r="G4" s="257"/>
      <c r="H4" s="257"/>
      <c r="I4" s="257"/>
      <c r="J4" s="257"/>
      <c r="K4" s="257"/>
      <c r="L4" s="257"/>
      <c r="M4" s="257"/>
      <c r="N4" s="257"/>
      <c r="O4" s="257"/>
      <c r="P4" s="257"/>
      <c r="Q4" s="257"/>
      <c r="R4" s="257"/>
      <c r="S4" s="257"/>
      <c r="T4" s="257"/>
      <c r="U4" s="257"/>
      <c r="V4" s="257"/>
      <c r="W4" s="257"/>
      <c r="X4" s="257"/>
      <c r="Y4" s="257"/>
      <c r="Z4" s="257"/>
      <c r="AA4" s="257"/>
      <c r="AB4" s="257"/>
      <c r="AC4" s="257"/>
      <c r="AD4" s="257"/>
      <c r="AE4" s="257"/>
      <c r="AF4" s="257"/>
      <c r="AG4" s="257"/>
      <c r="AH4" s="257"/>
      <c r="AI4" s="257"/>
      <c r="AJ4" s="257"/>
      <c r="AK4" s="257"/>
      <c r="AL4" s="257"/>
      <c r="AM4" s="257"/>
      <c r="AN4" s="257"/>
      <c r="AO4" s="257"/>
      <c r="AP4" s="257"/>
      <c r="AQ4" s="257"/>
      <c r="AR4" s="103"/>
    </row>
    <row r="5" spans="1:45" s="105" customFormat="1" ht="20.100000000000001" customHeight="1" x14ac:dyDescent="0.25">
      <c r="B5" s="252"/>
      <c r="C5" s="252"/>
      <c r="D5" s="107"/>
      <c r="E5" s="253"/>
      <c r="F5" s="253"/>
      <c r="G5" s="253"/>
      <c r="H5" s="253"/>
      <c r="I5" s="253"/>
      <c r="J5" s="253"/>
      <c r="K5" s="253"/>
      <c r="L5" s="253"/>
      <c r="M5" s="253"/>
      <c r="N5" s="253"/>
      <c r="O5" s="253"/>
      <c r="P5" s="253"/>
      <c r="Q5" s="253"/>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103"/>
    </row>
    <row r="6" spans="1:45" ht="20.100000000000001" customHeight="1" x14ac:dyDescent="0.25">
      <c r="AR6" s="103"/>
    </row>
    <row r="7" spans="1:45" s="103" customFormat="1" ht="45" customHeight="1" thickBot="1" x14ac:dyDescent="0.3">
      <c r="B7" s="247" t="s">
        <v>445</v>
      </c>
      <c r="C7" s="247"/>
      <c r="D7" s="247"/>
      <c r="E7" s="247"/>
      <c r="F7" s="247"/>
      <c r="J7" s="249" t="s">
        <v>446</v>
      </c>
      <c r="K7" s="249"/>
      <c r="L7" s="249"/>
      <c r="M7" s="249"/>
      <c r="N7" s="249"/>
      <c r="O7" s="249"/>
      <c r="P7" s="110"/>
      <c r="T7" s="251" t="s">
        <v>447</v>
      </c>
      <c r="U7" s="251"/>
      <c r="V7" s="251"/>
      <c r="W7" s="251"/>
      <c r="X7" s="251"/>
      <c r="Y7" s="251"/>
      <c r="AC7" s="251" t="s">
        <v>448</v>
      </c>
      <c r="AD7" s="251"/>
      <c r="AE7" s="251"/>
      <c r="AF7" s="251"/>
      <c r="AG7" s="251"/>
      <c r="AH7" s="251"/>
      <c r="AL7" s="251" t="s">
        <v>449</v>
      </c>
      <c r="AM7" s="251"/>
      <c r="AN7" s="251"/>
      <c r="AO7" s="251"/>
      <c r="AP7" s="251"/>
      <c r="AQ7" s="251"/>
    </row>
    <row r="8" spans="1:45" s="116" customFormat="1" ht="9.9499999999999993" customHeight="1" x14ac:dyDescent="0.25">
      <c r="A8"/>
      <c r="B8" s="111"/>
      <c r="C8" s="112"/>
      <c r="D8" s="112"/>
      <c r="E8" s="112"/>
      <c r="F8" s="112"/>
      <c r="G8" s="103"/>
      <c r="H8" s="103"/>
      <c r="I8" s="103"/>
      <c r="J8" s="113"/>
      <c r="K8" s="114"/>
      <c r="L8" s="112"/>
      <c r="M8" s="115"/>
      <c r="N8" s="115"/>
      <c r="O8" s="115"/>
      <c r="P8" s="110"/>
      <c r="Q8" s="103"/>
      <c r="R8" s="103"/>
      <c r="S8" s="103"/>
      <c r="T8" s="113"/>
      <c r="U8" s="114"/>
      <c r="V8" s="112"/>
      <c r="W8" s="115"/>
      <c r="X8" s="115"/>
      <c r="Y8" s="115"/>
      <c r="Z8" s="103"/>
      <c r="AA8" s="103"/>
      <c r="AB8" s="103"/>
      <c r="AC8" s="113"/>
      <c r="AD8" s="114"/>
      <c r="AE8" s="112"/>
      <c r="AF8" s="115"/>
      <c r="AG8" s="115"/>
      <c r="AH8" s="115"/>
      <c r="AI8" s="103"/>
      <c r="AJ8" s="103"/>
      <c r="AK8" s="103"/>
      <c r="AL8" s="113"/>
      <c r="AM8" s="114"/>
      <c r="AN8" s="112"/>
      <c r="AO8" s="115"/>
      <c r="AP8" s="115"/>
      <c r="AQ8" s="115"/>
      <c r="AR8" s="103"/>
    </row>
    <row r="9" spans="1:45" s="124" customFormat="1" ht="24.95" customHeight="1" x14ac:dyDescent="0.25">
      <c r="A9" s="117"/>
      <c r="B9" s="240" t="s">
        <v>450</v>
      </c>
      <c r="C9" s="240"/>
      <c r="D9" s="118"/>
      <c r="E9" s="118"/>
      <c r="F9" s="118"/>
      <c r="G9" s="119"/>
      <c r="H9" s="119"/>
      <c r="I9" s="119"/>
      <c r="J9" s="120">
        <f>COUNTA('Novērtējums un pilnveides plāns'!$D10:$D218)</f>
        <v>161</v>
      </c>
      <c r="K9" s="121"/>
      <c r="L9" s="118"/>
      <c r="M9" s="122"/>
      <c r="N9" s="122"/>
      <c r="O9" s="122"/>
      <c r="P9" s="123"/>
      <c r="Q9" s="119"/>
      <c r="R9" s="119"/>
      <c r="S9" s="119"/>
      <c r="T9" s="120">
        <f>COUNTA('Novērtējums un pilnveides plāns'!$D10:$D138)</f>
        <v>98</v>
      </c>
      <c r="U9" s="121"/>
      <c r="V9" s="118"/>
      <c r="W9" s="122"/>
      <c r="X9" s="122"/>
      <c r="Y9" s="122"/>
      <c r="Z9" s="119"/>
      <c r="AA9" s="119"/>
      <c r="AB9" s="119"/>
      <c r="AC9" s="120">
        <f>COUNTA('Novērtējums un pilnveides plāns'!$D139:$D152)</f>
        <v>11</v>
      </c>
      <c r="AD9" s="121"/>
      <c r="AE9" s="118"/>
      <c r="AF9" s="122"/>
      <c r="AG9" s="122"/>
      <c r="AH9" s="122"/>
      <c r="AI9" s="119"/>
      <c r="AJ9" s="119"/>
      <c r="AK9" s="119"/>
      <c r="AL9" s="120">
        <f>COUNTA('Novērtējums un pilnveides plāns'!$D153:$D218)</f>
        <v>52</v>
      </c>
      <c r="AM9" s="121"/>
      <c r="AN9" s="118"/>
      <c r="AO9" s="122"/>
      <c r="AP9" s="122"/>
      <c r="AQ9" s="122"/>
      <c r="AR9" s="119"/>
    </row>
    <row r="10" spans="1:45" s="116" customFormat="1" ht="24.95" customHeight="1" x14ac:dyDescent="0.25">
      <c r="A10"/>
      <c r="B10" s="241" t="s">
        <v>451</v>
      </c>
      <c r="C10" s="125" t="s">
        <v>77</v>
      </c>
      <c r="D10" s="125"/>
      <c r="E10" s="126"/>
      <c r="F10" s="125"/>
      <c r="G10" s="103"/>
      <c r="H10" s="103"/>
      <c r="I10" s="103"/>
      <c r="J10" s="127">
        <f>COUNTIFS('Novērtējums un pilnveides plāns'!$E$10:$E$218,Izvēlnes!$B$2,'Novērtējums un pilnveides plāns'!$BA$10:$BA$218,"s")</f>
        <v>0</v>
      </c>
      <c r="K10" s="128">
        <f>J10/J$9</f>
        <v>0</v>
      </c>
      <c r="L10" s="125"/>
      <c r="M10" s="129"/>
      <c r="N10" s="129"/>
      <c r="O10" s="129"/>
      <c r="P10" s="110"/>
      <c r="Q10" s="103"/>
      <c r="R10" s="103"/>
      <c r="S10" s="103"/>
      <c r="T10" s="127">
        <f>COUNTIFS('Novērtējums un pilnveides plāns'!$E$10:$E$138,Izvēlnes!$B$2,'Novērtējums un pilnveides plāns'!$BA$10:$BA$138,"s")</f>
        <v>0</v>
      </c>
      <c r="U10" s="128">
        <f>T10/T$9</f>
        <v>0</v>
      </c>
      <c r="V10" s="125"/>
      <c r="W10" s="129"/>
      <c r="X10" s="129"/>
      <c r="Y10" s="129"/>
      <c r="Z10" s="103"/>
      <c r="AA10" s="103"/>
      <c r="AB10" s="103"/>
      <c r="AC10" s="127">
        <f>COUNTIFS('Novērtējums un pilnveides plāns'!$E$139:$E$152,Izvēlnes!$B$2,'Novērtējums un pilnveides plāns'!$BA$139:$BA$152,"s")</f>
        <v>0</v>
      </c>
      <c r="AD10" s="128">
        <f>AC10/AC$9</f>
        <v>0</v>
      </c>
      <c r="AE10" s="125"/>
      <c r="AF10" s="129"/>
      <c r="AG10" s="129"/>
      <c r="AH10" s="129"/>
      <c r="AI10" s="103"/>
      <c r="AJ10" s="103"/>
      <c r="AK10" s="103"/>
      <c r="AL10" s="127">
        <f>COUNTIFS('Novērtējums un pilnveides plāns'!$E$153:$E$218,Izvēlnes!$B$2,'Novērtējums un pilnveides plāns'!$BA$153:$BA$218,"s")</f>
        <v>0</v>
      </c>
      <c r="AM10" s="128">
        <f>AL10/AL$9</f>
        <v>0</v>
      </c>
      <c r="AN10" s="125"/>
      <c r="AO10" s="129"/>
      <c r="AP10" s="129"/>
      <c r="AQ10" s="129"/>
      <c r="AR10" s="103"/>
    </row>
    <row r="11" spans="1:45" s="116" customFormat="1" ht="24.95" customHeight="1" x14ac:dyDescent="0.25">
      <c r="A11"/>
      <c r="B11" s="242"/>
      <c r="C11" s="130" t="s">
        <v>78</v>
      </c>
      <c r="D11" s="131"/>
      <c r="E11" s="132"/>
      <c r="F11" s="130"/>
      <c r="G11" s="133"/>
      <c r="H11" s="133"/>
      <c r="I11" s="133"/>
      <c r="J11" s="133">
        <f>COUNTIFS('Novērtējums un pilnveides plāns'!$E$10:$E$218,Izvēlnes!$B$3,'Novērtējums un pilnveides plāns'!$BA$10:$BA$218,"s")</f>
        <v>2</v>
      </c>
      <c r="K11" s="134">
        <f t="shared" ref="K11:K13" si="0">J11/J$9</f>
        <v>1.2422360248447204E-2</v>
      </c>
      <c r="L11" s="130"/>
      <c r="M11" s="135"/>
      <c r="N11" s="135"/>
      <c r="O11" s="135"/>
      <c r="P11" s="171"/>
      <c r="Q11" s="133"/>
      <c r="R11" s="133"/>
      <c r="S11" s="133"/>
      <c r="T11" s="133">
        <f>COUNTIFS('Novērtējums un pilnveides plāns'!$E$10:$E$138,Izvēlnes!$B$3,'Novērtējums un pilnveides plāns'!$BA$10:$BA$138,"s")</f>
        <v>2</v>
      </c>
      <c r="U11" s="134">
        <f t="shared" ref="U11:U13" si="1">T11/T$9</f>
        <v>2.0408163265306121E-2</v>
      </c>
      <c r="V11" s="130"/>
      <c r="W11" s="135"/>
      <c r="X11" s="135"/>
      <c r="Y11" s="135"/>
      <c r="Z11" s="133"/>
      <c r="AA11" s="133"/>
      <c r="AB11" s="133"/>
      <c r="AC11" s="133">
        <f>COUNTIFS('Novērtējums un pilnveides plāns'!$E$139:$E$152,Izvēlnes!$B$3,'Novērtējums un pilnveides plāns'!$BA$139:$BA$152,"s")</f>
        <v>0</v>
      </c>
      <c r="AD11" s="134">
        <f t="shared" ref="AD11:AD13" si="2">AC11/AC$9</f>
        <v>0</v>
      </c>
      <c r="AE11" s="130"/>
      <c r="AF11" s="135"/>
      <c r="AG11" s="135"/>
      <c r="AH11" s="135"/>
      <c r="AI11" s="133"/>
      <c r="AJ11" s="133"/>
      <c r="AK11" s="133"/>
      <c r="AL11" s="133">
        <f>COUNTIFS('Novērtējums un pilnveides plāns'!$E$153:$E$218,Izvēlnes!$B$3,'Novērtējums un pilnveides plāns'!$BA$153:$BA$218,"s")</f>
        <v>0</v>
      </c>
      <c r="AM11" s="134">
        <f t="shared" ref="AM11:AM13" si="3">AL11/AL$9</f>
        <v>0</v>
      </c>
      <c r="AN11" s="130"/>
      <c r="AO11" s="135"/>
      <c r="AP11" s="135"/>
      <c r="AQ11" s="135"/>
      <c r="AR11" s="174"/>
      <c r="AS11" s="244" t="s">
        <v>463</v>
      </c>
    </row>
    <row r="12" spans="1:45" s="116" customFormat="1" ht="24.95" customHeight="1" x14ac:dyDescent="0.25">
      <c r="A12"/>
      <c r="B12" s="242"/>
      <c r="C12" s="136" t="s">
        <v>82</v>
      </c>
      <c r="D12" s="137"/>
      <c r="E12" s="138"/>
      <c r="F12" s="136"/>
      <c r="G12" s="139"/>
      <c r="H12" s="139"/>
      <c r="I12" s="139"/>
      <c r="J12" s="139">
        <f>COUNTIFS('Novērtējums un pilnveides plāns'!$E$10:$E$218,Izvēlnes!$B$4,'Novērtējums un pilnveides plāns'!$BA$10:$BA$218,"s")</f>
        <v>1</v>
      </c>
      <c r="K12" s="140">
        <f t="shared" si="0"/>
        <v>6.2111801242236021E-3</v>
      </c>
      <c r="L12" s="136"/>
      <c r="M12" s="141"/>
      <c r="N12" s="141"/>
      <c r="O12" s="141"/>
      <c r="P12" s="172"/>
      <c r="Q12" s="139"/>
      <c r="R12" s="139"/>
      <c r="S12" s="139"/>
      <c r="T12" s="139">
        <f>COUNTIFS('Novērtējums un pilnveides plāns'!$E$10:$E$138,Izvēlnes!$B$4,'Novērtējums un pilnveides plāns'!$BA$10:$BA$138,"s")</f>
        <v>1</v>
      </c>
      <c r="U12" s="142">
        <f t="shared" si="1"/>
        <v>1.020408163265306E-2</v>
      </c>
      <c r="V12" s="136"/>
      <c r="W12" s="141"/>
      <c r="X12" s="141"/>
      <c r="Y12" s="141"/>
      <c r="Z12" s="139"/>
      <c r="AA12" s="139"/>
      <c r="AB12" s="139"/>
      <c r="AC12" s="139">
        <f>COUNTIFS('Novērtējums un pilnveides plāns'!$E$139:$E$152,Izvēlnes!$B$4,'Novērtējums un pilnveides plāns'!$BA$139:$BA$152,"s")</f>
        <v>0</v>
      </c>
      <c r="AD12" s="142">
        <f t="shared" si="2"/>
        <v>0</v>
      </c>
      <c r="AE12" s="136"/>
      <c r="AF12" s="141"/>
      <c r="AG12" s="141"/>
      <c r="AH12" s="141"/>
      <c r="AI12" s="139"/>
      <c r="AJ12" s="139"/>
      <c r="AK12" s="139"/>
      <c r="AL12" s="139">
        <f>COUNTIFS('Novērtējums un pilnveides plāns'!$E$153:$E$218,Izvēlnes!$B$4,'Novērtējums un pilnveides plāns'!$BA$153:$BA$218,"s")</f>
        <v>0</v>
      </c>
      <c r="AM12" s="142">
        <f t="shared" si="3"/>
        <v>0</v>
      </c>
      <c r="AN12" s="136"/>
      <c r="AO12" s="141"/>
      <c r="AP12" s="141"/>
      <c r="AQ12" s="141"/>
      <c r="AR12" s="173"/>
      <c r="AS12" s="245"/>
    </row>
    <row r="13" spans="1:45" s="116" customFormat="1" ht="24.95" customHeight="1" x14ac:dyDescent="0.25">
      <c r="A13"/>
      <c r="B13" s="243"/>
      <c r="C13" s="143" t="s">
        <v>79</v>
      </c>
      <c r="D13" s="143"/>
      <c r="E13" s="144"/>
      <c r="F13" s="143"/>
      <c r="G13" s="103"/>
      <c r="H13" s="103"/>
      <c r="I13" s="103"/>
      <c r="J13" s="145">
        <f>COUNTIFS('Novērtējums un pilnveides plāns'!$E$10:$E$218,Izvēlnes!$B$5,'Novērtējums un pilnveides plāns'!$BA$10:$BA$218,"s")</f>
        <v>0</v>
      </c>
      <c r="K13" s="146">
        <f t="shared" si="0"/>
        <v>0</v>
      </c>
      <c r="L13" s="143"/>
      <c r="M13" s="147"/>
      <c r="N13" s="147"/>
      <c r="O13" s="147"/>
      <c r="P13" s="110"/>
      <c r="Q13" s="103"/>
      <c r="R13" s="103"/>
      <c r="S13" s="103"/>
      <c r="T13" s="145">
        <f>COUNTIFS('Novērtējums un pilnveides plāns'!$E$10:$E$138,Izvēlnes!$B$5,'Novērtējums un pilnveides plāns'!$BA$10:$BA$138,"s")</f>
        <v>0</v>
      </c>
      <c r="U13" s="146">
        <f t="shared" si="1"/>
        <v>0</v>
      </c>
      <c r="V13" s="143"/>
      <c r="W13" s="147"/>
      <c r="X13" s="147"/>
      <c r="Y13" s="147"/>
      <c r="Z13" s="103"/>
      <c r="AA13" s="103"/>
      <c r="AB13" s="103"/>
      <c r="AC13" s="145">
        <f>COUNTIFS('Novērtējums un pilnveides plāns'!$E$139:$E$152,Izvēlnes!$B$5,'Novērtējums un pilnveides plāns'!$BA$139:$BA$152,"s")</f>
        <v>0</v>
      </c>
      <c r="AD13" s="146">
        <f t="shared" si="2"/>
        <v>0</v>
      </c>
      <c r="AE13" s="143"/>
      <c r="AF13" s="147"/>
      <c r="AG13" s="147"/>
      <c r="AH13" s="147"/>
      <c r="AI13" s="103"/>
      <c r="AJ13" s="103"/>
      <c r="AK13" s="103"/>
      <c r="AL13" s="145">
        <f>COUNTIFS('Novērtējums un pilnveides plāns'!$E$153:$E$218,Izvēlnes!$B$5,'Novērtējums un pilnveides plāns'!$BA$153:$BA$218,"s")</f>
        <v>0</v>
      </c>
      <c r="AM13" s="146">
        <f t="shared" si="3"/>
        <v>0</v>
      </c>
      <c r="AN13" s="143"/>
      <c r="AO13" s="147"/>
      <c r="AP13" s="147"/>
      <c r="AQ13" s="147"/>
      <c r="AR13" s="103"/>
    </row>
    <row r="14" spans="1:45" s="124" customFormat="1" ht="24.95" customHeight="1" x14ac:dyDescent="0.25">
      <c r="A14" s="117"/>
      <c r="B14" s="246" t="str">
        <f>IF(SUM(J14:AM14)&gt;0,"vēl ir jāvērtē"," ")</f>
        <v>vēl ir jāvērtē</v>
      </c>
      <c r="C14" s="246"/>
      <c r="D14" s="118"/>
      <c r="E14" s="118"/>
      <c r="F14" s="118"/>
      <c r="G14" s="119"/>
      <c r="H14" s="119"/>
      <c r="I14" s="119"/>
      <c r="J14" s="120">
        <f>J9-SUM(J10:J13)</f>
        <v>158</v>
      </c>
      <c r="K14" s="148">
        <f>IF(J14=J9,"100%",J14/J$9)</f>
        <v>0.98136645962732916</v>
      </c>
      <c r="L14" s="118"/>
      <c r="M14" s="122"/>
      <c r="N14" s="122"/>
      <c r="O14" s="122"/>
      <c r="P14" s="123"/>
      <c r="Q14" s="119"/>
      <c r="R14" s="119"/>
      <c r="S14" s="119"/>
      <c r="T14" s="120">
        <f>T9-SUM(T10:T13)</f>
        <v>95</v>
      </c>
      <c r="U14" s="148">
        <f>IF(T14=T9,"100%",T14/T$9)</f>
        <v>0.96938775510204078</v>
      </c>
      <c r="V14" s="118"/>
      <c r="W14" s="122"/>
      <c r="X14" s="122"/>
      <c r="Y14" s="122"/>
      <c r="Z14" s="119"/>
      <c r="AA14" s="119"/>
      <c r="AB14" s="119"/>
      <c r="AC14" s="120">
        <f>AC9-SUM(AC10:AC13)</f>
        <v>11</v>
      </c>
      <c r="AD14" s="148" t="str">
        <f>IF(AC14=AC9,"100%",AC14/AC$9)</f>
        <v>100%</v>
      </c>
      <c r="AE14" s="118"/>
      <c r="AF14" s="122"/>
      <c r="AG14" s="122"/>
      <c r="AH14" s="122"/>
      <c r="AI14" s="119"/>
      <c r="AJ14" s="119"/>
      <c r="AK14" s="119"/>
      <c r="AL14" s="120">
        <f>AL9-SUM(AL10:AL13)</f>
        <v>52</v>
      </c>
      <c r="AM14" s="148" t="str">
        <f>IF(AL14=AL9,"100%",AL14/AL$9)</f>
        <v>100%</v>
      </c>
      <c r="AN14" s="118"/>
      <c r="AO14" s="122"/>
      <c r="AP14" s="122"/>
      <c r="AQ14" s="122"/>
      <c r="AR14" s="119"/>
    </row>
    <row r="15" spans="1:45" ht="20.100000000000001" customHeight="1" x14ac:dyDescent="0.25">
      <c r="AR15" s="103"/>
    </row>
    <row r="16" spans="1:45" s="103" customFormat="1" ht="45" customHeight="1" thickBot="1" x14ac:dyDescent="0.3">
      <c r="B16" s="247" t="s">
        <v>452</v>
      </c>
      <c r="C16" s="247"/>
      <c r="D16" s="247"/>
      <c r="E16" s="247"/>
      <c r="F16" s="247"/>
      <c r="H16" s="149" t="s">
        <v>78</v>
      </c>
      <c r="I16" s="149" t="s">
        <v>82</v>
      </c>
      <c r="J16" s="248" t="s">
        <v>446</v>
      </c>
      <c r="K16" s="249"/>
      <c r="L16" s="249"/>
      <c r="M16" s="249"/>
      <c r="N16" s="249"/>
      <c r="O16" s="249"/>
      <c r="P16" s="110"/>
      <c r="R16" s="149" t="s">
        <v>78</v>
      </c>
      <c r="S16" s="149" t="s">
        <v>82</v>
      </c>
      <c r="T16" s="250" t="s">
        <v>447</v>
      </c>
      <c r="U16" s="251"/>
      <c r="V16" s="251"/>
      <c r="W16" s="251"/>
      <c r="X16" s="251"/>
      <c r="Y16" s="251"/>
      <c r="AA16" s="149" t="s">
        <v>78</v>
      </c>
      <c r="AB16" s="149" t="s">
        <v>82</v>
      </c>
      <c r="AC16" s="250" t="s">
        <v>448</v>
      </c>
      <c r="AD16" s="251"/>
      <c r="AE16" s="251"/>
      <c r="AF16" s="251"/>
      <c r="AG16" s="251"/>
      <c r="AH16" s="251"/>
      <c r="AJ16" s="149" t="s">
        <v>78</v>
      </c>
      <c r="AK16" s="149" t="s">
        <v>82</v>
      </c>
      <c r="AL16" s="250" t="s">
        <v>449</v>
      </c>
      <c r="AM16" s="251"/>
      <c r="AN16" s="251"/>
      <c r="AO16" s="251"/>
      <c r="AP16" s="251"/>
      <c r="AQ16" s="251"/>
    </row>
    <row r="17" spans="1:45" s="116" customFormat="1" ht="9.9499999999999993" customHeight="1" x14ac:dyDescent="0.25">
      <c r="A17"/>
      <c r="B17" s="111"/>
      <c r="C17" s="112"/>
      <c r="D17" s="112"/>
      <c r="E17" s="112"/>
      <c r="F17" s="112"/>
      <c r="G17" s="103"/>
      <c r="H17" s="103"/>
      <c r="I17" s="103"/>
      <c r="J17" s="113"/>
      <c r="K17" s="114"/>
      <c r="L17" s="112"/>
      <c r="M17" s="115"/>
      <c r="N17" s="115"/>
      <c r="O17" s="115"/>
      <c r="P17" s="110"/>
      <c r="Q17" s="103"/>
      <c r="R17" s="103"/>
      <c r="S17" s="103"/>
      <c r="T17" s="113"/>
      <c r="U17" s="114"/>
      <c r="V17" s="112"/>
      <c r="W17" s="115"/>
      <c r="X17" s="115"/>
      <c r="Y17" s="115"/>
      <c r="Z17" s="103"/>
      <c r="AA17" s="103"/>
      <c r="AB17" s="103"/>
      <c r="AC17" s="113"/>
      <c r="AD17" s="114"/>
      <c r="AE17" s="112"/>
      <c r="AF17" s="115"/>
      <c r="AG17" s="115"/>
      <c r="AH17" s="115"/>
      <c r="AI17" s="103"/>
      <c r="AJ17" s="103"/>
      <c r="AK17" s="103"/>
      <c r="AL17" s="113"/>
      <c r="AM17" s="114"/>
      <c r="AN17" s="112"/>
      <c r="AO17" s="115"/>
      <c r="AP17" s="115"/>
      <c r="AQ17" s="115"/>
      <c r="AR17" s="103"/>
    </row>
    <row r="18" spans="1:45" s="124" customFormat="1" ht="24.95" customHeight="1" x14ac:dyDescent="0.25">
      <c r="A18" s="117"/>
      <c r="B18" s="236" t="s">
        <v>453</v>
      </c>
      <c r="C18" s="236"/>
      <c r="D18" s="118"/>
      <c r="E18" s="118"/>
      <c r="F18" s="118"/>
      <c r="G18" s="119"/>
      <c r="H18" s="119"/>
      <c r="I18" s="119"/>
      <c r="J18" s="120">
        <f>J11+J12</f>
        <v>3</v>
      </c>
      <c r="K18" s="121"/>
      <c r="L18" s="118"/>
      <c r="M18" s="122"/>
      <c r="N18" s="122"/>
      <c r="O18" s="122"/>
      <c r="P18" s="123"/>
      <c r="Q18" s="119"/>
      <c r="R18" s="119"/>
      <c r="S18" s="119"/>
      <c r="T18" s="120">
        <f>T11+T12</f>
        <v>3</v>
      </c>
      <c r="U18" s="121"/>
      <c r="V18" s="118"/>
      <c r="W18" s="122"/>
      <c r="X18" s="122"/>
      <c r="Y18" s="122"/>
      <c r="Z18" s="119"/>
      <c r="AA18" s="119"/>
      <c r="AB18" s="119"/>
      <c r="AC18" s="120">
        <f>AC11+AC12</f>
        <v>0</v>
      </c>
      <c r="AD18" s="121"/>
      <c r="AE18" s="118"/>
      <c r="AF18" s="122"/>
      <c r="AG18" s="122"/>
      <c r="AH18" s="122"/>
      <c r="AI18" s="119"/>
      <c r="AJ18" s="119"/>
      <c r="AK18" s="119"/>
      <c r="AL18" s="120">
        <f>AL11+AL12</f>
        <v>0</v>
      </c>
      <c r="AM18" s="150"/>
      <c r="AN18" s="118"/>
      <c r="AO18" s="122"/>
      <c r="AP18" s="122"/>
      <c r="AQ18" s="122"/>
      <c r="AR18" s="119"/>
    </row>
    <row r="19" spans="1:45" s="116" customFormat="1" ht="24.95" customHeight="1" x14ac:dyDescent="0.25">
      <c r="A19"/>
      <c r="B19" s="237" t="s">
        <v>454</v>
      </c>
      <c r="C19" s="151" t="s">
        <v>455</v>
      </c>
      <c r="D19" s="151"/>
      <c r="E19" s="152"/>
      <c r="F19" s="151"/>
      <c r="G19" s="103"/>
      <c r="H19" s="153">
        <f>COUNTIFS('Novērtējums un pilnveides plāns'!$E$10:$E$218,"atbilst daļēji",'Novērtējums un pilnveides plāns'!$BF$10:$BF$218,"neiesākta")</f>
        <v>0</v>
      </c>
      <c r="I19" s="153">
        <f>COUNTIFS('Novērtējums un pilnveides plāns'!$E$10:$E$218,"neatbilst",'Novērtējums un pilnveides plāns'!$BF$10:$BF$218,"neiesākta")</f>
        <v>1</v>
      </c>
      <c r="J19" s="154">
        <f>H19+I19</f>
        <v>1</v>
      </c>
      <c r="K19" s="134">
        <f>IF(J19=0,0,IF(J19=J$18,"100%",J19/J$18))</f>
        <v>0.33333333333333331</v>
      </c>
      <c r="L19" s="130"/>
      <c r="M19" s="135"/>
      <c r="N19" s="135"/>
      <c r="O19" s="135"/>
      <c r="P19" s="110"/>
      <c r="Q19" s="103"/>
      <c r="R19" s="153">
        <f>COUNTIFS('Novērtējums un pilnveides plāns'!$E$10:$E$138,"atbilst daļēji",'Novērtējums un pilnveides plāns'!$BF$10:$BF$138,"neiesākta")</f>
        <v>0</v>
      </c>
      <c r="S19" s="153">
        <f>COUNTIFS('Novērtējums un pilnveides plāns'!$E$10:$E$138,"neatbilst",'Novērtējums un pilnveides plāns'!$BF$10:$BF$138,"neiesākta")</f>
        <v>1</v>
      </c>
      <c r="T19" s="154">
        <f>R19+S19</f>
        <v>1</v>
      </c>
      <c r="U19" s="134">
        <f>IF(T19=0,0,IF(T19=T$18,"100%",T19/T$18))</f>
        <v>0.33333333333333331</v>
      </c>
      <c r="V19" s="130"/>
      <c r="W19" s="135"/>
      <c r="X19" s="135"/>
      <c r="Y19" s="135"/>
      <c r="Z19" s="103"/>
      <c r="AA19" s="153">
        <f>COUNTIFS('Novērtējums un pilnveides plāns'!$E$139:$E$152,"atbilst daļēji",'Novērtējums un pilnveides plāns'!$BF$139:$BF$152,"neiesākta")</f>
        <v>0</v>
      </c>
      <c r="AB19" s="153">
        <f>COUNTIFS('Novērtējums un pilnveides plāns'!$E$139:$E$152,"neatbilst",'Novērtējums un pilnveides plāns'!$BF$139:$BF$152,"neiesākta")</f>
        <v>0</v>
      </c>
      <c r="AC19" s="154">
        <f>AA19+AB19</f>
        <v>0</v>
      </c>
      <c r="AD19" s="134">
        <f>IF(AC19=0,0,IF(AC19=AC$18,"100%",AC19/AC$18))</f>
        <v>0</v>
      </c>
      <c r="AE19" s="130"/>
      <c r="AF19" s="135"/>
      <c r="AG19" s="135"/>
      <c r="AH19" s="135"/>
      <c r="AI19" s="103"/>
      <c r="AJ19" s="153">
        <f>COUNTIFS('Novērtējums un pilnveides plāns'!$E$153:$E$218,"atbilst daļēji",'Novērtējums un pilnveides plāns'!$BF$153:$BF$218,"neiesākta")</f>
        <v>0</v>
      </c>
      <c r="AK19" s="153">
        <f>COUNTIFS('Novērtējums un pilnveides plāns'!$E$153:$E$218,"neatbilst",'Novērtējums un pilnveides plāns'!$BF$153:$BF$218,"neiesākta")</f>
        <v>0</v>
      </c>
      <c r="AL19" s="154">
        <f>AJ19+AK19</f>
        <v>0</v>
      </c>
      <c r="AM19" s="134">
        <f>IF(AL19=0,0,IF(AL19=AL$18,"100%",AL19/AL$18))</f>
        <v>0</v>
      </c>
      <c r="AN19" s="130"/>
      <c r="AO19" s="135"/>
      <c r="AP19" s="135"/>
      <c r="AQ19" s="135"/>
      <c r="AR19" s="103"/>
      <c r="AS19" s="103"/>
    </row>
    <row r="20" spans="1:45" s="116" customFormat="1" ht="24.95" customHeight="1" x14ac:dyDescent="0.25">
      <c r="A20"/>
      <c r="B20" s="238"/>
      <c r="C20" s="136" t="s">
        <v>456</v>
      </c>
      <c r="D20" s="136"/>
      <c r="E20" s="155"/>
      <c r="F20" s="136"/>
      <c r="G20" s="103"/>
      <c r="H20" s="156">
        <f>COUNTIFS('Novērtējums un pilnveides plāns'!$E$10:$E$218,"atbilst daļēji",'Novērtējums un pilnveides plāns'!$BF$10:$BF$218,"iesākta")</f>
        <v>1</v>
      </c>
      <c r="I20" s="156">
        <f>COUNTIFS('Novērtējums un pilnveides plāns'!$E$10:$E$218,"neatbilst",'Novērtējums un pilnveides plāns'!$BF$10:$BF$218,"iesākta")</f>
        <v>0</v>
      </c>
      <c r="J20" s="157">
        <f>H20+I20</f>
        <v>1</v>
      </c>
      <c r="K20" s="142">
        <f>IF(J20=0,0,IF(J20=J$18,"100%",J20/J$18))</f>
        <v>0.33333333333333331</v>
      </c>
      <c r="L20" s="136"/>
      <c r="M20" s="141"/>
      <c r="N20" s="141"/>
      <c r="O20" s="141"/>
      <c r="P20" s="110"/>
      <c r="Q20" s="103"/>
      <c r="R20" s="156">
        <f>COUNTIFS('Novērtējums un pilnveides plāns'!$E$10:$E$138,"atbilst daļēji",'Novērtējums un pilnveides plāns'!$BF$10:$BF$138,"iesākta")</f>
        <v>1</v>
      </c>
      <c r="S20" s="156">
        <f>COUNTIFS('Novērtējums un pilnveides plāns'!$E$10:$E$138,"neatbilst",'Novērtējums un pilnveides plāns'!$BF$10:$BF$138,"iesākta")</f>
        <v>0</v>
      </c>
      <c r="T20" s="157">
        <f>R20+S20</f>
        <v>1</v>
      </c>
      <c r="U20" s="142">
        <f>IF(T20=0,0,IF(T20=T$18,"100%",T20/T$18))</f>
        <v>0.33333333333333331</v>
      </c>
      <c r="V20" s="136"/>
      <c r="W20" s="141"/>
      <c r="X20" s="141"/>
      <c r="Y20" s="141"/>
      <c r="Z20" s="103"/>
      <c r="AA20" s="156">
        <f>COUNTIFS('Novērtējums un pilnveides plāns'!$E$139:$E$152,"atbilst daļēji",'Novērtējums un pilnveides plāns'!$BF$139:$BF$152,"iesākta")</f>
        <v>0</v>
      </c>
      <c r="AB20" s="156">
        <f>COUNTIFS('Novērtējums un pilnveides plāns'!$E$139:$E$152,"neatbilst",'Novērtējums un pilnveides plāns'!$BF$139:$BF$152,"iesākta")</f>
        <v>0</v>
      </c>
      <c r="AC20" s="157">
        <f>AA20+AB20</f>
        <v>0</v>
      </c>
      <c r="AD20" s="142">
        <f>IF(AC20=0,0,IF(AC20=AC$18,"100%",AC20/AC$18))</f>
        <v>0</v>
      </c>
      <c r="AE20" s="136"/>
      <c r="AF20" s="141"/>
      <c r="AG20" s="141"/>
      <c r="AH20" s="141"/>
      <c r="AI20" s="103"/>
      <c r="AJ20" s="156">
        <f>COUNTIFS('Novērtējums un pilnveides plāns'!$E$153:$E$218,"atbilst daļēji",'Novērtējums un pilnveides plāns'!$BF$153:$BF$218,"iesākta")</f>
        <v>0</v>
      </c>
      <c r="AK20" s="156">
        <f>COUNTIFS('Novērtējums un pilnveides plāns'!$E$153:$E$218,"neatbilst",'Novērtējums un pilnveides plāns'!$BF$153:$BF$218,"iesākta")</f>
        <v>0</v>
      </c>
      <c r="AL20" s="157">
        <f>AJ20+AK20</f>
        <v>0</v>
      </c>
      <c r="AM20" s="142">
        <f>IF(AL20=0,0,IF(AL20=AL$18,"100%",AL20/AL$18))</f>
        <v>0</v>
      </c>
      <c r="AN20" s="136"/>
      <c r="AO20" s="141"/>
      <c r="AP20" s="141"/>
      <c r="AQ20" s="141"/>
      <c r="AR20" s="103"/>
    </row>
    <row r="21" spans="1:45" s="116" customFormat="1" ht="24.95" customHeight="1" x14ac:dyDescent="0.25">
      <c r="A21"/>
      <c r="B21" s="158"/>
      <c r="C21" s="159" t="str">
        <f>IF(SUM(J21:AQ21)&gt;0,"vēl ir jāplāno"," ")</f>
        <v>vēl ir jāplāno</v>
      </c>
      <c r="D21" s="160"/>
      <c r="E21" s="161"/>
      <c r="F21" s="160"/>
      <c r="G21" s="103"/>
      <c r="H21" s="103"/>
      <c r="I21" s="103"/>
      <c r="J21" s="162">
        <f>J18-SUM(J19:J20)</f>
        <v>1</v>
      </c>
      <c r="K21" s="163">
        <f>IF(J21=0,0,IF(J21=J$18,"100%",J21/J$18))</f>
        <v>0.33333333333333331</v>
      </c>
      <c r="L21" s="160"/>
      <c r="M21" s="164"/>
      <c r="N21" s="164"/>
      <c r="O21" s="164"/>
      <c r="P21" s="110"/>
      <c r="Q21" s="103"/>
      <c r="R21" s="103"/>
      <c r="S21" s="103"/>
      <c r="T21" s="162">
        <f>T18-SUM(T19:T20)</f>
        <v>1</v>
      </c>
      <c r="U21" s="163">
        <f>IF(T21=0,0,IF(T21=T$18,"100%",T21/T$18))</f>
        <v>0.33333333333333331</v>
      </c>
      <c r="V21" s="160"/>
      <c r="W21" s="164"/>
      <c r="X21" s="164"/>
      <c r="Y21" s="164"/>
      <c r="Z21" s="103"/>
      <c r="AA21" s="103"/>
      <c r="AB21" s="103"/>
      <c r="AC21" s="162">
        <f>AC18-SUM(AC19:AC20)</f>
        <v>0</v>
      </c>
      <c r="AD21" s="163">
        <f>IF(AC21=0,0,IF(AC21=AC$18,"100%",AC21/AC$18))</f>
        <v>0</v>
      </c>
      <c r="AE21" s="160"/>
      <c r="AF21" s="164"/>
      <c r="AG21" s="164"/>
      <c r="AH21" s="164"/>
      <c r="AI21" s="103"/>
      <c r="AJ21" s="103"/>
      <c r="AK21" s="103"/>
      <c r="AL21" s="162">
        <f>AL18-SUM(AL19:AL20)</f>
        <v>0</v>
      </c>
      <c r="AM21" s="163">
        <f>IF(AL21=0,0,IF(AL21=AL$18,"100%",AL21/AL$18))</f>
        <v>0</v>
      </c>
      <c r="AN21" s="160"/>
      <c r="AO21" s="164"/>
      <c r="AP21" s="164"/>
      <c r="AQ21" s="164"/>
      <c r="AR21" s="103"/>
    </row>
    <row r="22" spans="1:45" s="124" customFormat="1" ht="24.95" customHeight="1" x14ac:dyDescent="0.25">
      <c r="A22" s="117"/>
      <c r="B22" s="239" t="str">
        <f>IF(SUM(J22:AM22)&gt;0,"vēl ir jāpilnveido"," ")</f>
        <v>vēl ir jāpilnveido</v>
      </c>
      <c r="C22" s="239"/>
      <c r="D22" s="165"/>
      <c r="E22" s="165"/>
      <c r="F22" s="165"/>
      <c r="G22" s="119"/>
      <c r="H22" s="119"/>
      <c r="I22" s="119"/>
      <c r="J22" s="166">
        <f>J19+J20</f>
        <v>2</v>
      </c>
      <c r="K22" s="167">
        <f>IF(J22=0,0,IF(J22=J$18,"100%",J22/J$18))</f>
        <v>0.66666666666666663</v>
      </c>
      <c r="L22" s="165"/>
      <c r="M22" s="168"/>
      <c r="N22" s="168"/>
      <c r="O22" s="168"/>
      <c r="P22" s="123"/>
      <c r="Q22" s="119"/>
      <c r="R22" s="119"/>
      <c r="S22" s="119"/>
      <c r="T22" s="166">
        <f>T19+T20</f>
        <v>2</v>
      </c>
      <c r="U22" s="167">
        <f>IF(T22=0,0,IF(T22=T$18,"100%",T22/T$18))</f>
        <v>0.66666666666666663</v>
      </c>
      <c r="V22" s="165"/>
      <c r="W22" s="168"/>
      <c r="X22" s="168"/>
      <c r="Y22" s="168"/>
      <c r="Z22" s="119"/>
      <c r="AA22" s="119"/>
      <c r="AB22" s="119"/>
      <c r="AC22" s="166">
        <f>AC19+AC20</f>
        <v>0</v>
      </c>
      <c r="AD22" s="167">
        <f>IF(AC22=0,0,IF(AC22=AC$18,"100%",AC22/AC$18))</f>
        <v>0</v>
      </c>
      <c r="AE22" s="165"/>
      <c r="AF22" s="168"/>
      <c r="AG22" s="168"/>
      <c r="AH22" s="168"/>
      <c r="AI22" s="119"/>
      <c r="AJ22" s="119"/>
      <c r="AK22" s="119"/>
      <c r="AL22" s="166">
        <f>AL19+AL20</f>
        <v>0</v>
      </c>
      <c r="AM22" s="167">
        <f>IF(AL22=0,0,IF(AL22=AL$18,"100%",AL22/AL$18))</f>
        <v>0</v>
      </c>
      <c r="AN22" s="165"/>
      <c r="AO22" s="168"/>
      <c r="AP22" s="168"/>
      <c r="AQ22" s="168"/>
      <c r="AR22" s="119"/>
    </row>
    <row r="23" spans="1:45" ht="15.75" x14ac:dyDescent="0.25">
      <c r="H23" s="169"/>
    </row>
  </sheetData>
  <mergeCells count="25">
    <mergeCell ref="B2:C2"/>
    <mergeCell ref="E2:AQ2"/>
    <mergeCell ref="B3:C3"/>
    <mergeCell ref="E3:AQ3"/>
    <mergeCell ref="B4:C4"/>
    <mergeCell ref="E4:AQ4"/>
    <mergeCell ref="B5:C5"/>
    <mergeCell ref="E5:AQ5"/>
    <mergeCell ref="B7:F7"/>
    <mergeCell ref="J7:O7"/>
    <mergeCell ref="T7:Y7"/>
    <mergeCell ref="AC7:AH7"/>
    <mergeCell ref="AL7:AQ7"/>
    <mergeCell ref="AS11:AS12"/>
    <mergeCell ref="B14:C14"/>
    <mergeCell ref="B16:F16"/>
    <mergeCell ref="J16:O16"/>
    <mergeCell ref="T16:Y16"/>
    <mergeCell ref="AC16:AH16"/>
    <mergeCell ref="AL16:AQ16"/>
    <mergeCell ref="B18:C18"/>
    <mergeCell ref="B19:B20"/>
    <mergeCell ref="B22:C22"/>
    <mergeCell ref="B9:C9"/>
    <mergeCell ref="B10:B13"/>
  </mergeCells>
  <conditionalFormatting sqref="E1">
    <cfRule type="cellIs" dxfId="3" priority="1" operator="equal">
      <formula>"neattiecas"</formula>
    </cfRule>
    <cfRule type="cellIs" dxfId="2" priority="2" operator="equal">
      <formula>"neatbilst"</formula>
    </cfRule>
    <cfRule type="cellIs" dxfId="1" priority="3" operator="equal">
      <formula>"atbilst daļēji"</formula>
    </cfRule>
    <cfRule type="cellIs" dxfId="0" priority="4" operator="equal">
      <formula>"atbilst pilnībā"</formula>
    </cfRule>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2C231C-ECE2-4B1B-9525-AEF3D877539C}">
  <dimension ref="A2:E6"/>
  <sheetViews>
    <sheetView showGridLines="0" workbookViewId="0"/>
  </sheetViews>
  <sheetFormatPr defaultColWidth="9.140625" defaultRowHeight="15.75" x14ac:dyDescent="0.25"/>
  <cols>
    <col min="1" max="1" width="9.140625" style="26"/>
    <col min="2" max="3" width="15.42578125" style="27" customWidth="1"/>
    <col min="4" max="4" width="4.7109375" style="27" customWidth="1"/>
    <col min="5" max="5" width="12.7109375" style="27" customWidth="1"/>
    <col min="6" max="16384" width="9.140625" style="27"/>
  </cols>
  <sheetData>
    <row r="2" spans="2:5" x14ac:dyDescent="0.25">
      <c r="B2" s="85" t="s">
        <v>77</v>
      </c>
      <c r="C2" s="85" t="s">
        <v>77</v>
      </c>
      <c r="E2" s="87" t="s">
        <v>86</v>
      </c>
    </row>
    <row r="3" spans="2:5" x14ac:dyDescent="0.25">
      <c r="B3" s="86" t="s">
        <v>78</v>
      </c>
      <c r="C3" s="86" t="s">
        <v>78</v>
      </c>
      <c r="E3" s="86" t="s">
        <v>85</v>
      </c>
    </row>
    <row r="4" spans="2:5" x14ac:dyDescent="0.25">
      <c r="B4" s="87" t="s">
        <v>82</v>
      </c>
      <c r="C4" s="87" t="s">
        <v>82</v>
      </c>
      <c r="E4" s="85" t="s">
        <v>87</v>
      </c>
    </row>
    <row r="5" spans="2:5" x14ac:dyDescent="0.25">
      <c r="B5" s="88" t="s">
        <v>79</v>
      </c>
      <c r="C5" s="89"/>
      <c r="E5" s="89"/>
    </row>
    <row r="6" spans="2:5" x14ac:dyDescent="0.25">
      <c r="B6" s="8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s" ma:contentTypeID="0x0101004FE3A0F42363B848BB0394E43D029405" ma:contentTypeVersion="14" ma:contentTypeDescription="Izveidot jaunu dokumentu." ma:contentTypeScope="" ma:versionID="7cae3943aad1a656abf10cfd4a8d71a2">
  <xsd:schema xmlns:xsd="http://www.w3.org/2001/XMLSchema" xmlns:xs="http://www.w3.org/2001/XMLSchema" xmlns:p="http://schemas.microsoft.com/office/2006/metadata/properties" xmlns:ns2="387cfdb0-bbbb-482f-970b-aba77a611e32" xmlns:ns3="6d4193cb-6222-4e36-9552-1d72919fb87b" targetNamespace="http://schemas.microsoft.com/office/2006/metadata/properties" ma:root="true" ma:fieldsID="30dd6ef2246d697be11a43ecb00f3c96" ns2:_="" ns3:_="">
    <xsd:import namespace="387cfdb0-bbbb-482f-970b-aba77a611e32"/>
    <xsd:import namespace="6d4193cb-6222-4e36-9552-1d72919fb87b"/>
    <xsd:element name="properties">
      <xsd:complexType>
        <xsd:sequence>
          <xsd:element name="documentManagement">
            <xsd:complexType>
              <xsd:all>
                <xsd:element ref="ns2:MediaServiceMetadata" minOccurs="0"/>
                <xsd:element ref="ns2:MediaServiceFastMetadata" minOccurs="0"/>
                <xsd:element ref="ns2:ribk"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7cfdb0-bbbb-482f-970b-aba77a611e3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ribk" ma:index="10" nillable="true" ma:displayName="Dokumenta nosaukums" ma:internalName="ribk">
      <xsd:simpleType>
        <xsd:restriction base="dms:Text">
          <xsd:maxLength value="255"/>
        </xsd:restriction>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Attēlu atzīmes" ma:readOnly="false" ma:fieldId="{5cf76f15-5ced-4ddc-b409-7134ff3c332f}" ma:taxonomyMulti="true" ma:sspId="11d35d9e-665f-4525-9e48-92d793f46882"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d4193cb-6222-4e36-9552-1d72919fb87b" elementFormDefault="qualified">
    <xsd:import namespace="http://schemas.microsoft.com/office/2006/documentManagement/types"/>
    <xsd:import namespace="http://schemas.microsoft.com/office/infopath/2007/PartnerControls"/>
    <xsd:element name="SharedWithUsers" ma:index="16"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Koplietots ar: detalizēti" ma:internalName="SharedWithDetails" ma:readOnly="true">
      <xsd:simpleType>
        <xsd:restriction base="dms:Note">
          <xsd:maxLength value="255"/>
        </xsd:restriction>
      </xsd:simpleType>
    </xsd:element>
    <xsd:element name="TaxCatchAll" ma:index="20" nillable="true" ma:displayName="Taxonomy Catch All Column" ma:hidden="true" ma:list="{095ca4df-7a47-4272-a207-5a00db48131a}" ma:internalName="TaxCatchAll" ma:showField="CatchAllData" ma:web="6d4193cb-6222-4e36-9552-1d72919fb87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ribk xmlns="387cfdb0-bbbb-482f-970b-aba77a611e32" xsi:nil="true"/>
    <TaxCatchAll xmlns="6d4193cb-6222-4e36-9552-1d72919fb87b" xsi:nil="true"/>
    <lcf76f155ced4ddcb4097134ff3c332f xmlns="387cfdb0-bbbb-482f-970b-aba77a611e32">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86D3778-E70D-4E99-A346-ECC328AD5A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87cfdb0-bbbb-482f-970b-aba77a611e32"/>
    <ds:schemaRef ds:uri="6d4193cb-6222-4e36-9552-1d72919fb87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9A9BEEF-61B0-405E-9140-719C22826939}">
  <ds:schemaRefs>
    <ds:schemaRef ds:uri="387cfdb0-bbbb-482f-970b-aba77a611e32"/>
    <ds:schemaRef ds:uri="http://www.w3.org/XML/1998/namespace"/>
    <ds:schemaRef ds:uri="http://purl.org/dc/elements/1.1/"/>
    <ds:schemaRef ds:uri="http://schemas.openxmlformats.org/package/2006/metadata/core-properties"/>
    <ds:schemaRef ds:uri="http://schemas.microsoft.com/office/2006/metadata/properties"/>
    <ds:schemaRef ds:uri="http://schemas.microsoft.com/office/2006/documentManagement/types"/>
    <ds:schemaRef ds:uri="http://schemas.microsoft.com/office/infopath/2007/PartnerControls"/>
    <ds:schemaRef ds:uri="6d4193cb-6222-4e36-9552-1d72919fb87b"/>
    <ds:schemaRef ds:uri="http://purl.org/dc/dcmitype/"/>
    <ds:schemaRef ds:uri="http://purl.org/dc/terms/"/>
  </ds:schemaRefs>
</ds:datastoreItem>
</file>

<file path=customXml/itemProps3.xml><?xml version="1.0" encoding="utf-8"?>
<ds:datastoreItem xmlns:ds="http://schemas.openxmlformats.org/officeDocument/2006/customXml" ds:itemID="{E7111331-40DA-4E2F-A607-F62671A9FF7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Novērtējums un pilnveides plāns</vt:lpstr>
      <vt:lpstr>Kopsavilkums</vt:lpstr>
      <vt:lpstr>Izvēlnes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2024-08-12T06:47:57Z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0x0101004FE3A0F42363B848BB0394E43D029405</vt:lpwstr>
  </property>
  <property fmtid="{D5CDD505-2E9C-101B-9397-08002B2CF9AE}" pid="3" name="MediaServiceImageTags">
    <vt:lpwstr/>
  </property>
</Properties>
</file>