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autoCompressPictures="0" defaultThemeVersion="124226"/>
  <xr:revisionPtr revIDLastSave="841" documentId="13_ncr:1_{DBBDAFCC-1702-45C4-9BF8-D3C6836C4058}" xr6:coauthVersionLast="47" xr6:coauthVersionMax="47" xr10:uidLastSave="{9ED3A12B-1A45-4579-8FF6-0BF8E2602A7D}"/>
  <bookViews>
    <workbookView xWindow="-38520" yWindow="-120" windowWidth="38640" windowHeight="21840" tabRatio="807" activeTab="1" xr2:uid="{00000000-000D-0000-FFFF-FFFF00000000}"/>
  </bookViews>
  <sheets>
    <sheet name="Novērtējums un pilnveides plāns" sheetId="6" r:id="rId1"/>
    <sheet name="Kopsavilkums" sheetId="8" r:id="rId2"/>
    <sheet name="Izvēlnes" sheetId="7" state="hidden" r:id="rId3"/>
  </sheets>
  <definedNames>
    <definedName name="_xlnm._FilterDatabase" localSheetId="0" hidden="1">'Novērtējums un pilnveides plāns'!$A$9:$BH$9</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4" i="8"/>
  <c r="E3" i="8"/>
  <c r="AY9" i="6"/>
  <c r="AX9" i="6"/>
  <c r="J9" i="8"/>
  <c r="AL9" i="8"/>
  <c r="AC9" i="8"/>
  <c r="T9" i="8"/>
  <c r="F275" i="6" l="1"/>
  <c r="G275" i="6"/>
  <c r="AV275" i="6"/>
  <c r="AV179" i="6"/>
  <c r="G179" i="6"/>
  <c r="F179" i="6"/>
  <c r="AV178" i="6"/>
  <c r="G178" i="6"/>
  <c r="F178" i="6"/>
  <c r="AV271" i="6"/>
  <c r="G271" i="6"/>
  <c r="F271" i="6"/>
  <c r="AV266" i="6"/>
  <c r="G266" i="6"/>
  <c r="F266" i="6"/>
  <c r="AV246" i="6"/>
  <c r="G246" i="6"/>
  <c r="F246" i="6"/>
  <c r="AV245" i="6"/>
  <c r="G245" i="6"/>
  <c r="F245" i="6"/>
  <c r="AV241" i="6"/>
  <c r="G241" i="6"/>
  <c r="F241" i="6"/>
  <c r="AV240" i="6"/>
  <c r="G240" i="6"/>
  <c r="F240" i="6"/>
  <c r="AV239" i="6"/>
  <c r="G239" i="6"/>
  <c r="F239" i="6"/>
  <c r="AV242" i="6"/>
  <c r="G242" i="6"/>
  <c r="F242" i="6"/>
  <c r="AV229" i="6"/>
  <c r="G229" i="6"/>
  <c r="F229" i="6"/>
  <c r="AV228" i="6"/>
  <c r="G228" i="6"/>
  <c r="F228" i="6"/>
  <c r="AV227" i="6"/>
  <c r="G227" i="6"/>
  <c r="F227" i="6"/>
  <c r="AV226" i="6"/>
  <c r="G226" i="6"/>
  <c r="F226" i="6"/>
  <c r="AV225" i="6"/>
  <c r="G225" i="6"/>
  <c r="F225" i="6"/>
  <c r="AV224" i="6"/>
  <c r="G224" i="6"/>
  <c r="F224" i="6"/>
  <c r="AV223" i="6"/>
  <c r="G223" i="6"/>
  <c r="F223" i="6"/>
  <c r="AV222" i="6"/>
  <c r="G222" i="6"/>
  <c r="F222" i="6"/>
  <c r="AV213" i="6"/>
  <c r="G213" i="6"/>
  <c r="F213" i="6"/>
  <c r="AV207" i="6"/>
  <c r="G207" i="6"/>
  <c r="F207" i="6"/>
  <c r="AV209" i="6"/>
  <c r="G209" i="6"/>
  <c r="F209" i="6"/>
  <c r="AV208" i="6"/>
  <c r="G208" i="6"/>
  <c r="F208" i="6"/>
  <c r="AV197" i="6"/>
  <c r="G197" i="6"/>
  <c r="F197" i="6"/>
  <c r="AV196" i="6"/>
  <c r="G196" i="6"/>
  <c r="F196" i="6"/>
  <c r="AV195" i="6"/>
  <c r="G195" i="6"/>
  <c r="F195" i="6"/>
  <c r="AV194" i="6"/>
  <c r="G194" i="6"/>
  <c r="F194" i="6"/>
  <c r="AV193" i="6"/>
  <c r="G193" i="6"/>
  <c r="F193" i="6"/>
  <c r="AV184" i="6"/>
  <c r="G184" i="6"/>
  <c r="F184" i="6"/>
  <c r="AV185" i="6"/>
  <c r="G185" i="6"/>
  <c r="F185" i="6"/>
  <c r="AV174" i="6"/>
  <c r="G174" i="6"/>
  <c r="F174" i="6"/>
  <c r="AV173" i="6"/>
  <c r="G173" i="6"/>
  <c r="F173" i="6"/>
  <c r="AV159" i="6"/>
  <c r="G159" i="6"/>
  <c r="F159" i="6"/>
  <c r="AV158" i="6"/>
  <c r="G158" i="6"/>
  <c r="F158" i="6"/>
  <c r="AV157" i="6"/>
  <c r="G157" i="6"/>
  <c r="F157" i="6"/>
  <c r="AV156" i="6"/>
  <c r="G156" i="6"/>
  <c r="F156" i="6"/>
  <c r="AV148" i="6"/>
  <c r="G148" i="6"/>
  <c r="F148" i="6"/>
  <c r="AV140" i="6"/>
  <c r="G140" i="6"/>
  <c r="F140" i="6"/>
  <c r="AV139" i="6"/>
  <c r="G139" i="6"/>
  <c r="F139" i="6"/>
  <c r="AV131" i="6"/>
  <c r="G131" i="6"/>
  <c r="F131" i="6"/>
  <c r="AV130" i="6"/>
  <c r="G130" i="6"/>
  <c r="F130" i="6"/>
  <c r="AV63" i="6"/>
  <c r="G63" i="6"/>
  <c r="F63" i="6"/>
  <c r="AV62" i="6"/>
  <c r="G62" i="6"/>
  <c r="F62" i="6"/>
  <c r="AV34" i="6"/>
  <c r="G34" i="6"/>
  <c r="F34" i="6"/>
  <c r="AV331" i="6" l="1"/>
  <c r="G331" i="6"/>
  <c r="F331" i="6"/>
  <c r="AV321" i="6"/>
  <c r="G321" i="6"/>
  <c r="F321" i="6"/>
  <c r="AV324" i="6"/>
  <c r="G324" i="6"/>
  <c r="F324" i="6"/>
  <c r="AV323" i="6"/>
  <c r="G323" i="6"/>
  <c r="F323" i="6"/>
  <c r="AV322" i="6"/>
  <c r="G322" i="6"/>
  <c r="F322" i="6"/>
  <c r="AV320" i="6"/>
  <c r="G320" i="6"/>
  <c r="F320" i="6"/>
  <c r="AV319" i="6"/>
  <c r="G319" i="6"/>
  <c r="F319" i="6"/>
  <c r="AV318" i="6"/>
  <c r="G318" i="6"/>
  <c r="F318" i="6"/>
  <c r="AV295" i="6"/>
  <c r="G295" i="6"/>
  <c r="F295" i="6"/>
  <c r="AV289" i="6"/>
  <c r="G289" i="6"/>
  <c r="F289" i="6"/>
  <c r="AV281" i="6"/>
  <c r="G281" i="6"/>
  <c r="F281" i="6"/>
  <c r="AV279" i="6"/>
  <c r="G279" i="6"/>
  <c r="F279" i="6"/>
  <c r="AV278" i="6"/>
  <c r="G278" i="6"/>
  <c r="F278" i="6"/>
  <c r="AV277" i="6"/>
  <c r="G277" i="6"/>
  <c r="F277" i="6"/>
  <c r="AV276" i="6"/>
  <c r="G276" i="6"/>
  <c r="F276" i="6"/>
  <c r="AV280" i="6"/>
  <c r="G280" i="6"/>
  <c r="F280" i="6"/>
  <c r="AV282" i="6"/>
  <c r="G282" i="6"/>
  <c r="F282" i="6"/>
  <c r="B9" i="6"/>
  <c r="B8" i="6"/>
  <c r="BH9" i="6"/>
  <c r="BH8" i="6"/>
  <c r="AV272" i="6"/>
  <c r="G272" i="6"/>
  <c r="F272" i="6"/>
  <c r="AV270" i="6"/>
  <c r="G270" i="6"/>
  <c r="F270" i="6"/>
  <c r="AV267" i="6"/>
  <c r="G267" i="6"/>
  <c r="F267" i="6"/>
  <c r="AV265" i="6"/>
  <c r="G265" i="6"/>
  <c r="F265" i="6"/>
  <c r="AV263" i="6"/>
  <c r="G263" i="6"/>
  <c r="F263" i="6"/>
  <c r="AV259" i="6"/>
  <c r="G259" i="6"/>
  <c r="F259" i="6"/>
  <c r="AV256" i="6"/>
  <c r="G256" i="6"/>
  <c r="F256" i="6"/>
  <c r="AV254" i="6"/>
  <c r="G254" i="6"/>
  <c r="F254" i="6"/>
  <c r="AV251" i="6"/>
  <c r="G251" i="6"/>
  <c r="F251" i="6"/>
  <c r="AV244" i="6"/>
  <c r="G244" i="6"/>
  <c r="F244" i="6"/>
  <c r="AV237" i="6"/>
  <c r="G237" i="6"/>
  <c r="F237" i="6"/>
  <c r="AV235" i="6"/>
  <c r="G235" i="6"/>
  <c r="F235" i="6"/>
  <c r="AV231" i="6"/>
  <c r="G231" i="6"/>
  <c r="F231" i="6"/>
  <c r="BA220" i="6"/>
  <c r="BB220" i="6"/>
  <c r="AV221" i="6"/>
  <c r="G221" i="6"/>
  <c r="F221" i="6"/>
  <c r="AV212" i="6"/>
  <c r="G212" i="6"/>
  <c r="F212" i="6"/>
  <c r="AV214" i="6"/>
  <c r="G214" i="6"/>
  <c r="F214" i="6"/>
  <c r="AV217" i="6"/>
  <c r="G217" i="6"/>
  <c r="F217" i="6"/>
  <c r="AV206" i="6"/>
  <c r="G206" i="6"/>
  <c r="F206" i="6"/>
  <c r="AV202" i="6"/>
  <c r="G202" i="6"/>
  <c r="F202" i="6"/>
  <c r="AV200" i="6"/>
  <c r="G200" i="6"/>
  <c r="F200" i="6"/>
  <c r="AV188" i="6"/>
  <c r="G188" i="6"/>
  <c r="F188" i="6"/>
  <c r="AV183" i="6"/>
  <c r="G183" i="6"/>
  <c r="F183" i="6"/>
  <c r="AV177" i="6"/>
  <c r="G177" i="6"/>
  <c r="F177" i="6"/>
  <c r="AV175" i="6"/>
  <c r="G175" i="6"/>
  <c r="F175" i="6"/>
  <c r="AV169" i="6"/>
  <c r="G169" i="6"/>
  <c r="F169" i="6"/>
  <c r="AV165" i="6"/>
  <c r="G165" i="6"/>
  <c r="F165" i="6"/>
  <c r="AV162" i="6"/>
  <c r="G162" i="6"/>
  <c r="F162" i="6"/>
  <c r="AV160" i="6"/>
  <c r="G160" i="6"/>
  <c r="F160" i="6"/>
  <c r="AV155" i="6"/>
  <c r="G155" i="6"/>
  <c r="F155" i="6"/>
  <c r="AV152" i="6"/>
  <c r="G152" i="6"/>
  <c r="F152" i="6"/>
  <c r="AV150" i="6"/>
  <c r="G150" i="6"/>
  <c r="F150" i="6"/>
  <c r="AV145" i="6"/>
  <c r="G145" i="6"/>
  <c r="F145" i="6"/>
  <c r="AV143" i="6"/>
  <c r="G143" i="6"/>
  <c r="F143" i="6"/>
  <c r="AV137" i="6"/>
  <c r="G137" i="6"/>
  <c r="F137" i="6"/>
  <c r="AV129" i="6"/>
  <c r="G129" i="6"/>
  <c r="F129" i="6"/>
  <c r="AV135" i="6"/>
  <c r="G135" i="6"/>
  <c r="F135" i="6"/>
  <c r="AV330" i="6"/>
  <c r="G330" i="6"/>
  <c r="F330" i="6"/>
  <c r="AV326" i="6"/>
  <c r="G326" i="6"/>
  <c r="F326" i="6"/>
  <c r="AV316" i="6"/>
  <c r="G316" i="6"/>
  <c r="F316" i="6"/>
  <c r="AV312" i="6"/>
  <c r="G312" i="6"/>
  <c r="F312" i="6"/>
  <c r="AV307" i="6"/>
  <c r="G307" i="6"/>
  <c r="F307" i="6"/>
  <c r="AV305" i="6"/>
  <c r="G305" i="6"/>
  <c r="F305" i="6"/>
  <c r="AV302" i="6"/>
  <c r="G302" i="6"/>
  <c r="F302" i="6"/>
  <c r="AV298" i="6"/>
  <c r="G298" i="6"/>
  <c r="F298" i="6"/>
  <c r="AV297" i="6"/>
  <c r="G297" i="6"/>
  <c r="F297" i="6"/>
  <c r="AV293" i="6"/>
  <c r="G293" i="6"/>
  <c r="F293" i="6"/>
  <c r="AV284" i="6"/>
  <c r="G284" i="6"/>
  <c r="F284" i="6"/>
  <c r="BA325" i="6"/>
  <c r="BB325" i="6"/>
  <c r="R7" i="6" s="1"/>
  <c r="BA315" i="6"/>
  <c r="BB315" i="6"/>
  <c r="BB311" i="6"/>
  <c r="BB309" i="6"/>
  <c r="BB306" i="6"/>
  <c r="BA301" i="6"/>
  <c r="BB301" i="6"/>
  <c r="BA296" i="6"/>
  <c r="BB296" i="6"/>
  <c r="BB292" i="6"/>
  <c r="BB287" i="6"/>
  <c r="BA283" i="6"/>
  <c r="BB283" i="6"/>
  <c r="BA274" i="6"/>
  <c r="BB274" i="6"/>
  <c r="BA264" i="6"/>
  <c r="BB264" i="6"/>
  <c r="BA258" i="6"/>
  <c r="BB258" i="6"/>
  <c r="BB255" i="6"/>
  <c r="BA253" i="6"/>
  <c r="BB253" i="6"/>
  <c r="BA218" i="6"/>
  <c r="BB218" i="6"/>
  <c r="BA136" i="6"/>
  <c r="BB136" i="6"/>
  <c r="BA128" i="6"/>
  <c r="BB128" i="6"/>
  <c r="BB27" i="6"/>
  <c r="BA25" i="6"/>
  <c r="BB25" i="6"/>
  <c r="BB20" i="6"/>
  <c r="BA14" i="6"/>
  <c r="BB14" i="6"/>
  <c r="BA11" i="6"/>
  <c r="BB11" i="6"/>
  <c r="BA123" i="6"/>
  <c r="BB123" i="6"/>
  <c r="AV124" i="6"/>
  <c r="G124" i="6"/>
  <c r="F124" i="6"/>
  <c r="BA118" i="6"/>
  <c r="BB118" i="6"/>
  <c r="AV119" i="6"/>
  <c r="G119" i="6"/>
  <c r="F119" i="6"/>
  <c r="BA115" i="6"/>
  <c r="BB115" i="6"/>
  <c r="AV116" i="6"/>
  <c r="G116" i="6"/>
  <c r="F116" i="6"/>
  <c r="BA113" i="6"/>
  <c r="BB113" i="6"/>
  <c r="AV114" i="6"/>
  <c r="G114" i="6"/>
  <c r="F114" i="6"/>
  <c r="BA109" i="6"/>
  <c r="BB109" i="6"/>
  <c r="AV110" i="6"/>
  <c r="G110" i="6"/>
  <c r="F110" i="6"/>
  <c r="BA103" i="6"/>
  <c r="BB103" i="6"/>
  <c r="AV108" i="6"/>
  <c r="G108" i="6"/>
  <c r="F108" i="6"/>
  <c r="AV104" i="6"/>
  <c r="G104" i="6"/>
  <c r="F104" i="6"/>
  <c r="BA98" i="6"/>
  <c r="BB98" i="6"/>
  <c r="AV99" i="6"/>
  <c r="G99" i="6"/>
  <c r="F99" i="6"/>
  <c r="BA95" i="6"/>
  <c r="BB95" i="6"/>
  <c r="AV96" i="6"/>
  <c r="G96" i="6"/>
  <c r="F96" i="6"/>
  <c r="BA91" i="6"/>
  <c r="BB91" i="6"/>
  <c r="AV92" i="6"/>
  <c r="G92" i="6"/>
  <c r="F92" i="6"/>
  <c r="BA87" i="6"/>
  <c r="BB87" i="6"/>
  <c r="AV88" i="6"/>
  <c r="G88" i="6"/>
  <c r="F88" i="6"/>
  <c r="BA82" i="6"/>
  <c r="BB82" i="6"/>
  <c r="AV83" i="6"/>
  <c r="G83" i="6"/>
  <c r="F83" i="6"/>
  <c r="BA78" i="6"/>
  <c r="BB78" i="6"/>
  <c r="AV79" i="6"/>
  <c r="G79" i="6"/>
  <c r="F79" i="6"/>
  <c r="BA72" i="6"/>
  <c r="BB72" i="6"/>
  <c r="AV77" i="6"/>
  <c r="G77" i="6"/>
  <c r="F77" i="6"/>
  <c r="AV73" i="6"/>
  <c r="G73" i="6"/>
  <c r="F73" i="6"/>
  <c r="BA67" i="6"/>
  <c r="BB67" i="6"/>
  <c r="AV68" i="6"/>
  <c r="G68" i="6"/>
  <c r="F68" i="6"/>
  <c r="BA60" i="6"/>
  <c r="BB60" i="6"/>
  <c r="AV66" i="6"/>
  <c r="G66" i="6"/>
  <c r="F66" i="6"/>
  <c r="BA58" i="6"/>
  <c r="BB58" i="6"/>
  <c r="AV59" i="6"/>
  <c r="G59" i="6"/>
  <c r="F59" i="6"/>
  <c r="BA56" i="6"/>
  <c r="BB56" i="6"/>
  <c r="AV57" i="6"/>
  <c r="G57" i="6"/>
  <c r="F57" i="6"/>
  <c r="BA53" i="6"/>
  <c r="BB53" i="6"/>
  <c r="AV54" i="6"/>
  <c r="G54" i="6"/>
  <c r="F54" i="6"/>
  <c r="BA48" i="6"/>
  <c r="BB48" i="6"/>
  <c r="AV49" i="6"/>
  <c r="G49" i="6"/>
  <c r="F49" i="6"/>
  <c r="BA46" i="6"/>
  <c r="BB46" i="6"/>
  <c r="AV47" i="6"/>
  <c r="G47" i="6"/>
  <c r="F47" i="6"/>
  <c r="BA42" i="6"/>
  <c r="BB42" i="6"/>
  <c r="AV43" i="6"/>
  <c r="G43" i="6"/>
  <c r="F43" i="6"/>
  <c r="BA38" i="6"/>
  <c r="BB38" i="6"/>
  <c r="AV39" i="6"/>
  <c r="G39" i="6"/>
  <c r="F39" i="6"/>
  <c r="BA31" i="6"/>
  <c r="BB31" i="6"/>
  <c r="AV37" i="6"/>
  <c r="G37" i="6"/>
  <c r="F37" i="6"/>
  <c r="AV32" i="6"/>
  <c r="G32" i="6"/>
  <c r="F32" i="6"/>
  <c r="G28" i="6"/>
  <c r="F28" i="6"/>
  <c r="AV28" i="6"/>
  <c r="G26" i="6"/>
  <c r="F26" i="6"/>
  <c r="AV26" i="6"/>
  <c r="G21" i="6"/>
  <c r="F21" i="6"/>
  <c r="AV21" i="6"/>
  <c r="G19" i="6"/>
  <c r="F19" i="6"/>
  <c r="AV19" i="6"/>
  <c r="G15" i="6"/>
  <c r="F15" i="6"/>
  <c r="AV15" i="6"/>
  <c r="G12" i="6"/>
  <c r="F12" i="6"/>
  <c r="AV12" i="6"/>
  <c r="S8" i="6"/>
  <c r="AU11" i="6" s="1"/>
  <c r="T8" i="6"/>
  <c r="AU14" i="6" s="1"/>
  <c r="U8" i="6"/>
  <c r="AU20" i="6" s="1"/>
  <c r="V8" i="6"/>
  <c r="AU25" i="6" s="1"/>
  <c r="W8" i="6"/>
  <c r="AU27" i="6" s="1"/>
  <c r="X8" i="6"/>
  <c r="AU31" i="6" s="1"/>
  <c r="Y8" i="6"/>
  <c r="Z8" i="6"/>
  <c r="AU42" i="6" s="1"/>
  <c r="AA8" i="6"/>
  <c r="AU46" i="6" s="1"/>
  <c r="AB8" i="6"/>
  <c r="AU48" i="6" s="1"/>
  <c r="AC8" i="6"/>
  <c r="AU53" i="6" s="1"/>
  <c r="AD8" i="6"/>
  <c r="AU56" i="6" s="1"/>
  <c r="AE8" i="6"/>
  <c r="AU58" i="6" s="1"/>
  <c r="AF8" i="6"/>
  <c r="AU60" i="6" s="1"/>
  <c r="AG8" i="6"/>
  <c r="AU67" i="6" s="1"/>
  <c r="AH8" i="6"/>
  <c r="AU72" i="6" s="1"/>
  <c r="AI8" i="6"/>
  <c r="AU78" i="6" s="1"/>
  <c r="AJ8" i="6"/>
  <c r="AU82" i="6" s="1"/>
  <c r="AK8" i="6"/>
  <c r="AU87" i="6" s="1"/>
  <c r="AL8" i="6"/>
  <c r="AU91" i="6" s="1"/>
  <c r="AM8" i="6"/>
  <c r="AU95" i="6" s="1"/>
  <c r="AN8" i="6"/>
  <c r="AU98" i="6" s="1"/>
  <c r="AO8" i="6"/>
  <c r="AU103" i="6" s="1"/>
  <c r="AP8" i="6"/>
  <c r="AU109" i="6" s="1"/>
  <c r="AQ8" i="6"/>
  <c r="AU113" i="6" s="1"/>
  <c r="AR8" i="6"/>
  <c r="AU115" i="6" s="1"/>
  <c r="AS8" i="6"/>
  <c r="AU118" i="6" s="1"/>
  <c r="AT8" i="6"/>
  <c r="AU123" i="6" s="1"/>
  <c r="S9" i="6"/>
  <c r="T9" i="6"/>
  <c r="U9" i="6"/>
  <c r="V9" i="6"/>
  <c r="W9" i="6"/>
  <c r="X9" i="6"/>
  <c r="Y9" i="6"/>
  <c r="Z9" i="6"/>
  <c r="AA9" i="6"/>
  <c r="AB9" i="6"/>
  <c r="AC9" i="6"/>
  <c r="AD9" i="6"/>
  <c r="AE9" i="6"/>
  <c r="AF9" i="6"/>
  <c r="AG9" i="6"/>
  <c r="AH9" i="6"/>
  <c r="AI9" i="6"/>
  <c r="AJ9" i="6"/>
  <c r="AK9" i="6"/>
  <c r="AL9" i="6"/>
  <c r="AM9" i="6"/>
  <c r="AN9" i="6"/>
  <c r="AO9" i="6"/>
  <c r="AP9" i="6"/>
  <c r="AQ9" i="6"/>
  <c r="AR9" i="6"/>
  <c r="AS9" i="6"/>
  <c r="AT9" i="6"/>
  <c r="H8" i="6"/>
  <c r="AU274" i="6" s="1"/>
  <c r="I8" i="6"/>
  <c r="AU283" i="6" s="1"/>
  <c r="J8" i="6"/>
  <c r="AU287" i="6" s="1"/>
  <c r="K8" i="6"/>
  <c r="L8" i="6"/>
  <c r="AU296" i="6" s="1"/>
  <c r="M8" i="6"/>
  <c r="AU301" i="6" s="1"/>
  <c r="N8" i="6"/>
  <c r="AU306" i="6" s="1"/>
  <c r="O8" i="6"/>
  <c r="AU309" i="6" s="1"/>
  <c r="P8" i="6"/>
  <c r="AU311" i="6" s="1"/>
  <c r="Q8" i="6"/>
  <c r="AU315" i="6" s="1"/>
  <c r="R8" i="6"/>
  <c r="G329" i="6"/>
  <c r="F329" i="6"/>
  <c r="AV329" i="6"/>
  <c r="G328" i="6"/>
  <c r="F328" i="6"/>
  <c r="AV328" i="6"/>
  <c r="G327" i="6"/>
  <c r="F327" i="6"/>
  <c r="AV327" i="6"/>
  <c r="G317" i="6"/>
  <c r="F317" i="6"/>
  <c r="AV317" i="6"/>
  <c r="BA311" i="6"/>
  <c r="G314" i="6"/>
  <c r="F314" i="6"/>
  <c r="AV314" i="6"/>
  <c r="G313" i="6"/>
  <c r="F313" i="6"/>
  <c r="AV313" i="6"/>
  <c r="G310" i="6"/>
  <c r="F310" i="6"/>
  <c r="AV310" i="6"/>
  <c r="BA309" i="6"/>
  <c r="BA306" i="6"/>
  <c r="G308" i="6"/>
  <c r="F308" i="6"/>
  <c r="AV308" i="6"/>
  <c r="G304" i="6"/>
  <c r="F304" i="6"/>
  <c r="AV304" i="6"/>
  <c r="G303" i="6"/>
  <c r="F303" i="6"/>
  <c r="AV303" i="6"/>
  <c r="G300" i="6"/>
  <c r="F300" i="6"/>
  <c r="AV300" i="6"/>
  <c r="G299" i="6"/>
  <c r="F299" i="6"/>
  <c r="AV299" i="6"/>
  <c r="BA292" i="6"/>
  <c r="G294" i="6"/>
  <c r="F294" i="6"/>
  <c r="AV294" i="6"/>
  <c r="BA287" i="6"/>
  <c r="G291" i="6"/>
  <c r="F291" i="6"/>
  <c r="AV291" i="6"/>
  <c r="G290" i="6"/>
  <c r="F290" i="6"/>
  <c r="AV290" i="6"/>
  <c r="G288" i="6"/>
  <c r="F288" i="6"/>
  <c r="AV288" i="6"/>
  <c r="G286" i="6"/>
  <c r="F286" i="6"/>
  <c r="AV286" i="6"/>
  <c r="G285" i="6"/>
  <c r="F285" i="6"/>
  <c r="AV285" i="6"/>
  <c r="G269" i="6"/>
  <c r="F269" i="6"/>
  <c r="AV269" i="6"/>
  <c r="G268" i="6"/>
  <c r="F268" i="6"/>
  <c r="AV268" i="6"/>
  <c r="G262" i="6"/>
  <c r="F262" i="6"/>
  <c r="AV262" i="6"/>
  <c r="G261" i="6"/>
  <c r="F261" i="6"/>
  <c r="AV261" i="6"/>
  <c r="G260" i="6"/>
  <c r="F260" i="6"/>
  <c r="AV260" i="6"/>
  <c r="G257" i="6"/>
  <c r="F257" i="6"/>
  <c r="AV257" i="6"/>
  <c r="BA255" i="6"/>
  <c r="BA250" i="6"/>
  <c r="G252" i="6"/>
  <c r="F252" i="6"/>
  <c r="AV252" i="6"/>
  <c r="BA243" i="6"/>
  <c r="G249" i="6"/>
  <c r="F249" i="6"/>
  <c r="AV249" i="6"/>
  <c r="G248" i="6"/>
  <c r="F248" i="6"/>
  <c r="AV248" i="6"/>
  <c r="G247" i="6"/>
  <c r="F247" i="6"/>
  <c r="AV247" i="6"/>
  <c r="BA236" i="6"/>
  <c r="G238" i="6"/>
  <c r="F238" i="6"/>
  <c r="AV238" i="6"/>
  <c r="BA230" i="6"/>
  <c r="G234" i="6"/>
  <c r="F234" i="6"/>
  <c r="AV234" i="6"/>
  <c r="G233" i="6"/>
  <c r="F233" i="6"/>
  <c r="AV233" i="6"/>
  <c r="G232" i="6"/>
  <c r="F232" i="6"/>
  <c r="AV232" i="6"/>
  <c r="G219" i="6"/>
  <c r="F219" i="6"/>
  <c r="AV219" i="6"/>
  <c r="G216" i="6"/>
  <c r="F216" i="6"/>
  <c r="AV216" i="6"/>
  <c r="G215" i="6"/>
  <c r="F215" i="6"/>
  <c r="AV215" i="6"/>
  <c r="BA205" i="6"/>
  <c r="G210" i="6"/>
  <c r="F210" i="6"/>
  <c r="AV210" i="6"/>
  <c r="BA201" i="6"/>
  <c r="G204" i="6"/>
  <c r="F204" i="6"/>
  <c r="AV204" i="6"/>
  <c r="BA191" i="6"/>
  <c r="G199" i="6"/>
  <c r="F199" i="6"/>
  <c r="AV199" i="6"/>
  <c r="G198" i="6"/>
  <c r="F198" i="6"/>
  <c r="AV198" i="6"/>
  <c r="G192" i="6"/>
  <c r="F192" i="6"/>
  <c r="AV192" i="6"/>
  <c r="BA187" i="6"/>
  <c r="G190" i="6"/>
  <c r="F190" i="6"/>
  <c r="AV190" i="6"/>
  <c r="G189" i="6"/>
  <c r="F189" i="6"/>
  <c r="AV189" i="6"/>
  <c r="BA182" i="6"/>
  <c r="G186" i="6"/>
  <c r="F186" i="6"/>
  <c r="AV186" i="6"/>
  <c r="BA176" i="6"/>
  <c r="G181" i="6"/>
  <c r="F181" i="6"/>
  <c r="AV181" i="6"/>
  <c r="G180" i="6"/>
  <c r="F180" i="6"/>
  <c r="AV180" i="6"/>
  <c r="G172" i="6"/>
  <c r="F172" i="6"/>
  <c r="AV172" i="6"/>
  <c r="G171" i="6"/>
  <c r="F171" i="6"/>
  <c r="AV171" i="6"/>
  <c r="G170" i="6"/>
  <c r="F170" i="6"/>
  <c r="AV170" i="6"/>
  <c r="BA168" i="6"/>
  <c r="BA164" i="6"/>
  <c r="G167" i="6"/>
  <c r="F167" i="6"/>
  <c r="AV167" i="6"/>
  <c r="G166" i="6"/>
  <c r="F166" i="6"/>
  <c r="AV166" i="6"/>
  <c r="BA161" i="6"/>
  <c r="G163" i="6"/>
  <c r="F163" i="6"/>
  <c r="AV163" i="6"/>
  <c r="BA151" i="6"/>
  <c r="G154" i="6"/>
  <c r="F154" i="6"/>
  <c r="AV154" i="6"/>
  <c r="G153" i="6"/>
  <c r="F153" i="6"/>
  <c r="AV153" i="6"/>
  <c r="BA144" i="6"/>
  <c r="G149" i="6"/>
  <c r="F149" i="6"/>
  <c r="AV149" i="6"/>
  <c r="G147" i="6"/>
  <c r="F147" i="6"/>
  <c r="AV147" i="6"/>
  <c r="G146" i="6"/>
  <c r="F146" i="6"/>
  <c r="AV146" i="6"/>
  <c r="G142" i="6"/>
  <c r="F142" i="6"/>
  <c r="AV142" i="6"/>
  <c r="G141" i="6"/>
  <c r="F141" i="6"/>
  <c r="AV141" i="6"/>
  <c r="G138" i="6"/>
  <c r="F138" i="6"/>
  <c r="AV138" i="6"/>
  <c r="G134" i="6"/>
  <c r="F134" i="6"/>
  <c r="AV134" i="6"/>
  <c r="G133" i="6"/>
  <c r="F133" i="6"/>
  <c r="AV133" i="6"/>
  <c r="G132" i="6"/>
  <c r="F132" i="6"/>
  <c r="AV132" i="6"/>
  <c r="BA27" i="6"/>
  <c r="BA20" i="6"/>
  <c r="G126" i="6"/>
  <c r="F126" i="6"/>
  <c r="AV126" i="6"/>
  <c r="G125" i="6"/>
  <c r="F125" i="6"/>
  <c r="AV125" i="6"/>
  <c r="G122" i="6"/>
  <c r="F122" i="6"/>
  <c r="AV122" i="6"/>
  <c r="G121" i="6"/>
  <c r="F121" i="6"/>
  <c r="AV121" i="6"/>
  <c r="G120" i="6"/>
  <c r="F120" i="6"/>
  <c r="AV120" i="6"/>
  <c r="G117" i="6"/>
  <c r="F117" i="6"/>
  <c r="AV117" i="6"/>
  <c r="G112" i="6"/>
  <c r="F112" i="6"/>
  <c r="AV112" i="6"/>
  <c r="G111" i="6"/>
  <c r="F111" i="6"/>
  <c r="AV111" i="6"/>
  <c r="G107" i="6"/>
  <c r="F107" i="6"/>
  <c r="AV107" i="6"/>
  <c r="G106" i="6"/>
  <c r="F106" i="6"/>
  <c r="AV106" i="6"/>
  <c r="G105" i="6"/>
  <c r="F105" i="6"/>
  <c r="AV105" i="6"/>
  <c r="G102" i="6"/>
  <c r="F102" i="6"/>
  <c r="AV102" i="6"/>
  <c r="G101" i="6"/>
  <c r="F101" i="6"/>
  <c r="AV101" i="6"/>
  <c r="G100" i="6"/>
  <c r="F100" i="6"/>
  <c r="AV100" i="6"/>
  <c r="G97" i="6"/>
  <c r="F97" i="6"/>
  <c r="AV97" i="6"/>
  <c r="G94" i="6"/>
  <c r="F94" i="6"/>
  <c r="AV94" i="6"/>
  <c r="G93" i="6"/>
  <c r="F93" i="6"/>
  <c r="AV93" i="6"/>
  <c r="G90" i="6"/>
  <c r="F90" i="6"/>
  <c r="AV90" i="6"/>
  <c r="G89" i="6"/>
  <c r="F89" i="6"/>
  <c r="AV89" i="6"/>
  <c r="G86" i="6"/>
  <c r="F86" i="6"/>
  <c r="AV86" i="6"/>
  <c r="G85" i="6"/>
  <c r="F85" i="6"/>
  <c r="AV85" i="6"/>
  <c r="G84" i="6"/>
  <c r="F84" i="6"/>
  <c r="AV84" i="6"/>
  <c r="G81" i="6"/>
  <c r="F81" i="6"/>
  <c r="AV81" i="6"/>
  <c r="G80" i="6"/>
  <c r="F80" i="6"/>
  <c r="AV80" i="6"/>
  <c r="G76" i="6"/>
  <c r="F76" i="6"/>
  <c r="AV76" i="6"/>
  <c r="G75" i="6"/>
  <c r="F75" i="6"/>
  <c r="AV75" i="6"/>
  <c r="G74" i="6"/>
  <c r="F74" i="6"/>
  <c r="AV74" i="6"/>
  <c r="G71" i="6"/>
  <c r="F71" i="6"/>
  <c r="AV71" i="6"/>
  <c r="G70" i="6"/>
  <c r="F70" i="6"/>
  <c r="AV70" i="6"/>
  <c r="G69" i="6"/>
  <c r="F69" i="6"/>
  <c r="AV69" i="6"/>
  <c r="G65" i="6"/>
  <c r="F65" i="6"/>
  <c r="AV65" i="6"/>
  <c r="G64" i="6"/>
  <c r="F64" i="6"/>
  <c r="AV64" i="6"/>
  <c r="G61" i="6"/>
  <c r="F61" i="6"/>
  <c r="AV61" i="6"/>
  <c r="G55" i="6"/>
  <c r="F55" i="6"/>
  <c r="AV55" i="6"/>
  <c r="G52" i="6"/>
  <c r="F52" i="6"/>
  <c r="AV52" i="6"/>
  <c r="G51" i="6"/>
  <c r="F51" i="6"/>
  <c r="AV51" i="6"/>
  <c r="G50" i="6"/>
  <c r="F50" i="6"/>
  <c r="AV50" i="6"/>
  <c r="G45" i="6"/>
  <c r="F45" i="6"/>
  <c r="AV45" i="6"/>
  <c r="G44" i="6"/>
  <c r="F44" i="6"/>
  <c r="AV44" i="6"/>
  <c r="G41" i="6"/>
  <c r="F41" i="6"/>
  <c r="AV41" i="6"/>
  <c r="G40" i="6"/>
  <c r="F40" i="6"/>
  <c r="AV40" i="6"/>
  <c r="G36" i="6"/>
  <c r="F36" i="6"/>
  <c r="AV36" i="6"/>
  <c r="G35" i="6"/>
  <c r="F35" i="6"/>
  <c r="AV35" i="6"/>
  <c r="G33" i="6"/>
  <c r="F33" i="6"/>
  <c r="AV33" i="6"/>
  <c r="G30" i="6"/>
  <c r="F30" i="6"/>
  <c r="AV30" i="6"/>
  <c r="G29" i="6"/>
  <c r="F29" i="6"/>
  <c r="AV29" i="6"/>
  <c r="G24" i="6"/>
  <c r="F24" i="6"/>
  <c r="AV24" i="6"/>
  <c r="G23" i="6"/>
  <c r="F23" i="6"/>
  <c r="AV23" i="6"/>
  <c r="G22" i="6"/>
  <c r="F22" i="6"/>
  <c r="AV22" i="6"/>
  <c r="G18" i="6"/>
  <c r="F18" i="6"/>
  <c r="AV18" i="6"/>
  <c r="G17" i="6"/>
  <c r="F17" i="6"/>
  <c r="AV17" i="6"/>
  <c r="G16" i="6"/>
  <c r="F16" i="6"/>
  <c r="AV16" i="6"/>
  <c r="G13" i="6"/>
  <c r="F13" i="6"/>
  <c r="AV13" i="6"/>
  <c r="D8" i="6"/>
  <c r="H9" i="6"/>
  <c r="I9" i="6"/>
  <c r="J9" i="6"/>
  <c r="K9" i="6"/>
  <c r="L9" i="6"/>
  <c r="M9" i="6"/>
  <c r="N9" i="6"/>
  <c r="O9" i="6"/>
  <c r="P9" i="6"/>
  <c r="Q9" i="6"/>
  <c r="R9" i="6"/>
  <c r="BF9" i="6"/>
  <c r="BF8" i="6"/>
  <c r="BG9" i="6"/>
  <c r="BG8" i="6"/>
  <c r="BE9" i="6"/>
  <c r="BE8" i="6"/>
  <c r="D9" i="6"/>
  <c r="AU292" i="6" l="1"/>
  <c r="AU325" i="6"/>
  <c r="AU38" i="6"/>
  <c r="AV292" i="6"/>
  <c r="E292" i="6" s="1"/>
  <c r="AV274" i="6"/>
  <c r="E274" i="6" s="1"/>
  <c r="AV315" i="6"/>
  <c r="E315" i="6" s="1"/>
  <c r="AV325" i="6"/>
  <c r="E325" i="6" s="1"/>
  <c r="G325" i="6"/>
  <c r="F325" i="6"/>
  <c r="F315" i="6"/>
  <c r="G315" i="6"/>
  <c r="G311" i="6"/>
  <c r="F311" i="6"/>
  <c r="AV311" i="6"/>
  <c r="E311" i="6" s="1"/>
  <c r="G309" i="6"/>
  <c r="AV309" i="6"/>
  <c r="E309" i="6" s="1"/>
  <c r="F309" i="6"/>
  <c r="G306" i="6"/>
  <c r="F306" i="6"/>
  <c r="AV306" i="6"/>
  <c r="E306" i="6" s="1"/>
  <c r="AV301" i="6"/>
  <c r="E301" i="6" s="1"/>
  <c r="G301" i="6"/>
  <c r="F301" i="6"/>
  <c r="G296" i="6"/>
  <c r="F296" i="6"/>
  <c r="AV296" i="6"/>
  <c r="E296" i="6" s="1"/>
  <c r="G292" i="6"/>
  <c r="F292" i="6"/>
  <c r="AV287" i="6"/>
  <c r="E287" i="6" s="1"/>
  <c r="G287" i="6"/>
  <c r="F287" i="6"/>
  <c r="AV283" i="6"/>
  <c r="E283" i="6" s="1"/>
  <c r="G283" i="6"/>
  <c r="F283" i="6"/>
  <c r="G274" i="6"/>
  <c r="F274" i="6"/>
  <c r="AV236" i="6"/>
  <c r="E236" i="6" s="1"/>
  <c r="AV255" i="6"/>
  <c r="E255" i="6" s="1"/>
  <c r="AV250" i="6"/>
  <c r="E250" i="6" s="1"/>
  <c r="AV230" i="6"/>
  <c r="E230" i="6" s="1"/>
  <c r="AV220" i="6"/>
  <c r="E220" i="6" s="1"/>
  <c r="AV253" i="6"/>
  <c r="E253" i="6" s="1"/>
  <c r="AV258" i="6"/>
  <c r="E258" i="6" s="1"/>
  <c r="AV243" i="6"/>
  <c r="E243" i="6" s="1"/>
  <c r="F264" i="6"/>
  <c r="G264" i="6"/>
  <c r="AV264" i="6"/>
  <c r="E264" i="6" s="1"/>
  <c r="G258" i="6"/>
  <c r="F258" i="6"/>
  <c r="G255" i="6"/>
  <c r="F255" i="6"/>
  <c r="G253" i="6"/>
  <c r="F253" i="6"/>
  <c r="F250" i="6"/>
  <c r="G250" i="6"/>
  <c r="F243" i="6"/>
  <c r="G243" i="6"/>
  <c r="F236" i="6"/>
  <c r="G236" i="6"/>
  <c r="F230" i="6"/>
  <c r="G230" i="6"/>
  <c r="F218" i="6"/>
  <c r="AV218" i="6"/>
  <c r="E218" i="6" s="1"/>
  <c r="G218" i="6"/>
  <c r="G220" i="6"/>
  <c r="F220" i="6"/>
  <c r="F211" i="6"/>
  <c r="AV211" i="6"/>
  <c r="E211" i="6" s="1"/>
  <c r="G211" i="6"/>
  <c r="AV205" i="6"/>
  <c r="E205" i="6" s="1"/>
  <c r="G205" i="6"/>
  <c r="F205" i="6"/>
  <c r="G201" i="6"/>
  <c r="F201" i="6"/>
  <c r="AV201" i="6"/>
  <c r="E201" i="6" s="1"/>
  <c r="AV191" i="6"/>
  <c r="E191" i="6" s="1"/>
  <c r="G187" i="6"/>
  <c r="G191" i="6"/>
  <c r="F191" i="6"/>
  <c r="AV187" i="6"/>
  <c r="E187" i="6" s="1"/>
  <c r="F187" i="6"/>
  <c r="AV182" i="6"/>
  <c r="E182" i="6" s="1"/>
  <c r="G182" i="6"/>
  <c r="F182" i="6"/>
  <c r="G176" i="6"/>
  <c r="AV176" i="6"/>
  <c r="E176" i="6" s="1"/>
  <c r="F176" i="6"/>
  <c r="G168" i="6"/>
  <c r="AV161" i="6"/>
  <c r="E161" i="6" s="1"/>
  <c r="F168" i="6"/>
  <c r="AV168" i="6"/>
  <c r="E168" i="6" s="1"/>
  <c r="G164" i="6"/>
  <c r="AV164" i="6"/>
  <c r="E164" i="6" s="1"/>
  <c r="F164" i="6"/>
  <c r="F161" i="6"/>
  <c r="G161" i="6"/>
  <c r="AV151" i="6"/>
  <c r="E151" i="6" s="1"/>
  <c r="F151" i="6"/>
  <c r="G151" i="6"/>
  <c r="F144" i="6"/>
  <c r="G144" i="6"/>
  <c r="AV144" i="6"/>
  <c r="E144" i="6" s="1"/>
  <c r="F136" i="6"/>
  <c r="G136" i="6"/>
  <c r="AV136" i="6"/>
  <c r="E136" i="6" s="1"/>
  <c r="AV128" i="6"/>
  <c r="E128" i="6" s="1"/>
  <c r="F128" i="6"/>
  <c r="G128" i="6"/>
  <c r="AV14" i="6"/>
  <c r="E14" i="6" s="1"/>
  <c r="AV31" i="6"/>
  <c r="E31" i="6" s="1"/>
  <c r="AV48" i="6"/>
  <c r="E48" i="6" s="1"/>
  <c r="AV56" i="6"/>
  <c r="E56" i="6" s="1"/>
  <c r="AV60" i="6"/>
  <c r="E60" i="6" s="1"/>
  <c r="AV67" i="6"/>
  <c r="E67" i="6" s="1"/>
  <c r="AV78" i="6"/>
  <c r="E78" i="6" s="1"/>
  <c r="AV91" i="6"/>
  <c r="E91" i="6" s="1"/>
  <c r="AV98" i="6"/>
  <c r="E98" i="6" s="1"/>
  <c r="AV109" i="6"/>
  <c r="E109" i="6" s="1"/>
  <c r="AV115" i="6"/>
  <c r="E115" i="6" s="1"/>
  <c r="AV123" i="6"/>
  <c r="E123" i="6" s="1"/>
  <c r="AV53" i="6"/>
  <c r="E53" i="6" s="1"/>
  <c r="AV118" i="6"/>
  <c r="E118" i="6" s="1"/>
  <c r="F20" i="6"/>
  <c r="F118" i="6"/>
  <c r="F103" i="6"/>
  <c r="F87" i="6"/>
  <c r="F67" i="6"/>
  <c r="F53" i="6"/>
  <c r="F109" i="6"/>
  <c r="F91" i="6"/>
  <c r="F72" i="6"/>
  <c r="F42" i="6"/>
  <c r="F123" i="6"/>
  <c r="F56" i="6"/>
  <c r="F25" i="6"/>
  <c r="F113" i="6"/>
  <c r="F95" i="6"/>
  <c r="F78" i="6"/>
  <c r="F58" i="6"/>
  <c r="F46" i="6"/>
  <c r="F27" i="6"/>
  <c r="AV20" i="6"/>
  <c r="E20" i="6" s="1"/>
  <c r="G113" i="6"/>
  <c r="AV25" i="6"/>
  <c r="E25" i="6" s="1"/>
  <c r="AV27" i="6"/>
  <c r="E27" i="6" s="1"/>
  <c r="AV38" i="6"/>
  <c r="E38" i="6" s="1"/>
  <c r="AV42" i="6"/>
  <c r="E42" i="6" s="1"/>
  <c r="AV46" i="6"/>
  <c r="E46" i="6" s="1"/>
  <c r="AV58" i="6"/>
  <c r="E58" i="6" s="1"/>
  <c r="AV72" i="6"/>
  <c r="E72" i="6" s="1"/>
  <c r="AV82" i="6"/>
  <c r="E82" i="6" s="1"/>
  <c r="AV87" i="6"/>
  <c r="E87" i="6" s="1"/>
  <c r="AV95" i="6"/>
  <c r="E95" i="6" s="1"/>
  <c r="AV103" i="6"/>
  <c r="E103" i="6" s="1"/>
  <c r="AV113" i="6"/>
  <c r="E113" i="6" s="1"/>
  <c r="G58" i="6"/>
  <c r="G115" i="6"/>
  <c r="G98" i="6"/>
  <c r="G82" i="6"/>
  <c r="G60" i="6"/>
  <c r="G48" i="6"/>
  <c r="G31" i="6"/>
  <c r="G14" i="6"/>
  <c r="G46" i="6"/>
  <c r="F98" i="6"/>
  <c r="F60" i="6"/>
  <c r="G78" i="6"/>
  <c r="F115" i="6"/>
  <c r="F14" i="6"/>
  <c r="G118" i="6"/>
  <c r="G103" i="6"/>
  <c r="G87" i="6"/>
  <c r="G67" i="6"/>
  <c r="G53" i="6"/>
  <c r="G38" i="6"/>
  <c r="G20" i="6"/>
  <c r="G27" i="6"/>
  <c r="F48" i="6"/>
  <c r="G95" i="6"/>
  <c r="F82" i="6"/>
  <c r="F31" i="6"/>
  <c r="G123" i="6"/>
  <c r="G109" i="6"/>
  <c r="G91" i="6"/>
  <c r="G72" i="6"/>
  <c r="G56" i="6"/>
  <c r="G42" i="6"/>
  <c r="G25" i="6"/>
  <c r="F38" i="6"/>
  <c r="AV11" i="6"/>
  <c r="E11" i="6" s="1"/>
  <c r="F11" i="6"/>
  <c r="G11" i="6"/>
  <c r="AB19" i="8" l="1"/>
  <c r="AB20" i="8"/>
  <c r="AA20" i="8"/>
  <c r="AA19" i="8"/>
  <c r="R20" i="8"/>
  <c r="S19" i="8"/>
  <c r="R19" i="8"/>
  <c r="S20" i="8"/>
  <c r="AK20" i="8"/>
  <c r="H20" i="8"/>
  <c r="AJ20" i="8"/>
  <c r="I19" i="8"/>
  <c r="AK19" i="8"/>
  <c r="AJ19" i="8"/>
  <c r="H19" i="8"/>
  <c r="I20" i="8"/>
  <c r="AL12" i="8"/>
  <c r="AM12" i="8" s="1"/>
  <c r="AL11" i="8"/>
  <c r="AL10" i="8"/>
  <c r="AL13" i="8"/>
  <c r="AM13" i="8" s="1"/>
  <c r="AC12" i="8"/>
  <c r="AD12" i="8" s="1"/>
  <c r="AC13" i="8"/>
  <c r="AD13" i="8" s="1"/>
  <c r="AC11" i="8"/>
  <c r="AC10" i="8"/>
  <c r="T12" i="8"/>
  <c r="U12" i="8" s="1"/>
  <c r="T11" i="8"/>
  <c r="J12" i="8"/>
  <c r="K12" i="8" s="1"/>
  <c r="T10" i="8"/>
  <c r="U10" i="8" s="1"/>
  <c r="J10" i="8"/>
  <c r="T13" i="8"/>
  <c r="U13" i="8" s="1"/>
  <c r="J13" i="8"/>
  <c r="K13" i="8" s="1"/>
  <c r="J11" i="8"/>
  <c r="G10" i="6"/>
  <c r="G127" i="6"/>
  <c r="F10" i="6"/>
  <c r="F273" i="6"/>
  <c r="G273" i="6"/>
  <c r="F127" i="6"/>
  <c r="BB250" i="6"/>
  <c r="BB243" i="6"/>
  <c r="BB236" i="6"/>
  <c r="BB230" i="6"/>
  <c r="BB205" i="6"/>
  <c r="BB201" i="6"/>
  <c r="BB191" i="6"/>
  <c r="BB187" i="6"/>
  <c r="BB182" i="6"/>
  <c r="BB176" i="6"/>
  <c r="BB168" i="6"/>
  <c r="BB164" i="6"/>
  <c r="BB161" i="6"/>
  <c r="BB151" i="6"/>
  <c r="BB144" i="6"/>
  <c r="Q7" i="6"/>
  <c r="AC20" i="8" l="1"/>
  <c r="AC19" i="8"/>
  <c r="T19" i="8"/>
  <c r="T20" i="8"/>
  <c r="AL19" i="8"/>
  <c r="AL20" i="8"/>
  <c r="J19" i="8"/>
  <c r="J20" i="8"/>
  <c r="AC14" i="8"/>
  <c r="AD14" i="8" s="1"/>
  <c r="AL18" i="8"/>
  <c r="AD11" i="8"/>
  <c r="AC18" i="8"/>
  <c r="U11" i="8"/>
  <c r="T18" i="8"/>
  <c r="K11" i="8"/>
  <c r="J18" i="8"/>
  <c r="AM11" i="8"/>
  <c r="T14" i="8"/>
  <c r="U14" i="8" s="1"/>
  <c r="AL14" i="8"/>
  <c r="AM14" i="8" s="1"/>
  <c r="AD10" i="8"/>
  <c r="AM10" i="8"/>
  <c r="K10" i="8"/>
  <c r="J14" i="8"/>
  <c r="BA273" i="6" a="1"/>
  <c r="BA273" i="6" s="1"/>
  <c r="BA10" i="6" a="1"/>
  <c r="BA10" i="6" s="1"/>
  <c r="AC22" i="8" l="1"/>
  <c r="AD22" i="8" s="1"/>
  <c r="AM20" i="8"/>
  <c r="AD19" i="8"/>
  <c r="AD20" i="8"/>
  <c r="U20" i="8"/>
  <c r="U19" i="8"/>
  <c r="T22" i="8"/>
  <c r="U22" i="8" s="1"/>
  <c r="K20" i="8"/>
  <c r="K19" i="8"/>
  <c r="AM19" i="8"/>
  <c r="AL22" i="8"/>
  <c r="AM22" i="8" s="1"/>
  <c r="J22" i="8"/>
  <c r="K22" i="8" s="1"/>
  <c r="AL21" i="8"/>
  <c r="AM21" i="8" s="1"/>
  <c r="AC21" i="8"/>
  <c r="AD21" i="8" s="1"/>
  <c r="T21" i="8"/>
  <c r="U21" i="8" s="1"/>
  <c r="K14" i="8"/>
  <c r="B14" i="8" s="1"/>
  <c r="J21" i="8"/>
  <c r="P7" i="6"/>
  <c r="BA127" i="6" a="1"/>
  <c r="BA127" i="6" s="1"/>
  <c r="K21" i="8" l="1"/>
  <c r="C21" i="8" s="1"/>
  <c r="B22" i="8"/>
  <c r="O7" i="6"/>
  <c r="BD8" i="6"/>
  <c r="BD9" i="6"/>
  <c r="N7" i="6" l="1"/>
  <c r="M7" i="6" l="1"/>
  <c r="L7" i="6" l="1"/>
  <c r="K7" i="6" l="1"/>
  <c r="J7" i="6" l="1"/>
  <c r="I7" i="6" l="1"/>
  <c r="H7" i="6" l="1"/>
  <c r="BB273" i="6" l="1" a="1"/>
  <c r="BB273" i="6" s="1"/>
  <c r="BB127" i="6" s="1" a="1"/>
  <c r="BB127" i="6" s="1"/>
  <c r="AT7" i="6" l="1"/>
  <c r="AS7" i="6" l="1"/>
  <c r="AR7" i="6" l="1"/>
  <c r="AQ7" i="6" l="1"/>
  <c r="AP7" i="6" l="1"/>
  <c r="AO7" i="6" l="1"/>
  <c r="AN7" i="6" l="1"/>
  <c r="AM7" i="6" l="1"/>
  <c r="AL7" i="6" l="1"/>
  <c r="AK7" i="6" l="1"/>
  <c r="AJ7" i="6" l="1"/>
  <c r="AI7" i="6" l="1"/>
  <c r="AH7" i="6" l="1"/>
  <c r="AG7" i="6" l="1"/>
  <c r="AF7" i="6" l="1"/>
  <c r="AE7" i="6" l="1"/>
  <c r="AD7" i="6" l="1"/>
  <c r="AC7" i="6" l="1"/>
  <c r="AB7" i="6" l="1"/>
  <c r="AA7" i="6" l="1"/>
  <c r="Z7" i="6" l="1"/>
  <c r="Y7" i="6" l="1"/>
  <c r="X7" i="6" l="1"/>
  <c r="W7" i="6" l="1"/>
  <c r="V7" i="6" l="1"/>
  <c r="U7" i="6" l="1"/>
  <c r="T7" i="6" l="1"/>
  <c r="BB10" i="6" l="1" a="1"/>
  <c r="BB10" i="6" s="1"/>
  <c r="S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4F1BFFDC-2505-467D-8F88-A7C08A466171}">
      <text>
        <r>
          <rPr>
            <sz val="12"/>
            <color indexed="81"/>
            <rFont val="Arial Narrow"/>
            <family val="2"/>
            <charset val="186"/>
          </rPr>
          <t>Esošās situācijas novērtējums:
atbilst pilnībā – pilnveide nav nepieciešama – plāns nav jāveido
atbilst daļēji – nepieciešami uzlabojumi – plāns ir jāveido
neatbilst – ir nepieciešama būtiska pilnveide – plāns ir jāveido
atsevišķos gadījumos:
neattiecas – plāns nav jāveido</t>
        </r>
        <r>
          <rPr>
            <b/>
            <sz val="12"/>
            <color indexed="81"/>
            <rFont val="Arial Narrow"/>
            <family val="2"/>
            <charset val="186"/>
          </rPr>
          <t xml:space="preserve">
</t>
        </r>
      </text>
    </comment>
  </commentList>
</comments>
</file>

<file path=xl/sharedStrings.xml><?xml version="1.0" encoding="utf-8"?>
<sst xmlns="http://schemas.openxmlformats.org/spreadsheetml/2006/main" count="1140" uniqueCount="702">
  <si>
    <t>Pakalpojumu pārvaldības uzdevumi</t>
  </si>
  <si>
    <t>PU1-2</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</si>
  <si>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</si>
  <si>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</si>
  <si>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</si>
  <si>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</si>
  <si>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</si>
  <si>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</si>
  <si>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</si>
  <si>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</si>
  <si>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</si>
  <si>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</si>
  <si>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</si>
  <si>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</si>
  <si>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</si>
  <si>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</si>
  <si>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</si>
  <si>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</si>
  <si>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</si>
  <si>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</si>
  <si>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</si>
  <si>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</si>
  <si>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</si>
  <si>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</si>
  <si>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</si>
  <si>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</si>
  <si>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</si>
  <si>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</si>
  <si>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</si>
  <si>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</si>
  <si>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</si>
  <si>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</si>
  <si>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</si>
  <si>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</si>
  <si>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PU2-18</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</si>
  <si>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</si>
  <si>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</si>
  <si>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</si>
  <si>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</si>
  <si>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</si>
  <si>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</si>
  <si>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</si>
  <si>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PU2-23</t>
  </si>
  <si>
    <t>Mērījumu veikšana un rezultātu izmantošana</t>
  </si>
  <si>
    <t>PU3-1</t>
  </si>
  <si>
    <t>Nemitīga pilnveide</t>
  </si>
  <si>
    <t>PU3-2</t>
  </si>
  <si>
    <t>Pārvaldības dalībnieku iesaiste</t>
  </si>
  <si>
    <t>PU3-3</t>
  </si>
  <si>
    <t>Īstenoto aktivitāšu kontrole</t>
  </si>
  <si>
    <t>PU3-4</t>
  </si>
  <si>
    <t>Finanšu pārvaldība</t>
  </si>
  <si>
    <t>Normatīvais regulējums</t>
  </si>
  <si>
    <t>Informācija</t>
  </si>
  <si>
    <t>Digitālās tehnoloģijas</t>
  </si>
  <si>
    <t>Citi resursi</t>
  </si>
  <si>
    <t>Finansējums</t>
  </si>
  <si>
    <t>Piezīmes</t>
  </si>
  <si>
    <t>Ar pakalpojumu pārvaldību saistītās starpiestāžu un pārrobežu sadarbības koordinēšana</t>
  </si>
  <si>
    <t>Partneri</t>
  </si>
  <si>
    <t>Vadlīnijas</t>
  </si>
  <si>
    <t>Procesi</t>
  </si>
  <si>
    <t>Kompetences</t>
  </si>
  <si>
    <t>N.p.k.</t>
  </si>
  <si>
    <t xml:space="preserve">Kultūra </t>
  </si>
  <si>
    <t>Pakalpojums:</t>
  </si>
  <si>
    <t>Atbildīgais
(vārds, uzvārds)</t>
  </si>
  <si>
    <t>Iestāde:</t>
  </si>
  <si>
    <t>Loma:</t>
  </si>
  <si>
    <t>Pilnveides prioritāte (augsta–1…zema–5)</t>
  </si>
  <si>
    <t>Pilnveides statuss</t>
  </si>
  <si>
    <t>( dd.mm.gggg )</t>
  </si>
  <si>
    <t>Pilnveides termiņi</t>
  </si>
  <si>
    <t>atbilst pilnībā</t>
  </si>
  <si>
    <t>atbilst daļēji</t>
  </si>
  <si>
    <t>neattiecas</t>
  </si>
  <si>
    <t>"Pakalpojumu vides pilnveides plāns 2024.–2027. gadam"</t>
  </si>
  <si>
    <t>Esošās situācijas novērtējums</t>
  </si>
  <si>
    <t>neatbilst</t>
  </si>
  <si>
    <t>Kontrolsummas</t>
  </si>
  <si>
    <t>Pakalpojumu saņēmēji</t>
  </si>
  <si>
    <t>iesākta</t>
  </si>
  <si>
    <t>neiesākta</t>
  </si>
  <si>
    <t>pabeigta</t>
  </si>
  <si>
    <t>Ietekme uz citām pilnveides sadaļām</t>
  </si>
  <si>
    <t>Atkarība no citām pilnveides sadaļām</t>
  </si>
  <si>
    <t>Nozaru, pašvaldību un iestāžu pakalpojumu attīstības plānu izveide un aktualizēšana</t>
  </si>
  <si>
    <t>Pakalpojumu līmeņu vienošanās nosacījumu izpildes kontrole un nodrošināšana</t>
  </si>
  <si>
    <t xml:space="preserve">Pakalpojumu saņēmēju ierosinājumu un sūdzību apkopošana, izvērtēšana un nepieciešamo darbību veikšana </t>
  </si>
  <si>
    <t xml:space="preserve"> Iespējami ātra pakalpojumu pieejamības atjaunošana</t>
  </si>
  <si>
    <t>N1-1</t>
  </si>
  <si>
    <t>"Mērāmība un kontrolējamība"  (Pārvaldāmība)</t>
  </si>
  <si>
    <t>N1-2</t>
  </si>
  <si>
    <t>"Uzturamība"  (Pārvaldāmība)</t>
  </si>
  <si>
    <t>N1-3</t>
  </si>
  <si>
    <t>"Pielāgojamība un pilnveidojamība"  (Pārvaldāmība)</t>
  </si>
  <si>
    <t>N1-4</t>
  </si>
  <si>
    <t>"Vienveidīga izveide un piedāvāšana"  (Pārvaldāmība)</t>
  </si>
  <si>
    <t>N1-5</t>
  </si>
  <si>
    <t>"Pakalpojumu un resursu sasaiste, mijiedarbības un atkarību caurspīdīgums"  (Pārvaldāmība)</t>
  </si>
  <si>
    <t>N2-1</t>
  </si>
  <si>
    <t>"Atbilstība sabiedrības vajadzībām kopumā"  (Atbilstība vajadzībām)</t>
  </si>
  <si>
    <t>N2-2</t>
  </si>
  <si>
    <t>"Atbilstība dzīves situācijām un konkrētām pakalpojumu saņēmēju vajadzībām"  (Atbilstība vajadzībām)</t>
  </si>
  <si>
    <t>N3-1</t>
  </si>
  <si>
    <t>"Daudzkanālu piekļūstamība"  (Piekļūstamība)</t>
  </si>
  <si>
    <t>N3-2</t>
  </si>
  <si>
    <t>"Teritoriālā piekļūstamība"  (Piekļūstamība)</t>
  </si>
  <si>
    <t>N3-3</t>
  </si>
  <si>
    <t>"Visu sabiedrības grupu piekļūstamība"  (Piekļūstamība)</t>
  </si>
  <si>
    <t>N3-4</t>
  </si>
  <si>
    <t>"Pārrobežu piekļūstamība"  (Piekļūstamība)</t>
  </si>
  <si>
    <t>N4-1</t>
  </si>
  <si>
    <t>"Pakalpojumu saņēmēju iesaiste un līdzdalība"  (Iesaiste, līdzdalība un sadarbība)</t>
  </si>
  <si>
    <t>N4-2</t>
  </si>
  <si>
    <t>"Sadarbība ar partneriem"  (Iesaiste, līdzdalība un sadarbība)</t>
  </si>
  <si>
    <t>N5-1</t>
  </si>
  <si>
    <t>"Pakalpojumu digitālā transformācija"  (Digitālā transformācija)</t>
  </si>
  <si>
    <t>N5-2</t>
  </si>
  <si>
    <t>N6-1</t>
  </si>
  <si>
    <t>"Sadarbspēja"  (Digitālā transformācija)</t>
  </si>
  <si>
    <t>"Vienkāršība un ērtība saņēmējiem"  (Lietojamība)</t>
  </si>
  <si>
    <t>N6-2</t>
  </si>
  <si>
    <t>"Lietotāju atbalsts"  (Lietojamība)</t>
  </si>
  <si>
    <t xml:space="preserve"> "Pakalpojumu adaptivitāte"  (Automatizācija)</t>
  </si>
  <si>
    <t>N7-1</t>
  </si>
  <si>
    <t>N7-2</t>
  </si>
  <si>
    <t>"Pakalpojumu proaktīva sniegšana"  (Automatizācija)</t>
  </si>
  <si>
    <t>N7-3</t>
  </si>
  <si>
    <t>"Automatizētas pakalpojumu plūsmas"  (Automatizācija)</t>
  </si>
  <si>
    <t>N8-1</t>
  </si>
  <si>
    <t>"Plašs saņēmēju loks"  (Koplietošana)</t>
  </si>
  <si>
    <t>N8-2</t>
  </si>
  <si>
    <t>"Kompetenču centri"  (Koplietošana)</t>
  </si>
  <si>
    <t>N9-1</t>
  </si>
  <si>
    <t>"Unifikācija"</t>
  </si>
  <si>
    <t>"Drošība"</t>
  </si>
  <si>
    <t>S2</t>
  </si>
  <si>
    <t>Personāls (Cilvēki)</t>
  </si>
  <si>
    <t>S3</t>
  </si>
  <si>
    <t>S4</t>
  </si>
  <si>
    <t>S5</t>
  </si>
  <si>
    <t>S6</t>
  </si>
  <si>
    <t>S7</t>
  </si>
  <si>
    <t>S8</t>
  </si>
  <si>
    <t>S9</t>
  </si>
  <si>
    <t>R1</t>
  </si>
  <si>
    <t>R2</t>
  </si>
  <si>
    <t>R3</t>
  </si>
  <si>
    <t>w</t>
  </si>
  <si>
    <t>Pakalpojumu pieejamības pārtraukumu cēloņu apzināšana un novēršana</t>
  </si>
  <si>
    <t>Tehniska informācija!</t>
  </si>
  <si>
    <t>Infrastruktūras uzturēšana</t>
  </si>
  <si>
    <t>LP1-2-1</t>
  </si>
  <si>
    <t>LP1-2-2</t>
  </si>
  <si>
    <t>LP2-1-1</t>
  </si>
  <si>
    <t>LP2-1-2</t>
  </si>
  <si>
    <t>LP2-1-3</t>
  </si>
  <si>
    <t>LP2-1-4</t>
  </si>
  <si>
    <t>LP2-1-5</t>
  </si>
  <si>
    <t>LP2-2-1</t>
  </si>
  <si>
    <t>LP2-2-2</t>
  </si>
  <si>
    <t>LP2-2-3</t>
  </si>
  <si>
    <t>LP2-2-4</t>
  </si>
  <si>
    <t>LP2-3-1</t>
  </si>
  <si>
    <t>LP2-4-1</t>
  </si>
  <si>
    <t>LP2-4-2</t>
  </si>
  <si>
    <t>LP2-4-3</t>
  </si>
  <si>
    <t>LP2-5-1</t>
  </si>
  <si>
    <t>LP2-5-2</t>
  </si>
  <si>
    <t>LP2-5-3</t>
  </si>
  <si>
    <t>LP2-5-4</t>
  </si>
  <si>
    <t>LP2-5-5</t>
  </si>
  <si>
    <t>LP2-6-1</t>
  </si>
  <si>
    <t>LP2-6-2</t>
  </si>
  <si>
    <t>LP2-6-3</t>
  </si>
  <si>
    <t>LP2-7-1</t>
  </si>
  <si>
    <t>LP2-7-2</t>
  </si>
  <si>
    <t>LP2-7-3</t>
  </si>
  <si>
    <t>LP2-8-1</t>
  </si>
  <si>
    <t>LP2-9-1</t>
  </si>
  <si>
    <t>LP2-9-2</t>
  </si>
  <si>
    <t>LP2-9-3</t>
  </si>
  <si>
    <t>LP2-9-4</t>
  </si>
  <si>
    <t>LP2-10-1</t>
  </si>
  <si>
    <t>LP2-10-2</t>
  </si>
  <si>
    <t>LP2-11-1</t>
  </si>
  <si>
    <t>LP2-12-1</t>
  </si>
  <si>
    <t>LP2-13-1</t>
  </si>
  <si>
    <t>LP2-13-2</t>
  </si>
  <si>
    <t>LP2-13-3</t>
  </si>
  <si>
    <t>LP2-13-4</t>
  </si>
  <si>
    <t>LP2-13-5</t>
  </si>
  <si>
    <t>LP2-14-1</t>
  </si>
  <si>
    <t>LP2-14-2</t>
  </si>
  <si>
    <t>LP2-14-3</t>
  </si>
  <si>
    <t>LP2-14-4</t>
  </si>
  <si>
    <t>LP2-15-1</t>
  </si>
  <si>
    <t>LP2-15-2</t>
  </si>
  <si>
    <t>LP2-15-3</t>
  </si>
  <si>
    <t>LP2-15-4</t>
  </si>
  <si>
    <t>LP2-15-5</t>
  </si>
  <si>
    <t>LP2-16-1</t>
  </si>
  <si>
    <t>LP2-16-2</t>
  </si>
  <si>
    <t>LP2-16-3</t>
  </si>
  <si>
    <t>LP2-17-1</t>
  </si>
  <si>
    <t>LP2-17-2</t>
  </si>
  <si>
    <t>LP2-17-3</t>
  </si>
  <si>
    <t>LP2-17-4</t>
  </si>
  <si>
    <t>LP2-18-1</t>
  </si>
  <si>
    <t>LP2-18-2</t>
  </si>
  <si>
    <t>LP2-18-3</t>
  </si>
  <si>
    <t>LP2-19-1</t>
  </si>
  <si>
    <t>LP2-19-2</t>
  </si>
  <si>
    <t>LP2-19-3</t>
  </si>
  <si>
    <t>LP2-20-1</t>
  </si>
  <si>
    <t>LP2-20-2</t>
  </si>
  <si>
    <t>LP2-21-1</t>
  </si>
  <si>
    <t>LP2-21-2</t>
  </si>
  <si>
    <t>LP2-21-3</t>
  </si>
  <si>
    <t>LP2-21-4</t>
  </si>
  <si>
    <t>LP2-22-1</t>
  </si>
  <si>
    <t>LP2-22-2</t>
  </si>
  <si>
    <t>LP2-22-3</t>
  </si>
  <si>
    <t>LP2-22-4</t>
  </si>
  <si>
    <t>LP2-22-5</t>
  </si>
  <si>
    <t>LP2-23-1</t>
  </si>
  <si>
    <t>LP2-23-2</t>
  </si>
  <si>
    <t>LP2-23-3</t>
  </si>
  <si>
    <t>LP3-1-1</t>
  </si>
  <si>
    <t>LP3-2-1</t>
  </si>
  <si>
    <t>LP3-2-2</t>
  </si>
  <si>
    <t>LP3-3-1</t>
  </si>
  <si>
    <t>LP3-3-2</t>
  </si>
  <si>
    <t>LP3-3-3</t>
  </si>
  <si>
    <t>LP3-3-4</t>
  </si>
  <si>
    <t>LP3-4-1</t>
  </si>
  <si>
    <t>LP3-4-2</t>
  </si>
  <si>
    <t>LP3-4-3</t>
  </si>
  <si>
    <t>Pilnveides sasniedzamais rezultāts
(pilnveides sadaļas – atbilstoši pakalpojumu pārvaldības politikai)</t>
  </si>
  <si>
    <t>S2-2</t>
  </si>
  <si>
    <t>S2-3</t>
  </si>
  <si>
    <t>S2-4</t>
  </si>
  <si>
    <t>S2-2-1</t>
  </si>
  <si>
    <t>S2-2-2</t>
  </si>
  <si>
    <t>S2-2-3</t>
  </si>
  <si>
    <t>S2-2-4</t>
  </si>
  <si>
    <t>S2-3-1</t>
  </si>
  <si>
    <t>S3-1</t>
  </si>
  <si>
    <t>S3-2</t>
  </si>
  <si>
    <t>S3-3</t>
  </si>
  <si>
    <t>S4-2</t>
  </si>
  <si>
    <t>S4-3</t>
  </si>
  <si>
    <t>S4-4</t>
  </si>
  <si>
    <t>S4-5</t>
  </si>
  <si>
    <t>S5-1</t>
  </si>
  <si>
    <t>S5-2</t>
  </si>
  <si>
    <t>S5-4</t>
  </si>
  <si>
    <t>S6-1</t>
  </si>
  <si>
    <t>S6-2</t>
  </si>
  <si>
    <t>S6-4</t>
  </si>
  <si>
    <t>S7-1</t>
  </si>
  <si>
    <t>S7-2</t>
  </si>
  <si>
    <t>S7-4</t>
  </si>
  <si>
    <t>S7-5</t>
  </si>
  <si>
    <t>S6-5</t>
  </si>
  <si>
    <t>S8-1</t>
  </si>
  <si>
    <t>S8-4</t>
  </si>
  <si>
    <t>S9-1</t>
  </si>
  <si>
    <t>R1-1</t>
  </si>
  <si>
    <t>R1-2</t>
  </si>
  <si>
    <t>R1-3</t>
  </si>
  <si>
    <t>R2-1</t>
  </si>
  <si>
    <t>R2-2</t>
  </si>
  <si>
    <t>R2-3</t>
  </si>
  <si>
    <t>R2-4</t>
  </si>
  <si>
    <t>R2-5</t>
  </si>
  <si>
    <t>R2-6</t>
  </si>
  <si>
    <t>R2-7</t>
  </si>
  <si>
    <t>R2-8</t>
  </si>
  <si>
    <t>R2-5-1</t>
  </si>
  <si>
    <t>R3-1-1</t>
  </si>
  <si>
    <t>R3-1-2</t>
  </si>
  <si>
    <t>R3-1-3</t>
  </si>
  <si>
    <t>R3-1-4</t>
  </si>
  <si>
    <t>R3-1-5</t>
  </si>
  <si>
    <t>R3-1-6</t>
  </si>
  <si>
    <r>
      <t>Pakalpojumu pārvaldības uzdevumi (</t>
    </r>
    <r>
      <rPr>
        <u/>
        <sz val="14"/>
        <color rgb="FFC00000"/>
        <rFont val="Arial Narrow"/>
        <family val="2"/>
        <charset val="186"/>
      </rPr>
      <t>PU</t>
    </r>
    <r>
      <rPr>
        <u/>
        <sz val="14"/>
        <color theme="1"/>
        <rFont val="Arial Narrow"/>
        <family val="2"/>
        <charset val="186"/>
      </rPr>
      <t>) un lomu pienākumi (</t>
    </r>
    <r>
      <rPr>
        <u/>
        <sz val="14"/>
        <color rgb="FFC00000"/>
        <rFont val="Arial Narrow"/>
        <family val="2"/>
        <charset val="186"/>
      </rPr>
      <t>LP</t>
    </r>
    <r>
      <rPr>
        <u/>
        <sz val="14"/>
        <color theme="1"/>
        <rFont val="Arial Narrow"/>
        <family val="2"/>
        <charset val="186"/>
      </rPr>
      <t>)</t>
    </r>
  </si>
  <si>
    <r>
      <t>Pakalpojumu izveides, sniegšanas un pilnveides nosacījumi (</t>
    </r>
    <r>
      <rPr>
        <u/>
        <sz val="14"/>
        <color rgb="FFC00000"/>
        <rFont val="Arial Narrow"/>
        <family val="2"/>
        <charset val="186"/>
      </rPr>
      <t>N</t>
    </r>
    <r>
      <rPr>
        <u/>
        <sz val="14"/>
        <color theme="1"/>
        <rFont val="Arial Narrow"/>
        <family val="2"/>
        <charset val="186"/>
      </rPr>
      <t>)</t>
    </r>
  </si>
  <si>
    <r>
      <t>Pakalpojumiem un pakalpojumu pārvaldībai nepieciešamās spējas (</t>
    </r>
    <r>
      <rPr>
        <u/>
        <sz val="14"/>
        <color rgb="FFC00000"/>
        <rFont val="Arial Narrow"/>
        <family val="2"/>
        <charset val="186"/>
      </rPr>
      <t>S</t>
    </r>
    <r>
      <rPr>
        <u/>
        <sz val="14"/>
        <color theme="1"/>
        <rFont val="Arial Narrow"/>
        <family val="2"/>
        <charset val="186"/>
      </rPr>
      <t>) un resursi (</t>
    </r>
    <r>
      <rPr>
        <u/>
        <sz val="14"/>
        <color rgb="FFC00000"/>
        <rFont val="Arial Narrow"/>
        <family val="2"/>
        <charset val="186"/>
      </rPr>
      <t>R</t>
    </r>
    <r>
      <rPr>
        <u/>
        <sz val="14"/>
        <color theme="1"/>
        <rFont val="Arial Narrow"/>
        <family val="2"/>
        <charset val="186"/>
      </rPr>
      <t>)</t>
    </r>
  </si>
  <si>
    <t>✦ ir apzinātas un dokumentētas pakalpojumu pārvaldībai un "Pakalpojumu kultūrai" atbilstošas iestādes vērtības</t>
  </si>
  <si>
    <t>✦ pakalpojumu pārvaldībai atbilstošās vērtības ir zināmas visiem pakalpojumu pārvaldībā iesaistītajiem</t>
  </si>
  <si>
    <t>✦ pakalpojumu pārvaldībai atbilstošās vērtības tiek skaidrotas un popularizētas</t>
  </si>
  <si>
    <t>✦ ikdienā tiek popularizēta un veicināta vērtībām atbilstoša pakalpojumu pārvaldībā iesaistīto rīcība</t>
  </si>
  <si>
    <t>✦ iestādes pakalpojumu pārvaldības dalībniekiem ir sapratne un pārliecība par pakalpojumu pārvaldības jēgu un nepieciešamību, un iestādes pakalpojumu pārvaldības dalībnieki ikdienā īsteno pakalpojumu pārvaldību</t>
  </si>
  <si>
    <t>✦ vadība visos pārvaldības līmeņos skaidro un popularizē "Saimnieka attieksmei" atbilstošu rīcību</t>
  </si>
  <si>
    <t>✦ ir izveidoti un ir pieejami specializēti, ar konkrēta pakalpojuma pārvaldību saistīti procesi</t>
  </si>
  <si>
    <t>✦ ir izveidots specializēts, ar konkrēta pakalpojuma pārvaldību saistīts normatīvais regulējums</t>
  </si>
  <si>
    <t>✦ pakalpojumu pārvaldības īstenošanai piesaistītie partneri tiek pārvaldīti, tostarp:
       ✦ ir noslēgtas vienošanās, kas ietver pakalpojumu līmeņu nosacījumus
       ✦ partneri tiek regulāri vērtēti</t>
  </si>
  <si>
    <t>✦ nodrošina nepieciešamo informāciju iestādes pakalpojumu attīstības plāna izveidei un aktualizēšanai</t>
  </si>
  <si>
    <t>✦ piedalās iestādes pakalpojumu attīstības plāna izveidē un aktualizēšanā</t>
  </si>
  <si>
    <t>✦ plāno, veido, ievieš un uztur konkrētu iestādes pakalpojumu, nodrošinot tā atbilstību vajadzībām, prasībām un pakalpojumu izveides, sniegšanas un pilnveides nosacījumiem</t>
  </si>
  <si>
    <t>✦ organizē un vada sadarbību konkrēta pakalpojuma ieviešanas gaitā</t>
  </si>
  <si>
    <t>✦ informē klientus un apmāca lietotājus</t>
  </si>
  <si>
    <t>✦ pārrauga konkrēta pakalpojuma ieviešanas rezultātus</t>
  </si>
  <si>
    <t>✦ plāno un koordinē konkrēta pakalpojuma uzturēšanu, attīstību un pielāgošanu mainīgām pakalpojumu saņēmēju vajadzībām un situācijām</t>
  </si>
  <si>
    <t>✦ apzina un nosaka konkrēta pakalpojuma galvenās saņēmēju grupas</t>
  </si>
  <si>
    <t>✦ seko konkrēta pakalpojuma galveno saņēmēju grupu vajadzību izmaiņu tendencēm un novērtē to ietekmi uz pakalpojumu</t>
  </si>
  <si>
    <t>✦ plāno konkrēta pakalpojuma izmaiņas saistībā ar pieprasījuma izmaiņām</t>
  </si>
  <si>
    <t>✦ apzina konkrēta pakalpojuma galveno saņēmēju grupu vajadzības un pieprasījumu pēc pakalpojuma, tostarp:
       ✦ iespējamos apjomus
       ✦ nepieciešamo rezultātu
       ✦ pakalpojuma saņemšanas veidu</t>
  </si>
  <si>
    <t>✦ nosaka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t>
  </si>
  <si>
    <r>
      <t xml:space="preserve">✦ nosaka konkrēta pakalpojuma sniegšanas un uzturēšanas </t>
    </r>
    <r>
      <rPr>
        <b/>
        <sz val="10"/>
        <color theme="1"/>
        <rFont val="Arial Narrow"/>
        <family val="2"/>
        <charset val="186"/>
      </rPr>
      <t>rezultativitātes rādītājus</t>
    </r>
    <r>
      <rPr>
        <sz val="10"/>
        <color theme="1"/>
        <rFont val="Arial Narrow"/>
        <family val="2"/>
        <charset val="186"/>
      </rPr>
      <t xml:space="preserve"> (galvenos darbības rādītājus) un dokumentē tos pakalpojuma aprakstā</t>
    </r>
  </si>
  <si>
    <r>
      <t xml:space="preserve">✦ nosaka konkrēta pakalpojuma sniegšanas un uzturēšanas </t>
    </r>
    <r>
      <rPr>
        <b/>
        <sz val="10"/>
        <color theme="1"/>
        <rFont val="Arial Narrow"/>
        <family val="2"/>
        <charset val="186"/>
      </rPr>
      <t>efektivitātes rādītājus</t>
    </r>
    <r>
      <rPr>
        <sz val="10"/>
        <color theme="1"/>
        <rFont val="Arial Narrow"/>
        <family val="2"/>
        <charset val="186"/>
      </rPr>
      <t xml:space="preserve"> (galvenos darbības rādītājus) un dokumentē tos pakalpojuma aprakstā</t>
    </r>
  </si>
  <si>
    <t>LP2-5-6</t>
  </si>
  <si>
    <t>✦ visos konkrēta pakalpojuma pārvaldības posmos apzina, plāno un pieprasa konkrēta pakalpojuma pārvaldībai nepieciešamo nodrošinājumu (nepieciešamās spējas un resursus)</t>
  </si>
  <si>
    <t>✦ analizē konkrēta pakalpojuma sniegšanas apjomus un to izmaiņu tendences</t>
  </si>
  <si>
    <t>✦ nosaka prasības un pieprasa konkrēta pakalpojuma vajadzībām nepieciešamo nodrošinājumu</t>
  </si>
  <si>
    <t>✦ kontrolē konkrēta pakalpojuma pārvaldībai faktiski nepieciešamā un esošā nodrošinājuma atbilstību</t>
  </si>
  <si>
    <t>✦ aktualizē prasības un prioritātes konkrēta pakalpojuma nodrošināšanai un attīstībai nepieciešamajiem resursiem</t>
  </si>
  <si>
    <t>✦ apzina nepieciešamos ar konkrēta pakalpojuma pārvaldību saistītus speciālos normatīvos aktus</t>
  </si>
  <si>
    <t>✦ izstrādā jaunus ar konkrēta pakalpojuma pārvaldību saistītus speciālos normatīvos aktus</t>
  </si>
  <si>
    <t>✦ veic izmaiņas un papildinājumus esošajos ar konkrēta pakalpojuma pārvaldību saistītajos speciālajos normatīvajos aktos</t>
  </si>
  <si>
    <t>✦ kontrolē un nodrošina konkrēta pakalpojuma piedāvāšanu pakalpojumu saņēmējiem – informācijas publicēšanu, pieejamību un aktualizēšanu pakalpojumu saņēmējiem paredzētos katalogos (piemēram, vispārējās un specializētās pašapkalpošanās tīmekļvietnēs un mobilās aplikācijās), tostarp kontrolē konkrēta pakalpojuma apraksta pieejamību</t>
  </si>
  <si>
    <t>✦ apzina konkrēta pakalpojuma saņēmējiem nepieciešamos pakalpojuma līmeņa vienošanās nosacījumus</t>
  </si>
  <si>
    <t>✦ apzina konkrēta pakalpojuma sniegšanas iespējas – pakalpojuma līmeņa nosacījumus</t>
  </si>
  <si>
    <t>✦ saskaņo konkrētam pakalpojumam pakalpojuma līmeņa vienošanās nosacījumus ar pakalpojuma saņēmējiem</t>
  </si>
  <si>
    <t>✦ koordinē ar konkrētu pakalpojumu saistītās citu iestāžu darbības un pārrobežu sadarbību</t>
  </si>
  <si>
    <t>✦ saskaņo ar konkrēta pakalpojuma pārvaldību saistītās darbības ar citām iesaistītajām iestādēm, tostarp ar pakalpojumu saņēmējiem un pakalpojumu sniegšanā un nodrošināšanā iesaistītajiem partneriem</t>
  </si>
  <si>
    <t>✦ uzkrāj un aktualizē zināšanas par situācijām un veiktajām darbībām, kas saistītas ar konkrēta pakalpojuma pieejamības pārtraukumiem, pārtraukumu cēloņiem, cēloņu novēršanas gaitu un rezultātiem, tostarp:
       ✦ nodrošina un kontrolē zināšanu uzkrāšanu un aktualizēšanu
       ✦ nodrošina zināšanu pieejamību</t>
  </si>
  <si>
    <t>✦ sniedz konkrēta pakalpojuma sniegšanā iesaistītajiem nepieciešamo metodisko atbalstu, tostarp par:
       ✦ informācijas un zināšanu izmantošanu
       ✦ iestādes pakalpojumu sniegšanu</t>
  </si>
  <si>
    <t>LP2-13-6</t>
  </si>
  <si>
    <t>✦ nosaka nepieciešamos konkrēta pakalpojuma pieejamības līmeņus</t>
  </si>
  <si>
    <t>✦ veic konkrēta pakalpojuma risku analīzi</t>
  </si>
  <si>
    <t>✦ nosaka konkrēta pakalpojuma kritiskās komponentes</t>
  </si>
  <si>
    <t>✦ mēra konkrēta pakalpojuma faktisko pieejamību</t>
  </si>
  <si>
    <t>✦ veido un uztur konkrēta pakalpojuma pieejamības un nepārtrauktības plānus</t>
  </si>
  <si>
    <t>✦ nodrošina nepieciešamo konkrēta pakalpojuma pieejamību un nepārtrauktību (īsteno proaktīvas un reaktīvas aktivitātes)</t>
  </si>
  <si>
    <t>✦ pārvalda pakalpojumu saņēmēju konkrēta pakalpojuma pieprasījumus un nodrošina to izpildi</t>
  </si>
  <si>
    <t>✦ organizē konkrēta pakalpojuma pieprasījumu izpildi – ja nepieciešams, piesaista pakalpojuma sniedzējus</t>
  </si>
  <si>
    <t>✦ pieņem lēmumus, ierosina izmaiņas un plāno uzlabojumus saistībā ar pakalpojuma pieprasījumu izpildi</t>
  </si>
  <si>
    <t>✦ pilnveido konkrēta pakalpojuma pieprasījuma apstrādes procesu</t>
  </si>
  <si>
    <t>✦ veic korektīvas darbības neatbilstību gadījumos un nodrošina pakalpojumu līmeņu vienošanās nosacījumu izpildes atbilstību noteiktajiem nosacījumiem</t>
  </si>
  <si>
    <t>✦ konsultē un apmāca pakalpojumu saņēmējus par konkrēta pakalpojuma lietošanas nosacījumiem</t>
  </si>
  <si>
    <t>✦ uzrauga pakalpojumu saņēmēju pakalpojumu lietošanas nosacījumu ievērošanu</t>
  </si>
  <si>
    <t>✦ izvērtē pakalpojumu saņēmēju ierosinājumus un sūdzības un pieņem atbilstošus lēmumus</t>
  </si>
  <si>
    <t>✦ informē ierosinājumu un sūdzību iesniedzējus par pieņemtajiem lēmumiem un veiktajām darbībām</t>
  </si>
  <si>
    <t>✦ vērtē konkrēta pakalpojuma izmaiņām nepieciešamā nodrošinājuma atbilstību</t>
  </si>
  <si>
    <t>✦ plāno konkrēta pakalpojuma izmaiņām nepieciešamā nodrošinājuma atbilstību un organizē savstarpēju salāgošanu</t>
  </si>
  <si>
    <t>✦ seko konkrēta pakalpojuma saņēmēju vajadzību un situācijas izmaiņām</t>
  </si>
  <si>
    <t>✦ apzina, pieņem atbilstošus lēmumus un veic atbilstošas izmaiņas konkrētā pakalpojumā</t>
  </si>
  <si>
    <t>✦ nodrošina konkrēta pakalpojuma iespējami ātru pieejamības atjaunošanu neplānotu, pilnīgu vai daļēju pieejamības pārtraukumu gadījumos (atbilstoši pakalpojumu līmeņu vienošanās nosacījumiem)</t>
  </si>
  <si>
    <t>✦ kontrolē citu iesaistīto veiktās pieejamības atjaunošanas darbības</t>
  </si>
  <si>
    <t>✦ analizē un dokumentē veiktās darbības</t>
  </si>
  <si>
    <t>✦ ja nepieciešams, veic korektīvas darbības</t>
  </si>
  <si>
    <t>✦ veic nepieciešamās darbības, lai nodrošinātu konkrēta pakalpojuma neplānotu, pilnīgu vai daļēju pieejamības pārtraukumu cēloņu apzināšanu un novēršanu</t>
  </si>
  <si>
    <t>✦ analizē un dokumentē pieejamības pārtraukumu cēloņus</t>
  </si>
  <si>
    <t>✦ apzina iespējamos risinājumus</t>
  </si>
  <si>
    <t>✦ pieņem lēmumus un ierosina izmaiņas</t>
  </si>
  <si>
    <t>✦ nodrošina izmaiņu īstenošanu</t>
  </si>
  <si>
    <t>✦ mēra un uzkrāj konkrēta pakalpojuma sniegšanas un uzturēšanas rezultativitātes un efektivitātes rādītājus (galvenos darbības rādītājus)</t>
  </si>
  <si>
    <t>✦ analizē iegūtos mērījumu rezultātus</t>
  </si>
  <si>
    <t>✦ nodrošina atbilstošo pārvaldības dalībnieku iesaisti aktivitāšu īstenošanā</t>
  </si>
  <si>
    <t>✦ plāno un nodrošina katras īstenotās aktivitātes kontrolei nepieciešamās spējas un resursus</t>
  </si>
  <si>
    <t>✦ veic katras īstenotās aktivitātes procesa, rezultāta un efektivitātes kontroli</t>
  </si>
  <si>
    <t>✦ nepieciešamības gadījumā plāno, nodrošina vai ierosina pilnveides aktivitātes</t>
  </si>
  <si>
    <t>✦ apzina, plāno un koordinē konkrēta pakalpojuma pārvaldībai nepieciešamo finansējumu</t>
  </si>
  <si>
    <t>✦ apzina konkrēta pakalpojuma pārvaldības faktiskās izmaksas</t>
  </si>
  <si>
    <t>✦ kontrolē konkrēta pakalpojuma pārvaldības faktisko izmaksu atbilstību plānotajām</t>
  </si>
  <si>
    <t>✦ ir nodrošināta personāla atbilstība veicamajiem pienākumiem – pakalpojumu pārvaldībā iesaistīto cilvēku rakstura iezīmju atbilstība veicamajiem pakalpojumu pārvaldības pienākumiem katrā no pakalpojumu pārvaldības virzieniem</t>
  </si>
  <si>
    <t>✦ galvenie darbības rādītāji un to vērtības tiek plānotas un dokumentētas pakalpojuma aprakstā</t>
  </si>
  <si>
    <t>✦ galveno darbības rādītāju faktiskie rezultāti tiek mērīti un uzkrāti</t>
  </si>
  <si>
    <t>N1-1-1</t>
  </si>
  <si>
    <t>N1-1-2</t>
  </si>
  <si>
    <t>N1-1-3</t>
  </si>
  <si>
    <t>N1-1-4</t>
  </si>
  <si>
    <t>N1-1-5</t>
  </si>
  <si>
    <t>N1-1-6</t>
  </si>
  <si>
    <t>N1-1-7</t>
  </si>
  <si>
    <t>✦ pakalpojumam ir noteikti pakalpojuma pārvaldībai nepieciešamie rezultativitātes rādītāji (galvenie darbības rādītāji)</t>
  </si>
  <si>
    <t>✦ pakalpojumam ir noteikti pakalpojuma pārvaldībai nepieciešamie efektivitātes rādītāji (galvenie darbības rādītāji)</t>
  </si>
  <si>
    <t>✦ pakalpojumam ir noteikti pakalpojuma pārvaldībai nepieciešamie rezultējošie rādītāji (galvenie darbības rādītāji)</t>
  </si>
  <si>
    <t>✦ pakalpojumam ir noteikti pakalpojuma pārvaldībai nepieciešamie virzošie rādītāji (galvenie darbības rādītāji)</t>
  </si>
  <si>
    <t>✦ galveno darbības rādītāju faktiskie rezultāti tiek analizēti un izmantoti:
       ✦ rezultējošie rādītāji – lai novērtētu tendenci, virzību uz mērķi un mērķa sasniegšanu
       ✦ virzošie rādītāji – lai ikdienā ietekmētu virzību uz mērķi</t>
  </si>
  <si>
    <t>N1-2-1</t>
  </si>
  <si>
    <t>N1-2-2</t>
  </si>
  <si>
    <t>N1-2-3</t>
  </si>
  <si>
    <t>N1-2-4</t>
  </si>
  <si>
    <t>N1-2-5</t>
  </si>
  <si>
    <t>N1-2-6</t>
  </si>
  <si>
    <t>N1-2-7</t>
  </si>
  <si>
    <t>✦ pakalpojumam ir viegli nodrošināt pieejamību un nepārtrauktību, tostarp atjaunot darba spējas pārtraukumu gadījumos</t>
  </si>
  <si>
    <t>✦ pakalpojumam ir ērta un lēta ekspluatācija</t>
  </si>
  <si>
    <t>✦ pakalpojuma pārvaldībā, tostarp sniegšanā ir maz iesaistītā personāla</t>
  </si>
  <si>
    <t>✦ pakalpojuma pārvaldībā, tostarp sniegšanā nav nepieciešamas īpašas, retas kompetences</t>
  </si>
  <si>
    <t>✦ pakalpojumam nav atkarība no daudzām sistēmām – nodrošinošajiem resursiem</t>
  </si>
  <si>
    <t>✦ pakalpojumam nav būtiskas atkarības no partnera vai daudziem partneriem – piegādātājiem (piegādātāju atkarība)</t>
  </si>
  <si>
    <t>N1-3-1</t>
  </si>
  <si>
    <t>N1-3-2</t>
  </si>
  <si>
    <t>N1-3-3</t>
  </si>
  <si>
    <t>N1-3-4</t>
  </si>
  <si>
    <t>N1-3-5</t>
  </si>
  <si>
    <t>✦ pakalpojuma pielāgošana mainīgām vajadzībām un apstākļiem ir ātra (piemēram, nav nepieciešamas izmaiņas normatīvajā regulējumā, nav nepieciešamas sarežģītas iepirkumu procedūras)</t>
  </si>
  <si>
    <t>✦ pakalpojuma pielāgošana mainīgām vajadzībām un apstākļiem ir vienkārša (piemēram, nav būtiski jāmaina tehnoloģiskais nodrošinājums, personāla kompetences, pakalpojuma sniegšanas procesi)</t>
  </si>
  <si>
    <t>N1-3-6</t>
  </si>
  <si>
    <t>✦ pakalpojumam ir izveidoti labi saprotami un ērti lietojami pakalpojuma pilnveides plāni</t>
  </si>
  <si>
    <t>✦ pakalpojumam ir izveidotas procedūras pakalpojuma rezultativitātes un efektivitātes nemitīgai pilnveidei, tostarp spēju un resursu optimizācijai (kompetences, personāls, procesi, tehnoloģijas, partnerattiecības, izmaksas)</t>
  </si>
  <si>
    <t>N1-4-1</t>
  </si>
  <si>
    <t>N1-4-2</t>
  </si>
  <si>
    <t>N1-4-3</t>
  </si>
  <si>
    <t>N1-4-4</t>
  </si>
  <si>
    <t>N1-4-5</t>
  </si>
  <si>
    <t>N1-4-6</t>
  </si>
  <si>
    <t>N1-4-7</t>
  </si>
  <si>
    <t>N1-4-8</t>
  </si>
  <si>
    <t>N1-4-9</t>
  </si>
  <si>
    <t>✦ pakalpojums ir aprakstīts atbilstoši valstī vienotai formai</t>
  </si>
  <si>
    <t>✦ pakalpojums ir veidots atbilstoši valstī vienotām pakalpojumu izveides vadlīnijām</t>
  </si>
  <si>
    <t>✦ pakalpojuma apraksts ietver pakalpojuma sniegšanai nepieciešamo informāciju</t>
  </si>
  <si>
    <t>✦ pakalpojuma apraksts ietver pakalpojuma pārvaldībai nepieciešamo  informāciju</t>
  </si>
  <si>
    <t>✦ pakalpojuma apraksts ir pieejams pakalpojumu pārvaldībā iesaistītajiem</t>
  </si>
  <si>
    <t>✦ pakalpojumam ir viegli uztverams un būtībai atbilstošs nosaukums un apraksts</t>
  </si>
  <si>
    <t>✦ pakalpojuma apraksts ir iekļauts (reģistrēts) "Valsts vienotajā reģistrā"</t>
  </si>
  <si>
    <t>N1-5-1</t>
  </si>
  <si>
    <t>N1-5-2</t>
  </si>
  <si>
    <t>N2-1-1</t>
  </si>
  <si>
    <t>N2-1-2</t>
  </si>
  <si>
    <t>N2-1-3</t>
  </si>
  <si>
    <t>✦ pakalpojums atbilst valsts, nozares vai pašvaldības, vai iestādes attīstības prioritātēm un mērķiem – ir skaidri apzināta pakalpojuma loma un devums attīstības prioritāšu un mērķu īstenošanā</t>
  </si>
  <si>
    <t>✦ pakalpojums atbilst iestādes funkcijām un uzdevumiem</t>
  </si>
  <si>
    <t>✦ pakalpojuma sasaiste ar attīstības prioritātēm un mērķiem, funkcijām un uzdevumiem ir dokumentēta pakalpojuma aprakstā “Valsts vienotajā reģistrā”</t>
  </si>
  <si>
    <t>N2-2-1</t>
  </si>
  <si>
    <t>N2-2-2</t>
  </si>
  <si>
    <t>N2-2-3</t>
  </si>
  <si>
    <t>N2-2-4</t>
  </si>
  <si>
    <t>N2-2-5</t>
  </si>
  <si>
    <t>✦ pakalpojuma izveidē un sniegšanā ir apzinātas un ņemtas vērā pakalpojuma saņēmēju vajadzības</t>
  </si>
  <si>
    <t>✦ pakalpojums pilnībā apmierina pakalpojuma saņēmēju vajadzības (saņēmēju prasības), tostarp:
       ✦ saņemtā pakalpojuma rezultāts (kvantitāte un kvalitāte)
       ✦ saņemtā pakalpojuma efektivitāte (patērētais laiks, darbs un izmaksas)
       ✦ pakalpojuma saņemšanas process (ērtība un vienkāršība)</t>
  </si>
  <si>
    <t>N2-2-6</t>
  </si>
  <si>
    <t>N3-1-1</t>
  </si>
  <si>
    <t>N3-1-2</t>
  </si>
  <si>
    <t>N3-1-3</t>
  </si>
  <si>
    <t>N2-2-7</t>
  </si>
  <si>
    <t>✦ pakalpojuma līmeņa vienošanās nosacījumu ievērošana tiek kontrolēta</t>
  </si>
  <si>
    <t>✦ pakalpojuma saņēmējiem ir iespēja izvēlēties sev atbilstošāko pakalpojuma saņemšanas vidi un kanālus</t>
  </si>
  <si>
    <t>✦ pakalpojumu var pieprasīt un saņemt pakalpojuma līmeņa vienošanās nosacījumiem atbilstošā teritorijā vai vietā, tostarp saņemt atbalstu (palīdzību) pakalpojuma pieprasīšanai un pakalpojuma saņemšanai</t>
  </si>
  <si>
    <t>✦ lēmums par pakalpojuma teritoriālo piekļūstamību (iespēju pakalpojumu pieprasīt, saņemt un nodrošināt atbalstu tā pieprasīšanai un saņemšanai) ir pieņemts pamatoti, izvērtējot:
       ✦ valsts reģionālo politiku
       ✦ plānošanas reģionu teritorijas plānošanas dokumentos noteikto pakalpojumu izvietojumu (tīklu)
       ✦ nozares, pašvaldības un iestādes pakalpojumu attīstības plānu
       ✦ konkrētā pakalpojuma būtību un specifiku
       ✦ pakalpojuma saņēmējiem nepieciešamo un pakalpojuma sniedzējiem iespējamo teritoriālo pārklājumu vai konkrētas vietas
       ✦ konkrētam pakalpojumam pieejamos pakalpojuma pieprasīšanas, pakalpojuma saņemšanas un atbalsta saņemšanas kanālus</t>
  </si>
  <si>
    <t>N3-2-1</t>
  </si>
  <si>
    <t>N3-2-2</t>
  </si>
  <si>
    <t>N3-2-3</t>
  </si>
  <si>
    <t>N3-2-4</t>
  </si>
  <si>
    <t>✦ pakalpojumu ir iespējams pieprasīt un saņemt personām ar zemiem ienākumiem – personām, kas nav materiāli pietiekami nodrošinātas digitālo tehnoloģiju iegādei</t>
  </si>
  <si>
    <t>✦ pakalpojumu ir iespējams pieprasīt un saņemt personām ar funkcionāliem traucējumiem – personām, kas dažādu iemeslu dēļ nav spējīgas izmantot digitālās tehnoloģijas, vai kam ir apgrūtināta vai neiespējama piekļuve pakalpojumam fiziskā vidē</t>
  </si>
  <si>
    <t>N3-3-1</t>
  </si>
  <si>
    <t>N3-3-2</t>
  </si>
  <si>
    <t>N3-3-3</t>
  </si>
  <si>
    <t>N3-4-1</t>
  </si>
  <si>
    <t>N3-4-2</t>
  </si>
  <si>
    <t>N3-4-3</t>
  </si>
  <si>
    <t>N3-4-4</t>
  </si>
  <si>
    <t>N3-4-5</t>
  </si>
  <si>
    <t>N3-4-6</t>
  </si>
  <si>
    <t>N3-4-7</t>
  </si>
  <si>
    <t>N3-4-8</t>
  </si>
  <si>
    <t>N3-4-9</t>
  </si>
  <si>
    <t>✦ ārvalstu iedzīvotājiem un uzņēmējiem ir nodrošināta viegla un lietotājdraudzīga piekļuve informācijai par pakalpojumu, pakalpojuma saņemšanas kārtību un atbalsta iespējām</t>
  </si>
  <si>
    <t>✦ ārvalstu iedzīvotājiem un uzņēmējiem ir nodrošināta informācijas viegla atrašana un saprotamība</t>
  </si>
  <si>
    <t>✦ ārvalstu iedzīvotājiem un uzņēmējiem ir nodrošināta iespēja saņemt palīdzību (atbalstu) pakalpojuma pieprasīšanai un saņemšanai</t>
  </si>
  <si>
    <t>✦ ārvalstu iedzīvotājiem un uzņēmējiem ir nodrošināta iespēja novērtēt pakalpojuma pieprasīšanas un saņemšanas atbilstību vajadzībām, procesu un saņemtā rezultāta kvalitāti</t>
  </si>
  <si>
    <t>✦ ārvalstu iedzīvotājiem un uzņēmējiem ir nodrošināta piekļuve pakalpojumam gan atrodoties Latvijas teritorijā, gan atrodoties ārpus Latvijas teritorijas</t>
  </si>
  <si>
    <t>✦ ārvalstu iedzīvotājiem un uzņēmējiem ir nodrošināta iespēja izmantot savus identifikācijas un autentifikācijas līdzekļus klātienes pakalpojuma pieprasīšanai un saņemšanai</t>
  </si>
  <si>
    <t>N4-1-1</t>
  </si>
  <si>
    <t>N4-1-2</t>
  </si>
  <si>
    <t>N4-1-3</t>
  </si>
  <si>
    <t>N4-2-1</t>
  </si>
  <si>
    <t>N4-2-2</t>
  </si>
  <si>
    <t>N4-2-3</t>
  </si>
  <si>
    <t>N4-2-4</t>
  </si>
  <si>
    <t>N4-2-5</t>
  </si>
  <si>
    <t>✦ partneri (pakalpojuma sniedzēji un nepieciešamo pakalpojumu piegādātāji) ir iesaistīti pakalpojuma pilnveidē un attīstībā – tiek ņemts vērā partneru viedoklis un ieteikumi</t>
  </si>
  <si>
    <t>✦ izmantojot partnerus – pakalpojuma sniedzējus, pakalpojumam ir nodrošināta augstāka:
       ✦ efektivitāte
       ✦ rezultativitāte
       ✦ pieejamība
       ✦ piekļūstamība</t>
  </si>
  <si>
    <t>✦ pakalpojuma pārvaldībā ir iesaistīti partneri – pakalpojuma sniedzēji</t>
  </si>
  <si>
    <t>✦ pakalpojuma pārvaldībā ir iesaistīti partneri – pakalpojumu piegādātāji</t>
  </si>
  <si>
    <t>N5-1-1</t>
  </si>
  <si>
    <t>N5-1-2</t>
  </si>
  <si>
    <t>N5-1-3</t>
  </si>
  <si>
    <t>N5-1-4</t>
  </si>
  <si>
    <t>N5-1-5</t>
  </si>
  <si>
    <t>✦ pakalpojumam ir izveidots tehnoloģiskais nodrošinājums pakalpojuma pieprasījumu apstrādei (rezultāta sagatavošanai) elektroniskā vidē, tostarp automatizētai pakalpojuma pieprasījumu apstrādei</t>
  </si>
  <si>
    <t>✦ pakalpojuma pieprasījuma tehnoloģiskais nodrošinājums (tostarp e-formas, e-lietotnes un mobilās aplikācijas) ir sasaistīts ar pamatdarbības sistēmām, un pakalpojuma rezultātu ir iespējams sagatavot elektroniskā vidē, bez personāla "roku darba"</t>
  </si>
  <si>
    <t>✦ pakalpojumam ir izveidots tehnoloģiskais nodrošinājums starpsistēmu sadarbības nodrošināšanai (d–pakalpojumiem)</t>
  </si>
  <si>
    <t>N5-1-6</t>
  </si>
  <si>
    <t>N5-2-1</t>
  </si>
  <si>
    <t>✦ pakalpojums spēj sadarboties ar citiem pakalpojumiem – ir nodrošināta ar pakalpojumu saistīto digitālo tehnoloģiju sadarbspēja, kas dod iespēju automatizēt pakalpojumu sniegšanas procesu, veidojot automatizētas pakalpojumu plūsmas, tostarp automatizēti apmainīties ar informāciju</t>
  </si>
  <si>
    <t>N6-1-1</t>
  </si>
  <si>
    <t>N6-1-2</t>
  </si>
  <si>
    <t>N6-1-3</t>
  </si>
  <si>
    <t>N6-1-4</t>
  </si>
  <si>
    <t>N6-1-5</t>
  </si>
  <si>
    <t>N6-1-6</t>
  </si>
  <si>
    <t>N6-1-7</t>
  </si>
  <si>
    <t>N6-1-8</t>
  </si>
  <si>
    <t>N6-1-9</t>
  </si>
  <si>
    <t>✦ informācija par pakalpojumu ir vienkārši un ērti pieejama</t>
  </si>
  <si>
    <t>✦ pakalpojumam ir viegli uztverams, saprotams un tā būtībai atbilstošs nosaukums un apraksts</t>
  </si>
  <si>
    <t>✦ pakalpojuma pieprasīšanai un saņemšanai paredzētais tehnoloģiskais nodrošinājums ir vienkārši un ērti lietojams (tostarp pašapkalpošanās tīmekļvietne, e-lietotne vai e-forma, lietotne viedtālrunī, mākslīgā intelekta risinājumi)</t>
  </si>
  <si>
    <t>N6-2-1</t>
  </si>
  <si>
    <t>N6-2-2</t>
  </si>
  <si>
    <t>N6-2-3</t>
  </si>
  <si>
    <t>N6-2-4</t>
  </si>
  <si>
    <t>N6-2-5</t>
  </si>
  <si>
    <t>N7-1-1</t>
  </si>
  <si>
    <t>N7-1-2</t>
  </si>
  <si>
    <t>N7-1-3</t>
  </si>
  <si>
    <t>N7-1-4</t>
  </si>
  <si>
    <t>N7-1-5</t>
  </si>
  <si>
    <t>N7-1-6</t>
  </si>
  <si>
    <t>✦ pakalpojums spēj automātiski pielāgoties dažādiem papildu nosacījumiem, tostarp teritorijai vai konkrētai pakalpojuma saņemšanas vietai</t>
  </si>
  <si>
    <t>✦ pakalpojums spēj automātiski pielāgoties konkrētam kontekstam, tostarp situācijai, apstākļiem, notikumiem</t>
  </si>
  <si>
    <t>✦ pakalpojums spēj automātiski pielāgoties konkrētam pakalpojuma saņēmējam, tostarp konkrētai personai</t>
  </si>
  <si>
    <t>N7-2-1</t>
  </si>
  <si>
    <t>N7-2-2</t>
  </si>
  <si>
    <t>N7-2-3</t>
  </si>
  <si>
    <t>N7-2-4</t>
  </si>
  <si>
    <t>N7-2-5</t>
  </si>
  <si>
    <t>✦ pakalpojumu ir iespējams sniegt bez pakalpojuma saņēmēja līdzdalības (pilnībā automātiski)</t>
  </si>
  <si>
    <t>N7-2-6</t>
  </si>
  <si>
    <t>✦ pakalpojums var tikt sniegts bez pakalpojuma pieprasījuma – vienreizēji</t>
  </si>
  <si>
    <t>✦ pakalpojums var tikt sniegts bez pakalpojuma pieprasījuma – regulāri</t>
  </si>
  <si>
    <t>✦ pakalpojuma saņēmējiem ir nodrošināta iespēja atteikties no pakalpojumu proaktīvas saņemšanas – izvēlēties nosacījumus mijiedarbībai ar pakalpojumu sniedzējiem</t>
  </si>
  <si>
    <t>N7-3-1</t>
  </si>
  <si>
    <t>N7-3-2</t>
  </si>
  <si>
    <t>N8-1-1</t>
  </si>
  <si>
    <t>N8-2-1</t>
  </si>
  <si>
    <t>N8-2-2</t>
  </si>
  <si>
    <t>✦ pakalpojums ir viens no "kompetenču centra" pakalpojumiem</t>
  </si>
  <si>
    <t>✦ pakalpojuma nodrošināšanā tiek izmantoti "kompetenču centru" pakalpojumi</t>
  </si>
  <si>
    <t>N9-1-1</t>
  </si>
  <si>
    <t>N9-1-2</t>
  </si>
  <si>
    <t>N9-1-3</t>
  </si>
  <si>
    <t>N9-1-4</t>
  </si>
  <si>
    <t>N9-1-5</t>
  </si>
  <si>
    <t>N10-1</t>
  </si>
  <si>
    <t>N10-1-1</t>
  </si>
  <si>
    <t>N10-1-2</t>
  </si>
  <si>
    <t>N10-1-3</t>
  </si>
  <si>
    <t>N10-1-4</t>
  </si>
  <si>
    <t>N10-1-5</t>
  </si>
  <si>
    <t>N10-1-6</t>
  </si>
  <si>
    <t>N10-1-7</t>
  </si>
  <si>
    <t>✦ pakalpojums ir uzticams un uz tā rezultātu var paļauties, tostarp ir nodrošināta pakalpojuma rezultāta atbilstības pārbaude ("izejošā kvalitātes kontrole")</t>
  </si>
  <si>
    <t>N10-1-8</t>
  </si>
  <si>
    <t>✦ pakalpojumam ir veiktas nepieciešamās darbības apdraudējumu ietekmes un varbūtības samazināšanai</t>
  </si>
  <si>
    <t>✦ nodrošina daudzkanālu piekļūstamību pakalpojumam – piekļūstamību alternatīvos pakalpojumu saņemšanas kanālos gan elektroniskā, gan "fiziskā" vidē</t>
  </si>
  <si>
    <t>✦ nodrošina teritoriālo piekļūstamību pakalpojumam – piekļūstamību pakalpojumiem visā valsts teritorijā</t>
  </si>
  <si>
    <t>✦ nodrošina piekļūstamību pakalpojumam visām sabiedrības grupām – iekļaujot personas ar zemiem ienākumiem, digitālās tehnoloģijas nepārzinošas personas un personas ar funkcionāliem traucējumiem</t>
  </si>
  <si>
    <t>✦ nodrošina pārrobežu piekļūstamību pakalpojumam – ārvalstu pakalpojumu saņēmēju piekļūstamību pakalpojumiem</t>
  </si>
  <si>
    <t>✦ pakalpojumam tiek veiktas aktivitātes pakalpojuma rezultativitātes un efektivitātes nemitīgai pilnveidei, un tās tiek veiktas atbilstoši plāniem un procedūrām (aktivitātes var tikt veiktas arī papildus plāniem – operatīvi reaģējot uz apkārtējām izmaiņām un vajadzībām)</t>
  </si>
  <si>
    <r>
      <t xml:space="preserve">✦ ir apzināta sasaiste un mijiedarbība starp pakalpojumu un tam nepieciešamo nodrošinājumu – spējām un resursiem, tostarp </t>
    </r>
    <r>
      <rPr>
        <b/>
        <sz val="10"/>
        <color theme="1"/>
        <rFont val="Arial Narrow"/>
        <family val="2"/>
        <charset val="186"/>
      </rPr>
      <t>pakalpojuma kritiskajām komponentēm</t>
    </r>
    <r>
      <rPr>
        <sz val="10"/>
        <color theme="1"/>
        <rFont val="Arial Narrow"/>
        <family val="2"/>
        <charset val="186"/>
      </rPr>
      <t xml:space="preserve"> (saistītajiem pakalpojumiem, spējām un resursiem, bez kuriem nav iespējams nodrošināt pakalpojuma sniegšanu)</t>
    </r>
  </si>
  <si>
    <t>N3-1-4</t>
  </si>
  <si>
    <t>N3-1-5</t>
  </si>
  <si>
    <t>✦ pakalpojums var tikt sniegts bez pakalpojuma pieprasījuma – iestājoties noteiktai situācijai, izpildoties noteiktiem nosacījumiem vai notiekot kādam notikumam</t>
  </si>
  <si>
    <t>Pakalpojumiem un pakalpojumu pārvaldībai nepieciešamās spējas un resursi</t>
  </si>
  <si>
    <t>Pazīme summēšanai</t>
  </si>
  <si>
    <t>✦ pakalpojumam noteiktie pakalpojuma līmeņa nosacījumi atbilst pakalpojuma saņēmēju vajadzībām</t>
  </si>
  <si>
    <t>✦ pakalpojuma apraksts spēj automātiski pielāgoties:
        ✦ konkrētam pakalpojuma saņēmējam, tostarp konkrētai personai
        ✦ konkrētam kontekstam, tostarp situācijai, apstākļiem, notikumiem
        ✦ dažādiem papildu nosacījumiem, tostarp teritorijai vai konkrētai pakalpojuma saņemšanas vietai</t>
  </si>
  <si>
    <t>✦ pakalpojuma pielāgošana mainīgām vajadzībām un apstākļiem ir ar mazām izmaksām</t>
  </si>
  <si>
    <t>✦ pakalpojuma apraksts ir pieejams publicēšanai pakalpojumu katalogos, tostarp pakalpojumu pašapkalpošanās tīmekļvietnēs un mobilajās aplikācijās</t>
  </si>
  <si>
    <t>✦ pakalpojuma teritoriālā piekļūstamība ir noteikta kā viens no pakalpojuma līmeņa vienošanās nosacījumiem (dokumentēta pakalpojuma aprakstā “Valsts vienotajā reģistrā”)</t>
  </si>
  <si>
    <t>✦ nosakot pakalpojuma teritoriālo piekļūstamību, ir salāgotas pakalpojumu saņēmēju vajadzības un pakalpojumu sniedzēju iespējas</t>
  </si>
  <si>
    <t>✦ ārvalstu iedzīvotājiem un uzņēmējiem ir nodrošināta iespēja pieprasīt un saņemt pakalpojumu ērtā veidā, tostarp gan elektroniskā vidē (attālināti), gan fiziskā vidē (klātienē), atkarībā no pakalpojuma būtības un atbilstoši pieprasīšanas un saņemšanas procesiem un tehniskajām iespējām</t>
  </si>
  <si>
    <t>✦ ārvalstu iedzīvotājiem un uzņēmējiem ir nodrošināta pakalpojuma pieprasīšana un saņemšana pēc iespējas saprotamā valodā</t>
  </si>
  <si>
    <t>✦ ārvalstu iedzīvotājiem un uzņēmējiem ir nodrošināta iespēja izmantot savus elektroniskās identifikācijas un autentifikācijas līdzekļus attālinātai pakalpojuma pieprasīšanai un saņemšanai (Eiropas Savienības iedzīvotājiem un uzņēmējiem)</t>
  </si>
  <si>
    <t>✦ veidojot un pilnveidojot pakalpojumu, ir apzinātas pakalpojumu saņēmēju vajadzības</t>
  </si>
  <si>
    <t>✦ veidojot un pilnveidojot pakalpojumu, ir salāgotas pakalpojumu saimnieku un sniedzēju iespējas ar pakalpojuma saņēmēju vajadzībām</t>
  </si>
  <si>
    <t>✦ pakalpojumam ir nodrošināta atgriezeniskā saite no pakalpojumu saņēmējiem, tostarp saņemtā pakalpojuma novērtēšana un pilnveides ieteikumu sniegšana</t>
  </si>
  <si>
    <t>✦ ja tas ir iespējams pēc pakalpojuma būtības un tas ir lietderīgi, pakalpojums tiek pieprasīts, apstrādāts un sniegts elektroniskā vidē (jāņem vērā, ka ne visus pakalpojumus ir nepieciešams un ir lietderīgi pieprasīt, apstrādāt un sniegt elektroniskā vidē)</t>
  </si>
  <si>
    <t>✦ pakalpojumam ir nodrošināta automatizēta starpsistēmu (tostarp starpiestāžu) pakalpojumu pieprasījumu apstrāde un izpilde, it īpaši informācijas pakalpojumiem</t>
  </si>
  <si>
    <t>✦ ir skaidra pakalpojuma jēga un sagaidāmais labums (pakalpojuma rezultāts – apmierinātā vajadzība)</t>
  </si>
  <si>
    <t>✦ pakalpojumam ir viegli saprotams, vienkāršs un ērts pakalpojuma pieprasīšanas un saņemšanas process un nosacījumi, tostarp process ir:
       ✦ vienkāršs, ērts un ātrs
       ✦ "pierasts" un intuitīvs – tas neprasa speciālas zināšanas
       ✦ veicina "pareizu rīcību" gan no pakalpojuma saņēmēju, gan pakalpojuma sniedzēju puses</t>
  </si>
  <si>
    <r>
      <t xml:space="preserve">✦ pakalpojumam ir nodrošināts </t>
    </r>
    <r>
      <rPr>
        <b/>
        <sz val="10"/>
        <color theme="1"/>
        <rFont val="Arial Narrow"/>
        <family val="2"/>
        <charset val="186"/>
      </rPr>
      <t>attālināts pašapkalpošanās atbalsts</t>
    </r>
    <r>
      <rPr>
        <sz val="10"/>
        <color theme="1"/>
        <rFont val="Arial Narrow"/>
        <family val="2"/>
        <charset val="186"/>
      </rPr>
      <t xml:space="preserve"> ("0.līmeņa" atbalsts), tostarp:
       ✦ pašapkalpošanās tīmekļvietnēs
       ✦ pieteikumu vadības sistēmās
       ✦ specializētās informācijas sistēmās
       ✦ mobilajās lietotnēs</t>
    </r>
  </si>
  <si>
    <r>
      <t xml:space="preserve">✦ pakalpojumam ir nodrošināts </t>
    </r>
    <r>
      <rPr>
        <b/>
        <sz val="10"/>
        <color theme="1"/>
        <rFont val="Arial Narrow"/>
        <family val="2"/>
        <charset val="186"/>
      </rPr>
      <t>attālināts speciālistu atbalsts</t>
    </r>
    <r>
      <rPr>
        <sz val="10"/>
        <color theme="1"/>
        <rFont val="Arial Narrow"/>
        <family val="2"/>
        <charset val="186"/>
      </rPr>
      <t xml:space="preserve"> ("1.līmeņa" atbalsts), tostarp:
       ✦ valsts vienotajā zvanu centrā (Valsts pārvaldes pakalpojumu palīdzības dienestā)
       ✦ iestāžu un pašvaldību palīdzības dienestā
       ✦ tieši – iestādēs vai pašvaldībās</t>
    </r>
  </si>
  <si>
    <r>
      <t xml:space="preserve">✦ pakalpojumam ir nodrošināts </t>
    </r>
    <r>
      <rPr>
        <b/>
        <sz val="10"/>
        <color theme="1"/>
        <rFont val="Arial Narrow"/>
        <family val="2"/>
        <charset val="186"/>
      </rPr>
      <t>klātienes speciālistu atbalsts</t>
    </r>
    <r>
      <rPr>
        <sz val="10"/>
        <color theme="1"/>
        <rFont val="Arial Narrow"/>
        <family val="2"/>
        <charset val="186"/>
      </rPr>
      <t xml:space="preserve"> ("1.līmeņa" atbalsts), tostarp:
       ✦ valsts un pašvaldības vienotajā klientu apkalpošanas centrā (VPVKAC)
       ✦ iestāžu un pašvaldību klientu apkalpošanas centros
       ✦ pakalpojuma sniedzēja atrašanās vietā
       ✦ pakalpojuma saņēmēja atrašanās vietā</t>
    </r>
  </si>
  <si>
    <r>
      <t xml:space="preserve">✦ pakalpojumam ir nodrošināts </t>
    </r>
    <r>
      <rPr>
        <b/>
        <sz val="10"/>
        <color theme="1"/>
        <rFont val="Arial Narrow"/>
        <family val="2"/>
        <charset val="186"/>
      </rPr>
      <t>attālināts ekspertu atbalsts</t>
    </r>
    <r>
      <rPr>
        <sz val="10"/>
        <color theme="1"/>
        <rFont val="Arial Narrow"/>
        <family val="2"/>
        <charset val="186"/>
      </rPr>
      <t xml:space="preserve"> ("2.līmeņa" atbalsts), tostarp:
       ✦ valsts vienotajā zvanu centrā (Valsts pārvaldes pakalpojumu palīdzības dienestā)
       ✦ iestāžu un pašvaldību palīdzības dienestā
       ✦ tieši – iestādēs vai pašvaldībās</t>
    </r>
  </si>
  <si>
    <r>
      <t xml:space="preserve">✦ pakalpojumam ir nodrošināts </t>
    </r>
    <r>
      <rPr>
        <b/>
        <sz val="10"/>
        <color theme="1"/>
        <rFont val="Arial Narrow"/>
        <family val="2"/>
        <charset val="186"/>
      </rPr>
      <t>klātienes ekspertu atbalsts</t>
    </r>
    <r>
      <rPr>
        <sz val="10"/>
        <color theme="1"/>
        <rFont val="Arial Narrow"/>
        <family val="2"/>
        <charset val="186"/>
      </rPr>
      <t xml:space="preserve"> ("2.līmeņa" atbalsts), tostarp:
       ✦ valsts un pašvaldības vienotajā klientu apkalpošanas centrā (VPVKAC)
       ✦ iestāžu un pašvaldību klientu apkalpošanas centros
       ✦ pakalpojuma sniedzēja atrašanās vietā
       ✦ pakalpojuma saņēmēja atrašanās vietā</t>
    </r>
  </si>
  <si>
    <t>✦ pakalpojuma rezultāts spēj automātiski pielāgoties:
        ✦ konkrētam pakalpojuma saņēmējam, tostarp konkrētai personai
        ✦ konkrētam kontekstam, tostarp situācijai, apstākļiem, notikumiem
        ✦ dažādiem papildu nosacījumiem, tostarp teritorijai vai konkrētai pakalpojuma saņemšanas vietai</t>
  </si>
  <si>
    <t>✦ pakalpojuma pieprasīšanas un saņemšanas process un nosacījumi (tostarp pakalpojuma pieprasīšanas forma, iesniedzamā informācija, iesniedzamie dokumenti, pakalpojuma līmeņa vienošanās nosacījumi) spēj automātiski pielāgoties:
        ✦ konkrētam pakalpojuma saņēmējam, tostarp konkrētai personai
        ✦ konkrētam kontekstam, tostarp situācijai, apstākļiem, notikumiem
        ✦ dažādiem papildu nosacījumiem, tostarp teritorijai vai konkrētai pakalpojuma saņemšanas vietai</t>
  </si>
  <si>
    <t>✦ pakalpojumu ir iespējams sniegt ar pakalpojuma saņēmēja līdzdalību (piemēram, automātiski uzsākot sniegt pakalpojumu bez pakalpojuma saņēmēja pieprasījuma, saņēmējam tiek lūgts sniegt papildu informāciju, lai pabeigtu pakalpojuma sniegšanas procesu)</t>
  </si>
  <si>
    <t>✦ pakalpojumu ir iespējams sniegt automātiski – kā kopējas pakalpojumu plūsmas vai kompleksa pakalpojuma sastāvdaļu, nodrošinot to, ka visas ar dzīves situāciju saistītās vajadzības (vajadzību grupu) pakalpojumu saņēmēji var apmierināt vienuviet – ar vienu pakalpojuma pieprasījumu, viena procesa ietvaros</t>
  </si>
  <si>
    <t>✦ pakalpojumu var sniegt kā kompleksas e-lietotnes, “kompleksa pakalpojuma” vai “viedā pakalpojuma” sastāvdaļu, kas ietver dzīves situācijā ietilpstošajām vajadzībām nepieciešamo "vienkāršo pakalpojumu" kopumu, savstarpēji sasaistot atsevišķos pakalpojumus, un pēc iespējas nodrošinot saistīto pakalpojumu proaktīvu sniegšanu (ar vai bez saņēmēju līdzdalības)</t>
  </si>
  <si>
    <t>Indikatīvs 
nepieciešamā finansējuma apjoms 
(EUR)</t>
  </si>
  <si>
    <t>Iespējamais 
finansējuma 
avots
(piemēram, ERAF, ANM, cits)</t>
  </si>
  <si>
    <t>✦ pakalpojums atbilstoši tā būtībai ir plānots un veidots tā, lai to varētu izmantot pēc iespējas plašāks pakalpojumu saņēmēju loks, tostarp:
       ✦ publiskajiem individuāla labuma pakalpojumiem (publisks pakalpojums, kas ir paredzēts konkrētam iedzīvotājam, uzņēmējam vai to grupai) – plašākas iedzīvotāju un uzņēmēju grupas
       ✦ starpiestāžu koplietošanas pakalpojumiem (starpiestāžu pakalpojums, kas ir paredzēts vairāk nekā vienai iestādei) – iestāžu grupas vai pat visas iestādes (pēc iespējas samazinot tādu pakalpojumu skaitu, kas ir paredzēti individuālai lietošanai – tikai vienai iestādei)</t>
  </si>
  <si>
    <r>
      <t xml:space="preserve">✦ pakalpojumam ir ar citiem pēc būtības vienādiem pakalpojumiem </t>
    </r>
    <r>
      <rPr>
        <b/>
        <sz val="10"/>
        <color theme="1"/>
        <rFont val="Arial Narrow"/>
        <family val="2"/>
        <charset val="186"/>
      </rPr>
      <t>vienāds nosaukums</t>
    </r>
  </si>
  <si>
    <r>
      <t xml:space="preserve">✦ pakalpojumam ir ar citiem pēc būtības vienādiem pakalpojumiem </t>
    </r>
    <r>
      <rPr>
        <b/>
        <sz val="10"/>
        <color theme="1"/>
        <rFont val="Arial Narrow"/>
        <family val="2"/>
        <charset val="186"/>
      </rPr>
      <t>vienāds pakalpojuma apraksts</t>
    </r>
  </si>
  <si>
    <r>
      <t xml:space="preserve">✦ pakalpojumam ir ar citiem pēc būtības vienādiem pakalpojumiem </t>
    </r>
    <r>
      <rPr>
        <b/>
        <sz val="10"/>
        <color theme="1"/>
        <rFont val="Arial Narrow"/>
        <family val="2"/>
        <charset val="186"/>
      </rPr>
      <t>vienāds pieprasīšanas un saņemšanas process un nosacījumi</t>
    </r>
    <r>
      <rPr>
        <sz val="10"/>
        <color theme="1"/>
        <rFont val="Arial Narrow"/>
        <family val="2"/>
        <charset val="186"/>
      </rPr>
      <t xml:space="preserve">, tostarp: 
       ✦ pakalpojuma pieprasīšanas forma            
       ✦ iesniedzamā informācija
       ✦ iesniedzamie dokumenti </t>
    </r>
  </si>
  <si>
    <r>
      <t xml:space="preserve">✦ pakalpojumam ir ar citiem pēc būtības vienādiem pakalpojumiem </t>
    </r>
    <r>
      <rPr>
        <b/>
        <sz val="10"/>
        <color theme="1"/>
        <rFont val="Arial Narrow"/>
        <family val="2"/>
        <charset val="186"/>
      </rPr>
      <t>vienāds ("standartizēts" vai centralizēts) tehnoloģiskais nodrošinājums</t>
    </r>
    <r>
      <rPr>
        <sz val="10"/>
        <color theme="1"/>
        <rFont val="Arial Narrow"/>
        <family val="2"/>
        <charset val="186"/>
      </rPr>
      <t>, tostarp viena kopīga pakalpojuma pieprasīšanas un saņemšanas e-lietotne</t>
    </r>
  </si>
  <si>
    <t>✦ pakalpojumam ir apzināti iespējamie drošības apdraudējumi gan elektroniskā, gan fiziskā vidē, ir veikta risku analīze un ir izveidots plāns apdraudējuma ietekmes un varbūtības samazināšanai</t>
  </si>
  <si>
    <t>✦ pakalpojums neapdraud pakalpojuma saņēmējus, pakalpojuma sniedzējus un arī citus – tieši ar pakalpojumu nesaistītos</t>
  </si>
  <si>
    <t>✦ pakalpojumam ir nodrošināta piekļuves pārvaldība fiziskā vidē, tostarp:
       ✦ ir noteikti piekļuves nosacījumi
       ✦ pakalpojumu ir iespējams pieprasīt un saņemt, tikai izmantojot atbilstošus identifikācijas līdzekļus, un ar atbilstošu autorizāciju</t>
  </si>
  <si>
    <t>✦ pakalpojumam ir nodrošināta piekļuves pārvaldība elektroniskā vidē, tostarp:
       ✦ ir noteikti piekļuves nosacījumi
       ✦ pakalpojumu ir iespējams pieprasīt un saņemt, tikai izmantojot atbilstošus identifikācijas līdzekļus, un ar atbilstošu autorizāciju</t>
  </si>
  <si>
    <t>✦ pakalpojumam gan elektroniskā, gan fiziskā vidē ir nodrošināta konfidencialitāte un  personas datu aizsardzība, tostarp:
       ✦ pakalpojuma pieprasīšanas laikā
       ✦ pakalpojuma pieprasījuma apstrādes laikā
       ✦ pakalpojuma sniegšanas un saņemšanas laikā
       ✦ nodrošinot atbalstu pakalpojuma saņēmējiem</t>
  </si>
  <si>
    <t>✦ pakalpojumam ir nodrošināta ar pakalpojumu saistītās informācijas drošība, tostarp informācijas pieejamība, integritāte (datu pareizība, nepretrunīgums, pilnīga un nemainīta informācija) un konfidencialitāte</t>
  </si>
  <si>
    <r>
      <t xml:space="preserve">✦ ir izveidotas un </t>
    </r>
    <r>
      <rPr>
        <b/>
        <sz val="10"/>
        <color theme="1"/>
        <rFont val="Arial Narrow"/>
        <family val="2"/>
        <charset val="186"/>
      </rPr>
      <t>ir pieejamas</t>
    </r>
    <r>
      <rPr>
        <sz val="10"/>
        <color theme="1"/>
        <rFont val="Arial Narrow"/>
        <family val="2"/>
        <charset val="186"/>
      </rPr>
      <t xml:space="preserve"> valstī vienotas, vispārējas ar pakalpojumu pārvaldību saistītas vadlīnijas ("horizontālas" vadlīnijas), kas ir nepieciešamas pakalpojuma pārvaldībai, tostarp: 
       ✦ pakalpojumu pārvaldības pamatnosacījumu īstenošanai
       ✦ pakalpojumu pārvaldības uzdevumu veikšanai
       ✦ pakalpojumu izveides, sniegšanas un pilnveides nosacījumu īstenošanai
       ✦ pakalpojumu pārvaldības īstenošanai nepieciešamo spēju un resursu nodrošināšanai</t>
    </r>
  </si>
  <si>
    <r>
      <t xml:space="preserve">✦ ir izveidotas un </t>
    </r>
    <r>
      <rPr>
        <b/>
        <sz val="10"/>
        <color theme="1"/>
        <rFont val="Arial Narrow"/>
        <family val="2"/>
        <charset val="186"/>
      </rPr>
      <t>ir pieejamas</t>
    </r>
    <r>
      <rPr>
        <sz val="10"/>
        <color theme="1"/>
        <rFont val="Arial Narrow"/>
        <family val="2"/>
        <charset val="186"/>
      </rPr>
      <t xml:space="preserve"> iestādē vienotas, specializētas, ar pakalpojumu pārvaldību saistītas vadlīnijas – vadlīnijas, kas ir paredzētas lietošanai tikai konkrētajā iestādē un ir nepieciešamas pakalpojuma pārvaldībai</t>
    </r>
  </si>
  <si>
    <r>
      <t xml:space="preserve">✦ ir izveidotas un </t>
    </r>
    <r>
      <rPr>
        <b/>
        <sz val="10"/>
        <color theme="1"/>
        <rFont val="Arial Narrow"/>
        <family val="2"/>
        <charset val="186"/>
      </rPr>
      <t>ir pieejamas</t>
    </r>
    <r>
      <rPr>
        <sz val="10"/>
        <color theme="1"/>
        <rFont val="Arial Narrow"/>
        <family val="2"/>
        <charset val="186"/>
      </rPr>
      <t xml:space="preserve"> nozarē vienotas, specializētas, ar pakalpojumu pārvaldību saistītas vadlīnijas – vadlīnijas, kas ir paredzētas lietošanai tikai konkrētās nozares iestādēs un ir nepieciešamas pakalpojuma pārvaldībai</t>
    </r>
  </si>
  <si>
    <t>✦ ir izveidoti un ir pieejami iestādē vienoti, specializēti, ar pakalpojumu pārvaldību saistīti procesi – procesi, kas ir paredzēti lietošanai tikai konkrētajā iestādē un ir nepieciešami pakalpojuma pārvaldībai</t>
  </si>
  <si>
    <t>✦ ir izveidoti un ir pieejami nozarē vienoti, specializēti, ar pakalpojumu pārvaldību saistīti procesi – procesi, kas ir paredzēti lietošanai tikai konkrētajā nozarē un ir nepieciešami pakalpojuma pārvaldībai</t>
  </si>
  <si>
    <t>✦ ir izveidoti un ir pieejami valstī vienoti, vispārēji ar pakalpojumu pārvaldību saistīti procesi ("horizontāli" procesi), kas ir nepieciešami pakalpojuma pārvaldībai</t>
  </si>
  <si>
    <t>✦ ir izveidos valstī vienots, vispārējs ar pakalpojumu pārvaldību saistīts normatīvais regulējums ("horizontāls" normatīvais regulējums), kas ir nepieciešams pakalpojuma pārvaldībai</t>
  </si>
  <si>
    <t>✦ ir izveidots nozarē vienots, specializēts, ar pakalpojumu pārvaldību saistīts normatīvais regulējums, kas ir paredzēts lietošanai tikai konkrētajā nozarē un ir nepieciešams pakalpojuma pārvaldībai</t>
  </si>
  <si>
    <t>✦ ir izveidots iestādē vienots, specializēts, ar pakalpojumu pārvaldību saistīts normatīvais regulējums, kas ir paredzēts lietošanai tikai konkrētajā iestādē un ir nepieciešams pakalpojuma pārvaldībai</t>
  </si>
  <si>
    <t>✦ pakalpojumu pārvaldības īstenošanai pēc iespējas tiek piesaistīti partneri, tostarp:
       ✦ partneri – pakalpojumu piegādātāji
       ✦ partneri – pakalpojumu sniedzēji</t>
  </si>
  <si>
    <t>✦ pakalpojumu pārvaldības īstenošanai dažādos pakalpojumu pārvaldības posmos pēc iespējas tiek piesaistīti pakalpojumu saņēmēji, tostarp:
       ✦ pakalpojuma plānošanas posmā
       ✦ pakalpojuma izveides posmā
       ✦ pakalpojuma ieviešanas posmā
       ✦ pakalpojuma sniegšanas / uzturēšanas posmā
       ✦ pakalpojuma likvidēšanas posmā</t>
  </si>
  <si>
    <t>✦ pakalpojuma vadītājs nosaka pakalpojuma pārvaldībai (tostarp pakalpojumu sniegšanai un saņemšanai) nepieciešamās konkrētās informācijas veidu, saturu, apjomu un iegūšanas veidu</t>
  </si>
  <si>
    <t>✦ pakalpojuma pārvaldībai ir pieejamas nepieciešamās telpas</t>
  </si>
  <si>
    <t>✦ pakalpojuma pārvaldībai ir pieejams nepieciešamais darba vietu un biroja aprīkojums</t>
  </si>
  <si>
    <t>✦ pakalpojuma pārvaldībai ir pieejami nepieciešamie transporta līdzekļi</t>
  </si>
  <si>
    <t>✦ pakalpojuma pārvaldībai ir pieejamas nepieciešamās specializētās pamatdarbības iekārtas un aprīkojums</t>
  </si>
  <si>
    <t>✦ pakalpojuma pārvaldībai ir pieejamas nepieciešamās izejvielas un materiāli</t>
  </si>
  <si>
    <t>✦ pakalpojuma pārvaldībai ir pieejami nepieciešamie energoresursi</t>
  </si>
  <si>
    <t>✦ pakalpojuma piedāvāšanai pakalpojumu katalogos izmanto valsts centralizētās pašapkalpošanās tīmekļvietnes:
       ✦ latvija.gov.lv – publiskajiem pakalpojumiem
       ✦ virsis.gov.lv – starpiestāžu pakalpojumiem</t>
  </si>
  <si>
    <t>✦ pakalpojuma pārvaldībai izmanto "Valsts vienoto pieteikumu vadības sistēmu" vai savu – resora vai iestādes "lokālo" pieteikumu vadības sistēmu, tostarp:
       ✦ pakalpojumu pieprasījumiem
       ✦ incidentu pieteikumiem
       ✦ problēmu pieteikumiem</t>
  </si>
  <si>
    <t>✦ pakalpojuma pārvaldībai izmanto sev nepieciešamos specializētos pamatdarbības digitālo tehnoloģiju risinājumus, tostarp:
       ✦ pašapkalpošanās e-lietotnes un e-formas pakalpojumu pieprasīšanai un saņemšanai
       ✦ informācijas sistēmas datu uzkrāšanai un apstrādei
       ✦ informācijas apmaiņas risinājumus
       ✦ specializētas, digitālās tehnoloģijas saturošas iekārtas
       ✦ pakalpojumu automatizācijas, vadības un kontroles risinājumus</t>
  </si>
  <si>
    <r>
      <t xml:space="preserve">✦ pakalpojuma pārvaldībai izmanto dažādus pakalpojumu pārvaldībai nepieciešamos papildu digitālo tehnoloģiju risinājumus, tostarp:
       ✦ tehnoloģisku nodrošinājumu klātienes pieteikumu reģistrācijai
       ✦ tehnoloģisko nodrošinājumu pakalpojumu galveno darbības rādītāju mērīšanai un analīzei
      </t>
    </r>
    <r>
      <rPr>
        <sz val="10"/>
        <color rgb="FFFF0000"/>
        <rFont val="Arial Narrow"/>
        <family val="2"/>
        <charset val="186"/>
      </rPr>
      <t xml:space="preserve"> </t>
    </r>
    <r>
      <rPr>
        <sz val="10"/>
        <color theme="1"/>
        <rFont val="Arial Narrow"/>
        <family val="2"/>
        <charset val="186"/>
      </rPr>
      <t>✦ pakalpojumu monitorēšanai un diagnostikai
       ✦ zināšanu uzkrāšanai datubāzē
       ✦ tehnoloģisku nodrošinājumu klientu un partneru attiecību pārvaldībai
       ✦ tehnoloģisku nodrošinājumu sūdzību pārvaldībai
       ✦ tehnoloģisku nodrošinājumu aptauju veikšanai</t>
    </r>
  </si>
  <si>
    <t>✦ pakalpojuma pārvaldībai izmanto tehnoloģisko nodrošinājumu pakalpojumu finanšu plānošanai, uzskaitei un analīzei</t>
  </si>
  <si>
    <t>✦ pakalpojuma pārvaldībai izmanto pakalpojumiem un pakalpojumu pārvaldībai nepieciešamās koplietošanas komponentes, tostarp:
       ✦ maksājumu moduli
       ✦ vienoto pieteikšanās moduli
       ✦ pilnvarošanas risinājumu
       ✦ parakstīšanas rīkus, e-parakstu un laika zīmogu
       ✦ datu apmaiņas risinājumus
       ✦ centralizēto e-pakalpojumu lietotņu ietvaru</t>
  </si>
  <si>
    <t>✦ pakalpojuma pārvaldībai izmanto pakalpojumu pārvaldībai atbilstošu tehnoloģisko nodrošinājumu atbalsta funkciju īstenošanai, tostarp:
       ✦ grāmatvedības sistēmu
       ✦ personāla vadības sistēmu
       ✦ lietvedības sistēmu
       ✦ dokumentu vadības sistēmu</t>
  </si>
  <si>
    <t>✦ pakalpojuma pārvaldībai izmanto pakalpojumu pārvaldībai atbilstošu IKT infrastruktūru, tostarp:
       ✦ serverus
       ✦ datu glabātavas
       ✦ tīkla un sakaru iekārtas
       ✦ datorizētas darba vietas</t>
  </si>
  <si>
    <t>✦ ir apzināts un iestādē pārrunāts iestādes esošais pakalpojumu pārvaldības attīstības līmenis, ir noteikts un pakalpojumu pārvaldībā iesaistītajiem tiek skaidrots vēlamais attīstības līmenis un nepieciešamās izmaiņas domāšanā un rīcībā</t>
  </si>
  <si>
    <r>
      <t xml:space="preserve">✦ nosaka konkrēta pakalpojuma sniegšanas un uzturēšanas </t>
    </r>
    <r>
      <rPr>
        <b/>
        <sz val="10"/>
        <color theme="1"/>
        <rFont val="Arial Narrow"/>
        <family val="2"/>
        <charset val="186"/>
      </rPr>
      <t>kritiskos veiksmes faktorus un tiem atbilstošos, virzošos rādītājus</t>
    </r>
    <r>
      <rPr>
        <sz val="10"/>
        <color theme="1"/>
        <rFont val="Arial Narrow"/>
        <family val="2"/>
        <charset val="186"/>
      </rPr>
      <t xml:space="preserve"> (galvenos darbības rādītājus) un dokumentē tos pakalpojuma aprakstā</t>
    </r>
  </si>
  <si>
    <t>✦ nepieciešamības gadījumā veic korektīvas darbības un dokumentē rezultātus</t>
  </si>
  <si>
    <t>✦ kontrolē konkrēta pakalpojuma sniegšanas apjomus un to izmaiņas un vērtē izmaiņu tendences</t>
  </si>
  <si>
    <t>✦ pakalpojumam nav būtiskas mijiedarbības ar citiem pakalpojumiem</t>
  </si>
  <si>
    <t>✦ pakalpojumam ir noteikti pakalpojuma līmeņa vienošanās nosacījumi, un tie ir dokumentēti pakalpojuma aprakstā “Valsts vienotajā reģistrā”</t>
  </si>
  <si>
    <t>✦ pakalpojumam ir noteikti pakalpojuma līmeņa nosacījumi, un tie ir pieejami pakalpojuma saņēmējiem paredzētajos pakalpojumu katalogos</t>
  </si>
  <si>
    <t>✦ pakalpojumu ir iespējams pieprasīt fiziskā vidē un šai videi atbilstošajos kanālos</t>
  </si>
  <si>
    <t>✦ pakalpojumu ir iespējams saņemt fiziskā vidē un šai videi atbilstošajos kanālos</t>
  </si>
  <si>
    <t>✦ pakalpojumu ir iespējams pieprasīt elektroniskā vidē un šai videi atbilstošajos kanālos</t>
  </si>
  <si>
    <t>✦ pakalpojumu ir iespējams saņemt elektroniskā vidē un šai videi atbilstošajos kanālos</t>
  </si>
  <si>
    <t>✦ pakalpojumu ir iespējams pieprasīt un saņemt digitālās tehnoloģijas nepārzinošām personām – personām, kas nav kompetentas digitālo tehnoloģiju lietošanā (personām ar zemām digitālo tehnoloģiju prasmēm)</t>
  </si>
  <si>
    <t>✦ pakalpojuma pieprasīšanas un saņemšanas process ir pārredzams – pakalpojuma saņēmējiem ir iespēja sekot līdzi pakalpojuma pieprasījuma izpildes gaitai (statusiem)</t>
  </si>
  <si>
    <t>✦ plāno konkrēta pakalpojuma apjomu izmaiņas</t>
  </si>
  <si>
    <t>✦ veido konkrēta pakalpojuma aprakstu, reģistrē un uztur to "Valsts vienotajā reģistrā"</t>
  </si>
  <si>
    <t>✦ nodrošina konkrēta pakalpojuma sasaisti ar atbilstošām pakalpojumu saņēmēju vajadzībām konkrētās dzīves situācijās "Valsts vienotajā reģistrā"</t>
  </si>
  <si>
    <t>✦ nodrošina konkrēta pakalpojuma sasaisti ar tam nepieciešamajiem resursiem un pakalpojumiem "Valsts vienotajā reģistrā" (veic sasaisti ar pakalpojuma "kritiskajām komponentēm")</t>
  </si>
  <si>
    <t>✦ pakalpojums atbilst konkrētā dzīves situācijā esošai vajadzībai, un šī sasaiste ir dokumentēta  “Valsts vienotajā reģistrā”</t>
  </si>
  <si>
    <t>✦ pakalpojuma pārvaldībai izmanto "Valsts vienoto reģistru", tostarp:
       ✦ dzīves situāciju reģistrēšanai (vajadzību grupu reģistrs)
       ✦ pakalpojumu reģistrēšanai
       ✦ resursu reģistrēšanai</t>
  </si>
  <si>
    <t>✦ izmantojot partnerus – pakalpojumu piegādātājus (tostarp koplietošanas pakalpojumu sniedzējus un "kompetenču centrus"), pakalpojumam ir nodrošināta augstāka:
       ✦ efektivitāte
       ✦ rezultativitāte
       ✦ pieejamība
       ✦ piekļūstamība</t>
  </si>
  <si>
    <t>Pakalpojuma vadītājs:</t>
  </si>
  <si>
    <t>Andris Bērziņš</t>
  </si>
  <si>
    <t>Identifikators</t>
  </si>
  <si>
    <t>"Pakalpojuma saimnieks" ✦</t>
  </si>
  <si>
    <r>
      <t xml:space="preserve">✦ pakalpojuma vadītājam ir </t>
    </r>
    <r>
      <rPr>
        <b/>
        <sz val="10"/>
        <color theme="1"/>
        <rFont val="Arial Narrow"/>
        <family val="2"/>
        <charset val="186"/>
      </rPr>
      <t>vispārējas kompetences pakalpojumu pārvaldības politikas īstenošanai</t>
    </r>
    <r>
      <rPr>
        <sz val="10"/>
        <color theme="1"/>
        <rFont val="Arial Narrow"/>
        <family val="2"/>
        <charset val="186"/>
      </rPr>
      <t>:
       ✦ pakalpojumu pārvaldības pamatnosacījumu īstenošanai
       ✦ pakalpojumu pārvaldības uzdevumu veikšanai
       ✦ pakalpojumu izveides, sniegšanas un pilnveides nosacījumu īstenošanai
       ✦ pakalpojumiem un pakalpojumu pārvaldības īstenošanai nepieciešamo spēju un resursu nodrošināšanai</t>
    </r>
  </si>
  <si>
    <r>
      <t>✦ pakalpojuma vadītājam ir</t>
    </r>
    <r>
      <rPr>
        <b/>
        <sz val="10"/>
        <color theme="1"/>
        <rFont val="Arial Narrow"/>
        <family val="2"/>
        <charset val="186"/>
      </rPr>
      <t xml:space="preserve"> pakalpojumu pārvaldības uzdevumu veikšanai nepieciešamās kompetences</t>
    </r>
  </si>
  <si>
    <r>
      <t xml:space="preserve">✦ pakalpojuma vadītājam ir </t>
    </r>
    <r>
      <rPr>
        <b/>
        <sz val="10"/>
        <color theme="1"/>
        <rFont val="Arial Narrow"/>
        <family val="2"/>
        <charset val="186"/>
      </rPr>
      <t>pakalpojumu izveides, sniegšanas un pilnveides nosacījumu īstenošanai nepieciešamās kompetences</t>
    </r>
  </si>
  <si>
    <r>
      <t xml:space="preserve">✦ pakalpojuma vadītājam ir </t>
    </r>
    <r>
      <rPr>
        <b/>
        <sz val="10"/>
        <color theme="1"/>
        <rFont val="Arial Narrow"/>
        <family val="2"/>
        <charset val="186"/>
      </rPr>
      <t>pakalpojumiem un pakalpojumu pārvaldībai nepieciešamo spēju un resursu nodrošināšanai nepieciešamās kompetences</t>
    </r>
  </si>
  <si>
    <t>✦ dokumentē pakalpojuma līmeņa vienošanās nosacījumus pakalpojuma aprakstā</t>
  </si>
  <si>
    <t>✦ uzkrāj un analizē informāciju par konkrēta pakalpojuma pieprasījumu izpildes gaitu un rezultātu, tostarp nodrošina šīs informācijas pieejamību pakalpojuma saņēmējiem</t>
  </si>
  <si>
    <t>✦ organizē un nodrošina atbalstu pakalpojuma saņēmējiem gan klātienē (klientu apkalpošanas centros), gan attālināti (palīdzības dienestā) konkrēta pakalpojuma pieprasīšanai un saņemšanai</t>
  </si>
  <si>
    <t>✦ organizē un nodrošina informāciju, konsultācijas un apmācību pakalpojumu saņēmējiem saistībā ar konkrēto pakalpojumu</t>
  </si>
  <si>
    <t xml:space="preserve">✦ organizē un nodrošina atbalstu pakalpojumu saņēmējiem – atbalsta saņemšanai nepieciešamo tehnoloģisko aprīkojumu </t>
  </si>
  <si>
    <t>✦ mēra, uzskaita un analizē konkrēta pakalpojuma pakalpojumu līmeņu vienošanās nosacījumu faktisko izpildi</t>
  </si>
  <si>
    <t>✦ izmanto iegūtos mērījumu rezultātus konkrēta pakalpojuma pilnveidei un attīstības plānošanai</t>
  </si>
  <si>
    <t>✦ ierosina vai veic darbības, kas saistītas ar pakalpojuma un tam nepieciešamā nodrošinājuma rezultativitātes un efektivitātes nemitīgu pilnveidi, tostarp pakalpojumu sniegšanas un resursu izmantošanas pilnveidi</t>
  </si>
  <si>
    <t>✦ apzina katrai pakalpojuma pārvaldības aktivitātei atbilstošos pārvaldības dalībniekus</t>
  </si>
  <si>
    <t>✦ apzina pakalpojuma pārvaldības aktivitāšu īstenošanas kontrolei nepieciešamos rādītājus, tostarp:
       ✦ procesa kontrolei
       ✦ rezultāta kontrolei
       ✦ efektivitātes kontrolei</t>
  </si>
  <si>
    <t>✦ jebkurā pakalpojumu saņēmējiem paredzētā pakalpojumu katalogā pakalpojuma piedāvāšanai (pakalpojuma apraksta eksponēšanai) tiek izmantota "Valsts vienotajā reģistrā" esošā informācija</t>
  </si>
  <si>
    <t>✦ pakalpojuma un resursu sasaiste un mijiedarbība ir dokumentēta pakalpojuma aprakstā "Valsts vienotajā reģistrā"</t>
  </si>
  <si>
    <t>✦ pakalpojuma pieprasīšanai un saņemšanai ir izveidotas e-formas, e-lietotnes vai mobilās aplikācijas</t>
  </si>
  <si>
    <t>✦ pakalpojuma saņēmējiem ir viegli atrast un izvēlēties sev nepieciešamo pakalpojumu</t>
  </si>
  <si>
    <r>
      <t>✦ pakalpojuma pieprasīšanas un saņemšanas procesā tiek ievērots "</t>
    </r>
    <r>
      <rPr>
        <b/>
        <sz val="10"/>
        <color theme="1"/>
        <rFont val="Arial Narrow"/>
        <family val="2"/>
        <charset val="186"/>
      </rPr>
      <t>informācijas vienreizes princips</t>
    </r>
    <r>
      <rPr>
        <sz val="10"/>
        <color theme="1"/>
        <rFont val="Arial Narrow"/>
        <family val="2"/>
        <charset val="186"/>
      </rPr>
      <t>" – pakalpojuma saņēmējam netiek pieprasīta informācija, kas jau ir pieejama pašam pakalpojuma sniedzējam (publiskajai pārvaldei)</t>
    </r>
  </si>
  <si>
    <r>
      <t>✦ pakalpojuma saņēmēji visas ar pakalpojuma pieprasīšanu un saņemšanu saistītās darbības var veikt vienuviet (vai nu klātienē, vai attālināti) – pakalpojuma izveidē ir īstenots "</t>
    </r>
    <r>
      <rPr>
        <b/>
        <sz val="10"/>
        <color theme="1"/>
        <rFont val="Arial Narrow"/>
        <family val="2"/>
        <charset val="186"/>
      </rPr>
      <t>vienas pieturas aģentūras princips</t>
    </r>
    <r>
      <rPr>
        <sz val="10"/>
        <color theme="1"/>
        <rFont val="Arial Narrow"/>
        <family val="2"/>
        <charset val="186"/>
      </rPr>
      <t>"</t>
    </r>
  </si>
  <si>
    <r>
      <t xml:space="preserve">✦ pakalpojumam ir ar citiem pēc būtības vienādiem pakalpojumiem </t>
    </r>
    <r>
      <rPr>
        <b/>
        <sz val="10"/>
        <color theme="1"/>
        <rFont val="Arial Narrow"/>
        <family val="2"/>
        <charset val="186"/>
      </rPr>
      <t>vienāds rezultāts</t>
    </r>
  </si>
  <si>
    <t>✦ iestādes pakalpojumu pārvaldības dalībnieku ikdienas rīcība ir atbilstoša vērtībām</t>
  </si>
  <si>
    <t>✦ ir izveidoti pakalpojumu pārvaldības īstenošanai atbilstoši amatu apraksti, kuros ir noteikti amati un lomas pakalpojumu pārvaldības īstenošanai, tostarp: 
       ✦ pakļautība 
       ✦ tiesības
       ✦ pienākumi
       ✦ atbildība</t>
  </si>
  <si>
    <t>✦ ir pietiekoši daudz personāla pakalpojumu pārvaldības uzdevumu veikšanai un pakalpojumu izveides, sniegšanas un pilnveides nosacījumu īstenošanai, atbilstoši pakalpojumu pārvaldības lomām</t>
  </si>
  <si>
    <t>✦ ir apzināta konkrētā pakalpojuma pārvaldībai nepieciešamā informācija (katrā no pakalpojumu pārvaldības mērogiem, līmeņiem un pakalpojumu pārvaldības posmiem ir nepieciešama atšķirīga veida informācija)</t>
  </si>
  <si>
    <t>✦ ir pieejama un tiek izmantota konkrētā pakalpojuma pārvaldībai nepieciešamā informācija, tostarp informācija:
       ✦ vispārējai pakalpojumu pārvaldībai
       ✦ pakalpojumu pārvaldības uzdevumu veikšanai
       ✦ pakalpojumu izveides, sniegšanas un pilnveides nosacījumu īstenošanai
       ✦ pakalpojumu un pakalpojumu pārvaldībai nepieciešamo spēju un resursu nodrošināšanai</t>
  </si>
  <si>
    <t>Vērtēšana</t>
  </si>
  <si>
    <t>Pakalpojumu vide kopumā</t>
  </si>
  <si>
    <t>"Pakalpojuma saimnieks"</t>
  </si>
  <si>
    <t>Plānošana un pilnveide</t>
  </si>
  <si>
    <t>Pilnveides statusi</t>
  </si>
  <si>
    <t>pilnveide nav iesākta</t>
  </si>
  <si>
    <t>pilnveide ir iesākta</t>
  </si>
  <si>
    <t>kopā ir jāplāno un jāpilnveido</t>
  </si>
  <si>
    <t>kopā ir jāvērtē</t>
  </si>
  <si>
    <t>Nemainīt !</t>
  </si>
  <si>
    <t>s</t>
  </si>
  <si>
    <t>Vērtēšanas 
rezultāti</t>
  </si>
  <si>
    <t>✦ Pakalpojumu pārvaldības uzdevumi
 un lomu pienākumi</t>
  </si>
  <si>
    <t>✦ Pakalpojumu izveides, sniegšanas 
un pilnveides nosacījumi</t>
  </si>
  <si>
    <t>✦ Pakalpojumiem un pakalpojumu pārvaldībai nepieciešamās spējas un resursi</t>
  </si>
  <si>
    <t>Viedās administrācijas aģentūra</t>
  </si>
  <si>
    <t>nav</t>
  </si>
  <si>
    <t>Jāorganizē pārstāvniecība atbilstošajās darba grupās</t>
  </si>
  <si>
    <t>Pēteris Liepiņš</t>
  </si>
  <si>
    <t>x</t>
  </si>
  <si>
    <t>Nepieciešama plānošana 
un pilnveide</t>
  </si>
  <si>
    <t xml:space="preserve">
Uzsākšana vienreizējām darbībām</t>
  </si>
  <si>
    <t xml:space="preserve">
Pabeigšana vienreizējām darbībām 
vai 
uzsākšana nebeidzamām darbībām</t>
  </si>
  <si>
    <t>Jāprecizē no VARAM, kāda informācija nepieciešama, un jānodrošina tās pieejamība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</si>
</sst>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0"/>
      <color theme="1"/>
      <name val="Arial Narrow"/>
      <family val="2"/>
      <charset val="186"/>
    </font>
    <font>
      <sz val="14"/>
      <color theme="1"/>
      <name val="Arial Narrow"/>
      <family val="2"/>
      <charset val="186"/>
    </font>
    <font>
      <sz val="10"/>
      <color theme="0" tint="-0.34998626667073579"/>
      <name val="Arial Narrow"/>
      <family val="2"/>
      <charset val="186"/>
    </font>
    <font>
      <sz val="12"/>
      <color rgb="FFC00000"/>
      <name val="Arial Narrow"/>
      <family val="2"/>
      <charset val="186"/>
    </font>
    <font>
      <sz val="8"/>
      <name val="Calibri"/>
      <family val="2"/>
      <scheme val="minor"/>
    </font>
    <font>
      <sz val="8"/>
      <color theme="0" tint="-0.499984740745262"/>
      <name val="Arial Narrow"/>
      <family val="2"/>
      <charset val="186"/>
    </font>
    <font>
      <sz val="8"/>
      <color theme="0" tint="-0.34998626667073579"/>
      <name val="Arial Narrow"/>
      <family val="2"/>
      <charset val="186"/>
    </font>
    <font>
      <sz val="12"/>
      <color indexed="81"/>
      <name val="Arial Narrow"/>
      <family val="2"/>
      <charset val="186"/>
    </font>
    <font>
      <b/>
      <sz val="12"/>
      <color indexed="81"/>
      <name val="Arial Narrow"/>
      <family val="2"/>
      <charset val="186"/>
    </font>
    <font>
      <sz val="11"/>
      <color theme="1"/>
      <name val="Arial Narrow"/>
      <family val="2"/>
      <charset val="186"/>
    </font>
    <font>
      <b/>
      <sz val="12"/>
      <color rgb="FFC00000"/>
      <name val="Arial Narrow"/>
      <family val="2"/>
      <charset val="186"/>
    </font>
    <font>
      <b/>
      <sz val="14"/>
      <color rgb="FFC00000"/>
      <name val="Arial Narrow"/>
      <family val="2"/>
      <charset val="186"/>
    </font>
    <font>
      <u/>
      <sz val="11"/>
      <color theme="10"/>
      <name val="Calibri"/>
      <family val="2"/>
      <scheme val="minor"/>
    </font>
    <font>
      <sz val="9"/>
      <color rgb="FFC00000"/>
      <name val="Arial Narrow"/>
      <family val="2"/>
      <charset val="186"/>
    </font>
    <font>
      <u/>
      <sz val="12"/>
      <color rgb="FFC00000"/>
      <name val="Arial Narrow"/>
      <family val="2"/>
      <charset val="186"/>
    </font>
    <font>
      <u/>
      <sz val="14"/>
      <color rgb="FFC00000"/>
      <name val="Arial Narrow"/>
      <family val="2"/>
      <charset val="186"/>
    </font>
    <font>
      <sz val="10"/>
      <name val="Arial Narrow"/>
      <family val="2"/>
      <charset val="186"/>
    </font>
    <font>
      <sz val="16"/>
      <color rgb="FFC00000"/>
      <name val="Arial Narrow"/>
      <family val="2"/>
      <charset val="186"/>
    </font>
    <font>
      <u/>
      <sz val="10"/>
      <color rgb="FFC00000"/>
      <name val="Arial Narrow"/>
      <family val="2"/>
      <charset val="186"/>
    </font>
    <font>
      <b/>
      <sz val="10"/>
      <color theme="1"/>
      <name val="Arial Narrow"/>
      <family val="2"/>
      <charset val="186"/>
    </font>
    <font>
      <sz val="10"/>
      <color rgb="FFFF0000"/>
      <name val="Arial Narrow"/>
      <family val="2"/>
      <charset val="186"/>
    </font>
    <font>
      <u/>
      <sz val="14"/>
      <color theme="1"/>
      <name val="Arial Narrow"/>
      <family val="2"/>
      <charset val="186"/>
    </font>
    <font>
      <b/>
      <sz val="14"/>
      <color theme="1"/>
      <name val="Arial Narrow"/>
      <family val="2"/>
      <charset val="186"/>
    </font>
    <font>
      <sz val="8"/>
      <color theme="1"/>
      <name val="Arial Narrow"/>
      <family val="2"/>
      <charset val="186"/>
    </font>
    <font>
      <sz val="12"/>
      <color indexed="8"/>
      <name val="Arial Narrow"/>
      <family val="2"/>
      <charset val="186"/>
    </font>
    <font>
      <sz val="10"/>
      <color indexed="8"/>
      <name val="Arial Narrow"/>
      <family val="2"/>
      <charset val="186"/>
    </font>
    <font>
      <sz val="12"/>
      <color theme="0" tint="-0.34998626667073579"/>
      <name val="Arial Narrow"/>
      <family val="2"/>
      <charset val="186"/>
    </font>
    <font>
      <sz val="11"/>
      <color theme="0" tint="-0.34998626667073579"/>
      <name val="Calibri"/>
      <family val="2"/>
      <scheme val="minor"/>
    </font>
    <font>
      <sz val="14"/>
      <color theme="0" tint="-0.34998626667073579"/>
      <name val="Arial Narrow"/>
      <family val="2"/>
      <charset val="186"/>
    </font>
    <font>
      <sz val="9"/>
      <color theme="1"/>
      <name val="Arial Narrow"/>
      <family val="2"/>
      <charset val="186"/>
    </font>
    <font>
      <sz val="14"/>
      <color rgb="FFC00000"/>
      <name val="Arial Narrow"/>
      <family val="2"/>
      <charset val="186"/>
    </font>
    <font>
      <sz val="9"/>
      <color theme="0" tint="-0.34998626667073579"/>
      <name val="Arial Narrow"/>
      <family val="2"/>
      <charset val="186"/>
    </font>
    <font>
      <sz val="8"/>
      <color rgb="FFC00000"/>
      <name val="Arial Narrow"/>
      <family val="2"/>
      <charset val="186"/>
    </font>
    <font>
      <sz val="8"/>
      <color indexed="8"/>
      <name val="Arial Narrow"/>
      <family val="2"/>
      <charset val="186"/>
    </font>
  </fonts>
  <fills count="1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E7"/>
        <bgColor indexed="64"/>
      </patternFill>
    </fill>
    <fill>
      <patternFill patternType="solid">
        <fgColor theme="9" tint="0.79998168889431442"/>
        <bgColor indexed="64"/>
      </patternFill>
    </fill>
    <fill>
      <patternFill patternType="solid">
        <fgColor rgb="FFF8F8F8"/>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CCFF99"/>
        <bgColor indexed="64"/>
      </patternFill>
    </fill>
    <fill>
      <patternFill patternType="solid">
        <fgColor rgb="FFFFCCCC"/>
        <bgColor indexed="64"/>
      </patternFill>
    </fill>
    <fill>
      <patternFill patternType="solid">
        <fgColor rgb="FFECECEC"/>
        <bgColor indexed="64"/>
      </patternFill>
    </fill>
    <fill>
      <patternFill patternType="solid">
        <fgColor rgb="FFE8E8E8"/>
        <bgColor indexed="64"/>
      </patternFill>
    </fill>
  </fills>
  <borders count="3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diagonal/>
    </border>
    <border>
      <left/>
      <right/>
      <top style="thin">
        <color theme="0" tint="-0.14999847407452621"/>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bottom style="thin">
        <color rgb="FFC00000"/>
      </bottom>
      <diagonal/>
    </border>
    <border>
      <left/>
      <right/>
      <top style="thin">
        <color rgb="FFC00000"/>
      </top>
      <bottom/>
      <diagonal/>
    </border>
    <border>
      <left/>
      <right/>
      <top style="thin">
        <color rgb="FFC00000"/>
      </top>
      <bottom style="thin">
        <color theme="0" tint="-0.14999847407452621"/>
      </bottom>
      <diagonal/>
    </border>
    <border>
      <left/>
      <right/>
      <top style="thin">
        <color theme="0" tint="-0.14999847407452621"/>
      </top>
      <bottom style="thin">
        <color rgb="FFC00000"/>
      </bottom>
      <diagonal/>
    </border>
    <border>
      <left style="thin">
        <color theme="0" tint="-0.14999847407452621"/>
      </left>
      <right style="thin">
        <color theme="0" tint="-0.14999847407452621"/>
      </right>
      <top style="thin">
        <color rgb="FFC00000"/>
      </top>
      <bottom style="thin">
        <color theme="0" tint="-0.14999847407452621"/>
      </bottom>
      <diagonal/>
    </border>
    <border>
      <left style="thin">
        <color theme="0" tint="-0.14999847407452621"/>
      </left>
      <right style="thin">
        <color theme="0" tint="-0.14999847407452621"/>
      </right>
      <top/>
      <bottom style="thin">
        <color rgb="FFC00000"/>
      </bottom>
      <diagonal/>
    </border>
    <border>
      <left style="thin">
        <color theme="0" tint="-0.14999847407452621"/>
      </left>
      <right style="thin">
        <color theme="0" tint="-0.14999847407452621"/>
      </right>
      <top style="thin">
        <color theme="0" tint="-0.14999847407452621"/>
      </top>
      <bottom style="thin">
        <color rgb="FFC00000"/>
      </bottom>
      <diagonal/>
    </border>
    <border>
      <left/>
      <right/>
      <top style="thin">
        <color rgb="FFC00000"/>
      </top>
      <bottom style="thin">
        <color rgb="FFC00000"/>
      </bottom>
      <diagonal/>
    </border>
    <border>
      <left style="thin">
        <color theme="0" tint="-0.14999847407452621"/>
      </left>
      <right/>
      <top style="thin">
        <color rgb="FFC00000"/>
      </top>
      <bottom style="thin">
        <color theme="0" tint="-0.14999847407452621"/>
      </bottom>
      <diagonal/>
    </border>
    <border>
      <left style="thin">
        <color theme="0" tint="-0.14999847407452621"/>
      </left>
      <right/>
      <top style="thin">
        <color theme="0" tint="-0.14999847407452621"/>
      </top>
      <bottom style="thin">
        <color rgb="FFC00000"/>
      </bottom>
      <diagonal/>
    </border>
    <border>
      <left/>
      <right style="thin">
        <color rgb="FFC00000"/>
      </right>
      <top/>
      <bottom/>
      <diagonal/>
    </border>
    <border>
      <left/>
      <right/>
      <top/>
      <bottom style="medium">
        <color rgb="FFC00000"/>
      </bottom>
      <diagonal/>
    </border>
    <border>
      <left style="thin">
        <color theme="0" tint="-0.14999847407452621"/>
      </left>
      <right/>
      <top/>
      <bottom style="medium">
        <color rgb="FFC00000"/>
      </bottom>
      <diagonal/>
    </border>
    <border>
      <left style="thin">
        <color theme="0" tint="-0.14999847407452621"/>
      </left>
      <right style="thin">
        <color theme="0" tint="-0.14999847407452621"/>
      </right>
      <top/>
      <bottom style="medium">
        <color rgb="FFC00000"/>
      </bottom>
      <diagonal/>
    </border>
    <border>
      <left/>
      <right style="thin">
        <color rgb="FFC00000"/>
      </right>
      <top style="thin">
        <color rgb="FFC00000"/>
      </top>
      <bottom style="thin">
        <color theme="0" tint="-0.14999847407452621"/>
      </bottom>
      <diagonal/>
    </border>
    <border>
      <left/>
      <right style="thin">
        <color rgb="FFC00000"/>
      </right>
      <top style="thin">
        <color theme="0" tint="-0.14999847407452621"/>
      </top>
      <bottom style="thin">
        <color rgb="FFC00000"/>
      </bottom>
      <diagonal/>
    </border>
  </borders>
  <cellStyleXfs count="2">
    <xf numFmtId="0" fontId="0" fillId="0" borderId="0"/>
    <xf numFmtId="0" fontId="25" fillId="0" borderId="0" applyNumberFormat="0" applyFill="0" applyBorder="0" applyAlignment="0" applyProtection="0"/>
  </cellStyleXfs>
  <cellXfs count="251">
    <xf numFmtId="0" fontId="0" fillId="0" borderId="0" xfId="0"/>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5" fillId="0" borderId="0" xfId="0" applyFont="1" applyAlignment="1">
      <alignment horizontal="left" vertical="center"/>
    </xf>
    <xf numFmtId="0" fontId="11"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center" vertical="center"/>
    </xf>
    <xf numFmtId="3" fontId="12" fillId="2" borderId="12" xfId="0" applyNumberFormat="1" applyFont="1" applyFill="1" applyBorder="1" applyAlignment="1">
      <alignment horizontal="center" vertical="center"/>
    </xf>
    <xf numFmtId="0" fontId="11" fillId="2" borderId="7" xfId="0" applyFont="1" applyFill="1" applyBorder="1" applyAlignment="1">
      <alignment vertical="center" wrapText="1"/>
    </xf>
    <xf numFmtId="0" fontId="19" fillId="2" borderId="12" xfId="0" applyFont="1" applyFill="1" applyBorder="1" applyAlignment="1">
      <alignment horizontal="center" vertical="center"/>
    </xf>
    <xf numFmtId="3" fontId="19" fillId="2" borderId="12" xfId="0" applyNumberFormat="1" applyFont="1" applyFill="1" applyBorder="1" applyAlignment="1">
      <alignment horizontal="center" vertical="center"/>
    </xf>
    <xf numFmtId="49" fontId="15" fillId="0" borderId="0" xfId="0" applyNumberFormat="1" applyFont="1" applyAlignment="1">
      <alignment horizontal="center" vertical="center"/>
    </xf>
    <xf numFmtId="14" fontId="13" fillId="0" borderId="1" xfId="0" applyNumberFormat="1" applyFont="1" applyBorder="1" applyAlignment="1">
      <alignment horizontal="center" vertical="center" wrapText="1"/>
    </xf>
    <xf numFmtId="0" fontId="13" fillId="4" borderId="9" xfId="0" applyFont="1" applyFill="1" applyBorder="1" applyAlignment="1">
      <alignment vertical="center"/>
    </xf>
    <xf numFmtId="14" fontId="24" fillId="0" borderId="1" xfId="0" applyNumberFormat="1" applyFont="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12" xfId="0" applyFont="1" applyFill="1" applyBorder="1" applyAlignment="1">
      <alignment vertical="center" wrapText="1"/>
    </xf>
    <xf numFmtId="0" fontId="18" fillId="2" borderId="0" xfId="0" applyFont="1" applyFill="1" applyAlignment="1">
      <alignment vertical="center" wrapText="1"/>
    </xf>
    <xf numFmtId="0" fontId="19" fillId="2" borderId="8"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27" fillId="3" borderId="13" xfId="1" applyFont="1" applyFill="1" applyBorder="1" applyAlignment="1">
      <alignment horizontal="center" vertical="center"/>
    </xf>
    <xf numFmtId="0" fontId="19" fillId="3" borderId="7" xfId="0" applyFont="1" applyFill="1" applyBorder="1" applyAlignment="1">
      <alignment horizontal="center" vertical="center"/>
    </xf>
    <xf numFmtId="0" fontId="19" fillId="4" borderId="7" xfId="0" applyFont="1" applyFill="1" applyBorder="1" applyAlignment="1">
      <alignment horizontal="center" vertical="center"/>
    </xf>
    <xf numFmtId="0" fontId="6" fillId="0" borderId="0" xfId="0" applyFont="1" applyAlignment="1">
      <alignment horizontal="center" vertical="center"/>
    </xf>
    <xf numFmtId="0" fontId="16" fillId="3" borderId="12"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7" fillId="4" borderId="10" xfId="1" applyFont="1" applyFill="1" applyBorder="1" applyAlignment="1">
      <alignment horizontal="center" vertical="center"/>
    </xf>
    <xf numFmtId="14" fontId="29" fillId="3" borderId="2" xfId="0" applyNumberFormat="1" applyFont="1" applyFill="1" applyBorder="1" applyAlignment="1">
      <alignment horizontal="center" vertical="center" wrapText="1"/>
    </xf>
    <xf numFmtId="14" fontId="29" fillId="4" borderId="2" xfId="0" applyNumberFormat="1" applyFont="1" applyFill="1" applyBorder="1" applyAlignment="1">
      <alignment horizontal="center" vertical="center" wrapText="1"/>
    </xf>
    <xf numFmtId="1" fontId="12" fillId="5" borderId="12" xfId="0" applyNumberFormat="1" applyFont="1" applyFill="1" applyBorder="1" applyAlignment="1">
      <alignment horizontal="center" vertical="center" wrapText="1"/>
    </xf>
    <xf numFmtId="1" fontId="12" fillId="0" borderId="0" xfId="0" applyNumberFormat="1" applyFont="1" applyAlignment="1">
      <alignment horizontal="center" vertical="center"/>
    </xf>
    <xf numFmtId="0" fontId="13" fillId="2"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3" fillId="0" borderId="1" xfId="0" applyFont="1" applyBorder="1" applyAlignment="1">
      <alignment horizontal="center" vertical="center"/>
    </xf>
    <xf numFmtId="0" fontId="16" fillId="3"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 xfId="0" applyFont="1" applyFill="1" applyBorder="1" applyAlignment="1">
      <alignment horizontal="center" vertical="center"/>
    </xf>
    <xf numFmtId="14" fontId="24"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14" fontId="13" fillId="2"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xf>
    <xf numFmtId="0" fontId="13" fillId="6" borderId="1" xfId="0" applyFont="1" applyFill="1" applyBorder="1" applyAlignment="1">
      <alignment vertical="center" wrapText="1"/>
    </xf>
    <xf numFmtId="0" fontId="13" fillId="6" borderId="1" xfId="0" applyFont="1" applyFill="1" applyBorder="1" applyAlignment="1">
      <alignment horizontal="left" vertical="center" wrapText="1"/>
    </xf>
    <xf numFmtId="0" fontId="27" fillId="2" borderId="3" xfId="1" applyFont="1" applyFill="1" applyBorder="1" applyAlignment="1">
      <alignment horizontal="center" vertical="center"/>
    </xf>
    <xf numFmtId="0" fontId="13" fillId="0" borderId="1" xfId="0" applyFont="1" applyBorder="1" applyAlignment="1">
      <alignment horizontal="left" vertical="top" wrapText="1"/>
    </xf>
    <xf numFmtId="0" fontId="13" fillId="2" borderId="1" xfId="0" applyFont="1" applyFill="1" applyBorder="1" applyAlignment="1">
      <alignment horizontal="left" vertical="top"/>
    </xf>
    <xf numFmtId="0" fontId="13" fillId="0" borderId="0" xfId="0" applyFont="1" applyAlignment="1">
      <alignment horizontal="left" vertical="top" wrapText="1"/>
    </xf>
    <xf numFmtId="0" fontId="13" fillId="2" borderId="7" xfId="0" applyFont="1" applyFill="1" applyBorder="1" applyAlignment="1">
      <alignment horizontal="center" vertical="center" wrapText="1"/>
    </xf>
    <xf numFmtId="0" fontId="19" fillId="2" borderId="0" xfId="0" applyFont="1" applyFill="1" applyAlignment="1">
      <alignment horizontal="center" vertical="center"/>
    </xf>
    <xf numFmtId="0" fontId="12" fillId="2" borderId="10"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14" fillId="7" borderId="1" xfId="0" applyFont="1" applyFill="1" applyBorder="1" applyAlignment="1">
      <alignment horizontal="center" vertical="center"/>
    </xf>
    <xf numFmtId="0" fontId="35" fillId="7" borderId="1" xfId="0" applyFont="1" applyFill="1" applyBorder="1" applyAlignment="1">
      <alignment horizontal="center" vertical="center"/>
    </xf>
    <xf numFmtId="14" fontId="4" fillId="7" borderId="1" xfId="0" applyNumberFormat="1" applyFont="1" applyFill="1" applyBorder="1" applyAlignment="1">
      <alignment horizontal="center" vertical="center" wrapText="1"/>
    </xf>
    <xf numFmtId="49" fontId="14" fillId="7" borderId="1" xfId="0" applyNumberFormat="1" applyFont="1" applyFill="1" applyBorder="1" applyAlignment="1">
      <alignment horizontal="center" vertical="center"/>
    </xf>
    <xf numFmtId="0" fontId="14" fillId="7" borderId="1" xfId="0" applyFont="1" applyFill="1" applyBorder="1" applyAlignment="1">
      <alignment horizontal="center" vertical="center" wrapText="1"/>
    </xf>
    <xf numFmtId="3" fontId="14" fillId="7" borderId="1" xfId="0" applyNumberFormat="1" applyFont="1" applyFill="1" applyBorder="1" applyAlignment="1">
      <alignment horizontal="center" vertical="center"/>
    </xf>
    <xf numFmtId="0" fontId="13" fillId="7" borderId="1" xfId="0" applyFont="1" applyFill="1" applyBorder="1" applyAlignment="1">
      <alignment horizontal="left" vertical="top" wrapText="1"/>
    </xf>
    <xf numFmtId="1" fontId="18" fillId="8" borderId="0" xfId="0" applyNumberFormat="1" applyFont="1" applyFill="1" applyAlignment="1">
      <alignment horizontal="center" vertical="center"/>
    </xf>
    <xf numFmtId="1" fontId="18" fillId="8" borderId="2" xfId="0" applyNumberFormat="1" applyFont="1" applyFill="1" applyBorder="1" applyAlignment="1">
      <alignment vertical="center" wrapText="1"/>
    </xf>
    <xf numFmtId="0" fontId="36" fillId="8" borderId="0" xfId="0" applyFont="1" applyFill="1" applyAlignment="1">
      <alignment horizontal="center" vertical="center"/>
    </xf>
    <xf numFmtId="1" fontId="18" fillId="8" borderId="12" xfId="0" applyNumberFormat="1" applyFont="1" applyFill="1" applyBorder="1" applyAlignment="1">
      <alignment textRotation="90"/>
    </xf>
    <xf numFmtId="1" fontId="18" fillId="8" borderId="13" xfId="0" applyNumberFormat="1" applyFont="1" applyFill="1" applyBorder="1" applyAlignment="1">
      <alignment vertical="center" textRotation="90"/>
    </xf>
    <xf numFmtId="1" fontId="18" fillId="8" borderId="1" xfId="0" applyNumberFormat="1" applyFont="1" applyFill="1" applyBorder="1" applyAlignment="1">
      <alignment horizontal="center" vertical="center"/>
    </xf>
    <xf numFmtId="1" fontId="18" fillId="0" borderId="0" xfId="0" applyNumberFormat="1" applyFont="1" applyAlignment="1">
      <alignment horizontal="center" vertical="center"/>
    </xf>
    <xf numFmtId="0" fontId="29" fillId="6" borderId="1" xfId="0" applyFont="1" applyFill="1" applyBorder="1" applyAlignment="1">
      <alignment vertical="center" wrapText="1"/>
    </xf>
    <xf numFmtId="0" fontId="2" fillId="0" borderId="0" xfId="0" applyFont="1" applyAlignment="1">
      <alignment horizontal="left" vertical="center" wrapText="1"/>
    </xf>
    <xf numFmtId="0" fontId="37" fillId="0" borderId="0" xfId="0" applyFont="1" applyAlignment="1">
      <alignment horizontal="left" vertical="center" wrapText="1"/>
    </xf>
    <xf numFmtId="0" fontId="2" fillId="0" borderId="0" xfId="0" applyFont="1" applyAlignment="1">
      <alignment horizontal="left" vertical="center"/>
    </xf>
    <xf numFmtId="0" fontId="2" fillId="6" borderId="0" xfId="0" applyFont="1" applyFill="1" applyAlignment="1">
      <alignment horizontal="left" vertical="center"/>
    </xf>
    <xf numFmtId="0" fontId="37" fillId="2" borderId="0" xfId="0" applyFont="1" applyFill="1" applyAlignment="1">
      <alignment horizontal="right" vertical="center" wrapText="1"/>
    </xf>
    <xf numFmtId="0" fontId="37" fillId="2" borderId="0" xfId="0" applyFont="1" applyFill="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xf>
    <xf numFmtId="0" fontId="38" fillId="2" borderId="0" xfId="0" applyFont="1" applyFill="1" applyAlignment="1">
      <alignment vertical="center" wrapText="1"/>
    </xf>
    <xf numFmtId="0" fontId="2" fillId="2" borderId="0" xfId="0" applyFont="1" applyFill="1" applyAlignment="1">
      <alignment vertical="center" wrapText="1"/>
    </xf>
    <xf numFmtId="0" fontId="40" fillId="0" borderId="0" xfId="0" applyFont="1"/>
    <xf numFmtId="0" fontId="39" fillId="2" borderId="0" xfId="0" applyFont="1" applyFill="1" applyAlignment="1">
      <alignment horizontal="right" vertical="center" wrapText="1"/>
    </xf>
    <xf numFmtId="0" fontId="41" fillId="0" borderId="0" xfId="0" applyFont="1" applyAlignment="1">
      <alignment horizontal="left" vertical="center" wrapText="1"/>
    </xf>
    <xf numFmtId="0" fontId="15" fillId="2" borderId="0" xfId="0" applyFont="1" applyFill="1" applyAlignment="1">
      <alignment vertical="center" wrapText="1"/>
    </xf>
    <xf numFmtId="0" fontId="39" fillId="2" borderId="0" xfId="0" applyFont="1" applyFill="1" applyAlignment="1">
      <alignment horizontal="left" vertical="center" wrapText="1"/>
    </xf>
    <xf numFmtId="0" fontId="39" fillId="0" borderId="0" xfId="0" applyFont="1" applyAlignment="1">
      <alignment horizontal="left" vertical="center" wrapText="1"/>
    </xf>
    <xf numFmtId="0" fontId="37" fillId="2" borderId="9" xfId="0" applyFont="1" applyFill="1" applyBorder="1" applyAlignment="1">
      <alignment horizontal="right" vertical="center" wrapText="1"/>
    </xf>
    <xf numFmtId="0" fontId="37" fillId="12" borderId="9" xfId="0" applyFont="1" applyFill="1" applyBorder="1" applyAlignment="1">
      <alignment horizontal="right" vertical="center" wrapText="1"/>
    </xf>
    <xf numFmtId="0" fontId="36" fillId="2" borderId="1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49" fontId="42" fillId="2" borderId="7" xfId="0" applyNumberFormat="1" applyFont="1" applyFill="1" applyBorder="1" applyAlignment="1">
      <alignment textRotation="90" wrapText="1"/>
    </xf>
    <xf numFmtId="49" fontId="42" fillId="2" borderId="12" xfId="0" applyNumberFormat="1" applyFont="1" applyFill="1" applyBorder="1" applyAlignment="1">
      <alignment textRotation="90" wrapText="1"/>
    </xf>
    <xf numFmtId="49"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0" xfId="0" applyNumberFormat="1" applyFont="1" applyAlignment="1">
      <alignment horizontal="center" vertical="center" wrapText="1"/>
    </xf>
    <xf numFmtId="0" fontId="2" fillId="2" borderId="0" xfId="0" applyFont="1" applyFill="1" applyAlignment="1">
      <alignment horizontal="left" vertical="center" wrapText="1"/>
    </xf>
    <xf numFmtId="0" fontId="16" fillId="9" borderId="11" xfId="0" applyFont="1" applyFill="1" applyBorder="1" applyAlignment="1">
      <alignment horizontal="left" vertical="center" indent="1"/>
    </xf>
    <xf numFmtId="0" fontId="16" fillId="2" borderId="0" xfId="0" applyFont="1" applyFill="1" applyAlignment="1">
      <alignment horizontal="center" vertical="center" wrapText="1"/>
    </xf>
    <xf numFmtId="164" fontId="44" fillId="2" borderId="13" xfId="0" applyNumberFormat="1" applyFont="1" applyFill="1" applyBorder="1" applyAlignment="1">
      <alignment horizontal="center" vertical="center" wrapText="1"/>
    </xf>
    <xf numFmtId="164" fontId="26" fillId="2" borderId="7" xfId="0" applyNumberFormat="1" applyFont="1" applyFill="1" applyBorder="1" applyAlignment="1">
      <alignment horizontal="center" vertical="center" wrapText="1"/>
    </xf>
    <xf numFmtId="1" fontId="14" fillId="5" borderId="1" xfId="0" applyNumberFormat="1" applyFont="1" applyFill="1" applyBorder="1" applyAlignment="1">
      <alignment horizontal="left" vertical="center"/>
    </xf>
    <xf numFmtId="1" fontId="12" fillId="5" borderId="1" xfId="0" applyNumberFormat="1" applyFont="1" applyFill="1" applyBorder="1" applyAlignment="1">
      <alignment horizontal="center" vertical="center"/>
    </xf>
    <xf numFmtId="0" fontId="45" fillId="5" borderId="8" xfId="0" applyFont="1" applyFill="1" applyBorder="1" applyAlignment="1">
      <alignment horizontal="center" vertical="center"/>
    </xf>
    <xf numFmtId="0" fontId="37" fillId="15" borderId="16" xfId="0" applyFont="1" applyFill="1" applyBorder="1" applyAlignment="1">
      <alignment horizontal="right" vertical="center" wrapText="1"/>
    </xf>
    <xf numFmtId="0" fontId="37" fillId="14" borderId="16" xfId="0" applyFont="1" applyFill="1" applyBorder="1" applyAlignment="1">
      <alignment horizontal="right" vertical="center" wrapText="1"/>
    </xf>
    <xf numFmtId="0" fontId="37" fillId="11" borderId="16" xfId="0" applyFont="1" applyFill="1" applyBorder="1" applyAlignment="1">
      <alignment horizontal="right" vertical="center" wrapText="1"/>
    </xf>
    <xf numFmtId="0" fontId="37" fillId="2" borderId="10" xfId="0" applyFont="1" applyFill="1" applyBorder="1" applyAlignment="1">
      <alignment horizontal="right" vertical="center" wrapText="1"/>
    </xf>
    <xf numFmtId="0" fontId="37" fillId="10" borderId="10" xfId="0" applyFont="1" applyFill="1" applyBorder="1" applyAlignment="1">
      <alignment horizontal="right" vertical="center" wrapText="1"/>
    </xf>
    <xf numFmtId="0" fontId="37" fillId="15" borderId="17" xfId="0" applyFont="1" applyFill="1" applyBorder="1" applyAlignment="1">
      <alignment horizontal="right" vertical="center" wrapText="1"/>
    </xf>
    <xf numFmtId="0" fontId="37" fillId="14" borderId="17" xfId="0" applyFont="1" applyFill="1" applyBorder="1" applyAlignment="1">
      <alignment horizontal="right" vertical="center" wrapText="1"/>
    </xf>
    <xf numFmtId="0" fontId="37" fillId="13" borderId="17" xfId="0" applyFont="1" applyFill="1" applyBorder="1" applyAlignment="1">
      <alignment horizontal="right" vertical="center" wrapText="1"/>
    </xf>
    <xf numFmtId="0" fontId="37" fillId="2" borderId="9" xfId="0" applyFont="1" applyFill="1" applyBorder="1" applyAlignment="1">
      <alignment horizontal="center" vertical="center" wrapText="1"/>
    </xf>
    <xf numFmtId="164" fontId="44" fillId="2" borderId="7" xfId="0" applyNumberFormat="1" applyFont="1" applyFill="1" applyBorder="1" applyAlignment="1">
      <alignment horizontal="center" vertical="center" wrapText="1"/>
    </xf>
    <xf numFmtId="0" fontId="37" fillId="2" borderId="9" xfId="0" applyFont="1" applyFill="1" applyBorder="1" applyAlignment="1">
      <alignment horizontal="left" vertical="center" wrapText="1"/>
    </xf>
    <xf numFmtId="0" fontId="37" fillId="15" borderId="16" xfId="0" applyFont="1" applyFill="1" applyBorder="1" applyAlignment="1">
      <alignment horizontal="center" vertical="center" wrapText="1"/>
    </xf>
    <xf numFmtId="164" fontId="44" fillId="15" borderId="18" xfId="0" applyNumberFormat="1" applyFont="1" applyFill="1" applyBorder="1" applyAlignment="1">
      <alignment horizontal="center" vertical="center" wrapText="1"/>
    </xf>
    <xf numFmtId="0" fontId="37" fillId="15" borderId="16" xfId="0" applyFont="1" applyFill="1" applyBorder="1" applyAlignment="1">
      <alignment horizontal="left" vertical="center" wrapText="1"/>
    </xf>
    <xf numFmtId="0" fontId="37" fillId="2" borderId="10" xfId="0" applyFont="1" applyFill="1" applyBorder="1" applyAlignment="1">
      <alignment horizontal="center" vertical="center" wrapText="1"/>
    </xf>
    <xf numFmtId="0" fontId="37" fillId="2" borderId="10" xfId="0" applyFont="1" applyFill="1" applyBorder="1" applyAlignment="1">
      <alignment horizontal="left" vertical="center" wrapText="1"/>
    </xf>
    <xf numFmtId="0" fontId="37" fillId="15" borderId="17" xfId="0" applyFont="1" applyFill="1" applyBorder="1" applyAlignment="1">
      <alignment horizontal="center" vertical="center" wrapText="1"/>
    </xf>
    <xf numFmtId="164" fontId="44" fillId="15" borderId="19" xfId="0" applyNumberFormat="1" applyFont="1" applyFill="1" applyBorder="1" applyAlignment="1">
      <alignment horizontal="center" vertical="center" wrapText="1"/>
    </xf>
    <xf numFmtId="0" fontId="37" fillId="15" borderId="17" xfId="0" applyFont="1" applyFill="1" applyBorder="1" applyAlignment="1">
      <alignment horizontal="left" vertical="center" wrapText="1"/>
    </xf>
    <xf numFmtId="164" fontId="44" fillId="15" borderId="20" xfId="0" applyNumberFormat="1" applyFont="1" applyFill="1" applyBorder="1" applyAlignment="1">
      <alignment horizontal="center" vertical="center" wrapText="1"/>
    </xf>
    <xf numFmtId="0" fontId="7" fillId="12" borderId="1" xfId="0" applyFont="1" applyFill="1" applyBorder="1" applyAlignment="1">
      <alignment vertical="center"/>
    </xf>
    <xf numFmtId="0" fontId="7" fillId="11" borderId="1" xfId="0" applyFont="1" applyFill="1" applyBorder="1" applyAlignment="1">
      <alignment vertical="center"/>
    </xf>
    <xf numFmtId="0" fontId="7" fillId="13" borderId="1" xfId="0" applyFont="1" applyFill="1" applyBorder="1" applyAlignment="1">
      <alignment vertical="center"/>
    </xf>
    <xf numFmtId="0" fontId="7" fillId="10" borderId="1" xfId="0" applyFont="1" applyFill="1" applyBorder="1" applyAlignment="1">
      <alignment vertical="center"/>
    </xf>
    <xf numFmtId="0" fontId="7" fillId="0" borderId="1" xfId="0" applyFont="1" applyBorder="1" applyAlignment="1">
      <alignment vertical="center"/>
    </xf>
    <xf numFmtId="0" fontId="37" fillId="15" borderId="15" xfId="0" applyFont="1" applyFill="1" applyBorder="1" applyAlignment="1">
      <alignment horizontal="right" vertical="center" wrapText="1"/>
    </xf>
    <xf numFmtId="0" fontId="37" fillId="13" borderId="16" xfId="0" applyFont="1" applyFill="1" applyBorder="1" applyAlignment="1">
      <alignment horizontal="right" vertical="center" wrapText="1"/>
    </xf>
    <xf numFmtId="0" fontId="37" fillId="11" borderId="17" xfId="0" applyFont="1" applyFill="1" applyBorder="1" applyAlignment="1">
      <alignment horizontal="right" vertical="center" wrapText="1"/>
    </xf>
    <xf numFmtId="0" fontId="37" fillId="15" borderId="22" xfId="0" applyFont="1" applyFill="1" applyBorder="1" applyAlignment="1">
      <alignment horizontal="center" vertical="center" wrapText="1"/>
    </xf>
    <xf numFmtId="0" fontId="37" fillId="15" borderId="23" xfId="0" applyFont="1" applyFill="1" applyBorder="1" applyAlignment="1">
      <alignment horizontal="center" vertical="center" wrapText="1"/>
    </xf>
    <xf numFmtId="0" fontId="39" fillId="7" borderId="0" xfId="0" applyFont="1" applyFill="1" applyAlignment="1">
      <alignment horizontal="right" vertical="center" wrapText="1"/>
    </xf>
    <xf numFmtId="0" fontId="16" fillId="7" borderId="0" xfId="0" applyFont="1" applyFill="1" applyAlignment="1">
      <alignment horizontal="center" vertical="center" wrapText="1"/>
    </xf>
    <xf numFmtId="0" fontId="39" fillId="7" borderId="0" xfId="0" applyFont="1" applyFill="1" applyAlignment="1">
      <alignment horizontal="left" vertical="center" wrapText="1"/>
    </xf>
    <xf numFmtId="0" fontId="37" fillId="2" borderId="16" xfId="0" applyFont="1" applyFill="1" applyBorder="1" applyAlignment="1">
      <alignment vertical="center" textRotation="90" wrapText="1"/>
    </xf>
    <xf numFmtId="0" fontId="16" fillId="2" borderId="16" xfId="0" applyFont="1" applyFill="1" applyBorder="1" applyAlignment="1">
      <alignment horizontal="right" vertical="center" wrapText="1"/>
    </xf>
    <xf numFmtId="0" fontId="37" fillId="2" borderId="16" xfId="0" applyFont="1" applyFill="1" applyBorder="1" applyAlignment="1">
      <alignment horizontal="right" vertical="center" wrapText="1"/>
    </xf>
    <xf numFmtId="0" fontId="39" fillId="2" borderId="16" xfId="0" applyFont="1" applyFill="1" applyBorder="1" applyAlignment="1">
      <alignment horizontal="right" vertical="center" wrapText="1"/>
    </xf>
    <xf numFmtId="0" fontId="15" fillId="2" borderId="0" xfId="0" applyFont="1" applyFill="1" applyAlignment="1">
      <alignment horizontal="center" vertical="center" wrapText="1"/>
    </xf>
    <xf numFmtId="0" fontId="16" fillId="2" borderId="16" xfId="0" applyFont="1" applyFill="1" applyBorder="1" applyAlignment="1">
      <alignment horizontal="center" vertical="center" wrapText="1"/>
    </xf>
    <xf numFmtId="164" fontId="26" fillId="2" borderId="18" xfId="0" applyNumberFormat="1" applyFont="1" applyFill="1" applyBorder="1" applyAlignment="1">
      <alignment horizontal="center" vertical="center" wrapText="1"/>
    </xf>
    <xf numFmtId="0" fontId="37" fillId="2" borderId="16" xfId="0" applyFont="1" applyFill="1" applyBorder="1" applyAlignment="1">
      <alignment horizontal="left" vertical="center" wrapText="1"/>
    </xf>
    <xf numFmtId="0" fontId="46" fillId="15" borderId="18" xfId="0" applyFont="1" applyFill="1" applyBorder="1" applyAlignment="1">
      <alignment horizontal="center" vertical="center" wrapText="1"/>
    </xf>
    <xf numFmtId="0" fontId="46" fillId="15" borderId="20" xfId="0" applyFont="1" applyFill="1" applyBorder="1" applyAlignment="1">
      <alignment horizontal="center" vertical="center" wrapText="1"/>
    </xf>
    <xf numFmtId="0" fontId="16" fillId="2" borderId="4" xfId="0" applyFont="1" applyFill="1" applyBorder="1" applyAlignment="1">
      <alignment horizontal="left" vertical="center" indent="1"/>
    </xf>
    <xf numFmtId="0" fontId="16" fillId="2" borderId="4" xfId="0" applyFont="1" applyFill="1" applyBorder="1" applyAlignment="1">
      <alignment horizontal="left" vertical="top" wrapText="1" indent="1"/>
    </xf>
    <xf numFmtId="1" fontId="12" fillId="5" borderId="8" xfId="0" applyNumberFormat="1" applyFont="1" applyFill="1" applyBorder="1" applyAlignment="1">
      <alignment horizontal="center" vertical="center" wrapText="1"/>
    </xf>
    <xf numFmtId="0" fontId="14" fillId="0" borderId="24" xfId="0" applyFont="1" applyBorder="1" applyAlignment="1">
      <alignment horizontal="left" vertical="center" wrapText="1"/>
    </xf>
    <xf numFmtId="0" fontId="41" fillId="0" borderId="24" xfId="0" applyFont="1" applyBorder="1" applyAlignment="1">
      <alignment horizontal="left" vertical="center" wrapText="1"/>
    </xf>
    <xf numFmtId="164" fontId="26" fillId="7" borderId="7" xfId="0" applyNumberFormat="1" applyFont="1" applyFill="1" applyBorder="1" applyAlignment="1">
      <alignment horizontal="center" vertical="center" wrapText="1"/>
    </xf>
    <xf numFmtId="0" fontId="36" fillId="15" borderId="27" xfId="0" applyFont="1" applyFill="1" applyBorder="1" applyAlignment="1">
      <alignment horizontal="center" textRotation="90" wrapText="1"/>
    </xf>
    <xf numFmtId="0" fontId="2" fillId="6" borderId="21" xfId="0" applyFont="1" applyFill="1" applyBorder="1" applyAlignment="1">
      <alignment horizontal="left" vertical="center"/>
    </xf>
    <xf numFmtId="0" fontId="2" fillId="6" borderId="10" xfId="0" applyFont="1" applyFill="1" applyBorder="1" applyAlignment="1">
      <alignment horizontal="left" vertical="center"/>
    </xf>
    <xf numFmtId="0" fontId="36" fillId="0" borderId="0" xfId="0" applyFont="1" applyAlignment="1">
      <alignment horizontal="left" vertical="center" wrapText="1"/>
    </xf>
    <xf numFmtId="3" fontId="13" fillId="0" borderId="1" xfId="0" applyNumberFormat="1" applyFont="1" applyBorder="1" applyAlignment="1">
      <alignment horizontal="center" vertical="center" wrapText="1"/>
    </xf>
    <xf numFmtId="0" fontId="37" fillId="15" borderId="15" xfId="0" applyFont="1" applyFill="1" applyBorder="1" applyAlignment="1">
      <alignment horizontal="center" vertical="center" wrapText="1"/>
    </xf>
    <xf numFmtId="0" fontId="37" fillId="15" borderId="14" xfId="0" applyFont="1" applyFill="1" applyBorder="1" applyAlignment="1">
      <alignment horizontal="center" vertical="center" wrapText="1"/>
    </xf>
    <xf numFmtId="0" fontId="37" fillId="15" borderId="28" xfId="0" applyFont="1" applyFill="1" applyBorder="1" applyAlignment="1">
      <alignment horizontal="center" vertical="center" wrapText="1"/>
    </xf>
    <xf numFmtId="0" fontId="37" fillId="15" borderId="29" xfId="0" applyFont="1" applyFill="1" applyBorder="1" applyAlignment="1">
      <alignment horizontal="center" vertical="center" wrapText="1"/>
    </xf>
    <xf numFmtId="0" fontId="16" fillId="9" borderId="11" xfId="0" applyFont="1" applyFill="1" applyBorder="1" applyAlignment="1">
      <alignment horizontal="left" vertical="center" wrapText="1" indent="1"/>
    </xf>
    <xf numFmtId="0" fontId="5" fillId="2" borderId="12" xfId="0" applyFont="1" applyFill="1" applyBorder="1" applyAlignment="1">
      <alignment horizontal="center" vertical="center" wrapText="1"/>
    </xf>
    <xf numFmtId="0" fontId="13" fillId="2" borderId="12" xfId="0" applyFont="1" applyFill="1" applyBorder="1" applyAlignment="1">
      <alignment horizontal="center" vertical="top" wrapText="1"/>
    </xf>
    <xf numFmtId="0" fontId="13"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2" fillId="6" borderId="1" xfId="0" applyFont="1" applyFill="1" applyBorder="1" applyAlignment="1">
      <alignment horizontal="center" vertical="center"/>
    </xf>
    <xf numFmtId="0" fontId="6"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0" fillId="2" borderId="12"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6" fillId="2" borderId="5" xfId="0" applyFont="1" applyFill="1" applyBorder="1" applyAlignment="1">
      <alignment horizontal="center" textRotation="90" wrapText="1"/>
    </xf>
    <xf numFmtId="0" fontId="36" fillId="2" borderId="2" xfId="0" applyFont="1" applyFill="1" applyBorder="1" applyAlignment="1">
      <alignment horizontal="center" textRotation="90" wrapText="1"/>
    </xf>
    <xf numFmtId="1" fontId="16" fillId="5" borderId="12" xfId="0" applyNumberFormat="1" applyFont="1" applyFill="1" applyBorder="1" applyAlignment="1">
      <alignment horizontal="center" textRotation="90" wrapText="1"/>
    </xf>
    <xf numFmtId="1" fontId="24" fillId="5" borderId="2" xfId="0" applyNumberFormat="1" applyFont="1" applyFill="1" applyBorder="1" applyAlignment="1">
      <alignment horizontal="center" vertical="center" wrapText="1"/>
    </xf>
    <xf numFmtId="1" fontId="24" fillId="5" borderId="0" xfId="0" applyNumberFormat="1" applyFont="1" applyFill="1" applyAlignment="1">
      <alignment horizontal="center" vertical="center" wrapText="1"/>
    </xf>
    <xf numFmtId="1" fontId="24" fillId="5" borderId="8" xfId="0" applyNumberFormat="1" applyFont="1" applyFill="1" applyBorder="1" applyAlignment="1">
      <alignment horizontal="center" vertical="center" wrapText="1"/>
    </xf>
    <xf numFmtId="0" fontId="7" fillId="2" borderId="3" xfId="0" applyFont="1" applyFill="1" applyBorder="1" applyAlignment="1">
      <alignment horizontal="left" vertical="center"/>
    </xf>
    <xf numFmtId="0" fontId="8" fillId="2" borderId="11" xfId="0" applyFont="1" applyFill="1" applyBorder="1" applyAlignment="1">
      <alignment horizontal="left" vertical="center"/>
    </xf>
    <xf numFmtId="0" fontId="8" fillId="2" borderId="4" xfId="0" applyFont="1" applyFill="1" applyBorder="1" applyAlignment="1">
      <alignment horizontal="left" vertical="center"/>
    </xf>
    <xf numFmtId="0" fontId="13" fillId="4" borderId="12" xfId="0" applyFont="1" applyFill="1" applyBorder="1" applyAlignment="1">
      <alignment horizontal="center" textRotation="90" wrapText="1"/>
    </xf>
    <xf numFmtId="0" fontId="13" fillId="2" borderId="3" xfId="0" applyFont="1" applyFill="1" applyBorder="1" applyAlignment="1">
      <alignment horizontal="right" vertical="center"/>
    </xf>
    <xf numFmtId="0" fontId="13" fillId="2" borderId="11" xfId="0" applyFont="1" applyFill="1" applyBorder="1" applyAlignment="1">
      <alignment horizontal="right" vertical="center"/>
    </xf>
    <xf numFmtId="0" fontId="11" fillId="2" borderId="2" xfId="0" applyFont="1" applyFill="1" applyBorder="1" applyAlignment="1">
      <alignment horizontal="center"/>
    </xf>
    <xf numFmtId="0" fontId="11" fillId="2" borderId="8" xfId="0" applyFont="1" applyFill="1" applyBorder="1" applyAlignment="1">
      <alignment horizontal="center"/>
    </xf>
    <xf numFmtId="1" fontId="30" fillId="5" borderId="9" xfId="0" applyNumberFormat="1" applyFont="1" applyFill="1" applyBorder="1" applyAlignment="1">
      <alignment horizontal="center" vertical="center" wrapText="1"/>
    </xf>
    <xf numFmtId="1" fontId="30" fillId="5" borderId="0" xfId="0" applyNumberFormat="1" applyFont="1" applyFill="1" applyAlignment="1">
      <alignment horizontal="center" vertical="center" wrapText="1"/>
    </xf>
    <xf numFmtId="0" fontId="7" fillId="2" borderId="12" xfId="0" applyFont="1" applyFill="1" applyBorder="1" applyAlignment="1">
      <alignment horizontal="center" textRotation="90" wrapText="1"/>
    </xf>
    <xf numFmtId="0" fontId="13" fillId="4" borderId="0" xfId="0" applyFont="1" applyFill="1" applyAlignment="1">
      <alignment horizontal="center" textRotation="90" wrapText="1"/>
    </xf>
    <xf numFmtId="0" fontId="31" fillId="6" borderId="3" xfId="1" applyFont="1" applyFill="1" applyBorder="1" applyAlignment="1">
      <alignment horizontal="center" vertical="center"/>
    </xf>
    <xf numFmtId="0" fontId="31" fillId="6" borderId="4" xfId="1" applyFont="1" applyFill="1" applyBorder="1" applyAlignment="1">
      <alignment horizontal="center" vertical="center"/>
    </xf>
    <xf numFmtId="0" fontId="11" fillId="2" borderId="2" xfId="0" applyFont="1" applyFill="1" applyBorder="1" applyAlignment="1">
      <alignment horizontal="center" vertical="center"/>
    </xf>
    <xf numFmtId="0" fontId="11" fillId="2" borderId="8" xfId="0" applyFont="1" applyFill="1" applyBorder="1" applyAlignment="1">
      <alignment horizontal="center" vertical="center"/>
    </xf>
    <xf numFmtId="0" fontId="13" fillId="3" borderId="12" xfId="0" applyFont="1" applyFill="1" applyBorder="1" applyAlignment="1">
      <alignment horizontal="center" textRotation="90" wrapText="1"/>
    </xf>
    <xf numFmtId="0" fontId="8" fillId="2" borderId="2" xfId="0" applyFont="1" applyFill="1" applyBorder="1" applyAlignment="1">
      <alignment horizontal="center" vertic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9" fillId="2" borderId="12" xfId="0" applyFont="1" applyFill="1" applyBorder="1" applyAlignment="1">
      <alignment horizontal="center" vertical="center" wrapText="1"/>
    </xf>
    <xf numFmtId="1" fontId="18" fillId="8" borderId="12" xfId="0" applyNumberFormat="1" applyFont="1" applyFill="1" applyBorder="1" applyAlignment="1">
      <alignment horizontal="center" vertical="center" textRotation="90"/>
    </xf>
    <xf numFmtId="0" fontId="13" fillId="2" borderId="5" xfId="0" applyFont="1" applyFill="1" applyBorder="1" applyAlignment="1">
      <alignment horizontal="right" vertical="center"/>
    </xf>
    <xf numFmtId="0" fontId="13" fillId="2" borderId="9" xfId="0" applyFont="1" applyFill="1" applyBorder="1" applyAlignment="1">
      <alignment horizontal="right" vertical="center"/>
    </xf>
    <xf numFmtId="0" fontId="13" fillId="2" borderId="2" xfId="0" applyFont="1" applyFill="1" applyBorder="1" applyAlignment="1">
      <alignment horizontal="right" vertical="center" wrapText="1"/>
    </xf>
    <xf numFmtId="0" fontId="13" fillId="2" borderId="0" xfId="0" applyFont="1" applyFill="1" applyAlignment="1">
      <alignment horizontal="right" vertical="center" wrapText="1"/>
    </xf>
    <xf numFmtId="0" fontId="34" fillId="7" borderId="1" xfId="1" applyFont="1" applyFill="1" applyBorder="1" applyAlignment="1">
      <alignment horizontal="left" vertical="center" wrapText="1"/>
    </xf>
    <xf numFmtId="0" fontId="27" fillId="2" borderId="11" xfId="1" applyFont="1" applyFill="1" applyBorder="1" applyAlignment="1">
      <alignment horizontal="left" vertical="center" indent="1"/>
    </xf>
    <xf numFmtId="0" fontId="27" fillId="2" borderId="4" xfId="1" applyFont="1" applyFill="1" applyBorder="1" applyAlignment="1">
      <alignment horizontal="left" vertical="center" indent="1"/>
    </xf>
    <xf numFmtId="0" fontId="6" fillId="2"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22" fillId="3" borderId="9" xfId="0" applyFont="1" applyFill="1" applyBorder="1" applyAlignment="1">
      <alignment horizontal="center" vertical="center"/>
    </xf>
    <xf numFmtId="0" fontId="22" fillId="3" borderId="6" xfId="0" applyFont="1" applyFill="1" applyBorder="1" applyAlignment="1">
      <alignment horizontal="center" vertical="center"/>
    </xf>
    <xf numFmtId="0" fontId="13" fillId="3" borderId="2" xfId="0" applyFont="1" applyFill="1" applyBorder="1" applyAlignment="1">
      <alignment horizontal="center" textRotation="90" wrapText="1"/>
    </xf>
    <xf numFmtId="0" fontId="16" fillId="15" borderId="15" xfId="0" applyFont="1" applyFill="1" applyBorder="1" applyAlignment="1">
      <alignment horizontal="center" vertical="center" wrapText="1"/>
    </xf>
    <xf numFmtId="0" fontId="16" fillId="15" borderId="14" xfId="0" applyFont="1" applyFill="1" applyBorder="1" applyAlignment="1">
      <alignment horizontal="center" vertical="center" wrapText="1"/>
    </xf>
    <xf numFmtId="0" fontId="1" fillId="15" borderId="26" xfId="0" applyFont="1" applyFill="1" applyBorder="1" applyAlignment="1">
      <alignment horizontal="center" vertical="center" wrapText="1"/>
    </xf>
    <xf numFmtId="0" fontId="2" fillId="15" borderId="25" xfId="0" applyFont="1" applyFill="1" applyBorder="1" applyAlignment="1">
      <alignment horizontal="center" vertical="center" wrapText="1"/>
    </xf>
    <xf numFmtId="0" fontId="16" fillId="6" borderId="10" xfId="0" applyFont="1" applyFill="1" applyBorder="1" applyAlignment="1">
      <alignment horizontal="left" vertical="center"/>
    </xf>
    <xf numFmtId="0" fontId="16" fillId="6" borderId="0" xfId="0" applyFont="1" applyFill="1" applyAlignment="1">
      <alignment horizontal="left" vertical="center"/>
    </xf>
    <xf numFmtId="0" fontId="16" fillId="6" borderId="21" xfId="0" applyFont="1" applyFill="1" applyBorder="1" applyAlignment="1">
      <alignment horizontal="left" vertical="center"/>
    </xf>
    <xf numFmtId="0" fontId="13" fillId="2" borderId="9" xfId="0" applyFont="1" applyFill="1" applyBorder="1" applyAlignment="1">
      <alignment horizontal="center" vertical="center" textRotation="90" wrapText="1"/>
    </xf>
    <xf numFmtId="0" fontId="13" fillId="2" borderId="0" xfId="0" applyFont="1" applyFill="1" applyAlignment="1">
      <alignment horizontal="center" vertical="center" textRotation="90" wrapText="1"/>
    </xf>
    <xf numFmtId="0" fontId="13" fillId="2" borderId="10" xfId="0" applyFont="1" applyFill="1" applyBorder="1" applyAlignment="1">
      <alignment horizontal="center" vertical="center" textRotation="90" wrapText="1"/>
    </xf>
    <xf numFmtId="0" fontId="43" fillId="15" borderId="25" xfId="0" applyFont="1" applyFill="1" applyBorder="1" applyAlignment="1">
      <alignment horizontal="center" vertical="center"/>
    </xf>
    <xf numFmtId="0" fontId="2" fillId="6" borderId="0" xfId="0" applyFont="1" applyFill="1" applyAlignment="1">
      <alignment horizontal="right" vertical="center"/>
    </xf>
    <xf numFmtId="0" fontId="2" fillId="6" borderId="10" xfId="0" applyFont="1" applyFill="1" applyBorder="1" applyAlignment="1">
      <alignment horizontal="right" vertical="center"/>
    </xf>
    <xf numFmtId="0" fontId="43" fillId="15" borderId="25" xfId="0" applyFont="1" applyFill="1" applyBorder="1" applyAlignment="1">
      <alignment horizontal="center" vertical="center" wrapText="1"/>
    </xf>
    <xf numFmtId="0" fontId="1" fillId="15" borderId="25" xfId="0" applyFont="1" applyFill="1" applyBorder="1" applyAlignment="1">
      <alignment horizontal="center" vertical="center" wrapText="1"/>
    </xf>
    <xf numFmtId="0" fontId="1" fillId="6" borderId="21" xfId="0" applyFont="1" applyFill="1" applyBorder="1" applyAlignment="1">
      <alignment horizontal="right" vertical="center"/>
    </xf>
    <xf numFmtId="0" fontId="2" fillId="6" borderId="21" xfId="0" applyFont="1" applyFill="1" applyBorder="1" applyAlignment="1">
      <alignment horizontal="right" vertical="center"/>
    </xf>
    <xf numFmtId="0" fontId="16" fillId="2" borderId="10" xfId="0" applyFont="1" applyFill="1" applyBorder="1" applyAlignment="1">
      <alignment horizontal="right" vertical="center" wrapText="1"/>
    </xf>
    <xf numFmtId="0" fontId="38" fillId="15" borderId="15" xfId="0" applyFont="1" applyFill="1" applyBorder="1" applyAlignment="1">
      <alignment horizontal="center" vertical="center" textRotation="90" wrapText="1"/>
    </xf>
    <xf numFmtId="0" fontId="38" fillId="15" borderId="14" xfId="0" applyFont="1" applyFill="1" applyBorder="1" applyAlignment="1">
      <alignment horizontal="center" vertical="center" textRotation="90" wrapText="1"/>
    </xf>
    <xf numFmtId="0" fontId="16" fillId="7" borderId="0" xfId="0" applyFont="1" applyFill="1" applyAlignment="1">
      <alignment horizontal="right" vertical="center" wrapText="1"/>
    </xf>
    <xf numFmtId="0" fontId="16" fillId="2" borderId="9" xfId="0" applyFont="1" applyFill="1" applyBorder="1" applyAlignment="1">
      <alignment horizontal="right" vertical="center" wrapText="1"/>
    </xf>
    <xf numFmtId="0" fontId="43" fillId="15" borderId="26" xfId="0" applyFont="1" applyFill="1" applyBorder="1" applyAlignment="1">
      <alignment horizontal="center" vertical="center" wrapText="1"/>
    </xf>
    <xf numFmtId="0" fontId="16" fillId="2" borderId="0" xfId="0" applyFont="1" applyFill="1" applyAlignment="1">
      <alignment horizontal="right" vertical="center" wrapText="1"/>
    </xf>
  </cellXfs>
  <cellStyles count="2">
    <cellStyle name="Hyperlink" xfId="1" builtinId="8"/>
    <cellStyle name="Normal" xfId="0" builtinId="0"/>
  </cellStyles>
  <dxfs count="407">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tint="-0.499984740745262"/>
      </font>
      <fill>
        <patternFill>
          <bgColor theme="0" tint="-0.14996795556505021"/>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5700"/>
      </font>
      <fill>
        <patternFill>
          <bgColor rgb="FFFFEB9C"/>
        </patternFill>
      </fill>
    </dxf>
    <dxf>
      <fill>
        <patternFill>
          <bgColor rgb="FFCCFF99"/>
        </patternFill>
      </fill>
    </dxf>
    <dxf>
      <fill>
        <patternFill>
          <bgColor rgb="FFFFFF99"/>
        </patternFill>
      </fill>
    </dxf>
    <dxf>
      <fill>
        <patternFill>
          <bgColor rgb="FFFFCCC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0" tint="-0.24994659260841701"/>
        </patternFill>
      </fill>
    </dxf>
    <dxf>
      <fill>
        <patternFill>
          <bgColor rgb="FFCCFF99"/>
        </patternFill>
      </fill>
    </dxf>
    <dxf>
      <fill>
        <patternFill>
          <bgColor rgb="FFFFFF99"/>
        </patternFill>
      </fill>
    </dxf>
    <dxf>
      <fill>
        <patternFill>
          <bgColor rgb="FFFFCCCC"/>
        </patternFill>
      </fill>
    </dxf>
    <dxf>
      <fill>
        <patternFill>
          <bgColor theme="0" tint="-0.14996795556505021"/>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24994659260841701"/>
        </patternFill>
      </fill>
    </dxf>
  </dxfs>
  <tableStyles count="0" defaultTableStyle="TableStyleMedium2" defaultPivotStyle="PivotStyleMedium9"/>
  <colors>
    <mruColors>
      <color rgb="FFE8E8E8"/>
      <color rgb="FFCCFF99"/>
      <color rgb="FFFFFF99"/>
      <color rgb="FFFFCCCC"/>
      <color rgb="FFECECEC"/>
      <color rgb="FFCCFFCC"/>
      <color rgb="FFFFFFE7"/>
      <color rgb="FFFFFFCC"/>
      <color rgb="FFF8F8F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26B4-45BF-9B5A-23D3E2F76978}"/>
              </c:ext>
            </c:extLst>
          </c:dPt>
          <c:dPt>
            <c:idx val="1"/>
            <c:bubble3D val="0"/>
            <c:spPr>
              <a:solidFill>
                <a:srgbClr val="FFFF99"/>
              </a:solidFill>
              <a:ln w="19050">
                <a:noFill/>
              </a:ln>
              <a:effectLst/>
            </c:spPr>
            <c:extLst>
              <c:ext xmlns:c16="http://schemas.microsoft.com/office/drawing/2014/chart" uri="{C3380CC4-5D6E-409C-BE32-E72D297353CC}">
                <c16:uniqueId val="{00000002-26B4-45BF-9B5A-23D3E2F76978}"/>
              </c:ext>
            </c:extLst>
          </c:dPt>
          <c:dPt>
            <c:idx val="2"/>
            <c:bubble3D val="0"/>
            <c:spPr>
              <a:solidFill>
                <a:srgbClr val="FFCCCC"/>
              </a:solidFill>
              <a:ln w="19050">
                <a:noFill/>
              </a:ln>
              <a:effectLst/>
            </c:spPr>
            <c:extLst>
              <c:ext xmlns:c16="http://schemas.microsoft.com/office/drawing/2014/chart" uri="{C3380CC4-5D6E-409C-BE32-E72D297353CC}">
                <c16:uniqueId val="{00000005-26B4-45BF-9B5A-23D3E2F76978}"/>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3-26B4-45BF-9B5A-23D3E2F76978}"/>
              </c:ext>
            </c:extLst>
          </c:dPt>
          <c:dPt>
            <c:idx val="4"/>
            <c:bubble3D val="0"/>
            <c:spPr>
              <a:noFill/>
              <a:ln w="19050">
                <a:noFill/>
              </a:ln>
              <a:effectLst/>
            </c:spPr>
            <c:extLst>
              <c:ext xmlns:c16="http://schemas.microsoft.com/office/drawing/2014/chart" uri="{C3380CC4-5D6E-409C-BE32-E72D297353CC}">
                <c16:uniqueId val="{00000004-26B4-45BF-9B5A-23D3E2F76978}"/>
              </c:ext>
            </c:extLst>
          </c:dPt>
          <c:val>
            <c:numRef>
              <c:f>Kopsavilkums!$J$10:$J$14</c:f>
              <c:numCache>
                <c:formatCode>General</c:formatCode>
                <c:ptCount val="5"/>
                <c:pt idx="0">
                  <c:v>0</c:v>
                </c:pt>
                <c:pt idx="1">
                  <c:v>1</c:v>
                </c:pt>
                <c:pt idx="2">
                  <c:v>1</c:v>
                </c:pt>
                <c:pt idx="3">
                  <c:v>0</c:v>
                </c:pt>
                <c:pt idx="4">
                  <c:v>254</c:v>
                </c:pt>
              </c:numCache>
            </c:numRef>
          </c:val>
          <c:extLst>
            <c:ext xmlns:c16="http://schemas.microsoft.com/office/drawing/2014/chart" uri="{C3380CC4-5D6E-409C-BE32-E72D297353CC}">
              <c16:uniqueId val="{00000000-26B4-45BF-9B5A-23D3E2F7697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E2F0-4F72-97DF-512E3411407D}"/>
              </c:ext>
            </c:extLst>
          </c:dPt>
          <c:dPt>
            <c:idx val="1"/>
            <c:bubble3D val="0"/>
            <c:spPr>
              <a:solidFill>
                <a:srgbClr val="FFFF99"/>
              </a:solidFill>
              <a:ln w="19050">
                <a:noFill/>
              </a:ln>
              <a:effectLst/>
            </c:spPr>
            <c:extLst>
              <c:ext xmlns:c16="http://schemas.microsoft.com/office/drawing/2014/chart" uri="{C3380CC4-5D6E-409C-BE32-E72D297353CC}">
                <c16:uniqueId val="{00000003-E2F0-4F72-97DF-512E3411407D}"/>
              </c:ext>
            </c:extLst>
          </c:dPt>
          <c:dPt>
            <c:idx val="2"/>
            <c:bubble3D val="0"/>
            <c:spPr>
              <a:solidFill>
                <a:srgbClr val="FFCCCC"/>
              </a:solidFill>
              <a:ln w="19050">
                <a:noFill/>
              </a:ln>
              <a:effectLst/>
            </c:spPr>
            <c:extLst>
              <c:ext xmlns:c16="http://schemas.microsoft.com/office/drawing/2014/chart" uri="{C3380CC4-5D6E-409C-BE32-E72D297353CC}">
                <c16:uniqueId val="{00000005-E2F0-4F72-97DF-512E3411407D}"/>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E2F0-4F72-97DF-512E3411407D}"/>
              </c:ext>
            </c:extLst>
          </c:dPt>
          <c:dPt>
            <c:idx val="4"/>
            <c:bubble3D val="0"/>
            <c:spPr>
              <a:noFill/>
              <a:ln w="19050">
                <a:noFill/>
              </a:ln>
              <a:effectLst/>
            </c:spPr>
            <c:extLst>
              <c:ext xmlns:c16="http://schemas.microsoft.com/office/drawing/2014/chart" uri="{C3380CC4-5D6E-409C-BE32-E72D297353CC}">
                <c16:uniqueId val="{00000009-E2F0-4F72-97DF-512E3411407D}"/>
              </c:ext>
            </c:extLst>
          </c:dPt>
          <c:val>
            <c:numRef>
              <c:f>Kopsavilkums!$T$10:$T$14</c:f>
              <c:numCache>
                <c:formatCode>General</c:formatCode>
                <c:ptCount val="5"/>
                <c:pt idx="0">
                  <c:v>0</c:v>
                </c:pt>
                <c:pt idx="1">
                  <c:v>1</c:v>
                </c:pt>
                <c:pt idx="2">
                  <c:v>1</c:v>
                </c:pt>
                <c:pt idx="3">
                  <c:v>0</c:v>
                </c:pt>
                <c:pt idx="4">
                  <c:v>86</c:v>
                </c:pt>
              </c:numCache>
            </c:numRef>
          </c:val>
          <c:extLst>
            <c:ext xmlns:c16="http://schemas.microsoft.com/office/drawing/2014/chart" uri="{C3380CC4-5D6E-409C-BE32-E72D297353CC}">
              <c16:uniqueId val="{0000000A-E2F0-4F72-97DF-512E3411407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413D-49E0-8587-07C4C0BD8C59}"/>
              </c:ext>
            </c:extLst>
          </c:dPt>
          <c:dPt>
            <c:idx val="1"/>
            <c:bubble3D val="0"/>
            <c:spPr>
              <a:solidFill>
                <a:srgbClr val="FFFF99"/>
              </a:solidFill>
              <a:ln w="19050">
                <a:noFill/>
              </a:ln>
              <a:effectLst/>
            </c:spPr>
            <c:extLst>
              <c:ext xmlns:c16="http://schemas.microsoft.com/office/drawing/2014/chart" uri="{C3380CC4-5D6E-409C-BE32-E72D297353CC}">
                <c16:uniqueId val="{00000003-413D-49E0-8587-07C4C0BD8C59}"/>
              </c:ext>
            </c:extLst>
          </c:dPt>
          <c:dPt>
            <c:idx val="2"/>
            <c:bubble3D val="0"/>
            <c:spPr>
              <a:solidFill>
                <a:srgbClr val="FFCCCC"/>
              </a:solidFill>
              <a:ln w="19050">
                <a:noFill/>
              </a:ln>
              <a:effectLst/>
            </c:spPr>
            <c:extLst>
              <c:ext xmlns:c16="http://schemas.microsoft.com/office/drawing/2014/chart" uri="{C3380CC4-5D6E-409C-BE32-E72D297353CC}">
                <c16:uniqueId val="{00000005-413D-49E0-8587-07C4C0BD8C59}"/>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413D-49E0-8587-07C4C0BD8C59}"/>
              </c:ext>
            </c:extLst>
          </c:dPt>
          <c:dPt>
            <c:idx val="4"/>
            <c:bubble3D val="0"/>
            <c:spPr>
              <a:noFill/>
              <a:ln w="19050">
                <a:noFill/>
              </a:ln>
              <a:effectLst/>
            </c:spPr>
            <c:extLst>
              <c:ext xmlns:c16="http://schemas.microsoft.com/office/drawing/2014/chart" uri="{C3380CC4-5D6E-409C-BE32-E72D297353CC}">
                <c16:uniqueId val="{00000009-413D-49E0-8587-07C4C0BD8C59}"/>
              </c:ext>
            </c:extLst>
          </c:dPt>
          <c:val>
            <c:numRef>
              <c:f>Kopsavilkums!$AC$10:$AC$14</c:f>
              <c:numCache>
                <c:formatCode>General</c:formatCode>
                <c:ptCount val="5"/>
                <c:pt idx="0">
                  <c:v>0</c:v>
                </c:pt>
                <c:pt idx="1">
                  <c:v>0</c:v>
                </c:pt>
                <c:pt idx="2">
                  <c:v>0</c:v>
                </c:pt>
                <c:pt idx="3">
                  <c:v>0</c:v>
                </c:pt>
                <c:pt idx="4">
                  <c:v>121</c:v>
                </c:pt>
              </c:numCache>
            </c:numRef>
          </c:val>
          <c:extLst>
            <c:ext xmlns:c16="http://schemas.microsoft.com/office/drawing/2014/chart" uri="{C3380CC4-5D6E-409C-BE32-E72D297353CC}">
              <c16:uniqueId val="{0000000A-413D-49E0-8587-07C4C0BD8C5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CCFF99"/>
              </a:solidFill>
              <a:ln w="19050">
                <a:noFill/>
              </a:ln>
              <a:effectLst/>
            </c:spPr>
            <c:extLst>
              <c:ext xmlns:c16="http://schemas.microsoft.com/office/drawing/2014/chart" uri="{C3380CC4-5D6E-409C-BE32-E72D297353CC}">
                <c16:uniqueId val="{00000001-4000-4ABE-9206-98ADA4979223}"/>
              </c:ext>
            </c:extLst>
          </c:dPt>
          <c:dPt>
            <c:idx val="1"/>
            <c:bubble3D val="0"/>
            <c:spPr>
              <a:solidFill>
                <a:srgbClr val="FFFF99"/>
              </a:solidFill>
              <a:ln w="19050">
                <a:noFill/>
              </a:ln>
              <a:effectLst/>
            </c:spPr>
            <c:extLst>
              <c:ext xmlns:c16="http://schemas.microsoft.com/office/drawing/2014/chart" uri="{C3380CC4-5D6E-409C-BE32-E72D297353CC}">
                <c16:uniqueId val="{00000003-4000-4ABE-9206-98ADA4979223}"/>
              </c:ext>
            </c:extLst>
          </c:dPt>
          <c:dPt>
            <c:idx val="2"/>
            <c:bubble3D val="0"/>
            <c:spPr>
              <a:solidFill>
                <a:srgbClr val="FFCCCC"/>
              </a:solidFill>
              <a:ln w="19050">
                <a:noFill/>
              </a:ln>
              <a:effectLst/>
            </c:spPr>
            <c:extLst>
              <c:ext xmlns:c16="http://schemas.microsoft.com/office/drawing/2014/chart" uri="{C3380CC4-5D6E-409C-BE32-E72D297353CC}">
                <c16:uniqueId val="{00000005-4000-4ABE-9206-98ADA4979223}"/>
              </c:ext>
            </c:extLst>
          </c:dPt>
          <c:dPt>
            <c:idx val="3"/>
            <c:bubble3D val="0"/>
            <c:spPr>
              <a:solidFill>
                <a:schemeClr val="bg1">
                  <a:lumMod val="85000"/>
                </a:schemeClr>
              </a:solidFill>
              <a:ln w="19050">
                <a:noFill/>
              </a:ln>
              <a:effectLst/>
            </c:spPr>
            <c:extLst>
              <c:ext xmlns:c16="http://schemas.microsoft.com/office/drawing/2014/chart" uri="{C3380CC4-5D6E-409C-BE32-E72D297353CC}">
                <c16:uniqueId val="{00000007-4000-4ABE-9206-98ADA4979223}"/>
              </c:ext>
            </c:extLst>
          </c:dPt>
          <c:dPt>
            <c:idx val="4"/>
            <c:bubble3D val="0"/>
            <c:spPr>
              <a:noFill/>
              <a:ln w="19050">
                <a:noFill/>
              </a:ln>
              <a:effectLst/>
            </c:spPr>
            <c:extLst>
              <c:ext xmlns:c16="http://schemas.microsoft.com/office/drawing/2014/chart" uri="{C3380CC4-5D6E-409C-BE32-E72D297353CC}">
                <c16:uniqueId val="{00000009-4000-4ABE-9206-98ADA4979223}"/>
              </c:ext>
            </c:extLst>
          </c:dPt>
          <c:val>
            <c:numRef>
              <c:f>Kopsavilkums!$AL$10:$AL$14</c:f>
              <c:numCache>
                <c:formatCode>General</c:formatCode>
                <c:ptCount val="5"/>
                <c:pt idx="0">
                  <c:v>0</c:v>
                </c:pt>
                <c:pt idx="1">
                  <c:v>0</c:v>
                </c:pt>
                <c:pt idx="2">
                  <c:v>0</c:v>
                </c:pt>
                <c:pt idx="3">
                  <c:v>0</c:v>
                </c:pt>
                <c:pt idx="4">
                  <c:v>47</c:v>
                </c:pt>
              </c:numCache>
            </c:numRef>
          </c:val>
          <c:extLst>
            <c:ext xmlns:c16="http://schemas.microsoft.com/office/drawing/2014/chart" uri="{C3380CC4-5D6E-409C-BE32-E72D297353CC}">
              <c16:uniqueId val="{0000000A-4000-4ABE-9206-98ADA497922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7FDD-4A79-8DB7-56C920492908}"/>
              </c:ext>
            </c:extLst>
          </c:dPt>
          <c:dPt>
            <c:idx val="1"/>
            <c:bubble3D val="0"/>
            <c:spPr>
              <a:solidFill>
                <a:srgbClr val="FFFF99"/>
              </a:solidFill>
              <a:ln w="19050">
                <a:noFill/>
              </a:ln>
              <a:effectLst/>
            </c:spPr>
            <c:extLst>
              <c:ext xmlns:c16="http://schemas.microsoft.com/office/drawing/2014/chart" uri="{C3380CC4-5D6E-409C-BE32-E72D297353CC}">
                <c16:uniqueId val="{00000003-7FDD-4A79-8DB7-56C920492908}"/>
              </c:ext>
            </c:extLst>
          </c:dPt>
          <c:dPt>
            <c:idx val="2"/>
            <c:bubble3D val="0"/>
            <c:spPr>
              <a:noFill/>
              <a:ln w="19050">
                <a:noFill/>
              </a:ln>
              <a:effectLst/>
            </c:spPr>
            <c:extLst>
              <c:ext xmlns:c16="http://schemas.microsoft.com/office/drawing/2014/chart" uri="{C3380CC4-5D6E-409C-BE32-E72D297353CC}">
                <c16:uniqueId val="{00000005-7FDD-4A79-8DB7-56C920492908}"/>
              </c:ext>
            </c:extLst>
          </c:dPt>
          <c:dPt>
            <c:idx val="3"/>
            <c:bubble3D val="0"/>
            <c:spPr>
              <a:noFill/>
              <a:ln w="19050">
                <a:noFill/>
              </a:ln>
              <a:effectLst/>
            </c:spPr>
            <c:extLst>
              <c:ext xmlns:c16="http://schemas.microsoft.com/office/drawing/2014/chart" uri="{C3380CC4-5D6E-409C-BE32-E72D297353CC}">
                <c16:uniqueId val="{00000007-7FDD-4A79-8DB7-56C920492908}"/>
              </c:ext>
            </c:extLst>
          </c:dPt>
          <c:dPt>
            <c:idx val="4"/>
            <c:bubble3D val="0"/>
            <c:spPr>
              <a:noFill/>
              <a:ln w="19050">
                <a:noFill/>
              </a:ln>
              <a:effectLst/>
            </c:spPr>
            <c:extLst>
              <c:ext xmlns:c16="http://schemas.microsoft.com/office/drawing/2014/chart" uri="{C3380CC4-5D6E-409C-BE32-E72D297353CC}">
                <c16:uniqueId val="{00000009-7FDD-4A79-8DB7-56C920492908}"/>
              </c:ext>
            </c:extLst>
          </c:dPt>
          <c:val>
            <c:numRef>
              <c:f>Kopsavilkums!$J$19:$J$21</c:f>
              <c:numCache>
                <c:formatCode>General</c:formatCode>
                <c:ptCount val="3"/>
                <c:pt idx="0">
                  <c:v>1</c:v>
                </c:pt>
                <c:pt idx="1">
                  <c:v>1</c:v>
                </c:pt>
                <c:pt idx="2">
                  <c:v>0</c:v>
                </c:pt>
              </c:numCache>
            </c:numRef>
          </c:val>
          <c:extLst>
            <c:ext xmlns:c16="http://schemas.microsoft.com/office/drawing/2014/chart" uri="{C3380CC4-5D6E-409C-BE32-E72D297353CC}">
              <c16:uniqueId val="{0000000A-7FDD-4A79-8DB7-56C92049290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5125-4659-8D4B-79E4FE57996B}"/>
              </c:ext>
            </c:extLst>
          </c:dPt>
          <c:dPt>
            <c:idx val="1"/>
            <c:bubble3D val="0"/>
            <c:spPr>
              <a:solidFill>
                <a:srgbClr val="FFFF99"/>
              </a:solidFill>
              <a:ln w="19050">
                <a:noFill/>
              </a:ln>
              <a:effectLst/>
            </c:spPr>
            <c:extLst>
              <c:ext xmlns:c16="http://schemas.microsoft.com/office/drawing/2014/chart" uri="{C3380CC4-5D6E-409C-BE32-E72D297353CC}">
                <c16:uniqueId val="{00000003-5125-4659-8D4B-79E4FE57996B}"/>
              </c:ext>
            </c:extLst>
          </c:dPt>
          <c:dPt>
            <c:idx val="2"/>
            <c:bubble3D val="0"/>
            <c:spPr>
              <a:noFill/>
              <a:ln w="19050">
                <a:noFill/>
              </a:ln>
              <a:effectLst/>
            </c:spPr>
            <c:extLst>
              <c:ext xmlns:c16="http://schemas.microsoft.com/office/drawing/2014/chart" uri="{C3380CC4-5D6E-409C-BE32-E72D297353CC}">
                <c16:uniqueId val="{00000005-5125-4659-8D4B-79E4FE57996B}"/>
              </c:ext>
            </c:extLst>
          </c:dPt>
          <c:dPt>
            <c:idx val="3"/>
            <c:bubble3D val="0"/>
            <c:spPr>
              <a:noFill/>
              <a:ln w="19050">
                <a:noFill/>
              </a:ln>
              <a:effectLst/>
            </c:spPr>
            <c:extLst>
              <c:ext xmlns:c16="http://schemas.microsoft.com/office/drawing/2014/chart" uri="{C3380CC4-5D6E-409C-BE32-E72D297353CC}">
                <c16:uniqueId val="{00000007-5125-4659-8D4B-79E4FE57996B}"/>
              </c:ext>
            </c:extLst>
          </c:dPt>
          <c:dPt>
            <c:idx val="4"/>
            <c:bubble3D val="0"/>
            <c:spPr>
              <a:noFill/>
              <a:ln w="19050">
                <a:noFill/>
              </a:ln>
              <a:effectLst/>
            </c:spPr>
            <c:extLst>
              <c:ext xmlns:c16="http://schemas.microsoft.com/office/drawing/2014/chart" uri="{C3380CC4-5D6E-409C-BE32-E72D297353CC}">
                <c16:uniqueId val="{00000009-5125-4659-8D4B-79E4FE57996B}"/>
              </c:ext>
            </c:extLst>
          </c:dPt>
          <c:val>
            <c:numRef>
              <c:f>Kopsavilkums!$T$19:$T$21</c:f>
              <c:numCache>
                <c:formatCode>General</c:formatCode>
                <c:ptCount val="3"/>
                <c:pt idx="0">
                  <c:v>1</c:v>
                </c:pt>
                <c:pt idx="1">
                  <c:v>1</c:v>
                </c:pt>
                <c:pt idx="2">
                  <c:v>0</c:v>
                </c:pt>
              </c:numCache>
            </c:numRef>
          </c:val>
          <c:extLst>
            <c:ext xmlns:c16="http://schemas.microsoft.com/office/drawing/2014/chart" uri="{C3380CC4-5D6E-409C-BE32-E72D297353CC}">
              <c16:uniqueId val="{0000000A-5125-4659-8D4B-79E4FE57996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solidFill>
              <a:schemeClr val="accent1"/>
            </a:solid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E0A1-4BB7-ACFA-0CF346B134A7}"/>
              </c:ext>
            </c:extLst>
          </c:dPt>
          <c:dPt>
            <c:idx val="1"/>
            <c:bubble3D val="0"/>
            <c:spPr>
              <a:solidFill>
                <a:srgbClr val="FFFF99"/>
              </a:solidFill>
              <a:ln w="19050">
                <a:noFill/>
              </a:ln>
              <a:effectLst/>
            </c:spPr>
            <c:extLst>
              <c:ext xmlns:c16="http://schemas.microsoft.com/office/drawing/2014/chart" uri="{C3380CC4-5D6E-409C-BE32-E72D297353CC}">
                <c16:uniqueId val="{00000003-E0A1-4BB7-ACFA-0CF346B134A7}"/>
              </c:ext>
            </c:extLst>
          </c:dPt>
          <c:dPt>
            <c:idx val="2"/>
            <c:bubble3D val="0"/>
            <c:spPr>
              <a:noFill/>
              <a:ln w="19050">
                <a:noFill/>
              </a:ln>
              <a:effectLst/>
            </c:spPr>
            <c:extLst>
              <c:ext xmlns:c16="http://schemas.microsoft.com/office/drawing/2014/chart" uri="{C3380CC4-5D6E-409C-BE32-E72D297353CC}">
                <c16:uniqueId val="{00000005-E0A1-4BB7-ACFA-0CF346B134A7}"/>
              </c:ext>
            </c:extLst>
          </c:dPt>
          <c:dPt>
            <c:idx val="3"/>
            <c:bubble3D val="0"/>
            <c:spPr>
              <a:noFill/>
              <a:ln w="19050">
                <a:noFill/>
              </a:ln>
              <a:effectLst/>
            </c:spPr>
            <c:extLst>
              <c:ext xmlns:c16="http://schemas.microsoft.com/office/drawing/2014/chart" uri="{C3380CC4-5D6E-409C-BE32-E72D297353CC}">
                <c16:uniqueId val="{00000007-E0A1-4BB7-ACFA-0CF346B134A7}"/>
              </c:ext>
            </c:extLst>
          </c:dPt>
          <c:dPt>
            <c:idx val="4"/>
            <c:bubble3D val="0"/>
            <c:spPr>
              <a:noFill/>
              <a:ln w="19050">
                <a:noFill/>
              </a:ln>
              <a:effectLst/>
            </c:spPr>
            <c:extLst>
              <c:ext xmlns:c16="http://schemas.microsoft.com/office/drawing/2014/chart" uri="{C3380CC4-5D6E-409C-BE32-E72D297353CC}">
                <c16:uniqueId val="{00000009-E0A1-4BB7-ACFA-0CF346B134A7}"/>
              </c:ext>
            </c:extLst>
          </c:dPt>
          <c:val>
            <c:numRef>
              <c:f>Kopsavilkums!$AC$19:$AC$21</c:f>
              <c:numCache>
                <c:formatCode>General</c:formatCode>
                <c:ptCount val="3"/>
                <c:pt idx="0">
                  <c:v>0</c:v>
                </c:pt>
                <c:pt idx="1">
                  <c:v>0</c:v>
                </c:pt>
                <c:pt idx="2">
                  <c:v>0</c:v>
                </c:pt>
              </c:numCache>
            </c:numRef>
          </c:val>
          <c:extLst>
            <c:ext xmlns:c16="http://schemas.microsoft.com/office/drawing/2014/chart" uri="{C3380CC4-5D6E-409C-BE32-E72D297353CC}">
              <c16:uniqueId val="{0000000A-E0A1-4BB7-ACFA-0CF346B134A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81897867763235E-2"/>
          <c:y val="3.1625002178887945E-2"/>
          <c:w val="0.85189478337458835"/>
          <c:h val="0.95256249673166793"/>
        </c:manualLayout>
      </c:layout>
      <c:pieChart>
        <c:varyColors val="0"/>
        <c:ser>
          <c:idx val="0"/>
          <c:order val="0"/>
          <c:spPr>
            <a:noFill/>
            <a:ln w="19050">
              <a:noFill/>
            </a:ln>
            <a:effectLst/>
          </c:spPr>
          <c:dPt>
            <c:idx val="0"/>
            <c:bubble3D val="0"/>
            <c:spPr>
              <a:solidFill>
                <a:srgbClr val="FFCCCC"/>
              </a:solidFill>
              <a:ln w="19050">
                <a:noFill/>
              </a:ln>
              <a:effectLst/>
            </c:spPr>
            <c:extLst>
              <c:ext xmlns:c16="http://schemas.microsoft.com/office/drawing/2014/chart" uri="{C3380CC4-5D6E-409C-BE32-E72D297353CC}">
                <c16:uniqueId val="{00000001-4091-406B-850E-9B1CDDDB2D93}"/>
              </c:ext>
            </c:extLst>
          </c:dPt>
          <c:dPt>
            <c:idx val="1"/>
            <c:bubble3D val="0"/>
            <c:spPr>
              <a:solidFill>
                <a:srgbClr val="FFFF99"/>
              </a:solidFill>
              <a:ln w="19050">
                <a:noFill/>
              </a:ln>
              <a:effectLst/>
            </c:spPr>
            <c:extLst>
              <c:ext xmlns:c16="http://schemas.microsoft.com/office/drawing/2014/chart" uri="{C3380CC4-5D6E-409C-BE32-E72D297353CC}">
                <c16:uniqueId val="{00000003-4091-406B-850E-9B1CDDDB2D93}"/>
              </c:ext>
            </c:extLst>
          </c:dPt>
          <c:dPt>
            <c:idx val="2"/>
            <c:bubble3D val="0"/>
            <c:spPr>
              <a:noFill/>
              <a:ln w="19050">
                <a:noFill/>
              </a:ln>
              <a:effectLst/>
            </c:spPr>
            <c:extLst>
              <c:ext xmlns:c16="http://schemas.microsoft.com/office/drawing/2014/chart" uri="{C3380CC4-5D6E-409C-BE32-E72D297353CC}">
                <c16:uniqueId val="{00000005-4091-406B-850E-9B1CDDDB2D93}"/>
              </c:ext>
            </c:extLst>
          </c:dPt>
          <c:dPt>
            <c:idx val="3"/>
            <c:bubble3D val="0"/>
            <c:spPr>
              <a:noFill/>
              <a:ln w="19050">
                <a:noFill/>
              </a:ln>
              <a:effectLst/>
            </c:spPr>
            <c:extLst>
              <c:ext xmlns:c16="http://schemas.microsoft.com/office/drawing/2014/chart" uri="{C3380CC4-5D6E-409C-BE32-E72D297353CC}">
                <c16:uniqueId val="{00000007-4091-406B-850E-9B1CDDDB2D93}"/>
              </c:ext>
            </c:extLst>
          </c:dPt>
          <c:dPt>
            <c:idx val="4"/>
            <c:bubble3D val="0"/>
            <c:spPr>
              <a:noFill/>
              <a:ln w="19050">
                <a:noFill/>
              </a:ln>
              <a:effectLst/>
            </c:spPr>
            <c:extLst>
              <c:ext xmlns:c16="http://schemas.microsoft.com/office/drawing/2014/chart" uri="{C3380CC4-5D6E-409C-BE32-E72D297353CC}">
                <c16:uniqueId val="{00000009-4091-406B-850E-9B1CDDDB2D93}"/>
              </c:ext>
            </c:extLst>
          </c:dPt>
          <c:val>
            <c:numRef>
              <c:f>Kopsavilkums!$AL$19:$AL$21</c:f>
              <c:numCache>
                <c:formatCode>General</c:formatCode>
                <c:ptCount val="3"/>
                <c:pt idx="0">
                  <c:v>0</c:v>
                </c:pt>
                <c:pt idx="1">
                  <c:v>0</c:v>
                </c:pt>
                <c:pt idx="2">
                  <c:v>0</c:v>
                </c:pt>
              </c:numCache>
            </c:numRef>
          </c:val>
          <c:extLst>
            <c:ext xmlns:c16="http://schemas.microsoft.com/office/drawing/2014/chart" uri="{C3380CC4-5D6E-409C-BE32-E72D297353CC}">
              <c16:uniqueId val="{0000000A-4091-406B-850E-9B1CDDDB2D9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13608</xdr:colOff>
      <xdr:row>8</xdr:row>
      <xdr:rowOff>6123</xdr:rowOff>
    </xdr:from>
    <xdr:to>
      <xdr:col>14</xdr:col>
      <xdr:colOff>585108</xdr:colOff>
      <xdr:row>13</xdr:row>
      <xdr:rowOff>170089</xdr:rowOff>
    </xdr:to>
    <xdr:graphicFrame macro="">
      <xdr:nvGraphicFramePr>
        <xdr:cNvPr id="3" name="Chart 2">
          <a:extLst>
            <a:ext uri="{FF2B5EF4-FFF2-40B4-BE49-F238E27FC236}">
              <a16:creationId xmlns:a16="http://schemas.microsoft.com/office/drawing/2014/main" id="{39225CA4-AECE-EA8B-EE81-D9504690B7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7</xdr:row>
      <xdr:rowOff>190500</xdr:rowOff>
    </xdr:from>
    <xdr:to>
      <xdr:col>24</xdr:col>
      <xdr:colOff>571499</xdr:colOff>
      <xdr:row>13</xdr:row>
      <xdr:rowOff>163966</xdr:rowOff>
    </xdr:to>
    <xdr:graphicFrame macro="">
      <xdr:nvGraphicFramePr>
        <xdr:cNvPr id="4" name="Chart 3">
          <a:extLst>
            <a:ext uri="{FF2B5EF4-FFF2-40B4-BE49-F238E27FC236}">
              <a16:creationId xmlns:a16="http://schemas.microsoft.com/office/drawing/2014/main" id="{27F34382-6F3D-43F0-8262-841ABB6640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7</xdr:row>
      <xdr:rowOff>190500</xdr:rowOff>
    </xdr:from>
    <xdr:to>
      <xdr:col>33</xdr:col>
      <xdr:colOff>571499</xdr:colOff>
      <xdr:row>13</xdr:row>
      <xdr:rowOff>163966</xdr:rowOff>
    </xdr:to>
    <xdr:graphicFrame macro="">
      <xdr:nvGraphicFramePr>
        <xdr:cNvPr id="5" name="Chart 4">
          <a:extLst>
            <a:ext uri="{FF2B5EF4-FFF2-40B4-BE49-F238E27FC236}">
              <a16:creationId xmlns:a16="http://schemas.microsoft.com/office/drawing/2014/main" id="{CFF6B7E8-8968-41E1-B047-AD1EE1A6CA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0</xdr:colOff>
      <xdr:row>7</xdr:row>
      <xdr:rowOff>190500</xdr:rowOff>
    </xdr:from>
    <xdr:to>
      <xdr:col>42</xdr:col>
      <xdr:colOff>571499</xdr:colOff>
      <xdr:row>13</xdr:row>
      <xdr:rowOff>163966</xdr:rowOff>
    </xdr:to>
    <xdr:graphicFrame macro="">
      <xdr:nvGraphicFramePr>
        <xdr:cNvPr id="6" name="Chart 5">
          <a:extLst>
            <a:ext uri="{FF2B5EF4-FFF2-40B4-BE49-F238E27FC236}">
              <a16:creationId xmlns:a16="http://schemas.microsoft.com/office/drawing/2014/main" id="{2E5560FE-674C-4589-810A-13155B6B0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13608</xdr:colOff>
      <xdr:row>17</xdr:row>
      <xdr:rowOff>6123</xdr:rowOff>
    </xdr:from>
    <xdr:to>
      <xdr:col>14</xdr:col>
      <xdr:colOff>585108</xdr:colOff>
      <xdr:row>21</xdr:row>
      <xdr:rowOff>170089</xdr:rowOff>
    </xdr:to>
    <xdr:graphicFrame macro="">
      <xdr:nvGraphicFramePr>
        <xdr:cNvPr id="7" name="Chart 6">
          <a:extLst>
            <a:ext uri="{FF2B5EF4-FFF2-40B4-BE49-F238E27FC236}">
              <a16:creationId xmlns:a16="http://schemas.microsoft.com/office/drawing/2014/main" id="{8477C8B3-1317-4C92-97CE-7A518119AE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0</xdr:colOff>
      <xdr:row>16</xdr:row>
      <xdr:rowOff>190500</xdr:rowOff>
    </xdr:from>
    <xdr:to>
      <xdr:col>24</xdr:col>
      <xdr:colOff>571499</xdr:colOff>
      <xdr:row>21</xdr:row>
      <xdr:rowOff>163966</xdr:rowOff>
    </xdr:to>
    <xdr:graphicFrame macro="">
      <xdr:nvGraphicFramePr>
        <xdr:cNvPr id="8" name="Chart 7">
          <a:extLst>
            <a:ext uri="{FF2B5EF4-FFF2-40B4-BE49-F238E27FC236}">
              <a16:creationId xmlns:a16="http://schemas.microsoft.com/office/drawing/2014/main" id="{B4D03648-48ED-4C4E-9CBC-DDFA21E1E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0</xdr:colOff>
      <xdr:row>16</xdr:row>
      <xdr:rowOff>190500</xdr:rowOff>
    </xdr:from>
    <xdr:to>
      <xdr:col>33</xdr:col>
      <xdr:colOff>571499</xdr:colOff>
      <xdr:row>21</xdr:row>
      <xdr:rowOff>163966</xdr:rowOff>
    </xdr:to>
    <xdr:graphicFrame macro="">
      <xdr:nvGraphicFramePr>
        <xdr:cNvPr id="9" name="Chart 8">
          <a:extLst>
            <a:ext uri="{FF2B5EF4-FFF2-40B4-BE49-F238E27FC236}">
              <a16:creationId xmlns:a16="http://schemas.microsoft.com/office/drawing/2014/main" id="{E744CE82-F795-4414-96D5-0A2441C30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0</xdr:colOff>
      <xdr:row>16</xdr:row>
      <xdr:rowOff>190500</xdr:rowOff>
    </xdr:from>
    <xdr:to>
      <xdr:col>42</xdr:col>
      <xdr:colOff>571499</xdr:colOff>
      <xdr:row>21</xdr:row>
      <xdr:rowOff>163966</xdr:rowOff>
    </xdr:to>
    <xdr:graphicFrame macro="">
      <xdr:nvGraphicFramePr>
        <xdr:cNvPr id="10" name="Chart 9">
          <a:extLst>
            <a:ext uri="{FF2B5EF4-FFF2-40B4-BE49-F238E27FC236}">
              <a16:creationId xmlns:a16="http://schemas.microsoft.com/office/drawing/2014/main" id="{B62B14EE-1D63-455D-B434-D15465DDB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ram.gov.lv/lv/s5-vadlinijas"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3-nodala-pakalpojumu-izveides-sniegsanas-un-pilnveides-nosacijumi" TargetMode="External"/><Relationship Id="rId63" Type="http://schemas.openxmlformats.org/officeDocument/2006/relationships/hyperlink" Target="https://www.varam.gov.lv/lv/r1-informacija" TargetMode="External"/><Relationship Id="rId84" Type="http://schemas.openxmlformats.org/officeDocument/2006/relationships/hyperlink" Target="https://www.varam.gov.lv/lv/22-apaksnodala-pakalpojumu-parvaldibas-uzdevumi-pu" TargetMode="External"/><Relationship Id="rId138" Type="http://schemas.openxmlformats.org/officeDocument/2006/relationships/hyperlink" Target="https://www.varam.gov.lv/lv/r1-informacija" TargetMode="External"/><Relationship Id="rId107" Type="http://schemas.openxmlformats.org/officeDocument/2006/relationships/hyperlink" Target="https://www.varam.gov.lv/lv/s2-kultura"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3-nodala-pakalpojumu-izveides-sniegsanas-un-pilnveides-nosacijumi" TargetMode="External"/><Relationship Id="rId37" Type="http://schemas.openxmlformats.org/officeDocument/2006/relationships/hyperlink" Target="https://www.varam.gov.lv/lv/3-nodala-pakalpojumu-izveides-sniegsanas-un-pilnveides-nosacijumi" TargetMode="External"/><Relationship Id="rId53" Type="http://schemas.openxmlformats.org/officeDocument/2006/relationships/hyperlink" Target="https://www.varam.gov.lv/lv/3-nodala-pakalpojumu-izveides-sniegsanas-un-pilnveides-nosacijumi" TargetMode="External"/><Relationship Id="rId58" Type="http://schemas.openxmlformats.org/officeDocument/2006/relationships/hyperlink" Target="https://www.varam.gov.lv/lv/s5-vadlinijas" TargetMode="External"/><Relationship Id="rId74" Type="http://schemas.openxmlformats.org/officeDocument/2006/relationships/hyperlink" Target="https://www.varam.gov.lv/lv/r1-informacija" TargetMode="External"/><Relationship Id="rId79" Type="http://schemas.openxmlformats.org/officeDocument/2006/relationships/hyperlink" Target="https://www.varam.gov.lv/lv/22-apaksnodala-pakalpojumu-parvaldibas-uzdevumi-pu" TargetMode="External"/><Relationship Id="rId102" Type="http://schemas.openxmlformats.org/officeDocument/2006/relationships/hyperlink" Target="https://www.varam.gov.lv/lv/22-apaksnodala-pakalpojumu-parvaldibas-uzdevumi-pu" TargetMode="External"/><Relationship Id="rId123" Type="http://schemas.openxmlformats.org/officeDocument/2006/relationships/hyperlink" Target="https://www.varam.gov.lv/lv/s7-normativais-regulejums" TargetMode="External"/><Relationship Id="rId128" Type="http://schemas.openxmlformats.org/officeDocument/2006/relationships/hyperlink" Target="https://www.varam.gov.lv/lv/r2-digitalas-tehnologijas" TargetMode="Externa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22-apaksnodala-pakalpojumu-parvaldibas-uzdevumi-pu" TargetMode="External"/><Relationship Id="rId95" Type="http://schemas.openxmlformats.org/officeDocument/2006/relationships/hyperlink" Target="https://www.varam.gov.lv/lv/22-apaksnodala-pakalpojumu-parvaldibas-uzdevumi-pu"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3-nodala-pakalpojumu-izveides-sniegsanas-un-pilnveides-nosacijumi" TargetMode="External"/><Relationship Id="rId48" Type="http://schemas.openxmlformats.org/officeDocument/2006/relationships/hyperlink" Target="https://www.varam.gov.lv/lv/3-nodala-pakalpojumu-izveides-sniegsanas-un-pilnveides-nosacijumi" TargetMode="External"/><Relationship Id="rId64" Type="http://schemas.openxmlformats.org/officeDocument/2006/relationships/hyperlink" Target="https://www.varam.gov.lv/lv/r2-digitalas-tehnologijas" TargetMode="External"/><Relationship Id="rId69" Type="http://schemas.openxmlformats.org/officeDocument/2006/relationships/hyperlink" Target="https://www.varam.gov.lv/lv/s5-vadlinijas" TargetMode="External"/><Relationship Id="rId113" Type="http://schemas.openxmlformats.org/officeDocument/2006/relationships/hyperlink" Target="https://www.varam.gov.lv/lv/s4-kompetences" TargetMode="External"/><Relationship Id="rId118" Type="http://schemas.openxmlformats.org/officeDocument/2006/relationships/hyperlink" Target="https://www.varam.gov.lv/lv/s6-procesi" TargetMode="External"/><Relationship Id="rId134" Type="http://schemas.openxmlformats.org/officeDocument/2006/relationships/hyperlink" Target="https://www.varam.gov.lv/lv/r2-digitalas-tehnologijas" TargetMode="External"/><Relationship Id="rId139" Type="http://schemas.openxmlformats.org/officeDocument/2006/relationships/printerSettings" Target="../printerSettings/printerSettings1.bin"/><Relationship Id="rId80" Type="http://schemas.openxmlformats.org/officeDocument/2006/relationships/hyperlink" Target="https://www.varam.gov.lv/lv/22-apaksnodala-pakalpojumu-parvaldibas-uzdevumi-pu" TargetMode="External"/><Relationship Id="rId85" Type="http://schemas.openxmlformats.org/officeDocument/2006/relationships/hyperlink" Target="https://www.varam.gov.lv/lv/22-apaksnodala-pakalpojumu-parvaldibas-uzdevumi-pu"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3-nodala-pakalpojumu-izveides-sniegsanas-un-pilnveides-nosacijumi" TargetMode="External"/><Relationship Id="rId38" Type="http://schemas.openxmlformats.org/officeDocument/2006/relationships/hyperlink" Target="https://www.varam.gov.lv/lv/3-nodala-pakalpojumu-izveides-sniegsanas-un-pilnveides-nosacijumi" TargetMode="External"/><Relationship Id="rId59" Type="http://schemas.openxmlformats.org/officeDocument/2006/relationships/hyperlink" Target="https://www.varam.gov.lv/lv/s6-procesi" TargetMode="External"/><Relationship Id="rId103" Type="http://schemas.openxmlformats.org/officeDocument/2006/relationships/hyperlink" Target="https://www.varam.gov.lv/lv/22-apaksnodala-pakalpojumu-parvaldibas-uzdevumi-pu" TargetMode="External"/><Relationship Id="rId108" Type="http://schemas.openxmlformats.org/officeDocument/2006/relationships/hyperlink" Target="https://www.varam.gov.lv/lv/s3-personals-cilveki" TargetMode="External"/><Relationship Id="rId124" Type="http://schemas.openxmlformats.org/officeDocument/2006/relationships/hyperlink" Target="https://www.varam.gov.lv/lv/s8-partneri" TargetMode="External"/><Relationship Id="rId129" Type="http://schemas.openxmlformats.org/officeDocument/2006/relationships/hyperlink" Target="https://www.varam.gov.lv/lv/r2-digitalas-tehnologijas" TargetMode="External"/><Relationship Id="rId54" Type="http://schemas.openxmlformats.org/officeDocument/2006/relationships/hyperlink" Target="https://www.varam.gov.lv/lv/3-nodala-pakalpojumu-izveides-sniegsanas-un-pilnveides-nosacijumi" TargetMode="External"/><Relationship Id="rId70" Type="http://schemas.openxmlformats.org/officeDocument/2006/relationships/hyperlink" Target="https://www.varam.gov.lv/lv/s6-procesi" TargetMode="External"/><Relationship Id="rId75" Type="http://schemas.openxmlformats.org/officeDocument/2006/relationships/hyperlink" Target="https://www.varam.gov.lv/lv/r2-digitalas-tehnologijas" TargetMode="External"/><Relationship Id="rId91" Type="http://schemas.openxmlformats.org/officeDocument/2006/relationships/hyperlink" Target="https://www.varam.gov.lv/lv/22-apaksnodala-pakalpojumu-parvaldibas-uzdevumi-pu" TargetMode="External"/><Relationship Id="rId96" Type="http://schemas.openxmlformats.org/officeDocument/2006/relationships/hyperlink" Target="https://www.varam.gov.lv/lv/22-apaksnodala-pakalpojumu-parvaldibas-uzdevumi-pu" TargetMode="External"/><Relationship Id="rId140" Type="http://schemas.openxmlformats.org/officeDocument/2006/relationships/vmlDrawing" Target="../drawings/vmlDrawing1.vml"/><Relationship Id="rId1" Type="http://schemas.openxmlformats.org/officeDocument/2006/relationships/hyperlink" Target="https://www.varam.gov.lv/lv/3-nodala-pakalpojumu-izveides-sniegsanas-un-pilnveides-nosacijumi" TargetMode="External"/><Relationship Id="rId6"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49" Type="http://schemas.openxmlformats.org/officeDocument/2006/relationships/hyperlink" Target="https://www.varam.gov.lv/lv/3-nodala-pakalpojumu-izveides-sniegsanas-un-pilnveides-nosacijumi" TargetMode="External"/><Relationship Id="rId114" Type="http://schemas.openxmlformats.org/officeDocument/2006/relationships/hyperlink" Target="https://www.varam.gov.lv/lv/s4-kompetences" TargetMode="External"/><Relationship Id="rId119" Type="http://schemas.openxmlformats.org/officeDocument/2006/relationships/hyperlink" Target="https://www.varam.gov.lv/lv/s6-procesi" TargetMode="External"/><Relationship Id="rId44" Type="http://schemas.openxmlformats.org/officeDocument/2006/relationships/hyperlink" Target="https://www.varam.gov.lv/lv/3-nodala-pakalpojumu-izveides-sniegsanas-un-pilnveides-nosacijumi" TargetMode="External"/><Relationship Id="rId60" Type="http://schemas.openxmlformats.org/officeDocument/2006/relationships/hyperlink" Target="https://www.varam.gov.lv/lv/s7-normativais-regulejums" TargetMode="External"/><Relationship Id="rId65" Type="http://schemas.openxmlformats.org/officeDocument/2006/relationships/hyperlink" Target="https://www.varam.gov.lv/lv/r3-citi-resursi" TargetMode="External"/><Relationship Id="rId81" Type="http://schemas.openxmlformats.org/officeDocument/2006/relationships/hyperlink" Target="https://www.varam.gov.lv/lv/22-apaksnodala-pakalpojumu-parvaldibas-uzdevumi-pu" TargetMode="External"/><Relationship Id="rId86" Type="http://schemas.openxmlformats.org/officeDocument/2006/relationships/hyperlink" Target="https://www.varam.gov.lv/lv/22-apaksnodala-pakalpojumu-parvaldibas-uzdevumi-pu" TargetMode="External"/><Relationship Id="rId130" Type="http://schemas.openxmlformats.org/officeDocument/2006/relationships/hyperlink" Target="https://www.varam.gov.lv/lv/r2-digitalas-tehnologijas" TargetMode="External"/><Relationship Id="rId135" Type="http://schemas.openxmlformats.org/officeDocument/2006/relationships/hyperlink" Target="https://www.varam.gov.lv/lv/s2-kultura"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3-nodala-pakalpojumu-izveides-sniegsanas-un-pilnveides-nosacijumi" TargetMode="External"/><Relationship Id="rId109" Type="http://schemas.openxmlformats.org/officeDocument/2006/relationships/hyperlink" Target="https://www.varam.gov.lv/lv/s3-personals-cilveki" TargetMode="External"/><Relationship Id="rId34" Type="http://schemas.openxmlformats.org/officeDocument/2006/relationships/hyperlink" Target="https://www.varam.gov.lv/lv/3-nodala-pakalpojumu-izveides-sniegsanas-un-pilnveides-nosacijumi" TargetMode="External"/><Relationship Id="rId50" Type="http://schemas.openxmlformats.org/officeDocument/2006/relationships/hyperlink" Target="https://www.varam.gov.lv/lv/3-nodala-pakalpojumu-izveides-sniegsanas-un-pilnveides-nosacijumi" TargetMode="External"/><Relationship Id="rId55" Type="http://schemas.openxmlformats.org/officeDocument/2006/relationships/hyperlink" Target="https://www.varam.gov.lv/lv/s2-kultura" TargetMode="External"/><Relationship Id="rId76" Type="http://schemas.openxmlformats.org/officeDocument/2006/relationships/hyperlink" Target="https://www.varam.gov.lv/lv/r3-citi-resursi" TargetMode="External"/><Relationship Id="rId97" Type="http://schemas.openxmlformats.org/officeDocument/2006/relationships/hyperlink" Target="https://www.varam.gov.lv/lv/22-apaksnodala-pakalpojumu-parvaldibas-uzdevumi-pu" TargetMode="External"/><Relationship Id="rId104" Type="http://schemas.openxmlformats.org/officeDocument/2006/relationships/hyperlink" Target="https://www.varam.gov.lv/lv/22-apaksnodala-pakalpojumu-parvaldibas-uzdevumi-pu" TargetMode="External"/><Relationship Id="rId120" Type="http://schemas.openxmlformats.org/officeDocument/2006/relationships/hyperlink" Target="https://www.varam.gov.lv/lv/s6-procesi" TargetMode="External"/><Relationship Id="rId125" Type="http://schemas.openxmlformats.org/officeDocument/2006/relationships/hyperlink" Target="https://www.varam.gov.lv/lv/s8-partneri" TargetMode="External"/><Relationship Id="rId141" Type="http://schemas.openxmlformats.org/officeDocument/2006/relationships/comments" Target="../comments1.xm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s7-normativais-regulejums" TargetMode="External"/><Relationship Id="rId92" Type="http://schemas.openxmlformats.org/officeDocument/2006/relationships/hyperlink" Target="https://www.varam.gov.lv/lv/22-apaksnodala-pakalpojumu-parvaldibas-uzdevumi-pu" TargetMode="External"/><Relationship Id="rId2" Type="http://schemas.openxmlformats.org/officeDocument/2006/relationships/hyperlink" Target="https://www.varam.gov.lv/lv/4-nodala-pakalpojumiem-un-pakalpojumu-parvaldibai-nepieciesamas-spejas-un-resurs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3-nodala-pakalpojumu-izveides-sniegsanas-un-pilnveides-nosacijumi" TargetMode="External"/><Relationship Id="rId45" Type="http://schemas.openxmlformats.org/officeDocument/2006/relationships/hyperlink" Target="https://www.varam.gov.lv/lv/3-nodala-pakalpojumu-izveides-sniegsanas-un-pilnveides-nosacijumi" TargetMode="External"/><Relationship Id="rId66" Type="http://schemas.openxmlformats.org/officeDocument/2006/relationships/hyperlink" Target="https://www.varam.gov.lv/lv/s2-kultura" TargetMode="External"/><Relationship Id="rId87" Type="http://schemas.openxmlformats.org/officeDocument/2006/relationships/hyperlink" Target="https://www.varam.gov.lv/lv/22-apaksnodala-pakalpojumu-parvaldibas-uzdevumi-pu" TargetMode="External"/><Relationship Id="rId110" Type="http://schemas.openxmlformats.org/officeDocument/2006/relationships/hyperlink" Target="https://www.varam.gov.lv/lv/s3-personals-cilveki" TargetMode="External"/><Relationship Id="rId115" Type="http://schemas.openxmlformats.org/officeDocument/2006/relationships/hyperlink" Target="https://www.varam.gov.lv/lv/s5-vadlinijas" TargetMode="External"/><Relationship Id="rId131" Type="http://schemas.openxmlformats.org/officeDocument/2006/relationships/hyperlink" Target="https://www.varam.gov.lv/lv/r2-digitalas-tehnologijas" TargetMode="External"/><Relationship Id="rId136" Type="http://schemas.openxmlformats.org/officeDocument/2006/relationships/hyperlink" Target="https://www.varam.gov.lv/lv/r1-informacija" TargetMode="External"/><Relationship Id="rId61" Type="http://schemas.openxmlformats.org/officeDocument/2006/relationships/hyperlink" Target="https://www.varam.gov.lv/lv/s8-partneri" TargetMode="External"/><Relationship Id="rId82" Type="http://schemas.openxmlformats.org/officeDocument/2006/relationships/hyperlink" Target="https://www.varam.gov.lv/lv/22-apaksnodala-pakalpojumu-parvaldibas-uzdevumi-pu"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3-nodala-pakalpojumu-izveides-sniegsanas-un-pilnveides-nosacijumi" TargetMode="External"/><Relationship Id="rId56" Type="http://schemas.openxmlformats.org/officeDocument/2006/relationships/hyperlink" Target="https://www.varam.gov.lv/lv/s3-personals-cilveki" TargetMode="External"/><Relationship Id="rId77" Type="http://schemas.openxmlformats.org/officeDocument/2006/relationships/hyperlink" Target="https://www.varam.gov.lv/lv/22-apaksnodala-pakalpojumu-parvaldibas-uzdevumi-pu" TargetMode="External"/><Relationship Id="rId100" Type="http://schemas.openxmlformats.org/officeDocument/2006/relationships/hyperlink" Target="https://www.varam.gov.lv/lv/22-apaksnodala-pakalpojumu-parvaldibas-uzdevumi-pu" TargetMode="External"/><Relationship Id="rId105" Type="http://schemas.openxmlformats.org/officeDocument/2006/relationships/hyperlink" Target="https://www.varam.gov.lv/lv/2-nodala-pakalpojumu-parvaldibas-uzdevumi-un-pienakumi" TargetMode="External"/><Relationship Id="rId126" Type="http://schemas.openxmlformats.org/officeDocument/2006/relationships/hyperlink" Target="https://www.varam.gov.lv/lv/s9-pakalpojumu-sanemeji"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3-nodala-pakalpojumu-izveides-sniegsanas-un-pilnveides-nosacijumi" TargetMode="External"/><Relationship Id="rId72" Type="http://schemas.openxmlformats.org/officeDocument/2006/relationships/hyperlink" Target="https://www.varam.gov.lv/lv/s8-partneri" TargetMode="External"/><Relationship Id="rId93" Type="http://schemas.openxmlformats.org/officeDocument/2006/relationships/hyperlink" Target="https://www.varam.gov.lv/lv/22-apaksnodala-pakalpojumu-parvaldibas-uzdevumi-pu" TargetMode="External"/><Relationship Id="rId98" Type="http://schemas.openxmlformats.org/officeDocument/2006/relationships/hyperlink" Target="https://www.varam.gov.lv/lv/22-apaksnodala-pakalpojumu-parvaldibas-uzdevumi-pu" TargetMode="External"/><Relationship Id="rId121" Type="http://schemas.openxmlformats.org/officeDocument/2006/relationships/hyperlink" Target="https://www.varam.gov.lv/lv/s7-normativais-regulejums" TargetMode="External"/><Relationship Id="rId3"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46" Type="http://schemas.openxmlformats.org/officeDocument/2006/relationships/hyperlink" Target="https://www.varam.gov.lv/lv/3-nodala-pakalpojumu-izveides-sniegsanas-un-pilnveides-nosacijumi" TargetMode="External"/><Relationship Id="rId67" Type="http://schemas.openxmlformats.org/officeDocument/2006/relationships/hyperlink" Target="https://www.varam.gov.lv/lv/s3-personals-cilveki" TargetMode="External"/><Relationship Id="rId116" Type="http://schemas.openxmlformats.org/officeDocument/2006/relationships/hyperlink" Target="https://www.varam.gov.lv/lv/s5-vadlinijas" TargetMode="External"/><Relationship Id="rId137" Type="http://schemas.openxmlformats.org/officeDocument/2006/relationships/hyperlink" Target="https://www.varam.gov.lv/lv/r1-informacija"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3-nodala-pakalpojumu-izveides-sniegsanas-un-pilnveides-nosacijumi" TargetMode="External"/><Relationship Id="rId62" Type="http://schemas.openxmlformats.org/officeDocument/2006/relationships/hyperlink" Target="https://www.varam.gov.lv/lv/s9-pakalpojumu-sanemeji" TargetMode="External"/><Relationship Id="rId83" Type="http://schemas.openxmlformats.org/officeDocument/2006/relationships/hyperlink" Target="https://www.varam.gov.lv/lv/22-apaksnodala-pakalpojumu-parvaldibas-uzdevumi-pu" TargetMode="External"/><Relationship Id="rId88" Type="http://schemas.openxmlformats.org/officeDocument/2006/relationships/hyperlink" Target="https://www.varam.gov.lv/lv/22-apaksnodala-pakalpojumu-parvaldibas-uzdevumi-pu" TargetMode="External"/><Relationship Id="rId111" Type="http://schemas.openxmlformats.org/officeDocument/2006/relationships/hyperlink" Target="https://www.varam.gov.lv/lv/s4-kompetences" TargetMode="External"/><Relationship Id="rId132" Type="http://schemas.openxmlformats.org/officeDocument/2006/relationships/hyperlink" Target="https://www.varam.gov.lv/lv/r2-digitalas-tehnologijas" TargetMode="External"/><Relationship Id="rId15"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3-nodala-pakalpojumu-izveides-sniegsanas-un-pilnveides-nosacijumi" TargetMode="External"/><Relationship Id="rId57" Type="http://schemas.openxmlformats.org/officeDocument/2006/relationships/hyperlink" Target="https://www.varam.gov.lv/lv/s4-kompetences" TargetMode="External"/><Relationship Id="rId106" Type="http://schemas.openxmlformats.org/officeDocument/2006/relationships/hyperlink" Target="https://www.varam.gov.lv/lv/s2-kultura" TargetMode="External"/><Relationship Id="rId127" Type="http://schemas.openxmlformats.org/officeDocument/2006/relationships/hyperlink" Target="https://www.varam.gov.lv/lv/r2-digitalas-tehnologijas" TargetMode="External"/><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3-nodala-pakalpojumu-izveides-sniegsanas-un-pilnveides-nosacijumi" TargetMode="External"/><Relationship Id="rId52" Type="http://schemas.openxmlformats.org/officeDocument/2006/relationships/hyperlink" Target="https://www.varam.gov.lv/lv/3-nodala-pakalpojumu-izveides-sniegsanas-un-pilnveides-nosacijumi" TargetMode="External"/><Relationship Id="rId73" Type="http://schemas.openxmlformats.org/officeDocument/2006/relationships/hyperlink" Target="https://www.varam.gov.lv/lv/s9-pakalpojumu-sanemeji" TargetMode="External"/><Relationship Id="rId78" Type="http://schemas.openxmlformats.org/officeDocument/2006/relationships/hyperlink" Target="https://www.varam.gov.lv/lv/22-apaksnodala-pakalpojumu-parvaldibas-uzdevumi-pu" TargetMode="External"/><Relationship Id="rId94" Type="http://schemas.openxmlformats.org/officeDocument/2006/relationships/hyperlink" Target="https://www.varam.gov.lv/lv/22-apaksnodala-pakalpojumu-parvaldibas-uzdevumi-pu" TargetMode="External"/><Relationship Id="rId99" Type="http://schemas.openxmlformats.org/officeDocument/2006/relationships/hyperlink" Target="https://www.varam.gov.lv/lv/22-apaksnodala-pakalpojumu-parvaldibas-uzdevumi-pu" TargetMode="External"/><Relationship Id="rId101" Type="http://schemas.openxmlformats.org/officeDocument/2006/relationships/hyperlink" Target="https://www.varam.gov.lv/lv/22-apaksnodala-pakalpojumu-parvaldibas-uzdevumi-pu" TargetMode="External"/><Relationship Id="rId122" Type="http://schemas.openxmlformats.org/officeDocument/2006/relationships/hyperlink" Target="https://www.varam.gov.lv/lv/s7-normativais-regulejums" TargetMode="Externa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26" Type="http://schemas.openxmlformats.org/officeDocument/2006/relationships/hyperlink" Target="https://www.varam.gov.lv/lv/22-apaksnodala-pakalpojumu-parvaldibas-uzdevumi-pu" TargetMode="External"/><Relationship Id="rId47" Type="http://schemas.openxmlformats.org/officeDocument/2006/relationships/hyperlink" Target="https://www.varam.gov.lv/lv/3-nodala-pakalpojumu-izveides-sniegsanas-un-pilnveides-nosacijumi" TargetMode="External"/><Relationship Id="rId68" Type="http://schemas.openxmlformats.org/officeDocument/2006/relationships/hyperlink" Target="https://www.varam.gov.lv/lv/s4-kompetences" TargetMode="External"/><Relationship Id="rId89" Type="http://schemas.openxmlformats.org/officeDocument/2006/relationships/hyperlink" Target="https://www.varam.gov.lv/lv/22-apaksnodala-pakalpojumu-parvaldibas-uzdevumi-pu" TargetMode="External"/><Relationship Id="rId112" Type="http://schemas.openxmlformats.org/officeDocument/2006/relationships/hyperlink" Target="https://www.varam.gov.lv/lv/s4-kompetences" TargetMode="External"/><Relationship Id="rId133" Type="http://schemas.openxmlformats.org/officeDocument/2006/relationships/hyperlink" Target="https://www.varam.gov.lv/lv/r2-digitalas-tehnologijas" TargetMode="External"/><Relationship Id="rId16" Type="http://schemas.openxmlformats.org/officeDocument/2006/relationships/hyperlink" Target="https://www.varam.gov.lv/lv/22-apaksnodala-pakalpojumu-parvaldibas-uzdevumi-p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325A-3017-4C33-BC67-1E9027632F78}">
  <sheetPr>
    <tabColor theme="6" tint="0.59999389629810485"/>
    <outlinePr summaryBelow="0" summaryRight="0"/>
    <pageSetUpPr fitToPage="1"/>
  </sheetPr>
  <dimension ref="A1:BQ331"/>
  <sheetViews>
    <sheetView showGridLines="0" showZeros="0" zoomScaleNormal="100" workbookViewId="0">
      <pane xSplit="7" ySplit="9" topLeftCell="AZ10" activePane="bottomRight" state="frozen"/>
      <selection pane="topRight" activeCell="P1" sqref="P1"/>
      <selection pane="bottomLeft" activeCell="A5" sqref="A5"/>
      <selection pane="bottomRight"/>
    </sheetView>
  </sheetViews>
  <sheetFormatPr defaultColWidth="9.140625" defaultRowHeight="15.75" outlineLevelRow="2" outlineLevelCol="1" x14ac:dyDescent="0.25"/>
  <cols>
    <col min="1" max="1" width="4.7109375" style="77" customWidth="1"/>
    <col min="2" max="2" width="7.7109375" style="1" customWidth="1"/>
    <col min="3" max="3" width="5.7109375" style="14" customWidth="1"/>
    <col min="4" max="4" width="65.7109375" style="3" customWidth="1"/>
    <col min="5" max="5" width="12.7109375" style="100" customWidth="1" collapsed="1"/>
    <col min="6" max="7" width="9.7109375" style="30" hidden="1" customWidth="1" outlineLevel="1"/>
    <col min="8" max="18" width="10.7109375" style="9" hidden="1" customWidth="1" outlineLevel="1"/>
    <col min="19" max="46" width="12.7109375" style="9" hidden="1" customWidth="1" outlineLevel="1"/>
    <col min="47" max="47" width="7.7109375" style="9" hidden="1" customWidth="1" outlineLevel="1"/>
    <col min="48" max="48" width="7.7109375" style="38" hidden="1" customWidth="1"/>
    <col min="49" max="51" width="6.7109375" style="38" hidden="1" customWidth="1"/>
    <col min="52" max="52" width="7.7109375" style="9" customWidth="1"/>
    <col min="53" max="54" width="11.7109375" style="1" customWidth="1"/>
    <col min="55" max="55" width="12.7109375" style="106" customWidth="1"/>
    <col min="56" max="57" width="15.7109375" style="5" customWidth="1"/>
    <col min="58" max="59" width="12.7109375" style="1" customWidth="1"/>
    <col min="60" max="60" width="45.7109375" style="59" customWidth="1"/>
    <col min="61" max="16384" width="9.140625" style="2"/>
  </cols>
  <sheetData>
    <row r="1" spans="1:69" ht="15" customHeight="1" x14ac:dyDescent="0.25">
      <c r="A1" s="71"/>
      <c r="B1" s="191" t="s">
        <v>76</v>
      </c>
      <c r="C1" s="192"/>
      <c r="D1" s="192"/>
      <c r="E1" s="193"/>
      <c r="F1" s="220" t="s">
        <v>85</v>
      </c>
      <c r="G1" s="221"/>
      <c r="H1" s="224"/>
      <c r="I1" s="224"/>
      <c r="J1" s="224"/>
      <c r="K1" s="224"/>
      <c r="L1" s="224"/>
      <c r="M1" s="224"/>
      <c r="N1" s="224"/>
      <c r="O1" s="224"/>
      <c r="P1" s="224"/>
      <c r="Q1" s="224"/>
      <c r="R1" s="225"/>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201" t="s">
        <v>84</v>
      </c>
      <c r="AV1" s="199" t="s">
        <v>151</v>
      </c>
      <c r="AW1" s="199"/>
      <c r="AX1" s="199"/>
      <c r="AY1" s="199"/>
      <c r="AZ1" s="201" t="s">
        <v>69</v>
      </c>
      <c r="BA1" s="209"/>
      <c r="BB1" s="210"/>
      <c r="BC1" s="101"/>
      <c r="BD1" s="11"/>
      <c r="BE1" s="11"/>
      <c r="BF1" s="18"/>
      <c r="BG1" s="19"/>
      <c r="BH1" s="60"/>
    </row>
    <row r="2" spans="1:69" ht="15" customHeight="1" x14ac:dyDescent="0.25">
      <c r="A2" s="72"/>
      <c r="B2" s="213" t="s">
        <v>68</v>
      </c>
      <c r="C2" s="214"/>
      <c r="D2" s="218" t="s">
        <v>651</v>
      </c>
      <c r="E2" s="219"/>
      <c r="F2" s="222"/>
      <c r="G2" s="223"/>
      <c r="H2" s="207" t="s">
        <v>64</v>
      </c>
      <c r="I2" s="207" t="s">
        <v>138</v>
      </c>
      <c r="J2" s="207" t="s">
        <v>62</v>
      </c>
      <c r="K2" s="207" t="s">
        <v>60</v>
      </c>
      <c r="L2" s="207" t="s">
        <v>61</v>
      </c>
      <c r="M2" s="207" t="s">
        <v>52</v>
      </c>
      <c r="N2" s="207" t="s">
        <v>59</v>
      </c>
      <c r="O2" s="207" t="s">
        <v>80</v>
      </c>
      <c r="P2" s="207" t="s">
        <v>53</v>
      </c>
      <c r="Q2" s="207" t="s">
        <v>54</v>
      </c>
      <c r="R2" s="207" t="s">
        <v>55</v>
      </c>
      <c r="S2" s="194" t="s">
        <v>86</v>
      </c>
      <c r="T2" s="194" t="s">
        <v>3</v>
      </c>
      <c r="U2" s="194" t="s">
        <v>5</v>
      </c>
      <c r="V2" s="194" t="s">
        <v>7</v>
      </c>
      <c r="W2" s="194" t="s">
        <v>9</v>
      </c>
      <c r="X2" s="194" t="s">
        <v>11</v>
      </c>
      <c r="Y2" s="194" t="s">
        <v>13</v>
      </c>
      <c r="Z2" s="194" t="s">
        <v>15</v>
      </c>
      <c r="AA2" s="194" t="s">
        <v>17</v>
      </c>
      <c r="AB2" s="194" t="s">
        <v>19</v>
      </c>
      <c r="AC2" s="194" t="s">
        <v>58</v>
      </c>
      <c r="AD2" s="194" t="s">
        <v>22</v>
      </c>
      <c r="AE2" s="194" t="s">
        <v>24</v>
      </c>
      <c r="AF2" s="194" t="s">
        <v>26</v>
      </c>
      <c r="AG2" s="194" t="s">
        <v>28</v>
      </c>
      <c r="AH2" s="194" t="s">
        <v>30</v>
      </c>
      <c r="AI2" s="194" t="s">
        <v>32</v>
      </c>
      <c r="AJ2" s="194" t="s">
        <v>87</v>
      </c>
      <c r="AK2" s="194" t="s">
        <v>88</v>
      </c>
      <c r="AL2" s="194" t="s">
        <v>36</v>
      </c>
      <c r="AM2" s="194" t="s">
        <v>38</v>
      </c>
      <c r="AN2" s="194" t="s">
        <v>89</v>
      </c>
      <c r="AO2" s="194" t="s">
        <v>150</v>
      </c>
      <c r="AP2" s="194" t="s">
        <v>43</v>
      </c>
      <c r="AQ2" s="194" t="s">
        <v>45</v>
      </c>
      <c r="AR2" s="194" t="s">
        <v>47</v>
      </c>
      <c r="AS2" s="194" t="s">
        <v>49</v>
      </c>
      <c r="AT2" s="202" t="s">
        <v>51</v>
      </c>
      <c r="AU2" s="201"/>
      <c r="AV2" s="200"/>
      <c r="AW2" s="200"/>
      <c r="AX2" s="200"/>
      <c r="AY2" s="200"/>
      <c r="AZ2" s="201"/>
      <c r="BA2" s="197"/>
      <c r="BB2" s="198"/>
      <c r="BC2" s="102"/>
      <c r="BD2" s="22"/>
      <c r="BE2" s="22"/>
      <c r="BF2" s="20"/>
      <c r="BG2" s="21"/>
      <c r="BH2" s="39"/>
    </row>
    <row r="3" spans="1:69" ht="15" customHeight="1" x14ac:dyDescent="0.25">
      <c r="A3" s="72"/>
      <c r="B3" s="195" t="s">
        <v>67</v>
      </c>
      <c r="C3" s="196"/>
      <c r="D3" s="108" t="s">
        <v>693</v>
      </c>
      <c r="E3" s="158"/>
      <c r="F3" s="226" t="s">
        <v>561</v>
      </c>
      <c r="G3" s="202" t="s">
        <v>0</v>
      </c>
      <c r="H3" s="207"/>
      <c r="I3" s="207"/>
      <c r="J3" s="207"/>
      <c r="K3" s="207"/>
      <c r="L3" s="207"/>
      <c r="M3" s="207"/>
      <c r="N3" s="207"/>
      <c r="O3" s="207"/>
      <c r="P3" s="207"/>
      <c r="Q3" s="207"/>
      <c r="R3" s="207"/>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2"/>
      <c r="AU3" s="201"/>
      <c r="AV3" s="200"/>
      <c r="AW3" s="200"/>
      <c r="AX3" s="200"/>
      <c r="AY3" s="200"/>
      <c r="AZ3" s="201"/>
      <c r="BA3" s="197"/>
      <c r="BB3" s="198"/>
      <c r="BC3" s="102"/>
      <c r="BD3" s="22"/>
      <c r="BE3" s="22"/>
      <c r="BF3" s="197"/>
      <c r="BG3" s="198"/>
      <c r="BH3" s="39"/>
    </row>
    <row r="4" spans="1:69" s="1" customFormat="1" ht="24.95" customHeight="1" x14ac:dyDescent="0.25">
      <c r="A4" s="72"/>
      <c r="B4" s="215" t="s">
        <v>648</v>
      </c>
      <c r="C4" s="216"/>
      <c r="D4" s="108" t="s">
        <v>649</v>
      </c>
      <c r="E4" s="158"/>
      <c r="F4" s="226"/>
      <c r="G4" s="202"/>
      <c r="H4" s="207"/>
      <c r="I4" s="207"/>
      <c r="J4" s="207"/>
      <c r="K4" s="207"/>
      <c r="L4" s="207"/>
      <c r="M4" s="207"/>
      <c r="N4" s="207"/>
      <c r="O4" s="207"/>
      <c r="P4" s="207"/>
      <c r="Q4" s="207"/>
      <c r="R4" s="207"/>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2"/>
      <c r="AU4" s="201"/>
      <c r="AV4" s="200"/>
      <c r="AW4" s="200"/>
      <c r="AX4" s="200"/>
      <c r="AY4" s="200"/>
      <c r="AZ4" s="201"/>
      <c r="BA4" s="208" t="s">
        <v>72</v>
      </c>
      <c r="BB4" s="206"/>
      <c r="BC4" s="102"/>
      <c r="BD4" s="22"/>
      <c r="BE4" s="22"/>
      <c r="BF4" s="205" t="s">
        <v>56</v>
      </c>
      <c r="BG4" s="206"/>
      <c r="BH4" s="39"/>
    </row>
    <row r="5" spans="1:69" s="1" customFormat="1" ht="65.099999999999994" customHeight="1" x14ac:dyDescent="0.25">
      <c r="A5" s="73"/>
      <c r="B5" s="195" t="s">
        <v>65</v>
      </c>
      <c r="C5" s="196"/>
      <c r="D5" s="173" t="s">
        <v>152</v>
      </c>
      <c r="E5" s="159"/>
      <c r="F5" s="226"/>
      <c r="G5" s="202"/>
      <c r="H5" s="207"/>
      <c r="I5" s="207"/>
      <c r="J5" s="207"/>
      <c r="K5" s="207"/>
      <c r="L5" s="207"/>
      <c r="M5" s="207"/>
      <c r="N5" s="207"/>
      <c r="O5" s="207"/>
      <c r="P5" s="207"/>
      <c r="Q5" s="207"/>
      <c r="R5" s="207"/>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2"/>
      <c r="AU5" s="201"/>
      <c r="AV5" s="187" t="s">
        <v>79</v>
      </c>
      <c r="AW5" s="187" t="s">
        <v>63</v>
      </c>
      <c r="AX5" s="187" t="s">
        <v>562</v>
      </c>
      <c r="AY5" s="187" t="s">
        <v>562</v>
      </c>
      <c r="AZ5" s="201"/>
      <c r="BA5" s="175" t="s">
        <v>699</v>
      </c>
      <c r="BB5" s="175" t="s">
        <v>700</v>
      </c>
      <c r="BC5" s="102"/>
      <c r="BD5" s="22"/>
      <c r="BE5" s="22"/>
      <c r="BF5" s="176" t="s">
        <v>589</v>
      </c>
      <c r="BG5" s="176" t="s">
        <v>590</v>
      </c>
      <c r="BH5" s="39"/>
    </row>
    <row r="6" spans="1:69" s="4" customFormat="1" ht="24.95" customHeight="1" x14ac:dyDescent="0.25">
      <c r="A6" s="74"/>
      <c r="B6" s="185" t="s">
        <v>650</v>
      </c>
      <c r="C6" s="23"/>
      <c r="D6" s="177" t="s">
        <v>239</v>
      </c>
      <c r="E6" s="179" t="s">
        <v>77</v>
      </c>
      <c r="F6" s="226"/>
      <c r="G6" s="202"/>
      <c r="H6" s="27" t="s">
        <v>137</v>
      </c>
      <c r="I6" s="27" t="s">
        <v>139</v>
      </c>
      <c r="J6" s="27" t="s">
        <v>140</v>
      </c>
      <c r="K6" s="27" t="s">
        <v>141</v>
      </c>
      <c r="L6" s="27" t="s">
        <v>142</v>
      </c>
      <c r="M6" s="27" t="s">
        <v>143</v>
      </c>
      <c r="N6" s="27" t="s">
        <v>144</v>
      </c>
      <c r="O6" s="27" t="s">
        <v>145</v>
      </c>
      <c r="P6" s="27" t="s">
        <v>146</v>
      </c>
      <c r="Q6" s="27" t="s">
        <v>147</v>
      </c>
      <c r="R6" s="27" t="s">
        <v>148</v>
      </c>
      <c r="S6" s="34" t="s">
        <v>1</v>
      </c>
      <c r="T6" s="34" t="s">
        <v>2</v>
      </c>
      <c r="U6" s="34" t="s">
        <v>4</v>
      </c>
      <c r="V6" s="34" t="s">
        <v>6</v>
      </c>
      <c r="W6" s="34" t="s">
        <v>8</v>
      </c>
      <c r="X6" s="34" t="s">
        <v>10</v>
      </c>
      <c r="Y6" s="34" t="s">
        <v>12</v>
      </c>
      <c r="Z6" s="34" t="s">
        <v>14</v>
      </c>
      <c r="AA6" s="34" t="s">
        <v>16</v>
      </c>
      <c r="AB6" s="34" t="s">
        <v>18</v>
      </c>
      <c r="AC6" s="34" t="s">
        <v>20</v>
      </c>
      <c r="AD6" s="34" t="s">
        <v>21</v>
      </c>
      <c r="AE6" s="34" t="s">
        <v>23</v>
      </c>
      <c r="AF6" s="34" t="s">
        <v>25</v>
      </c>
      <c r="AG6" s="34" t="s">
        <v>27</v>
      </c>
      <c r="AH6" s="34" t="s">
        <v>29</v>
      </c>
      <c r="AI6" s="34" t="s">
        <v>31</v>
      </c>
      <c r="AJ6" s="34" t="s">
        <v>33</v>
      </c>
      <c r="AK6" s="34" t="s">
        <v>34</v>
      </c>
      <c r="AL6" s="34" t="s">
        <v>35</v>
      </c>
      <c r="AM6" s="34" t="s">
        <v>37</v>
      </c>
      <c r="AN6" s="34" t="s">
        <v>39</v>
      </c>
      <c r="AO6" s="34" t="s">
        <v>41</v>
      </c>
      <c r="AP6" s="34" t="s">
        <v>42</v>
      </c>
      <c r="AQ6" s="34" t="s">
        <v>44</v>
      </c>
      <c r="AR6" s="34" t="s">
        <v>46</v>
      </c>
      <c r="AS6" s="34" t="s">
        <v>48</v>
      </c>
      <c r="AT6" s="34" t="s">
        <v>50</v>
      </c>
      <c r="AU6" s="201"/>
      <c r="AV6" s="187"/>
      <c r="AW6" s="187"/>
      <c r="AX6" s="187"/>
      <c r="AY6" s="187"/>
      <c r="AZ6" s="201"/>
      <c r="BA6" s="175"/>
      <c r="BB6" s="175"/>
      <c r="BC6" s="179" t="s">
        <v>70</v>
      </c>
      <c r="BD6" s="211" t="s">
        <v>66</v>
      </c>
      <c r="BE6" s="183" t="s">
        <v>59</v>
      </c>
      <c r="BF6" s="176"/>
      <c r="BG6" s="176"/>
      <c r="BH6" s="174" t="s">
        <v>57</v>
      </c>
    </row>
    <row r="7" spans="1:69" s="4" customFormat="1" ht="24.95" customHeight="1" x14ac:dyDescent="0.25">
      <c r="A7" s="212" t="s">
        <v>63</v>
      </c>
      <c r="B7" s="186"/>
      <c r="C7" s="23"/>
      <c r="D7" s="178"/>
      <c r="E7" s="179"/>
      <c r="F7" s="226"/>
      <c r="G7" s="202"/>
      <c r="H7" s="35">
        <f>BB274</f>
        <v>0</v>
      </c>
      <c r="I7" s="35">
        <f>BB283</f>
        <v>0</v>
      </c>
      <c r="J7" s="35">
        <f>BB287</f>
        <v>0</v>
      </c>
      <c r="K7" s="35">
        <f>BB292</f>
        <v>0</v>
      </c>
      <c r="L7" s="35">
        <f>BB296</f>
        <v>0</v>
      </c>
      <c r="M7" s="35">
        <f>BB301</f>
        <v>0</v>
      </c>
      <c r="N7" s="35">
        <f>BB306</f>
        <v>0</v>
      </c>
      <c r="O7" s="35">
        <f>BB309</f>
        <v>0</v>
      </c>
      <c r="P7" s="35">
        <f>BB311</f>
        <v>0</v>
      </c>
      <c r="Q7" s="35">
        <f>BB315</f>
        <v>0</v>
      </c>
      <c r="R7" s="35">
        <f>BB325</f>
        <v>0</v>
      </c>
      <c r="S7" s="36">
        <f>BB11</f>
        <v>45658</v>
      </c>
      <c r="T7" s="36">
        <f>BB14</f>
        <v>0</v>
      </c>
      <c r="U7" s="36">
        <f>BB20</f>
        <v>0</v>
      </c>
      <c r="V7" s="36">
        <f>BB25</f>
        <v>0</v>
      </c>
      <c r="W7" s="36">
        <f>BB27</f>
        <v>0</v>
      </c>
      <c r="X7" s="36">
        <f>BB31</f>
        <v>0</v>
      </c>
      <c r="Y7" s="36">
        <f>BB38</f>
        <v>0</v>
      </c>
      <c r="Z7" s="36">
        <f>BB42</f>
        <v>0</v>
      </c>
      <c r="AA7" s="36">
        <f>BB46</f>
        <v>0</v>
      </c>
      <c r="AB7" s="36">
        <f>BB48</f>
        <v>0</v>
      </c>
      <c r="AC7" s="36">
        <f>BB53</f>
        <v>0</v>
      </c>
      <c r="AD7" s="36">
        <f>BB56</f>
        <v>0</v>
      </c>
      <c r="AE7" s="36">
        <f>BB58</f>
        <v>0</v>
      </c>
      <c r="AF7" s="36">
        <f>BB60</f>
        <v>0</v>
      </c>
      <c r="AG7" s="36">
        <f>BB67</f>
        <v>0</v>
      </c>
      <c r="AH7" s="36">
        <f>BB72</f>
        <v>0</v>
      </c>
      <c r="AI7" s="36">
        <f>BB78</f>
        <v>0</v>
      </c>
      <c r="AJ7" s="36">
        <f>BB82</f>
        <v>0</v>
      </c>
      <c r="AK7" s="36">
        <f>BB87</f>
        <v>0</v>
      </c>
      <c r="AL7" s="36">
        <f>BB91</f>
        <v>0</v>
      </c>
      <c r="AM7" s="36">
        <f>BB95</f>
        <v>0</v>
      </c>
      <c r="AN7" s="36">
        <f>BB98</f>
        <v>0</v>
      </c>
      <c r="AO7" s="36">
        <f>BB103</f>
        <v>0</v>
      </c>
      <c r="AP7" s="36">
        <f>BB109</f>
        <v>0</v>
      </c>
      <c r="AQ7" s="36">
        <f>BB113</f>
        <v>0</v>
      </c>
      <c r="AR7" s="36">
        <f>BB115</f>
        <v>0</v>
      </c>
      <c r="AS7" s="36">
        <f>BB118</f>
        <v>0</v>
      </c>
      <c r="AT7" s="36">
        <f>BB123</f>
        <v>0</v>
      </c>
      <c r="AU7" s="201"/>
      <c r="AV7" s="188" t="s">
        <v>687</v>
      </c>
      <c r="AW7" s="189"/>
      <c r="AX7" s="189"/>
      <c r="AY7" s="190"/>
      <c r="AZ7" s="201"/>
      <c r="BA7" s="175"/>
      <c r="BB7" s="175"/>
      <c r="BC7" s="179"/>
      <c r="BD7" s="211"/>
      <c r="BE7" s="183"/>
      <c r="BF7" s="176"/>
      <c r="BG7" s="176"/>
      <c r="BH7" s="174"/>
    </row>
    <row r="8" spans="1:69" s="4" customFormat="1" ht="15" customHeight="1" x14ac:dyDescent="0.25">
      <c r="A8" s="212"/>
      <c r="B8" s="61">
        <f>COUNTA(C10:C352)</f>
        <v>63</v>
      </c>
      <c r="C8" s="61"/>
      <c r="D8" s="24">
        <f>COUNTA(D10:D352)</f>
        <v>256</v>
      </c>
      <c r="E8" s="97"/>
      <c r="F8" s="226"/>
      <c r="G8" s="202"/>
      <c r="H8" s="28">
        <f t="shared" ref="H8:AT8" si="0">COUNTA(H10:H352)</f>
        <v>0</v>
      </c>
      <c r="I8" s="28">
        <f t="shared" si="0"/>
        <v>0</v>
      </c>
      <c r="J8" s="28">
        <f t="shared" si="0"/>
        <v>0</v>
      </c>
      <c r="K8" s="28">
        <f t="shared" si="0"/>
        <v>0</v>
      </c>
      <c r="L8" s="28">
        <f t="shared" si="0"/>
        <v>0</v>
      </c>
      <c r="M8" s="28">
        <f t="shared" si="0"/>
        <v>0</v>
      </c>
      <c r="N8" s="28">
        <f t="shared" si="0"/>
        <v>1</v>
      </c>
      <c r="O8" s="28">
        <f t="shared" si="0"/>
        <v>0</v>
      </c>
      <c r="P8" s="28">
        <f t="shared" si="0"/>
        <v>1</v>
      </c>
      <c r="Q8" s="28">
        <f t="shared" si="0"/>
        <v>1</v>
      </c>
      <c r="R8" s="28">
        <f t="shared" si="0"/>
        <v>0</v>
      </c>
      <c r="S8" s="29">
        <f t="shared" si="0"/>
        <v>1</v>
      </c>
      <c r="T8" s="29">
        <f t="shared" si="0"/>
        <v>0</v>
      </c>
      <c r="U8" s="29">
        <f t="shared" si="0"/>
        <v>0</v>
      </c>
      <c r="V8" s="29">
        <f t="shared" si="0"/>
        <v>0</v>
      </c>
      <c r="W8" s="29">
        <f t="shared" si="0"/>
        <v>0</v>
      </c>
      <c r="X8" s="29">
        <f t="shared" si="0"/>
        <v>0</v>
      </c>
      <c r="Y8" s="29">
        <f t="shared" si="0"/>
        <v>0</v>
      </c>
      <c r="Z8" s="29">
        <f t="shared" si="0"/>
        <v>0</v>
      </c>
      <c r="AA8" s="29">
        <f t="shared" si="0"/>
        <v>0</v>
      </c>
      <c r="AB8" s="29">
        <f t="shared" si="0"/>
        <v>0</v>
      </c>
      <c r="AC8" s="29">
        <f t="shared" si="0"/>
        <v>1</v>
      </c>
      <c r="AD8" s="29">
        <f t="shared" si="0"/>
        <v>0</v>
      </c>
      <c r="AE8" s="29">
        <f t="shared" si="0"/>
        <v>0</v>
      </c>
      <c r="AF8" s="29">
        <f t="shared" si="0"/>
        <v>0</v>
      </c>
      <c r="AG8" s="29">
        <f t="shared" si="0"/>
        <v>0</v>
      </c>
      <c r="AH8" s="29">
        <f t="shared" si="0"/>
        <v>0</v>
      </c>
      <c r="AI8" s="29">
        <f t="shared" si="0"/>
        <v>0</v>
      </c>
      <c r="AJ8" s="29">
        <f t="shared" si="0"/>
        <v>0</v>
      </c>
      <c r="AK8" s="29">
        <f t="shared" si="0"/>
        <v>0</v>
      </c>
      <c r="AL8" s="29">
        <f t="shared" si="0"/>
        <v>0</v>
      </c>
      <c r="AM8" s="29">
        <f t="shared" si="0"/>
        <v>0</v>
      </c>
      <c r="AN8" s="29">
        <f t="shared" si="0"/>
        <v>0</v>
      </c>
      <c r="AO8" s="29">
        <f t="shared" si="0"/>
        <v>0</v>
      </c>
      <c r="AP8" s="29">
        <f t="shared" si="0"/>
        <v>0</v>
      </c>
      <c r="AQ8" s="29">
        <f t="shared" si="0"/>
        <v>0</v>
      </c>
      <c r="AR8" s="29">
        <f t="shared" si="0"/>
        <v>1</v>
      </c>
      <c r="AS8" s="29">
        <f t="shared" si="0"/>
        <v>1</v>
      </c>
      <c r="AT8" s="29">
        <f t="shared" si="0"/>
        <v>0</v>
      </c>
      <c r="AU8" s="201"/>
      <c r="AV8" s="188"/>
      <c r="AW8" s="189"/>
      <c r="AX8" s="189"/>
      <c r="AY8" s="190"/>
      <c r="AZ8" s="201"/>
      <c r="BA8" s="63" t="s">
        <v>71</v>
      </c>
      <c r="BB8" s="63" t="s">
        <v>71</v>
      </c>
      <c r="BC8" s="97"/>
      <c r="BD8" s="12">
        <f>COUNTA(BD10:BD352)</f>
        <v>2</v>
      </c>
      <c r="BE8" s="12">
        <f>COUNTA(BE10:BE352)</f>
        <v>2</v>
      </c>
      <c r="BF8" s="13">
        <f>SUM(BF10:BF352)</f>
        <v>0</v>
      </c>
      <c r="BG8" s="12">
        <f>COUNTA(BG10:BG352)</f>
        <v>2</v>
      </c>
      <c r="BH8" s="12">
        <f>COUNTA(BH10:BH352)</f>
        <v>2</v>
      </c>
    </row>
    <row r="9" spans="1:69" ht="15" customHeight="1" x14ac:dyDescent="0.25">
      <c r="A9" s="75"/>
      <c r="B9" s="62">
        <f>SUBTOTAL(103,C10:C352)</f>
        <v>63</v>
      </c>
      <c r="C9" s="62"/>
      <c r="D9" s="44">
        <f>SUBTOTAL(103,D10:D352)</f>
        <v>2</v>
      </c>
      <c r="E9" s="39"/>
      <c r="F9" s="31"/>
      <c r="G9" s="32"/>
      <c r="H9" s="45">
        <f t="shared" ref="H9:AT9" si="1">SUBTOTAL(103,H10:H352)</f>
        <v>0</v>
      </c>
      <c r="I9" s="45">
        <f t="shared" si="1"/>
        <v>0</v>
      </c>
      <c r="J9" s="45">
        <f t="shared" si="1"/>
        <v>0</v>
      </c>
      <c r="K9" s="45">
        <f t="shared" si="1"/>
        <v>0</v>
      </c>
      <c r="L9" s="45">
        <f t="shared" si="1"/>
        <v>0</v>
      </c>
      <c r="M9" s="45">
        <f t="shared" si="1"/>
        <v>0</v>
      </c>
      <c r="N9" s="45">
        <f t="shared" si="1"/>
        <v>1</v>
      </c>
      <c r="O9" s="45">
        <f t="shared" si="1"/>
        <v>0</v>
      </c>
      <c r="P9" s="45">
        <f t="shared" si="1"/>
        <v>1</v>
      </c>
      <c r="Q9" s="45">
        <f t="shared" si="1"/>
        <v>1</v>
      </c>
      <c r="R9" s="45">
        <f t="shared" si="1"/>
        <v>0</v>
      </c>
      <c r="S9" s="46">
        <f t="shared" si="1"/>
        <v>1</v>
      </c>
      <c r="T9" s="46">
        <f t="shared" si="1"/>
        <v>0</v>
      </c>
      <c r="U9" s="46">
        <f t="shared" si="1"/>
        <v>0</v>
      </c>
      <c r="V9" s="46">
        <f t="shared" si="1"/>
        <v>0</v>
      </c>
      <c r="W9" s="46">
        <f t="shared" si="1"/>
        <v>0</v>
      </c>
      <c r="X9" s="46">
        <f t="shared" si="1"/>
        <v>0</v>
      </c>
      <c r="Y9" s="46">
        <f t="shared" si="1"/>
        <v>0</v>
      </c>
      <c r="Z9" s="46">
        <f t="shared" si="1"/>
        <v>0</v>
      </c>
      <c r="AA9" s="46">
        <f t="shared" si="1"/>
        <v>0</v>
      </c>
      <c r="AB9" s="46">
        <f t="shared" si="1"/>
        <v>0</v>
      </c>
      <c r="AC9" s="46">
        <f t="shared" si="1"/>
        <v>1</v>
      </c>
      <c r="AD9" s="46">
        <f t="shared" si="1"/>
        <v>0</v>
      </c>
      <c r="AE9" s="46">
        <f t="shared" si="1"/>
        <v>0</v>
      </c>
      <c r="AF9" s="46">
        <f t="shared" si="1"/>
        <v>0</v>
      </c>
      <c r="AG9" s="46">
        <f t="shared" si="1"/>
        <v>0</v>
      </c>
      <c r="AH9" s="46">
        <f t="shared" si="1"/>
        <v>0</v>
      </c>
      <c r="AI9" s="46">
        <f t="shared" si="1"/>
        <v>0</v>
      </c>
      <c r="AJ9" s="46">
        <f t="shared" si="1"/>
        <v>0</v>
      </c>
      <c r="AK9" s="46">
        <f t="shared" si="1"/>
        <v>0</v>
      </c>
      <c r="AL9" s="46">
        <f t="shared" si="1"/>
        <v>0</v>
      </c>
      <c r="AM9" s="46">
        <f t="shared" si="1"/>
        <v>0</v>
      </c>
      <c r="AN9" s="46">
        <f t="shared" si="1"/>
        <v>0</v>
      </c>
      <c r="AO9" s="46">
        <f t="shared" si="1"/>
        <v>0</v>
      </c>
      <c r="AP9" s="46">
        <f t="shared" si="1"/>
        <v>0</v>
      </c>
      <c r="AQ9" s="46">
        <f t="shared" si="1"/>
        <v>0</v>
      </c>
      <c r="AR9" s="46">
        <f t="shared" si="1"/>
        <v>1</v>
      </c>
      <c r="AS9" s="46">
        <f t="shared" si="1"/>
        <v>1</v>
      </c>
      <c r="AT9" s="46">
        <f t="shared" si="1"/>
        <v>0</v>
      </c>
      <c r="AU9" s="47"/>
      <c r="AV9" s="37"/>
      <c r="AW9" s="160"/>
      <c r="AX9" s="114">
        <f>COUNTA(AX11:AX353)</f>
        <v>256</v>
      </c>
      <c r="AY9" s="114">
        <f>COUNTA(AY11:AY353)</f>
        <v>63</v>
      </c>
      <c r="AZ9" s="47"/>
      <c r="BA9" s="40"/>
      <c r="BB9" s="40"/>
      <c r="BC9" s="103"/>
      <c r="BD9" s="40">
        <f>SUBTOTAL(103,BD10:BD352)</f>
        <v>2</v>
      </c>
      <c r="BE9" s="40">
        <f>SUBTOTAL(103,BE10:BE352)</f>
        <v>2</v>
      </c>
      <c r="BF9" s="10">
        <f>SUBTOTAL(109,BF10:BF352)</f>
        <v>0</v>
      </c>
      <c r="BG9" s="40">
        <f>SUBTOTAL(103,BG10:BG352)</f>
        <v>2</v>
      </c>
      <c r="BH9" s="40">
        <f>SUBTOTAL(103,BH10:BH352)</f>
        <v>2</v>
      </c>
    </row>
    <row r="10" spans="1:69" s="8" customFormat="1" ht="35.1" customHeight="1" x14ac:dyDescent="0.25">
      <c r="A10" s="76">
        <v>1</v>
      </c>
      <c r="B10" s="217" t="s">
        <v>287</v>
      </c>
      <c r="C10" s="217"/>
      <c r="D10" s="217"/>
      <c r="E10" s="217"/>
      <c r="F10" s="64">
        <f>SUMIFS(F11:F123,$AY11:$AY123,"w")</f>
        <v>3</v>
      </c>
      <c r="G10" s="64">
        <f>SUMIFS(G11:G123,$AY11:$AY123,"w")</f>
        <v>4</v>
      </c>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4"/>
      <c r="AV10" s="112"/>
      <c r="AW10" s="113">
        <v>1</v>
      </c>
      <c r="AX10" s="112"/>
      <c r="AY10" s="112"/>
      <c r="AZ10" s="64"/>
      <c r="BA10" s="66">
        <f t="array" ref="BA10">MIN(IF(BA11:BA126&gt;0,BA11:BA126))</f>
        <v>0</v>
      </c>
      <c r="BB10" s="66">
        <f t="array" ref="BB10">MAX(IF(BB11:BB126&gt;0,BB11:BB126))</f>
        <v>45658</v>
      </c>
      <c r="BC10" s="67"/>
      <c r="BD10" s="68"/>
      <c r="BE10" s="68"/>
      <c r="BF10" s="69"/>
      <c r="BG10" s="69"/>
      <c r="BH10" s="70"/>
    </row>
    <row r="11" spans="1:69" ht="35.1" customHeight="1" outlineLevel="1" x14ac:dyDescent="0.25">
      <c r="A11" s="76">
        <v>2</v>
      </c>
      <c r="B11" s="56" t="s">
        <v>1</v>
      </c>
      <c r="C11" s="181" t="s">
        <v>86</v>
      </c>
      <c r="D11" s="182"/>
      <c r="E11" s="98" t="str">
        <f>IF(AV11&gt;999,"neatbilst",IF(AV11&gt;99,"atbilst daļēji",IF(AV11&gt;9,"atbilst pilnībā",IF(AV11&gt;0,"neattiecas",0))))</f>
        <v>neatbilst</v>
      </c>
      <c r="F11" s="48">
        <f>SUM(F12:F13)</f>
        <v>3</v>
      </c>
      <c r="G11" s="48">
        <f>SUM(G12:G13)</f>
        <v>4</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8">
        <f>S8</f>
        <v>1</v>
      </c>
      <c r="AV11" s="113">
        <f>SUM(AV12:AV13)</f>
        <v>1100</v>
      </c>
      <c r="AW11" s="113">
        <v>2</v>
      </c>
      <c r="AX11" s="113"/>
      <c r="AY11" s="113" t="s">
        <v>149</v>
      </c>
      <c r="AZ11" s="50"/>
      <c r="BA11" s="51">
        <f>MIN(BA12:BA13)</f>
        <v>0</v>
      </c>
      <c r="BB11" s="51">
        <f>MAX(BB12:BB13)</f>
        <v>45658</v>
      </c>
      <c r="BC11" s="104"/>
      <c r="BD11" s="50"/>
      <c r="BE11" s="52"/>
      <c r="BF11" s="53"/>
      <c r="BG11" s="53"/>
      <c r="BH11" s="58"/>
    </row>
    <row r="12" spans="1:69" s="7" customFormat="1" ht="24.95" customHeight="1" outlineLevel="2" x14ac:dyDescent="0.25">
      <c r="A12" s="76">
        <v>3</v>
      </c>
      <c r="B12" s="180" t="s">
        <v>153</v>
      </c>
      <c r="C12" s="180"/>
      <c r="D12" s="54" t="s">
        <v>300</v>
      </c>
      <c r="E12" s="99" t="s">
        <v>74</v>
      </c>
      <c r="F12" s="42">
        <f>COUNTA(H12:R12)</f>
        <v>1</v>
      </c>
      <c r="G12" s="33">
        <f>COUNTA(S12:AT12)</f>
        <v>4</v>
      </c>
      <c r="H12" s="17"/>
      <c r="I12" s="17"/>
      <c r="J12" s="17"/>
      <c r="K12" s="17"/>
      <c r="L12" s="17"/>
      <c r="M12" s="17"/>
      <c r="N12" s="17" t="s">
        <v>697</v>
      </c>
      <c r="O12" s="17"/>
      <c r="P12" s="17"/>
      <c r="Q12" s="17"/>
      <c r="R12" s="17"/>
      <c r="S12" s="17" t="s">
        <v>697</v>
      </c>
      <c r="T12" s="17"/>
      <c r="U12" s="17"/>
      <c r="V12" s="17"/>
      <c r="W12" s="17"/>
      <c r="X12" s="17"/>
      <c r="Y12" s="17"/>
      <c r="Z12" s="17"/>
      <c r="AA12" s="17"/>
      <c r="AB12" s="17"/>
      <c r="AC12" s="17" t="s">
        <v>697</v>
      </c>
      <c r="AD12" s="17"/>
      <c r="AE12" s="17"/>
      <c r="AF12" s="17"/>
      <c r="AG12" s="17"/>
      <c r="AH12" s="17"/>
      <c r="AI12" s="17"/>
      <c r="AJ12" s="17"/>
      <c r="AK12" s="17"/>
      <c r="AL12" s="17"/>
      <c r="AM12" s="17"/>
      <c r="AN12" s="17"/>
      <c r="AO12" s="17"/>
      <c r="AP12" s="17"/>
      <c r="AQ12" s="17"/>
      <c r="AR12" s="17" t="s">
        <v>697</v>
      </c>
      <c r="AS12" s="17" t="s">
        <v>697</v>
      </c>
      <c r="AT12" s="17"/>
      <c r="AU12" s="43"/>
      <c r="AV12" s="113">
        <f>IF(E12="neattiecas",1,IF(E12="atbilst pilnībā",10,IF(E12="atbilst daļēji",100,IF(E12="neatbilst",1000,0))))</f>
        <v>100</v>
      </c>
      <c r="AW12" s="113">
        <v>3</v>
      </c>
      <c r="AX12" s="113" t="s">
        <v>688</v>
      </c>
      <c r="AY12" s="113"/>
      <c r="AZ12" s="41">
        <v>3</v>
      </c>
      <c r="BA12" s="15"/>
      <c r="BB12" s="15">
        <v>45658</v>
      </c>
      <c r="BC12" s="105" t="s">
        <v>82</v>
      </c>
      <c r="BD12" s="6" t="s">
        <v>649</v>
      </c>
      <c r="BE12" s="6" t="s">
        <v>694</v>
      </c>
      <c r="BF12" s="168" t="s">
        <v>694</v>
      </c>
      <c r="BG12" s="6" t="s">
        <v>694</v>
      </c>
      <c r="BH12" s="57" t="s">
        <v>695</v>
      </c>
      <c r="BN12" s="2"/>
      <c r="BO12" s="2"/>
      <c r="BP12" s="2"/>
      <c r="BQ12" s="2"/>
    </row>
    <row r="13" spans="1:69" s="7" customFormat="1" ht="35.1" customHeight="1" outlineLevel="2" x14ac:dyDescent="0.25">
      <c r="A13" s="76">
        <v>4</v>
      </c>
      <c r="B13" s="180" t="s">
        <v>154</v>
      </c>
      <c r="C13" s="180"/>
      <c r="D13" s="54" t="s">
        <v>299</v>
      </c>
      <c r="E13" s="99" t="s">
        <v>78</v>
      </c>
      <c r="F13" s="42">
        <f>COUNTA(H13:R13)</f>
        <v>2</v>
      </c>
      <c r="G13" s="33">
        <f>COUNTA(S13:AT13)</f>
        <v>0</v>
      </c>
      <c r="H13" s="17"/>
      <c r="I13" s="17"/>
      <c r="J13" s="17"/>
      <c r="K13" s="17"/>
      <c r="L13" s="17"/>
      <c r="M13" s="17"/>
      <c r="N13" s="17"/>
      <c r="O13" s="17"/>
      <c r="P13" s="17" t="s">
        <v>697</v>
      </c>
      <c r="Q13" s="17" t="s">
        <v>697</v>
      </c>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43"/>
      <c r="AV13" s="113">
        <f>IF(E13="neattiecas",1,IF(E13="atbilst pilnībā",10,IF(E13="atbilst daļēji",100,IF(E13="neatbilst",1000,0))))</f>
        <v>1000</v>
      </c>
      <c r="AW13" s="113">
        <v>4</v>
      </c>
      <c r="AX13" s="113" t="s">
        <v>688</v>
      </c>
      <c r="AY13" s="113"/>
      <c r="AZ13" s="41">
        <v>3</v>
      </c>
      <c r="BA13" s="15"/>
      <c r="BB13" s="15">
        <v>45658</v>
      </c>
      <c r="BC13" s="105" t="s">
        <v>81</v>
      </c>
      <c r="BD13" s="6" t="s">
        <v>696</v>
      </c>
      <c r="BE13" s="6" t="s">
        <v>694</v>
      </c>
      <c r="BF13" s="168" t="s">
        <v>694</v>
      </c>
      <c r="BG13" s="6" t="s">
        <v>694</v>
      </c>
      <c r="BH13" s="57" t="s">
        <v>701</v>
      </c>
      <c r="BN13" s="2"/>
      <c r="BO13" s="2"/>
      <c r="BP13" s="2"/>
      <c r="BQ13" s="2"/>
    </row>
    <row r="14" spans="1:69" ht="35.1" customHeight="1" outlineLevel="1" collapsed="1" x14ac:dyDescent="0.25">
      <c r="A14" s="76">
        <v>5</v>
      </c>
      <c r="B14" s="56" t="s">
        <v>2</v>
      </c>
      <c r="C14" s="181" t="s">
        <v>3</v>
      </c>
      <c r="D14" s="182"/>
      <c r="E14" s="98">
        <f>IF(AV14&gt;999,"neatbilst",IF(AV14&gt;99,"atbilst daļēji",IF(AV14&gt;9,"atbilst pilnībā",IF(AV14&gt;0,"neattiecas",0))))</f>
        <v>0</v>
      </c>
      <c r="F14" s="48">
        <f>SUM(F15:F19)</f>
        <v>0</v>
      </c>
      <c r="G14" s="48">
        <f>SUM(G15:G19)</f>
        <v>0</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8">
        <f>T8</f>
        <v>0</v>
      </c>
      <c r="AV14" s="113">
        <f>SUM(AV15:AV19)</f>
        <v>0</v>
      </c>
      <c r="AW14" s="113">
        <v>5</v>
      </c>
      <c r="AX14" s="113"/>
      <c r="AY14" s="113" t="s">
        <v>149</v>
      </c>
      <c r="AZ14" s="50"/>
      <c r="BA14" s="51">
        <f>MIN(BA15:BA19)</f>
        <v>0</v>
      </c>
      <c r="BB14" s="51">
        <f>MAX(BB15:BB19)</f>
        <v>0</v>
      </c>
      <c r="BC14" s="104"/>
      <c r="BD14" s="50"/>
      <c r="BE14" s="52"/>
      <c r="BF14" s="53"/>
      <c r="BG14" s="53"/>
      <c r="BH14" s="58"/>
    </row>
    <row r="15" spans="1:69" s="7" customFormat="1" ht="35.1" hidden="1" customHeight="1" outlineLevel="2" x14ac:dyDescent="0.25">
      <c r="A15" s="76">
        <v>6</v>
      </c>
      <c r="B15" s="180" t="s">
        <v>155</v>
      </c>
      <c r="C15" s="180"/>
      <c r="D15" s="54" t="s">
        <v>301</v>
      </c>
      <c r="E15" s="99"/>
      <c r="F15" s="42">
        <f>COUNTA(H15:R15)</f>
        <v>0</v>
      </c>
      <c r="G15" s="33">
        <f>COUNTA(S15:AT15)</f>
        <v>0</v>
      </c>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43"/>
      <c r="AV15" s="113">
        <f>IF(E15="neattiecas",1,IF(E15="atbilst pilnībā",10,IF(E15="atbilst daļēji",100,IF(E15="neatbilst",1000,0))))</f>
        <v>0</v>
      </c>
      <c r="AW15" s="113">
        <v>6</v>
      </c>
      <c r="AX15" s="113" t="s">
        <v>688</v>
      </c>
      <c r="AY15" s="113"/>
      <c r="AZ15" s="41"/>
      <c r="BA15" s="15"/>
      <c r="BB15" s="15"/>
      <c r="BC15" s="105"/>
      <c r="BD15" s="6"/>
      <c r="BE15" s="6"/>
      <c r="BF15" s="168"/>
      <c r="BG15" s="6"/>
      <c r="BH15" s="57"/>
      <c r="BN15" s="2"/>
      <c r="BO15" s="2"/>
      <c r="BP15" s="2"/>
      <c r="BQ15" s="2"/>
    </row>
    <row r="16" spans="1:69" s="7" customFormat="1" ht="24.95" hidden="1" customHeight="1" outlineLevel="2" x14ac:dyDescent="0.25">
      <c r="A16" s="76">
        <v>7</v>
      </c>
      <c r="B16" s="180" t="s">
        <v>156</v>
      </c>
      <c r="C16" s="180"/>
      <c r="D16" s="54" t="s">
        <v>302</v>
      </c>
      <c r="E16" s="99"/>
      <c r="F16" s="42">
        <f>COUNTA(H16:R16)</f>
        <v>0</v>
      </c>
      <c r="G16" s="33">
        <f>COUNTA(S16:AT16)</f>
        <v>0</v>
      </c>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43"/>
      <c r="AV16" s="113">
        <f>IF(E16="neattiecas",1,IF(E16="atbilst pilnībā",10,IF(E16="atbilst daļēji",100,IF(E16="neatbilst",1000,0))))</f>
        <v>0</v>
      </c>
      <c r="AW16" s="113">
        <v>7</v>
      </c>
      <c r="AX16" s="113" t="s">
        <v>688</v>
      </c>
      <c r="AY16" s="113"/>
      <c r="AZ16" s="41"/>
      <c r="BA16" s="15"/>
      <c r="BB16" s="15"/>
      <c r="BC16" s="105"/>
      <c r="BD16" s="6"/>
      <c r="BE16" s="6"/>
      <c r="BF16" s="168"/>
      <c r="BG16" s="6"/>
      <c r="BH16" s="57"/>
      <c r="BN16" s="2"/>
      <c r="BO16" s="2"/>
      <c r="BP16" s="2"/>
      <c r="BQ16" s="2"/>
    </row>
    <row r="17" spans="1:69" s="7" customFormat="1" ht="24.95" hidden="1" customHeight="1" outlineLevel="2" x14ac:dyDescent="0.25">
      <c r="A17" s="76">
        <v>8</v>
      </c>
      <c r="B17" s="180" t="s">
        <v>157</v>
      </c>
      <c r="C17" s="180"/>
      <c r="D17" s="54" t="s">
        <v>303</v>
      </c>
      <c r="E17" s="99"/>
      <c r="F17" s="42">
        <f>COUNTA(H17:R17)</f>
        <v>0</v>
      </c>
      <c r="G17" s="33">
        <f>COUNTA(S17:AT17)</f>
        <v>0</v>
      </c>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43"/>
      <c r="AV17" s="113">
        <f>IF(E17="neattiecas",1,IF(E17="atbilst pilnībā",10,IF(E17="atbilst daļēji",100,IF(E17="neatbilst",1000,0))))</f>
        <v>0</v>
      </c>
      <c r="AW17" s="113">
        <v>8</v>
      </c>
      <c r="AX17" s="113" t="s">
        <v>688</v>
      </c>
      <c r="AY17" s="113"/>
      <c r="AZ17" s="41"/>
      <c r="BA17" s="15"/>
      <c r="BB17" s="15"/>
      <c r="BC17" s="105"/>
      <c r="BD17" s="6"/>
      <c r="BE17" s="6"/>
      <c r="BF17" s="168"/>
      <c r="BG17" s="6"/>
      <c r="BH17" s="57"/>
      <c r="BN17" s="2"/>
      <c r="BO17" s="2"/>
      <c r="BP17" s="2"/>
      <c r="BQ17" s="2"/>
    </row>
    <row r="18" spans="1:69" s="7" customFormat="1" ht="24.95" hidden="1" customHeight="1" outlineLevel="2" x14ac:dyDescent="0.25">
      <c r="A18" s="76">
        <v>9</v>
      </c>
      <c r="B18" s="180" t="s">
        <v>158</v>
      </c>
      <c r="C18" s="180"/>
      <c r="D18" s="54" t="s">
        <v>304</v>
      </c>
      <c r="E18" s="99"/>
      <c r="F18" s="42">
        <f>COUNTA(H18:R18)</f>
        <v>0</v>
      </c>
      <c r="G18" s="33">
        <f>COUNTA(S18:AT18)</f>
        <v>0</v>
      </c>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43"/>
      <c r="AV18" s="113">
        <f>IF(E18="neattiecas",1,IF(E18="atbilst pilnībā",10,IF(E18="atbilst daļēji",100,IF(E18="neatbilst",1000,0))))</f>
        <v>0</v>
      </c>
      <c r="AW18" s="113">
        <v>9</v>
      </c>
      <c r="AX18" s="113" t="s">
        <v>688</v>
      </c>
      <c r="AY18" s="113"/>
      <c r="AZ18" s="41"/>
      <c r="BA18" s="15"/>
      <c r="BB18" s="15"/>
      <c r="BC18" s="105"/>
      <c r="BD18" s="6"/>
      <c r="BE18" s="6"/>
      <c r="BF18" s="168"/>
      <c r="BG18" s="6"/>
      <c r="BH18" s="57"/>
      <c r="BN18" s="2"/>
      <c r="BO18" s="2"/>
      <c r="BP18" s="2"/>
      <c r="BQ18" s="2"/>
    </row>
    <row r="19" spans="1:69" s="7" customFormat="1" ht="35.1" hidden="1" customHeight="1" outlineLevel="2" x14ac:dyDescent="0.25">
      <c r="A19" s="76">
        <v>10</v>
      </c>
      <c r="B19" s="180" t="s">
        <v>159</v>
      </c>
      <c r="C19" s="180"/>
      <c r="D19" s="54" t="s">
        <v>305</v>
      </c>
      <c r="E19" s="99"/>
      <c r="F19" s="42">
        <f>COUNTA(H19:R19)</f>
        <v>0</v>
      </c>
      <c r="G19" s="33">
        <f>COUNTA(S19:AT19)</f>
        <v>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43"/>
      <c r="AV19" s="113">
        <f>IF(E19="neattiecas",1,IF(E19="atbilst pilnībā",10,IF(E19="atbilst daļēji",100,IF(E19="neatbilst",1000,0))))</f>
        <v>0</v>
      </c>
      <c r="AW19" s="113">
        <v>10</v>
      </c>
      <c r="AX19" s="113" t="s">
        <v>688</v>
      </c>
      <c r="AY19" s="113"/>
      <c r="AZ19" s="41"/>
      <c r="BA19" s="15"/>
      <c r="BB19" s="15"/>
      <c r="BC19" s="105"/>
      <c r="BD19" s="6"/>
      <c r="BE19" s="6"/>
      <c r="BF19" s="168"/>
      <c r="BG19" s="6"/>
      <c r="BH19" s="57"/>
      <c r="BN19" s="2"/>
      <c r="BO19" s="2"/>
      <c r="BP19" s="2"/>
      <c r="BQ19" s="2"/>
    </row>
    <row r="20" spans="1:69" ht="35.1" customHeight="1" outlineLevel="1" collapsed="1" x14ac:dyDescent="0.25">
      <c r="A20" s="76">
        <v>11</v>
      </c>
      <c r="B20" s="56" t="s">
        <v>4</v>
      </c>
      <c r="C20" s="181" t="s">
        <v>5</v>
      </c>
      <c r="D20" s="182"/>
      <c r="E20" s="98">
        <f>IF(AV20&gt;999,"neatbilst",IF(AV20&gt;99,"atbilst daļēji",IF(AV20&gt;9,"atbilst pilnībā",IF(AV20&gt;0,"neattiecas",0))))</f>
        <v>0</v>
      </c>
      <c r="F20" s="48">
        <f>SUM(F21:F24)</f>
        <v>0</v>
      </c>
      <c r="G20" s="48">
        <f>SUM(G21:G24)</f>
        <v>0</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8">
        <f>U8</f>
        <v>0</v>
      </c>
      <c r="AV20" s="113">
        <f>SUM(AV21:AV24)</f>
        <v>0</v>
      </c>
      <c r="AW20" s="113">
        <v>11</v>
      </c>
      <c r="AX20" s="113"/>
      <c r="AY20" s="113" t="s">
        <v>149</v>
      </c>
      <c r="AZ20" s="50"/>
      <c r="BA20" s="51">
        <f>MIN(BA21:BA24)</f>
        <v>0</v>
      </c>
      <c r="BB20" s="51">
        <f>MAX(BB21:BB24)</f>
        <v>0</v>
      </c>
      <c r="BC20" s="104"/>
      <c r="BD20" s="50"/>
      <c r="BE20" s="52"/>
      <c r="BF20" s="53"/>
      <c r="BG20" s="53"/>
      <c r="BH20" s="58"/>
    </row>
    <row r="21" spans="1:69" s="7" customFormat="1" ht="24.95" hidden="1" customHeight="1" outlineLevel="2" x14ac:dyDescent="0.25">
      <c r="A21" s="76">
        <v>12</v>
      </c>
      <c r="B21" s="180" t="s">
        <v>160</v>
      </c>
      <c r="C21" s="180"/>
      <c r="D21" s="54" t="s">
        <v>306</v>
      </c>
      <c r="E21" s="99"/>
      <c r="F21" s="42">
        <f>COUNTA(H21:R21)</f>
        <v>0</v>
      </c>
      <c r="G21" s="33">
        <f>COUNTA(S21:AT21)</f>
        <v>0</v>
      </c>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43"/>
      <c r="AV21" s="113">
        <f>IF(E21="neattiecas",1,IF(E21="atbilst pilnībā",10,IF(E21="atbilst daļēji",100,IF(E21="neatbilst",1000,0))))</f>
        <v>0</v>
      </c>
      <c r="AW21" s="113">
        <v>12</v>
      </c>
      <c r="AX21" s="113" t="s">
        <v>688</v>
      </c>
      <c r="AY21" s="113"/>
      <c r="AZ21" s="41"/>
      <c r="BA21" s="15"/>
      <c r="BB21" s="15"/>
      <c r="BC21" s="105"/>
      <c r="BD21" s="6"/>
      <c r="BE21" s="6"/>
      <c r="BF21" s="168"/>
      <c r="BG21" s="6"/>
      <c r="BH21" s="57"/>
    </row>
    <row r="22" spans="1:69" s="7" customFormat="1" ht="75" hidden="1" customHeight="1" outlineLevel="2" x14ac:dyDescent="0.25">
      <c r="A22" s="76">
        <v>13</v>
      </c>
      <c r="B22" s="180" t="s">
        <v>161</v>
      </c>
      <c r="C22" s="180"/>
      <c r="D22" s="54" t="s">
        <v>309</v>
      </c>
      <c r="E22" s="99"/>
      <c r="F22" s="42">
        <f>COUNTA(H22:R22)</f>
        <v>0</v>
      </c>
      <c r="G22" s="33">
        <f>COUNTA(S22:AT22)</f>
        <v>0</v>
      </c>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43"/>
      <c r="AV22" s="113">
        <f>IF(E22="neattiecas",1,IF(E22="atbilst pilnībā",10,IF(E22="atbilst daļēji",100,IF(E22="neatbilst",1000,0))))</f>
        <v>0</v>
      </c>
      <c r="AW22" s="113">
        <v>13</v>
      </c>
      <c r="AX22" s="113" t="s">
        <v>688</v>
      </c>
      <c r="AY22" s="113"/>
      <c r="AZ22" s="41"/>
      <c r="BA22" s="15"/>
      <c r="BB22" s="15"/>
      <c r="BC22" s="105"/>
      <c r="BD22" s="6"/>
      <c r="BE22" s="6"/>
      <c r="BF22" s="168"/>
      <c r="BG22" s="6"/>
      <c r="BH22" s="57"/>
    </row>
    <row r="23" spans="1:69" s="7" customFormat="1" ht="35.1" hidden="1" customHeight="1" outlineLevel="2" x14ac:dyDescent="0.25">
      <c r="A23" s="76">
        <v>14</v>
      </c>
      <c r="B23" s="180" t="s">
        <v>162</v>
      </c>
      <c r="C23" s="180"/>
      <c r="D23" s="54" t="s">
        <v>307</v>
      </c>
      <c r="E23" s="99"/>
      <c r="F23" s="42">
        <f>COUNTA(H23:R23)</f>
        <v>0</v>
      </c>
      <c r="G23" s="33">
        <f>COUNTA(S23:AT23)</f>
        <v>0</v>
      </c>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43"/>
      <c r="AV23" s="113">
        <f>IF(E23="neattiecas",1,IF(E23="atbilst pilnībā",10,IF(E23="atbilst daļēji",100,IF(E23="neatbilst",1000,0))))</f>
        <v>0</v>
      </c>
      <c r="AW23" s="113">
        <v>14</v>
      </c>
      <c r="AX23" s="113" t="s">
        <v>688</v>
      </c>
      <c r="AY23" s="113"/>
      <c r="AZ23" s="41"/>
      <c r="BA23" s="15"/>
      <c r="BB23" s="15"/>
      <c r="BC23" s="105"/>
      <c r="BD23" s="6"/>
      <c r="BE23" s="6"/>
      <c r="BF23" s="168"/>
      <c r="BG23" s="6"/>
      <c r="BH23" s="57"/>
    </row>
    <row r="24" spans="1:69" s="7" customFormat="1" ht="24.95" hidden="1" customHeight="1" outlineLevel="2" x14ac:dyDescent="0.25">
      <c r="A24" s="76">
        <v>15</v>
      </c>
      <c r="B24" s="180" t="s">
        <v>163</v>
      </c>
      <c r="C24" s="180"/>
      <c r="D24" s="54" t="s">
        <v>308</v>
      </c>
      <c r="E24" s="99"/>
      <c r="F24" s="42">
        <f>COUNTA(H24:R24)</f>
        <v>0</v>
      </c>
      <c r="G24" s="33">
        <f>COUNTA(S24:AT24)</f>
        <v>0</v>
      </c>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43"/>
      <c r="AV24" s="113">
        <f>IF(E24="neattiecas",1,IF(E24="atbilst pilnībā",10,IF(E24="atbilst daļēji",100,IF(E24="neatbilst",1000,0))))</f>
        <v>0</v>
      </c>
      <c r="AW24" s="113">
        <v>15</v>
      </c>
      <c r="AX24" s="113" t="s">
        <v>688</v>
      </c>
      <c r="AY24" s="113"/>
      <c r="AZ24" s="41"/>
      <c r="BA24" s="15"/>
      <c r="BB24" s="15"/>
      <c r="BC24" s="105"/>
      <c r="BD24" s="6"/>
      <c r="BE24" s="6"/>
      <c r="BF24" s="168"/>
      <c r="BG24" s="6"/>
      <c r="BH24" s="57"/>
    </row>
    <row r="25" spans="1:69" ht="35.1" customHeight="1" outlineLevel="1" collapsed="1" x14ac:dyDescent="0.25">
      <c r="A25" s="76">
        <v>16</v>
      </c>
      <c r="B25" s="56" t="s">
        <v>6</v>
      </c>
      <c r="C25" s="181" t="s">
        <v>7</v>
      </c>
      <c r="D25" s="182"/>
      <c r="E25" s="98">
        <f>IF(AV25&gt;999,"neatbilst",IF(AV25&gt;99,"atbilst daļēji",IF(AV25&gt;9,"atbilst pilnībā",IF(AV25&gt;0,"neattiecas",0))))</f>
        <v>0</v>
      </c>
      <c r="F25" s="48">
        <f>SUM(F26:F26)</f>
        <v>0</v>
      </c>
      <c r="G25" s="48">
        <f>SUM(G26:G26)</f>
        <v>0</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8">
        <f>V8</f>
        <v>0</v>
      </c>
      <c r="AV25" s="113">
        <f>SUM(AV26:AV26)</f>
        <v>0</v>
      </c>
      <c r="AW25" s="113">
        <v>16</v>
      </c>
      <c r="AX25" s="113"/>
      <c r="AY25" s="113" t="s">
        <v>149</v>
      </c>
      <c r="AZ25" s="50"/>
      <c r="BA25" s="51">
        <f>MIN(BA26:BA26)</f>
        <v>0</v>
      </c>
      <c r="BB25" s="51">
        <f>MAX(BB26:BB26)</f>
        <v>0</v>
      </c>
      <c r="BC25" s="104"/>
      <c r="BD25" s="50"/>
      <c r="BE25" s="52"/>
      <c r="BF25" s="53"/>
      <c r="BG25" s="53"/>
      <c r="BH25" s="58"/>
    </row>
    <row r="26" spans="1:69" s="7" customFormat="1" ht="60" hidden="1" customHeight="1" outlineLevel="2" x14ac:dyDescent="0.25">
      <c r="A26" s="76">
        <v>17</v>
      </c>
      <c r="B26" s="180" t="s">
        <v>164</v>
      </c>
      <c r="C26" s="180"/>
      <c r="D26" s="54" t="s">
        <v>310</v>
      </c>
      <c r="E26" s="99"/>
      <c r="F26" s="42">
        <f>COUNTA(H26:R26)</f>
        <v>0</v>
      </c>
      <c r="G26" s="33">
        <f>COUNTA(S26:AT26)</f>
        <v>0</v>
      </c>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43"/>
      <c r="AV26" s="113">
        <f>IF(E26="neattiecas",1,IF(E26="atbilst pilnībā",10,IF(E26="atbilst daļēji",100,IF(E26="neatbilst",1000,0))))</f>
        <v>0</v>
      </c>
      <c r="AW26" s="113">
        <v>17</v>
      </c>
      <c r="AX26" s="113" t="s">
        <v>688</v>
      </c>
      <c r="AY26" s="113"/>
      <c r="AZ26" s="41"/>
      <c r="BA26" s="15"/>
      <c r="BB26" s="15"/>
      <c r="BC26" s="105"/>
      <c r="BD26" s="6"/>
      <c r="BE26" s="6"/>
      <c r="BF26" s="168"/>
      <c r="BG26" s="6"/>
      <c r="BH26" s="57"/>
    </row>
    <row r="27" spans="1:69" ht="35.1" customHeight="1" outlineLevel="1" collapsed="1" x14ac:dyDescent="0.25">
      <c r="A27" s="76">
        <v>18</v>
      </c>
      <c r="B27" s="56" t="s">
        <v>8</v>
      </c>
      <c r="C27" s="181" t="s">
        <v>9</v>
      </c>
      <c r="D27" s="182"/>
      <c r="E27" s="98">
        <f>IF(AV27&gt;999,"neatbilst",IF(AV27&gt;99,"atbilst daļēji",IF(AV27&gt;9,"atbilst pilnībā",IF(AV27&gt;0,"neattiecas",0))))</f>
        <v>0</v>
      </c>
      <c r="F27" s="48">
        <f>SUM(F28:F30)</f>
        <v>0</v>
      </c>
      <c r="G27" s="48">
        <f>SUM(G28:G30)</f>
        <v>0</v>
      </c>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8">
        <f>W8</f>
        <v>0</v>
      </c>
      <c r="AV27" s="113">
        <f>SUM(AV28:AV30)</f>
        <v>0</v>
      </c>
      <c r="AW27" s="113">
        <v>18</v>
      </c>
      <c r="AX27" s="113"/>
      <c r="AY27" s="113" t="s">
        <v>149</v>
      </c>
      <c r="AZ27" s="50"/>
      <c r="BA27" s="51">
        <f>MIN(BA28:BA30)</f>
        <v>0</v>
      </c>
      <c r="BB27" s="51">
        <f>MAX(BB28:BB30)</f>
        <v>0</v>
      </c>
      <c r="BC27" s="104"/>
      <c r="BD27" s="50"/>
      <c r="BE27" s="52"/>
      <c r="BF27" s="53"/>
      <c r="BG27" s="53"/>
      <c r="BH27" s="58"/>
    </row>
    <row r="28" spans="1:69" s="7" customFormat="1" ht="35.1" hidden="1" customHeight="1" outlineLevel="2" x14ac:dyDescent="0.25">
      <c r="A28" s="76">
        <v>19</v>
      </c>
      <c r="B28" s="180" t="s">
        <v>165</v>
      </c>
      <c r="C28" s="180"/>
      <c r="D28" s="54" t="s">
        <v>311</v>
      </c>
      <c r="E28" s="99"/>
      <c r="F28" s="42">
        <f>COUNTA(H28:R28)</f>
        <v>0</v>
      </c>
      <c r="G28" s="33">
        <f>COUNTA(S28:AT28)</f>
        <v>0</v>
      </c>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43"/>
      <c r="AV28" s="113">
        <f>IF(E28="neattiecas",1,IF(E28="atbilst pilnībā",10,IF(E28="atbilst daļēji",100,IF(E28="neatbilst",1000,0))))</f>
        <v>0</v>
      </c>
      <c r="AW28" s="113">
        <v>19</v>
      </c>
      <c r="AX28" s="113" t="s">
        <v>688</v>
      </c>
      <c r="AY28" s="113"/>
      <c r="AZ28" s="41"/>
      <c r="BA28" s="15"/>
      <c r="BB28" s="15"/>
      <c r="BC28" s="105"/>
      <c r="BD28" s="6"/>
      <c r="BE28" s="6"/>
      <c r="BF28" s="168"/>
      <c r="BG28" s="6"/>
      <c r="BH28" s="57"/>
    </row>
    <row r="29" spans="1:69" s="7" customFormat="1" ht="35.1" hidden="1" customHeight="1" outlineLevel="2" x14ac:dyDescent="0.25">
      <c r="A29" s="76">
        <v>20</v>
      </c>
      <c r="B29" s="180" t="s">
        <v>166</v>
      </c>
      <c r="C29" s="180"/>
      <c r="D29" s="54" t="s">
        <v>312</v>
      </c>
      <c r="E29" s="99"/>
      <c r="F29" s="42">
        <f>COUNTA(H29:R29)</f>
        <v>0</v>
      </c>
      <c r="G29" s="33">
        <f>COUNTA(S29:AT29)</f>
        <v>0</v>
      </c>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43"/>
      <c r="AV29" s="113">
        <f>IF(E29="neattiecas",1,IF(E29="atbilst pilnībā",10,IF(E29="atbilst daļēji",100,IF(E29="neatbilst",1000,0))))</f>
        <v>0</v>
      </c>
      <c r="AW29" s="113">
        <v>20</v>
      </c>
      <c r="AX29" s="113" t="s">
        <v>688</v>
      </c>
      <c r="AY29" s="113"/>
      <c r="AZ29" s="41"/>
      <c r="BA29" s="15"/>
      <c r="BB29" s="15"/>
      <c r="BC29" s="105"/>
      <c r="BD29" s="6"/>
      <c r="BE29" s="6"/>
      <c r="BF29" s="168"/>
      <c r="BG29" s="6"/>
      <c r="BH29" s="57"/>
    </row>
    <row r="30" spans="1:69" s="7" customFormat="1" ht="45" hidden="1" customHeight="1" outlineLevel="2" x14ac:dyDescent="0.25">
      <c r="A30" s="76">
        <v>21</v>
      </c>
      <c r="B30" s="180" t="s">
        <v>167</v>
      </c>
      <c r="C30" s="180"/>
      <c r="D30" s="54" t="s">
        <v>629</v>
      </c>
      <c r="E30" s="99"/>
      <c r="F30" s="42">
        <f>COUNTA(H30:R30)</f>
        <v>0</v>
      </c>
      <c r="G30" s="33">
        <f>COUNTA(S30:AT30)</f>
        <v>0</v>
      </c>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43"/>
      <c r="AV30" s="113">
        <f>IF(E30="neattiecas",1,IF(E30="atbilst pilnībā",10,IF(E30="atbilst daļēji",100,IF(E30="neatbilst",1000,0))))</f>
        <v>0</v>
      </c>
      <c r="AW30" s="113">
        <v>21</v>
      </c>
      <c r="AX30" s="113" t="s">
        <v>688</v>
      </c>
      <c r="AY30" s="113"/>
      <c r="AZ30" s="41"/>
      <c r="BA30" s="15"/>
      <c r="BB30" s="15"/>
      <c r="BC30" s="105"/>
      <c r="BD30" s="6"/>
      <c r="BE30" s="6"/>
      <c r="BF30" s="168"/>
      <c r="BG30" s="6"/>
      <c r="BH30" s="57"/>
    </row>
    <row r="31" spans="1:69" ht="35.1" customHeight="1" outlineLevel="1" collapsed="1" x14ac:dyDescent="0.25">
      <c r="A31" s="76">
        <v>22</v>
      </c>
      <c r="B31" s="56" t="s">
        <v>10</v>
      </c>
      <c r="C31" s="181" t="s">
        <v>11</v>
      </c>
      <c r="D31" s="182"/>
      <c r="E31" s="98">
        <f>IF(AV31&gt;999,"neatbilst",IF(AV31&gt;99,"atbilst daļēji",IF(AV31&gt;9,"atbilst pilnībā",IF(AV31&gt;0,"neattiecas",0))))</f>
        <v>0</v>
      </c>
      <c r="F31" s="48">
        <f>SUM(F32:F37)</f>
        <v>0</v>
      </c>
      <c r="G31" s="48">
        <f>SUM(G32:G37)</f>
        <v>0</v>
      </c>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8">
        <f>X8</f>
        <v>0</v>
      </c>
      <c r="AV31" s="113">
        <f>SUM(AV32:AV37)</f>
        <v>0</v>
      </c>
      <c r="AW31" s="113">
        <v>22</v>
      </c>
      <c r="AX31" s="113"/>
      <c r="AY31" s="113" t="s">
        <v>149</v>
      </c>
      <c r="AZ31" s="50"/>
      <c r="BA31" s="51">
        <f>MIN(BA32:BA37)</f>
        <v>0</v>
      </c>
      <c r="BB31" s="51">
        <f>MAX(BB32:BB37)</f>
        <v>0</v>
      </c>
      <c r="BC31" s="104"/>
      <c r="BD31" s="50"/>
      <c r="BE31" s="52"/>
      <c r="BF31" s="53"/>
      <c r="BG31" s="53"/>
      <c r="BH31" s="58"/>
    </row>
    <row r="32" spans="1:69" s="7" customFormat="1" ht="35.1" hidden="1" customHeight="1" outlineLevel="2" x14ac:dyDescent="0.25">
      <c r="A32" s="76">
        <v>23</v>
      </c>
      <c r="B32" s="180" t="s">
        <v>168</v>
      </c>
      <c r="C32" s="180"/>
      <c r="D32" s="54" t="s">
        <v>314</v>
      </c>
      <c r="E32" s="99"/>
      <c r="F32" s="42">
        <f t="shared" ref="F32:F37" si="2">COUNTA(H32:R32)</f>
        <v>0</v>
      </c>
      <c r="G32" s="33">
        <f t="shared" ref="G32:G37" si="3">COUNTA(S32:AT32)</f>
        <v>0</v>
      </c>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43"/>
      <c r="AV32" s="113">
        <f t="shared" ref="AV32:AV37" si="4">IF(E32="neattiecas",1,IF(E32="atbilst pilnībā",10,IF(E32="atbilst daļēji",100,IF(E32="neatbilst",1000,0))))</f>
        <v>0</v>
      </c>
      <c r="AW32" s="113">
        <v>23</v>
      </c>
      <c r="AX32" s="113" t="s">
        <v>688</v>
      </c>
      <c r="AY32" s="113"/>
      <c r="AZ32" s="41"/>
      <c r="BA32" s="15"/>
      <c r="BB32" s="15"/>
      <c r="BC32" s="105"/>
      <c r="BD32" s="6"/>
      <c r="BE32" s="6"/>
      <c r="BF32" s="168"/>
      <c r="BG32" s="6"/>
      <c r="BH32" s="57"/>
    </row>
    <row r="33" spans="1:60" s="7" customFormat="1" ht="24.95" hidden="1" customHeight="1" outlineLevel="2" x14ac:dyDescent="0.25">
      <c r="A33" s="76">
        <v>24</v>
      </c>
      <c r="B33" s="180" t="s">
        <v>169</v>
      </c>
      <c r="C33" s="180"/>
      <c r="D33" s="54" t="s">
        <v>315</v>
      </c>
      <c r="E33" s="99"/>
      <c r="F33" s="42">
        <f t="shared" si="2"/>
        <v>0</v>
      </c>
      <c r="G33" s="33">
        <f t="shared" si="3"/>
        <v>0</v>
      </c>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43"/>
      <c r="AV33" s="113">
        <f t="shared" si="4"/>
        <v>0</v>
      </c>
      <c r="AW33" s="113">
        <v>24</v>
      </c>
      <c r="AX33" s="113" t="s">
        <v>688</v>
      </c>
      <c r="AY33" s="113"/>
      <c r="AZ33" s="41"/>
      <c r="BA33" s="15"/>
      <c r="BB33" s="15"/>
      <c r="BC33" s="105"/>
      <c r="BD33" s="6"/>
      <c r="BE33" s="6"/>
      <c r="BF33" s="168"/>
      <c r="BG33" s="6"/>
      <c r="BH33" s="57"/>
    </row>
    <row r="34" spans="1:60" s="7" customFormat="1" ht="24.95" hidden="1" customHeight="1" outlineLevel="2" x14ac:dyDescent="0.25">
      <c r="A34" s="76">
        <v>25</v>
      </c>
      <c r="B34" s="180" t="s">
        <v>170</v>
      </c>
      <c r="C34" s="180"/>
      <c r="D34" s="78" t="s">
        <v>641</v>
      </c>
      <c r="E34" s="99"/>
      <c r="F34" s="42">
        <f t="shared" si="2"/>
        <v>0</v>
      </c>
      <c r="G34" s="33">
        <f t="shared" si="3"/>
        <v>0</v>
      </c>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43"/>
      <c r="AV34" s="113">
        <f t="shared" si="4"/>
        <v>0</v>
      </c>
      <c r="AW34" s="113">
        <v>25</v>
      </c>
      <c r="AX34" s="113" t="s">
        <v>688</v>
      </c>
      <c r="AY34" s="113"/>
      <c r="AZ34" s="41"/>
      <c r="BA34" s="15"/>
      <c r="BB34" s="15"/>
      <c r="BC34" s="105"/>
      <c r="BD34" s="6"/>
      <c r="BE34" s="6"/>
      <c r="BF34" s="168"/>
      <c r="BG34" s="6"/>
      <c r="BH34" s="57"/>
    </row>
    <row r="35" spans="1:60" s="7" customFormat="1" ht="35.1" hidden="1" customHeight="1" outlineLevel="2" x14ac:dyDescent="0.25">
      <c r="A35" s="76">
        <v>26</v>
      </c>
      <c r="B35" s="180" t="s">
        <v>171</v>
      </c>
      <c r="C35" s="180"/>
      <c r="D35" s="54" t="s">
        <v>316</v>
      </c>
      <c r="E35" s="99"/>
      <c r="F35" s="42">
        <f t="shared" si="2"/>
        <v>0</v>
      </c>
      <c r="G35" s="33">
        <f t="shared" si="3"/>
        <v>0</v>
      </c>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43"/>
      <c r="AV35" s="113">
        <f t="shared" si="4"/>
        <v>0</v>
      </c>
      <c r="AW35" s="113">
        <v>26</v>
      </c>
      <c r="AX35" s="113" t="s">
        <v>688</v>
      </c>
      <c r="AY35" s="113"/>
      <c r="AZ35" s="41"/>
      <c r="BA35" s="15"/>
      <c r="BB35" s="15"/>
      <c r="BC35" s="105"/>
      <c r="BD35" s="6"/>
      <c r="BE35" s="6"/>
      <c r="BF35" s="168"/>
      <c r="BG35" s="6"/>
      <c r="BH35" s="57"/>
    </row>
    <row r="36" spans="1:60" s="7" customFormat="1" ht="35.1" hidden="1" customHeight="1" outlineLevel="2" x14ac:dyDescent="0.25">
      <c r="A36" s="76">
        <v>27</v>
      </c>
      <c r="B36" s="180" t="s">
        <v>172</v>
      </c>
      <c r="C36" s="180"/>
      <c r="D36" s="54" t="s">
        <v>317</v>
      </c>
      <c r="E36" s="99"/>
      <c r="F36" s="42">
        <f t="shared" si="2"/>
        <v>0</v>
      </c>
      <c r="G36" s="33">
        <f t="shared" si="3"/>
        <v>0</v>
      </c>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43"/>
      <c r="AV36" s="113">
        <f t="shared" si="4"/>
        <v>0</v>
      </c>
      <c r="AW36" s="113">
        <v>27</v>
      </c>
      <c r="AX36" s="113" t="s">
        <v>688</v>
      </c>
      <c r="AY36" s="113"/>
      <c r="AZ36" s="41"/>
      <c r="BA36" s="15"/>
      <c r="BB36" s="15"/>
      <c r="BC36" s="105"/>
      <c r="BD36" s="6"/>
      <c r="BE36" s="6"/>
      <c r="BF36" s="168"/>
      <c r="BG36" s="6"/>
      <c r="BH36" s="57"/>
    </row>
    <row r="37" spans="1:60" s="7" customFormat="1" ht="35.1" hidden="1" customHeight="1" outlineLevel="2" x14ac:dyDescent="0.25">
      <c r="A37" s="76">
        <v>28</v>
      </c>
      <c r="B37" s="180" t="s">
        <v>313</v>
      </c>
      <c r="C37" s="180"/>
      <c r="D37" s="54" t="s">
        <v>318</v>
      </c>
      <c r="E37" s="99"/>
      <c r="F37" s="42">
        <f t="shared" si="2"/>
        <v>0</v>
      </c>
      <c r="G37" s="33">
        <f t="shared" si="3"/>
        <v>0</v>
      </c>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43"/>
      <c r="AV37" s="113">
        <f t="shared" si="4"/>
        <v>0</v>
      </c>
      <c r="AW37" s="113">
        <v>28</v>
      </c>
      <c r="AX37" s="113" t="s">
        <v>688</v>
      </c>
      <c r="AY37" s="113"/>
      <c r="AZ37" s="41"/>
      <c r="BA37" s="15"/>
      <c r="BB37" s="15"/>
      <c r="BC37" s="105"/>
      <c r="BD37" s="6"/>
      <c r="BE37" s="6"/>
      <c r="BF37" s="168"/>
      <c r="BG37" s="6"/>
      <c r="BH37" s="57"/>
    </row>
    <row r="38" spans="1:60" ht="35.1" customHeight="1" outlineLevel="1" collapsed="1" x14ac:dyDescent="0.25">
      <c r="A38" s="76">
        <v>29</v>
      </c>
      <c r="B38" s="56" t="s">
        <v>12</v>
      </c>
      <c r="C38" s="184" t="s">
        <v>13</v>
      </c>
      <c r="D38" s="182"/>
      <c r="E38" s="98">
        <f>IF(AV38&gt;999,"neatbilst",IF(AV38&gt;99,"atbilst daļēji",IF(AV38&gt;9,"atbilst pilnībā",IF(AV38&gt;0,"neattiecas",0))))</f>
        <v>0</v>
      </c>
      <c r="F38" s="48">
        <f>SUM(F39:F41)</f>
        <v>0</v>
      </c>
      <c r="G38" s="48">
        <f>SUM(G39:G41)</f>
        <v>0</v>
      </c>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8">
        <f>Y8</f>
        <v>0</v>
      </c>
      <c r="AV38" s="113">
        <f>SUM(AV39:AV41)</f>
        <v>0</v>
      </c>
      <c r="AW38" s="113">
        <v>29</v>
      </c>
      <c r="AX38" s="113"/>
      <c r="AY38" s="113" t="s">
        <v>149</v>
      </c>
      <c r="AZ38" s="50"/>
      <c r="BA38" s="51">
        <f>MIN(BA39:BA41)</f>
        <v>0</v>
      </c>
      <c r="BB38" s="51">
        <f>MAX(BB39:BB41)</f>
        <v>0</v>
      </c>
      <c r="BC38" s="104"/>
      <c r="BD38" s="50"/>
      <c r="BE38" s="52"/>
      <c r="BF38" s="53"/>
      <c r="BG38" s="53"/>
      <c r="BH38" s="58"/>
    </row>
    <row r="39" spans="1:60" s="7" customFormat="1" ht="35.1" hidden="1" customHeight="1" outlineLevel="2" x14ac:dyDescent="0.25">
      <c r="A39" s="76">
        <v>30</v>
      </c>
      <c r="B39" s="180" t="s">
        <v>173</v>
      </c>
      <c r="C39" s="180"/>
      <c r="D39" s="54" t="s">
        <v>319</v>
      </c>
      <c r="E39" s="99"/>
      <c r="F39" s="42">
        <f>COUNTA(H39:R39)</f>
        <v>0</v>
      </c>
      <c r="G39" s="33">
        <f>COUNTA(S39:AT39)</f>
        <v>0</v>
      </c>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43"/>
      <c r="AV39" s="113">
        <f>IF(E39="neattiecas",1,IF(E39="atbilst pilnībā",10,IF(E39="atbilst daļēji",100,IF(E39="neatbilst",1000,0))))</f>
        <v>0</v>
      </c>
      <c r="AW39" s="113">
        <v>30</v>
      </c>
      <c r="AX39" s="113" t="s">
        <v>688</v>
      </c>
      <c r="AY39" s="113"/>
      <c r="AZ39" s="41"/>
      <c r="BA39" s="15"/>
      <c r="BB39" s="15"/>
      <c r="BC39" s="105"/>
      <c r="BD39" s="6"/>
      <c r="BE39" s="6"/>
      <c r="BF39" s="168"/>
      <c r="BG39" s="6"/>
      <c r="BH39" s="57"/>
    </row>
    <row r="40" spans="1:60" s="7" customFormat="1" ht="24.95" hidden="1" customHeight="1" outlineLevel="2" x14ac:dyDescent="0.25">
      <c r="A40" s="76">
        <v>31</v>
      </c>
      <c r="B40" s="180" t="s">
        <v>174</v>
      </c>
      <c r="C40" s="180"/>
      <c r="D40" s="54" t="s">
        <v>320</v>
      </c>
      <c r="E40" s="99"/>
      <c r="F40" s="42">
        <f>COUNTA(H40:R40)</f>
        <v>0</v>
      </c>
      <c r="G40" s="33">
        <f>COUNTA(S40:AT40)</f>
        <v>0</v>
      </c>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43"/>
      <c r="AV40" s="113">
        <f>IF(E40="neattiecas",1,IF(E40="atbilst pilnībā",10,IF(E40="atbilst daļēji",100,IF(E40="neatbilst",1000,0))))</f>
        <v>0</v>
      </c>
      <c r="AW40" s="113">
        <v>31</v>
      </c>
      <c r="AX40" s="113" t="s">
        <v>688</v>
      </c>
      <c r="AY40" s="113"/>
      <c r="AZ40" s="41"/>
      <c r="BA40" s="15"/>
      <c r="BB40" s="15"/>
      <c r="BC40" s="105"/>
      <c r="BD40" s="6"/>
      <c r="BE40" s="6"/>
      <c r="BF40" s="168"/>
      <c r="BG40" s="6"/>
      <c r="BH40" s="57"/>
    </row>
    <row r="41" spans="1:60" s="7" customFormat="1" ht="35.1" hidden="1" customHeight="1" outlineLevel="2" x14ac:dyDescent="0.25">
      <c r="A41" s="76">
        <v>32</v>
      </c>
      <c r="B41" s="180" t="s">
        <v>175</v>
      </c>
      <c r="C41" s="180"/>
      <c r="D41" s="54" t="s">
        <v>321</v>
      </c>
      <c r="E41" s="99"/>
      <c r="F41" s="42">
        <f>COUNTA(H41:R41)</f>
        <v>0</v>
      </c>
      <c r="G41" s="33">
        <f>COUNTA(S41:AT41)</f>
        <v>0</v>
      </c>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43"/>
      <c r="AV41" s="113">
        <f>IF(E41="neattiecas",1,IF(E41="atbilst pilnībā",10,IF(E41="atbilst daļēji",100,IF(E41="neatbilst",1000,0))))</f>
        <v>0</v>
      </c>
      <c r="AW41" s="113">
        <v>32</v>
      </c>
      <c r="AX41" s="113" t="s">
        <v>688</v>
      </c>
      <c r="AY41" s="113"/>
      <c r="AZ41" s="41"/>
      <c r="BA41" s="15"/>
      <c r="BB41" s="15"/>
      <c r="BC41" s="105"/>
      <c r="BD41" s="6"/>
      <c r="BE41" s="6"/>
      <c r="BF41" s="168"/>
      <c r="BG41" s="6"/>
      <c r="BH41" s="57"/>
    </row>
    <row r="42" spans="1:60" ht="35.1" customHeight="1" outlineLevel="1" collapsed="1" x14ac:dyDescent="0.25">
      <c r="A42" s="76">
        <v>33</v>
      </c>
      <c r="B42" s="56" t="s">
        <v>14</v>
      </c>
      <c r="C42" s="181" t="s">
        <v>15</v>
      </c>
      <c r="D42" s="182"/>
      <c r="E42" s="98">
        <f>IF(AV42&gt;999,"neatbilst",IF(AV42&gt;99,"atbilst daļēji",IF(AV42&gt;9,"atbilst pilnībā",IF(AV42&gt;0,"neattiecas",0))))</f>
        <v>0</v>
      </c>
      <c r="F42" s="48">
        <f>SUM(F43:F45)</f>
        <v>0</v>
      </c>
      <c r="G42" s="48">
        <f>SUM(G43:G45)</f>
        <v>0</v>
      </c>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8">
        <f>Z8</f>
        <v>0</v>
      </c>
      <c r="AV42" s="113">
        <f>SUM(AV43:AV45)</f>
        <v>0</v>
      </c>
      <c r="AW42" s="113">
        <v>33</v>
      </c>
      <c r="AX42" s="113"/>
      <c r="AY42" s="113" t="s">
        <v>149</v>
      </c>
      <c r="AZ42" s="50"/>
      <c r="BA42" s="51">
        <f>MIN(BA43:BA45)</f>
        <v>0</v>
      </c>
      <c r="BB42" s="51">
        <f>MAX(BB43:BB45)</f>
        <v>0</v>
      </c>
      <c r="BC42" s="104"/>
      <c r="BD42" s="50"/>
      <c r="BE42" s="52"/>
      <c r="BF42" s="53"/>
      <c r="BG42" s="53"/>
      <c r="BH42" s="58"/>
    </row>
    <row r="43" spans="1:60" s="7" customFormat="1" ht="24.95" hidden="1" customHeight="1" outlineLevel="2" x14ac:dyDescent="0.25">
      <c r="A43" s="76">
        <v>34</v>
      </c>
      <c r="B43" s="180" t="s">
        <v>176</v>
      </c>
      <c r="C43" s="180"/>
      <c r="D43" s="78" t="s">
        <v>642</v>
      </c>
      <c r="E43" s="99"/>
      <c r="F43" s="42">
        <f>COUNTA(H43:R43)</f>
        <v>0</v>
      </c>
      <c r="G43" s="33">
        <f>COUNTA(S43:AT43)</f>
        <v>0</v>
      </c>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43"/>
      <c r="AV43" s="113">
        <f>IF(E43="neattiecas",1,IF(E43="atbilst pilnībā",10,IF(E43="atbilst daļēji",100,IF(E43="neatbilst",1000,0))))</f>
        <v>0</v>
      </c>
      <c r="AW43" s="113">
        <v>34</v>
      </c>
      <c r="AX43" s="113" t="s">
        <v>688</v>
      </c>
      <c r="AY43" s="113"/>
      <c r="AZ43" s="41"/>
      <c r="BA43" s="15"/>
      <c r="BB43" s="15"/>
      <c r="BC43" s="105"/>
      <c r="BD43" s="6"/>
      <c r="BE43" s="6"/>
      <c r="BF43" s="168"/>
      <c r="BG43" s="6"/>
      <c r="BH43" s="57"/>
    </row>
    <row r="44" spans="1:60" s="7" customFormat="1" ht="35.1" hidden="1" customHeight="1" outlineLevel="2" x14ac:dyDescent="0.25">
      <c r="A44" s="76">
        <v>35</v>
      </c>
      <c r="B44" s="180" t="s">
        <v>177</v>
      </c>
      <c r="C44" s="180"/>
      <c r="D44" s="78" t="s">
        <v>643</v>
      </c>
      <c r="E44" s="99"/>
      <c r="F44" s="42">
        <f>COUNTA(H44:R44)</f>
        <v>0</v>
      </c>
      <c r="G44" s="33">
        <f>COUNTA(S44:AT44)</f>
        <v>0</v>
      </c>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43"/>
      <c r="AV44" s="113">
        <f>IF(E44="neattiecas",1,IF(E44="atbilst pilnībā",10,IF(E44="atbilst daļēji",100,IF(E44="neatbilst",1000,0))))</f>
        <v>0</v>
      </c>
      <c r="AW44" s="113">
        <v>35</v>
      </c>
      <c r="AX44" s="113" t="s">
        <v>688</v>
      </c>
      <c r="AY44" s="113"/>
      <c r="AZ44" s="41"/>
      <c r="BA44" s="15"/>
      <c r="BB44" s="15"/>
      <c r="BC44" s="105"/>
      <c r="BD44" s="6"/>
      <c r="BE44" s="6"/>
      <c r="BF44" s="168"/>
      <c r="BG44" s="6"/>
      <c r="BH44" s="57"/>
    </row>
    <row r="45" spans="1:60" s="7" customFormat="1" ht="45" hidden="1" customHeight="1" outlineLevel="2" x14ac:dyDescent="0.25">
      <c r="A45" s="76">
        <v>36</v>
      </c>
      <c r="B45" s="180" t="s">
        <v>178</v>
      </c>
      <c r="C45" s="180"/>
      <c r="D45" s="78" t="s">
        <v>644</v>
      </c>
      <c r="E45" s="99"/>
      <c r="F45" s="42">
        <f>COUNTA(H45:R45)</f>
        <v>0</v>
      </c>
      <c r="G45" s="33">
        <f>COUNTA(S45:AT45)</f>
        <v>0</v>
      </c>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43"/>
      <c r="AV45" s="113">
        <f>IF(E45="neattiecas",1,IF(E45="atbilst pilnībā",10,IF(E45="atbilst daļēji",100,IF(E45="neatbilst",1000,0))))</f>
        <v>0</v>
      </c>
      <c r="AW45" s="113">
        <v>36</v>
      </c>
      <c r="AX45" s="113" t="s">
        <v>688</v>
      </c>
      <c r="AY45" s="113"/>
      <c r="AZ45" s="41"/>
      <c r="BA45" s="15"/>
      <c r="BB45" s="15"/>
      <c r="BC45" s="105"/>
      <c r="BD45" s="6"/>
      <c r="BE45" s="6"/>
      <c r="BF45" s="168"/>
      <c r="BG45" s="6"/>
      <c r="BH45" s="57"/>
    </row>
    <row r="46" spans="1:60" ht="35.1" customHeight="1" outlineLevel="1" collapsed="1" x14ac:dyDescent="0.25">
      <c r="A46" s="76">
        <v>37</v>
      </c>
      <c r="B46" s="56" t="s">
        <v>16</v>
      </c>
      <c r="C46" s="181" t="s">
        <v>17</v>
      </c>
      <c r="D46" s="182"/>
      <c r="E46" s="98">
        <f>IF(AV46&gt;999,"neatbilst",IF(AV46&gt;99,"atbilst daļēji",IF(AV46&gt;9,"atbilst pilnībā",IF(AV46&gt;0,"neattiecas",0))))</f>
        <v>0</v>
      </c>
      <c r="F46" s="48">
        <f>SUM(F47:F47)</f>
        <v>0</v>
      </c>
      <c r="G46" s="48">
        <f>SUM(G47:G47)</f>
        <v>0</v>
      </c>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8">
        <f>AA8</f>
        <v>0</v>
      </c>
      <c r="AV46" s="113">
        <f>SUM(AV47:AV47)</f>
        <v>0</v>
      </c>
      <c r="AW46" s="113">
        <v>37</v>
      </c>
      <c r="AX46" s="113"/>
      <c r="AY46" s="113" t="s">
        <v>149</v>
      </c>
      <c r="AZ46" s="50"/>
      <c r="BA46" s="51">
        <f>MIN(BA47:BA47)</f>
        <v>0</v>
      </c>
      <c r="BB46" s="51">
        <f>MAX(BB47:BB47)</f>
        <v>0</v>
      </c>
      <c r="BC46" s="104"/>
      <c r="BD46" s="50"/>
      <c r="BE46" s="52"/>
      <c r="BF46" s="53"/>
      <c r="BG46" s="53"/>
      <c r="BH46" s="58"/>
    </row>
    <row r="47" spans="1:60" s="7" customFormat="1" ht="75" hidden="1" customHeight="1" outlineLevel="2" x14ac:dyDescent="0.25">
      <c r="A47" s="76">
        <v>38</v>
      </c>
      <c r="B47" s="180" t="s">
        <v>179</v>
      </c>
      <c r="C47" s="180"/>
      <c r="D47" s="54" t="s">
        <v>322</v>
      </c>
      <c r="E47" s="99"/>
      <c r="F47" s="42">
        <f>COUNTA(H47:R47)</f>
        <v>0</v>
      </c>
      <c r="G47" s="33">
        <f>COUNTA(S47:AT47)</f>
        <v>0</v>
      </c>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43"/>
      <c r="AV47" s="113">
        <f>IF(E47="neattiecas",1,IF(E47="atbilst pilnībā",10,IF(E47="atbilst daļēji",100,IF(E47="neatbilst",1000,0))))</f>
        <v>0</v>
      </c>
      <c r="AW47" s="113">
        <v>38</v>
      </c>
      <c r="AX47" s="113" t="s">
        <v>688</v>
      </c>
      <c r="AY47" s="113"/>
      <c r="AZ47" s="41"/>
      <c r="BA47" s="15"/>
      <c r="BB47" s="15"/>
      <c r="BC47" s="105"/>
      <c r="BD47" s="6"/>
      <c r="BE47" s="6"/>
      <c r="BF47" s="168"/>
      <c r="BG47" s="6"/>
      <c r="BH47" s="57"/>
    </row>
    <row r="48" spans="1:60" ht="35.1" customHeight="1" outlineLevel="1" collapsed="1" x14ac:dyDescent="0.25">
      <c r="A48" s="76">
        <v>39</v>
      </c>
      <c r="B48" s="56" t="s">
        <v>18</v>
      </c>
      <c r="C48" s="181" t="s">
        <v>19</v>
      </c>
      <c r="D48" s="182"/>
      <c r="E48" s="98">
        <f>IF(AV48&gt;999,"neatbilst",IF(AV48&gt;99,"atbilst daļēji",IF(AV48&gt;9,"atbilst pilnībā",IF(AV48&gt;0,"neattiecas",0))))</f>
        <v>0</v>
      </c>
      <c r="F48" s="48">
        <f>SUM(F49:F52)</f>
        <v>0</v>
      </c>
      <c r="G48" s="48">
        <f>SUM(G49:G52)</f>
        <v>0</v>
      </c>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8">
        <f>AB8</f>
        <v>0</v>
      </c>
      <c r="AV48" s="113">
        <f>SUM(AV49:AV52)</f>
        <v>0</v>
      </c>
      <c r="AW48" s="113">
        <v>39</v>
      </c>
      <c r="AX48" s="113"/>
      <c r="AY48" s="113" t="s">
        <v>149</v>
      </c>
      <c r="AZ48" s="50"/>
      <c r="BA48" s="51">
        <f>MIN(BA49:BA52)</f>
        <v>0</v>
      </c>
      <c r="BB48" s="51">
        <f>MAX(BB49:BB52)</f>
        <v>0</v>
      </c>
      <c r="BC48" s="104"/>
      <c r="BD48" s="50"/>
      <c r="BE48" s="52"/>
      <c r="BF48" s="53"/>
      <c r="BG48" s="53"/>
      <c r="BH48" s="58"/>
    </row>
    <row r="49" spans="1:60" s="7" customFormat="1" ht="35.1" hidden="1" customHeight="1" outlineLevel="2" x14ac:dyDescent="0.25">
      <c r="A49" s="76">
        <v>40</v>
      </c>
      <c r="B49" s="180" t="s">
        <v>180</v>
      </c>
      <c r="C49" s="180"/>
      <c r="D49" s="54" t="s">
        <v>323</v>
      </c>
      <c r="E49" s="99"/>
      <c r="F49" s="42">
        <f>COUNTA(H49:R49)</f>
        <v>0</v>
      </c>
      <c r="G49" s="33">
        <f>COUNTA(S49:AT49)</f>
        <v>0</v>
      </c>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43"/>
      <c r="AV49" s="113">
        <f>IF(E49="neattiecas",1,IF(E49="atbilst pilnībā",10,IF(E49="atbilst daļēji",100,IF(E49="neatbilst",1000,0))))</f>
        <v>0</v>
      </c>
      <c r="AW49" s="113">
        <v>40</v>
      </c>
      <c r="AX49" s="113" t="s">
        <v>688</v>
      </c>
      <c r="AY49" s="113"/>
      <c r="AZ49" s="41"/>
      <c r="BA49" s="15"/>
      <c r="BB49" s="15"/>
      <c r="BC49" s="105"/>
      <c r="BD49" s="6"/>
      <c r="BE49" s="6"/>
      <c r="BF49" s="168"/>
      <c r="BG49" s="6"/>
      <c r="BH49" s="57"/>
    </row>
    <row r="50" spans="1:60" s="7" customFormat="1" ht="24.95" hidden="1" customHeight="1" outlineLevel="2" x14ac:dyDescent="0.25">
      <c r="A50" s="76">
        <v>41</v>
      </c>
      <c r="B50" s="180" t="s">
        <v>181</v>
      </c>
      <c r="C50" s="180"/>
      <c r="D50" s="54" t="s">
        <v>324</v>
      </c>
      <c r="E50" s="99"/>
      <c r="F50" s="42">
        <f>COUNTA(H50:R50)</f>
        <v>0</v>
      </c>
      <c r="G50" s="33">
        <f>COUNTA(S50:AT50)</f>
        <v>0</v>
      </c>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43"/>
      <c r="AV50" s="113">
        <f>IF(E50="neattiecas",1,IF(E50="atbilst pilnībā",10,IF(E50="atbilst daļēji",100,IF(E50="neatbilst",1000,0))))</f>
        <v>0</v>
      </c>
      <c r="AW50" s="113">
        <v>41</v>
      </c>
      <c r="AX50" s="113" t="s">
        <v>688</v>
      </c>
      <c r="AY50" s="113"/>
      <c r="AZ50" s="41"/>
      <c r="BA50" s="15"/>
      <c r="BB50" s="15"/>
      <c r="BC50" s="105"/>
      <c r="BD50" s="6"/>
      <c r="BE50" s="6"/>
      <c r="BF50" s="168"/>
      <c r="BG50" s="6"/>
      <c r="BH50" s="57"/>
    </row>
    <row r="51" spans="1:60" s="7" customFormat="1" ht="35.1" hidden="1" customHeight="1" outlineLevel="2" x14ac:dyDescent="0.25">
      <c r="A51" s="76">
        <v>42</v>
      </c>
      <c r="B51" s="180" t="s">
        <v>182</v>
      </c>
      <c r="C51" s="180"/>
      <c r="D51" s="54" t="s">
        <v>325</v>
      </c>
      <c r="E51" s="99"/>
      <c r="F51" s="42">
        <f>COUNTA(H51:R51)</f>
        <v>0</v>
      </c>
      <c r="G51" s="33">
        <f>COUNTA(S51:AT51)</f>
        <v>0</v>
      </c>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43"/>
      <c r="AV51" s="113">
        <f>IF(E51="neattiecas",1,IF(E51="atbilst pilnībā",10,IF(E51="atbilst daļēji",100,IF(E51="neatbilst",1000,0))))</f>
        <v>0</v>
      </c>
      <c r="AW51" s="113">
        <v>42</v>
      </c>
      <c r="AX51" s="113" t="s">
        <v>688</v>
      </c>
      <c r="AY51" s="113"/>
      <c r="AZ51" s="41"/>
      <c r="BA51" s="15"/>
      <c r="BB51" s="15"/>
      <c r="BC51" s="105"/>
      <c r="BD51" s="6"/>
      <c r="BE51" s="6"/>
      <c r="BF51" s="168"/>
      <c r="BG51" s="6"/>
      <c r="BH51" s="57"/>
    </row>
    <row r="52" spans="1:60" s="7" customFormat="1" ht="35.1" hidden="1" customHeight="1" outlineLevel="2" x14ac:dyDescent="0.25">
      <c r="A52" s="76">
        <v>43</v>
      </c>
      <c r="B52" s="180" t="s">
        <v>183</v>
      </c>
      <c r="C52" s="180"/>
      <c r="D52" s="54" t="s">
        <v>656</v>
      </c>
      <c r="E52" s="99"/>
      <c r="F52" s="42">
        <f>COUNTA(H52:R52)</f>
        <v>0</v>
      </c>
      <c r="G52" s="33">
        <f>COUNTA(S52:AT52)</f>
        <v>0</v>
      </c>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43"/>
      <c r="AV52" s="113">
        <f>IF(E52="neattiecas",1,IF(E52="atbilst pilnībā",10,IF(E52="atbilst daļēji",100,IF(E52="neatbilst",1000,0))))</f>
        <v>0</v>
      </c>
      <c r="AW52" s="113">
        <v>43</v>
      </c>
      <c r="AX52" s="113" t="s">
        <v>688</v>
      </c>
      <c r="AY52" s="113"/>
      <c r="AZ52" s="41"/>
      <c r="BA52" s="15"/>
      <c r="BB52" s="15"/>
      <c r="BC52" s="105"/>
      <c r="BD52" s="6"/>
      <c r="BE52" s="6"/>
      <c r="BF52" s="168"/>
      <c r="BG52" s="6"/>
      <c r="BH52" s="57"/>
    </row>
    <row r="53" spans="1:60" ht="35.1" customHeight="1" outlineLevel="1" collapsed="1" x14ac:dyDescent="0.25">
      <c r="A53" s="76">
        <v>44</v>
      </c>
      <c r="B53" s="56" t="s">
        <v>20</v>
      </c>
      <c r="C53" s="181" t="s">
        <v>58</v>
      </c>
      <c r="D53" s="182"/>
      <c r="E53" s="98">
        <f>IF(AV53&gt;999,"neatbilst",IF(AV53&gt;99,"atbilst daļēji",IF(AV53&gt;9,"atbilst pilnībā",IF(AV53&gt;0,"neattiecas",0))))</f>
        <v>0</v>
      </c>
      <c r="F53" s="48">
        <f>SUM(F54:F55)</f>
        <v>0</v>
      </c>
      <c r="G53" s="48">
        <f>SUM(G54:G55)</f>
        <v>0</v>
      </c>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8">
        <f>AC8</f>
        <v>1</v>
      </c>
      <c r="AV53" s="113">
        <f>SUM(AV54:AV55)</f>
        <v>0</v>
      </c>
      <c r="AW53" s="113">
        <v>44</v>
      </c>
      <c r="AX53" s="113"/>
      <c r="AY53" s="113" t="s">
        <v>149</v>
      </c>
      <c r="AZ53" s="50"/>
      <c r="BA53" s="51">
        <f>MIN(BA54:BA55)</f>
        <v>0</v>
      </c>
      <c r="BB53" s="51">
        <f>MAX(BB54:BB55)</f>
        <v>0</v>
      </c>
      <c r="BC53" s="104"/>
      <c r="BD53" s="50"/>
      <c r="BE53" s="52"/>
      <c r="BF53" s="53"/>
      <c r="BG53" s="53"/>
      <c r="BH53" s="58"/>
    </row>
    <row r="54" spans="1:60" s="7" customFormat="1" ht="24.95" hidden="1" customHeight="1" outlineLevel="2" x14ac:dyDescent="0.25">
      <c r="A54" s="76">
        <v>45</v>
      </c>
      <c r="B54" s="180" t="s">
        <v>184</v>
      </c>
      <c r="C54" s="180"/>
      <c r="D54" s="54" t="s">
        <v>326</v>
      </c>
      <c r="E54" s="99"/>
      <c r="F54" s="42">
        <f>COUNTA(H54:R54)</f>
        <v>0</v>
      </c>
      <c r="G54" s="33">
        <f>COUNTA(S54:AT54)</f>
        <v>0</v>
      </c>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43"/>
      <c r="AV54" s="113">
        <f>IF(E54="neattiecas",1,IF(E54="atbilst pilnībā",10,IF(E54="atbilst daļēji",100,IF(E54="neatbilst",1000,0))))</f>
        <v>0</v>
      </c>
      <c r="AW54" s="113">
        <v>45</v>
      </c>
      <c r="AX54" s="113" t="s">
        <v>688</v>
      </c>
      <c r="AY54" s="113"/>
      <c r="AZ54" s="41"/>
      <c r="BA54" s="15"/>
      <c r="BB54" s="15"/>
      <c r="BC54" s="105"/>
      <c r="BD54" s="6"/>
      <c r="BE54" s="6"/>
      <c r="BF54" s="168"/>
      <c r="BG54" s="6"/>
      <c r="BH54" s="57"/>
    </row>
    <row r="55" spans="1:60" s="7" customFormat="1" ht="45" hidden="1" customHeight="1" outlineLevel="2" x14ac:dyDescent="0.25">
      <c r="A55" s="76">
        <v>46</v>
      </c>
      <c r="B55" s="180" t="s">
        <v>185</v>
      </c>
      <c r="C55" s="180"/>
      <c r="D55" s="54" t="s">
        <v>327</v>
      </c>
      <c r="E55" s="99"/>
      <c r="F55" s="42">
        <f>COUNTA(H55:R55)</f>
        <v>0</v>
      </c>
      <c r="G55" s="33">
        <f>COUNTA(S55:AT55)</f>
        <v>0</v>
      </c>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43"/>
      <c r="AV55" s="113">
        <f>IF(E55="neattiecas",1,IF(E55="atbilst pilnībā",10,IF(E55="atbilst daļēji",100,IF(E55="neatbilst",1000,0))))</f>
        <v>0</v>
      </c>
      <c r="AW55" s="113">
        <v>46</v>
      </c>
      <c r="AX55" s="113" t="s">
        <v>688</v>
      </c>
      <c r="AY55" s="113"/>
      <c r="AZ55" s="41"/>
      <c r="BA55" s="15"/>
      <c r="BB55" s="15"/>
      <c r="BC55" s="105"/>
      <c r="BD55" s="6"/>
      <c r="BE55" s="6"/>
      <c r="BF55" s="168"/>
      <c r="BG55" s="6"/>
      <c r="BH55" s="57"/>
    </row>
    <row r="56" spans="1:60" ht="35.1" customHeight="1" outlineLevel="1" collapsed="1" x14ac:dyDescent="0.25">
      <c r="A56" s="76">
        <v>47</v>
      </c>
      <c r="B56" s="56" t="s">
        <v>21</v>
      </c>
      <c r="C56" s="181" t="s">
        <v>22</v>
      </c>
      <c r="D56" s="182"/>
      <c r="E56" s="98">
        <f>IF(AV56&gt;999,"neatbilst",IF(AV56&gt;99,"atbilst daļēji",IF(AV56&gt;9,"atbilst pilnībā",IF(AV56&gt;0,"neattiecas",0))))</f>
        <v>0</v>
      </c>
      <c r="F56" s="48">
        <f>SUM(F57:F57)</f>
        <v>0</v>
      </c>
      <c r="G56" s="48">
        <f>SUM(G57:G57)</f>
        <v>0</v>
      </c>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8">
        <f>AD8</f>
        <v>0</v>
      </c>
      <c r="AV56" s="113">
        <f>SUM(AV57:AV57)</f>
        <v>0</v>
      </c>
      <c r="AW56" s="113">
        <v>47</v>
      </c>
      <c r="AX56" s="113"/>
      <c r="AY56" s="113" t="s">
        <v>149</v>
      </c>
      <c r="AZ56" s="50"/>
      <c r="BA56" s="51">
        <f>MIN(BA57:BA57)</f>
        <v>0</v>
      </c>
      <c r="BB56" s="51">
        <f>MAX(BB57:BB57)</f>
        <v>0</v>
      </c>
      <c r="BC56" s="104"/>
      <c r="BD56" s="50"/>
      <c r="BE56" s="52"/>
      <c r="BF56" s="53"/>
      <c r="BG56" s="53"/>
      <c r="BH56" s="58"/>
    </row>
    <row r="57" spans="1:60" s="7" customFormat="1" ht="75" hidden="1" customHeight="1" outlineLevel="2" x14ac:dyDescent="0.25">
      <c r="A57" s="76">
        <v>48</v>
      </c>
      <c r="B57" s="180" t="s">
        <v>186</v>
      </c>
      <c r="C57" s="180"/>
      <c r="D57" s="54" t="s">
        <v>328</v>
      </c>
      <c r="E57" s="99"/>
      <c r="F57" s="42">
        <f>COUNTA(H57:R57)</f>
        <v>0</v>
      </c>
      <c r="G57" s="33">
        <f>COUNTA(S57:AT57)</f>
        <v>0</v>
      </c>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43"/>
      <c r="AV57" s="113">
        <f>IF(E57="neattiecas",1,IF(E57="atbilst pilnībā",10,IF(E57="atbilst daļēji",100,IF(E57="neatbilst",1000,0))))</f>
        <v>0</v>
      </c>
      <c r="AW57" s="113">
        <v>48</v>
      </c>
      <c r="AX57" s="113" t="s">
        <v>688</v>
      </c>
      <c r="AY57" s="113"/>
      <c r="AZ57" s="41"/>
      <c r="BA57" s="15"/>
      <c r="BB57" s="15"/>
      <c r="BC57" s="105"/>
      <c r="BD57" s="6"/>
      <c r="BE57" s="6"/>
      <c r="BF57" s="168"/>
      <c r="BG57" s="6"/>
      <c r="BH57" s="57"/>
    </row>
    <row r="58" spans="1:60" ht="35.1" customHeight="1" outlineLevel="1" collapsed="1" x14ac:dyDescent="0.25">
      <c r="A58" s="76">
        <v>49</v>
      </c>
      <c r="B58" s="56" t="s">
        <v>23</v>
      </c>
      <c r="C58" s="181" t="s">
        <v>24</v>
      </c>
      <c r="D58" s="182"/>
      <c r="E58" s="98">
        <f>IF(AV58&gt;999,"neatbilst",IF(AV58&gt;99,"atbilst daļēji",IF(AV58&gt;9,"atbilst pilnībā",IF(AV58&gt;0,"neattiecas",0))))</f>
        <v>0</v>
      </c>
      <c r="F58" s="48">
        <f>SUM(F59:F59)</f>
        <v>0</v>
      </c>
      <c r="G58" s="48">
        <f>SUM(G59:G59)</f>
        <v>0</v>
      </c>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8">
        <f>AE8</f>
        <v>0</v>
      </c>
      <c r="AV58" s="113">
        <f>SUM(AV59:AV59)</f>
        <v>0</v>
      </c>
      <c r="AW58" s="113">
        <v>49</v>
      </c>
      <c r="AX58" s="113"/>
      <c r="AY58" s="113" t="s">
        <v>149</v>
      </c>
      <c r="AZ58" s="50"/>
      <c r="BA58" s="51">
        <f>MIN(BA59:BA59)</f>
        <v>0</v>
      </c>
      <c r="BB58" s="51">
        <f>MAX(BB59:BB59)</f>
        <v>0</v>
      </c>
      <c r="BC58" s="104"/>
      <c r="BD58" s="50"/>
      <c r="BE58" s="52"/>
      <c r="BF58" s="53"/>
      <c r="BG58" s="53"/>
      <c r="BH58" s="58"/>
    </row>
    <row r="59" spans="1:60" s="7" customFormat="1" ht="60" hidden="1" customHeight="1" outlineLevel="2" x14ac:dyDescent="0.25">
      <c r="A59" s="76">
        <v>50</v>
      </c>
      <c r="B59" s="180" t="s">
        <v>187</v>
      </c>
      <c r="C59" s="180"/>
      <c r="D59" s="54" t="s">
        <v>329</v>
      </c>
      <c r="E59" s="99"/>
      <c r="F59" s="42">
        <f>COUNTA(H59:R59)</f>
        <v>0</v>
      </c>
      <c r="G59" s="33">
        <f>COUNTA(S59:AT59)</f>
        <v>0</v>
      </c>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43"/>
      <c r="AV59" s="113">
        <f>IF(E59="neattiecas",1,IF(E59="atbilst pilnībā",10,IF(E59="atbilst daļēji",100,IF(E59="neatbilst",1000,0))))</f>
        <v>0</v>
      </c>
      <c r="AW59" s="113">
        <v>50</v>
      </c>
      <c r="AX59" s="113" t="s">
        <v>688</v>
      </c>
      <c r="AY59" s="113"/>
      <c r="AZ59" s="41"/>
      <c r="BA59" s="15"/>
      <c r="BB59" s="15"/>
      <c r="BC59" s="105"/>
      <c r="BD59" s="6"/>
      <c r="BE59" s="6"/>
      <c r="BF59" s="168"/>
      <c r="BG59" s="6"/>
      <c r="BH59" s="57"/>
    </row>
    <row r="60" spans="1:60" ht="35.1" customHeight="1" outlineLevel="1" collapsed="1" x14ac:dyDescent="0.25">
      <c r="A60" s="76">
        <v>51</v>
      </c>
      <c r="B60" s="56" t="s">
        <v>25</v>
      </c>
      <c r="C60" s="181" t="s">
        <v>26</v>
      </c>
      <c r="D60" s="182"/>
      <c r="E60" s="98">
        <f>IF(AV60&gt;999,"neatbilst",IF(AV60&gt;99,"atbilst daļēji",IF(AV60&gt;9,"atbilst pilnībā",IF(AV60&gt;0,"neattiecas",0))))</f>
        <v>0</v>
      </c>
      <c r="F60" s="48">
        <f>SUM(F61:F66)</f>
        <v>0</v>
      </c>
      <c r="G60" s="48">
        <f>SUM(G61:G66)</f>
        <v>0</v>
      </c>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8">
        <f>AF8</f>
        <v>0</v>
      </c>
      <c r="AV60" s="113">
        <f>SUM(AV61:AV66)</f>
        <v>0</v>
      </c>
      <c r="AW60" s="113">
        <v>51</v>
      </c>
      <c r="AX60" s="113"/>
      <c r="AY60" s="113" t="s">
        <v>149</v>
      </c>
      <c r="AZ60" s="50"/>
      <c r="BA60" s="51">
        <f>MIN(BA61:BA66)</f>
        <v>0</v>
      </c>
      <c r="BB60" s="51">
        <f>MAX(BB61:BB66)</f>
        <v>0</v>
      </c>
      <c r="BC60" s="104"/>
      <c r="BD60" s="50"/>
      <c r="BE60" s="52"/>
      <c r="BF60" s="53"/>
      <c r="BG60" s="53"/>
      <c r="BH60" s="58"/>
    </row>
    <row r="61" spans="1:60" s="7" customFormat="1" ht="24.95" hidden="1" customHeight="1" outlineLevel="2" x14ac:dyDescent="0.25">
      <c r="A61" s="76">
        <v>52</v>
      </c>
      <c r="B61" s="180" t="s">
        <v>188</v>
      </c>
      <c r="C61" s="180"/>
      <c r="D61" s="54" t="s">
        <v>331</v>
      </c>
      <c r="E61" s="99"/>
      <c r="F61" s="42">
        <f t="shared" ref="F61:F66" si="5">COUNTA(H61:R61)</f>
        <v>0</v>
      </c>
      <c r="G61" s="33">
        <f t="shared" ref="G61:G66" si="6">COUNTA(S61:AT61)</f>
        <v>0</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43"/>
      <c r="AV61" s="113">
        <f t="shared" ref="AV61:AV66" si="7">IF(E61="neattiecas",1,IF(E61="atbilst pilnībā",10,IF(E61="atbilst daļēji",100,IF(E61="neatbilst",1000,0))))</f>
        <v>0</v>
      </c>
      <c r="AW61" s="113">
        <v>52</v>
      </c>
      <c r="AX61" s="113" t="s">
        <v>688</v>
      </c>
      <c r="AY61" s="113"/>
      <c r="AZ61" s="41"/>
      <c r="BA61" s="15"/>
      <c r="BB61" s="15"/>
      <c r="BC61" s="105"/>
      <c r="BD61" s="6"/>
      <c r="BE61" s="6"/>
      <c r="BF61" s="168"/>
      <c r="BG61" s="6"/>
      <c r="BH61" s="57"/>
    </row>
    <row r="62" spans="1:60" s="7" customFormat="1" ht="24.95" hidden="1" customHeight="1" outlineLevel="2" x14ac:dyDescent="0.25">
      <c r="A62" s="76">
        <v>53</v>
      </c>
      <c r="B62" s="180" t="s">
        <v>189</v>
      </c>
      <c r="C62" s="180"/>
      <c r="D62" s="54" t="s">
        <v>333</v>
      </c>
      <c r="E62" s="99"/>
      <c r="F62" s="42">
        <f t="shared" si="5"/>
        <v>0</v>
      </c>
      <c r="G62" s="33">
        <f t="shared" si="6"/>
        <v>0</v>
      </c>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43"/>
      <c r="AV62" s="113">
        <f t="shared" si="7"/>
        <v>0</v>
      </c>
      <c r="AW62" s="113">
        <v>53</v>
      </c>
      <c r="AX62" s="113" t="s">
        <v>688</v>
      </c>
      <c r="AY62" s="113"/>
      <c r="AZ62" s="41"/>
      <c r="BA62" s="15"/>
      <c r="BB62" s="15"/>
      <c r="BC62" s="105"/>
      <c r="BD62" s="6"/>
      <c r="BE62" s="6"/>
      <c r="BF62" s="168"/>
      <c r="BG62" s="6"/>
      <c r="BH62" s="57"/>
    </row>
    <row r="63" spans="1:60" s="7" customFormat="1" ht="24.95" hidden="1" customHeight="1" outlineLevel="2" x14ac:dyDescent="0.25">
      <c r="A63" s="76">
        <v>54</v>
      </c>
      <c r="B63" s="180" t="s">
        <v>190</v>
      </c>
      <c r="C63" s="180"/>
      <c r="D63" s="54" t="s">
        <v>332</v>
      </c>
      <c r="E63" s="99"/>
      <c r="F63" s="42">
        <f t="shared" si="5"/>
        <v>0</v>
      </c>
      <c r="G63" s="33">
        <f t="shared" si="6"/>
        <v>0</v>
      </c>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43"/>
      <c r="AV63" s="113">
        <f t="shared" si="7"/>
        <v>0</v>
      </c>
      <c r="AW63" s="113">
        <v>54</v>
      </c>
      <c r="AX63" s="113" t="s">
        <v>688</v>
      </c>
      <c r="AY63" s="113"/>
      <c r="AZ63" s="41"/>
      <c r="BA63" s="15"/>
      <c r="BB63" s="15"/>
      <c r="BC63" s="105"/>
      <c r="BD63" s="6"/>
      <c r="BE63" s="6"/>
      <c r="BF63" s="168"/>
      <c r="BG63" s="6"/>
      <c r="BH63" s="57"/>
    </row>
    <row r="64" spans="1:60" s="7" customFormat="1" ht="24.95" hidden="1" customHeight="1" outlineLevel="2" x14ac:dyDescent="0.25">
      <c r="A64" s="76">
        <v>55</v>
      </c>
      <c r="B64" s="180" t="s">
        <v>191</v>
      </c>
      <c r="C64" s="180"/>
      <c r="D64" s="54" t="s">
        <v>335</v>
      </c>
      <c r="E64" s="99"/>
      <c r="F64" s="42">
        <f t="shared" si="5"/>
        <v>0</v>
      </c>
      <c r="G64" s="33">
        <f t="shared" si="6"/>
        <v>0</v>
      </c>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43"/>
      <c r="AV64" s="113">
        <f t="shared" si="7"/>
        <v>0</v>
      </c>
      <c r="AW64" s="113">
        <v>55</v>
      </c>
      <c r="AX64" s="113" t="s">
        <v>688</v>
      </c>
      <c r="AY64" s="113"/>
      <c r="AZ64" s="41"/>
      <c r="BA64" s="15"/>
      <c r="BB64" s="15"/>
      <c r="BC64" s="105"/>
      <c r="BD64" s="6"/>
      <c r="BE64" s="6"/>
      <c r="BF64" s="168"/>
      <c r="BG64" s="6"/>
      <c r="BH64" s="57"/>
    </row>
    <row r="65" spans="1:60" s="7" customFormat="1" ht="24.95" hidden="1" customHeight="1" outlineLevel="2" x14ac:dyDescent="0.25">
      <c r="A65" s="76">
        <v>56</v>
      </c>
      <c r="B65" s="180" t="s">
        <v>192</v>
      </c>
      <c r="C65" s="180"/>
      <c r="D65" s="54" t="s">
        <v>334</v>
      </c>
      <c r="E65" s="99"/>
      <c r="F65" s="42">
        <f t="shared" si="5"/>
        <v>0</v>
      </c>
      <c r="G65" s="33">
        <f t="shared" si="6"/>
        <v>0</v>
      </c>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43"/>
      <c r="AV65" s="113">
        <f t="shared" si="7"/>
        <v>0</v>
      </c>
      <c r="AW65" s="113">
        <v>56</v>
      </c>
      <c r="AX65" s="113" t="s">
        <v>688</v>
      </c>
      <c r="AY65" s="113"/>
      <c r="AZ65" s="41"/>
      <c r="BA65" s="15"/>
      <c r="BB65" s="15"/>
      <c r="BC65" s="105"/>
      <c r="BD65" s="6"/>
      <c r="BE65" s="6"/>
      <c r="BF65" s="168"/>
      <c r="BG65" s="6"/>
      <c r="BH65" s="57"/>
    </row>
    <row r="66" spans="1:60" s="7" customFormat="1" ht="35.1" hidden="1" customHeight="1" outlineLevel="2" x14ac:dyDescent="0.25">
      <c r="A66" s="76">
        <v>57</v>
      </c>
      <c r="B66" s="180" t="s">
        <v>330</v>
      </c>
      <c r="C66" s="180"/>
      <c r="D66" s="54" t="s">
        <v>336</v>
      </c>
      <c r="E66" s="99"/>
      <c r="F66" s="42">
        <f t="shared" si="5"/>
        <v>0</v>
      </c>
      <c r="G66" s="33">
        <f t="shared" si="6"/>
        <v>0</v>
      </c>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43"/>
      <c r="AV66" s="113">
        <f t="shared" si="7"/>
        <v>0</v>
      </c>
      <c r="AW66" s="113">
        <v>57</v>
      </c>
      <c r="AX66" s="113" t="s">
        <v>688</v>
      </c>
      <c r="AY66" s="113"/>
      <c r="AZ66" s="41"/>
      <c r="BA66" s="15"/>
      <c r="BB66" s="15"/>
      <c r="BC66" s="105"/>
      <c r="BD66" s="6"/>
      <c r="BE66" s="6"/>
      <c r="BF66" s="168"/>
      <c r="BG66" s="6"/>
      <c r="BH66" s="57"/>
    </row>
    <row r="67" spans="1:60" ht="35.1" customHeight="1" outlineLevel="1" collapsed="1" x14ac:dyDescent="0.25">
      <c r="A67" s="76">
        <v>58</v>
      </c>
      <c r="B67" s="56" t="s">
        <v>27</v>
      </c>
      <c r="C67" s="181" t="s">
        <v>28</v>
      </c>
      <c r="D67" s="182"/>
      <c r="E67" s="98">
        <f>IF(AV67&gt;999,"neatbilst",IF(AV67&gt;99,"atbilst daļēji",IF(AV67&gt;9,"atbilst pilnībā",IF(AV67&gt;0,"neattiecas",0))))</f>
        <v>0</v>
      </c>
      <c r="F67" s="48">
        <f>SUM(F68:F71)</f>
        <v>0</v>
      </c>
      <c r="G67" s="48">
        <f>SUM(G68:G71)</f>
        <v>0</v>
      </c>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8">
        <f>AG8</f>
        <v>0</v>
      </c>
      <c r="AV67" s="113">
        <f>SUM(AV68:AV71)</f>
        <v>0</v>
      </c>
      <c r="AW67" s="113">
        <v>58</v>
      </c>
      <c r="AX67" s="113"/>
      <c r="AY67" s="113" t="s">
        <v>149</v>
      </c>
      <c r="AZ67" s="50"/>
      <c r="BA67" s="51">
        <f>MIN(BA68:BA71)</f>
        <v>0</v>
      </c>
      <c r="BB67" s="51">
        <f>MAX(BB68:BB71)</f>
        <v>0</v>
      </c>
      <c r="BC67" s="104"/>
      <c r="BD67" s="50"/>
      <c r="BE67" s="52"/>
      <c r="BF67" s="53"/>
      <c r="BG67" s="53"/>
      <c r="BH67" s="58"/>
    </row>
    <row r="68" spans="1:60" s="7" customFormat="1" ht="35.1" hidden="1" customHeight="1" outlineLevel="2" x14ac:dyDescent="0.25">
      <c r="A68" s="76">
        <v>59</v>
      </c>
      <c r="B68" s="180" t="s">
        <v>193</v>
      </c>
      <c r="C68" s="180"/>
      <c r="D68" s="54" t="s">
        <v>552</v>
      </c>
      <c r="E68" s="99"/>
      <c r="F68" s="42">
        <f>COUNTA(H68:R68)</f>
        <v>0</v>
      </c>
      <c r="G68" s="33">
        <f>COUNTA(S68:AT68)</f>
        <v>0</v>
      </c>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43"/>
      <c r="AV68" s="113">
        <f>IF(E68="neattiecas",1,IF(E68="atbilst pilnībā",10,IF(E68="atbilst daļēji",100,IF(E68="neatbilst",1000,0))))</f>
        <v>0</v>
      </c>
      <c r="AW68" s="113">
        <v>59</v>
      </c>
      <c r="AX68" s="113" t="s">
        <v>688</v>
      </c>
      <c r="AY68" s="113"/>
      <c r="AZ68" s="41"/>
      <c r="BA68" s="15"/>
      <c r="BB68" s="15"/>
      <c r="BC68" s="105"/>
      <c r="BD68" s="6"/>
      <c r="BE68" s="6"/>
      <c r="BF68" s="168"/>
      <c r="BG68" s="6"/>
      <c r="BH68" s="57"/>
    </row>
    <row r="69" spans="1:60" s="7" customFormat="1" ht="35.1" hidden="1" customHeight="1" outlineLevel="2" x14ac:dyDescent="0.25">
      <c r="A69" s="76">
        <v>60</v>
      </c>
      <c r="B69" s="180" t="s">
        <v>194</v>
      </c>
      <c r="C69" s="180"/>
      <c r="D69" s="54" t="s">
        <v>553</v>
      </c>
      <c r="E69" s="99"/>
      <c r="F69" s="42">
        <f>COUNTA(H69:R69)</f>
        <v>0</v>
      </c>
      <c r="G69" s="33">
        <f>COUNTA(S69:AT69)</f>
        <v>0</v>
      </c>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43"/>
      <c r="AV69" s="113">
        <f>IF(E69="neattiecas",1,IF(E69="atbilst pilnībā",10,IF(E69="atbilst daļēji",100,IF(E69="neatbilst",1000,0))))</f>
        <v>0</v>
      </c>
      <c r="AW69" s="113">
        <v>60</v>
      </c>
      <c r="AX69" s="113" t="s">
        <v>688</v>
      </c>
      <c r="AY69" s="113"/>
      <c r="AZ69" s="41"/>
      <c r="BA69" s="15"/>
      <c r="BB69" s="15"/>
      <c r="BC69" s="105"/>
      <c r="BD69" s="6"/>
      <c r="BE69" s="6"/>
      <c r="BF69" s="168"/>
      <c r="BG69" s="6"/>
      <c r="BH69" s="57"/>
    </row>
    <row r="70" spans="1:60" s="7" customFormat="1" ht="45" hidden="1" customHeight="1" outlineLevel="2" x14ac:dyDescent="0.25">
      <c r="A70" s="76">
        <v>61</v>
      </c>
      <c r="B70" s="180" t="s">
        <v>195</v>
      </c>
      <c r="C70" s="180"/>
      <c r="D70" s="54" t="s">
        <v>554</v>
      </c>
      <c r="E70" s="99"/>
      <c r="F70" s="42">
        <f>COUNTA(H70:R70)</f>
        <v>0</v>
      </c>
      <c r="G70" s="33">
        <f>COUNTA(S70:AT70)</f>
        <v>0</v>
      </c>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43"/>
      <c r="AV70" s="113">
        <f>IF(E70="neattiecas",1,IF(E70="atbilst pilnībā",10,IF(E70="atbilst daļēji",100,IF(E70="neatbilst",1000,0))))</f>
        <v>0</v>
      </c>
      <c r="AW70" s="113">
        <v>61</v>
      </c>
      <c r="AX70" s="113" t="s">
        <v>688</v>
      </c>
      <c r="AY70" s="113"/>
      <c r="AZ70" s="41"/>
      <c r="BA70" s="15"/>
      <c r="BB70" s="15"/>
      <c r="BC70" s="105"/>
      <c r="BD70" s="6"/>
      <c r="BE70" s="6"/>
      <c r="BF70" s="168"/>
      <c r="BG70" s="6"/>
      <c r="BH70" s="57"/>
    </row>
    <row r="71" spans="1:60" s="7" customFormat="1" ht="35.1" hidden="1" customHeight="1" outlineLevel="2" x14ac:dyDescent="0.25">
      <c r="A71" s="76">
        <v>62</v>
      </c>
      <c r="B71" s="180" t="s">
        <v>196</v>
      </c>
      <c r="C71" s="180"/>
      <c r="D71" s="54" t="s">
        <v>555</v>
      </c>
      <c r="E71" s="99"/>
      <c r="F71" s="42">
        <f>COUNTA(H71:R71)</f>
        <v>0</v>
      </c>
      <c r="G71" s="33">
        <f>COUNTA(S71:AT71)</f>
        <v>0</v>
      </c>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43"/>
      <c r="AV71" s="113">
        <f>IF(E71="neattiecas",1,IF(E71="atbilst pilnībā",10,IF(E71="atbilst daļēji",100,IF(E71="neatbilst",1000,0))))</f>
        <v>0</v>
      </c>
      <c r="AW71" s="113">
        <v>62</v>
      </c>
      <c r="AX71" s="113" t="s">
        <v>688</v>
      </c>
      <c r="AY71" s="113"/>
      <c r="AZ71" s="41"/>
      <c r="BA71" s="15"/>
      <c r="BB71" s="15"/>
      <c r="BC71" s="105"/>
      <c r="BD71" s="6"/>
      <c r="BE71" s="6"/>
      <c r="BF71" s="168"/>
      <c r="BG71" s="6"/>
      <c r="BH71" s="57"/>
    </row>
    <row r="72" spans="1:60" ht="35.1" customHeight="1" outlineLevel="1" collapsed="1" x14ac:dyDescent="0.25">
      <c r="A72" s="76">
        <v>63</v>
      </c>
      <c r="B72" s="56" t="s">
        <v>29</v>
      </c>
      <c r="C72" s="181" t="s">
        <v>30</v>
      </c>
      <c r="D72" s="182"/>
      <c r="E72" s="98">
        <f>IF(AV72&gt;999,"neatbilst",IF(AV72&gt;99,"atbilst daļēji",IF(AV72&gt;9,"atbilst pilnībā",IF(AV72&gt;0,"neattiecas",0))))</f>
        <v>0</v>
      </c>
      <c r="F72" s="48">
        <f>SUM(F73:F77)</f>
        <v>0</v>
      </c>
      <c r="G72" s="48">
        <f>SUM(G73:G77)</f>
        <v>0</v>
      </c>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8">
        <f>AH8</f>
        <v>0</v>
      </c>
      <c r="AV72" s="113">
        <f>SUM(AV73:AV77)</f>
        <v>0</v>
      </c>
      <c r="AW72" s="113">
        <v>63</v>
      </c>
      <c r="AX72" s="113"/>
      <c r="AY72" s="113" t="s">
        <v>149</v>
      </c>
      <c r="AZ72" s="50"/>
      <c r="BA72" s="51">
        <f>MIN(BA73:BA77)</f>
        <v>0</v>
      </c>
      <c r="BB72" s="51">
        <f>MAX(BB73:BB77)</f>
        <v>0</v>
      </c>
      <c r="BC72" s="104"/>
      <c r="BD72" s="50"/>
      <c r="BE72" s="52"/>
      <c r="BF72" s="53"/>
      <c r="BG72" s="53"/>
      <c r="BH72" s="58"/>
    </row>
    <row r="73" spans="1:60" s="7" customFormat="1" ht="35.1" hidden="1" customHeight="1" outlineLevel="2" x14ac:dyDescent="0.25">
      <c r="A73" s="76">
        <v>64</v>
      </c>
      <c r="B73" s="180" t="s">
        <v>197</v>
      </c>
      <c r="C73" s="180"/>
      <c r="D73" s="54" t="s">
        <v>337</v>
      </c>
      <c r="E73" s="99"/>
      <c r="F73" s="42">
        <f>COUNTA(H73:R73)</f>
        <v>0</v>
      </c>
      <c r="G73" s="33">
        <f>COUNTA(S73:AT73)</f>
        <v>0</v>
      </c>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43"/>
      <c r="AV73" s="113">
        <f>IF(E73="neattiecas",1,IF(E73="atbilst pilnībā",10,IF(E73="atbilst daļēji",100,IF(E73="neatbilst",1000,0))))</f>
        <v>0</v>
      </c>
      <c r="AW73" s="113">
        <v>64</v>
      </c>
      <c r="AX73" s="113" t="s">
        <v>688</v>
      </c>
      <c r="AY73" s="113"/>
      <c r="AZ73" s="41"/>
      <c r="BA73" s="15"/>
      <c r="BB73" s="15"/>
      <c r="BC73" s="105"/>
      <c r="BD73" s="6"/>
      <c r="BE73" s="6"/>
      <c r="BF73" s="168"/>
      <c r="BG73" s="6"/>
      <c r="BH73" s="57"/>
    </row>
    <row r="74" spans="1:60" s="7" customFormat="1" ht="35.1" hidden="1" customHeight="1" outlineLevel="2" x14ac:dyDescent="0.25">
      <c r="A74" s="76">
        <v>65</v>
      </c>
      <c r="B74" s="180" t="s">
        <v>198</v>
      </c>
      <c r="C74" s="180"/>
      <c r="D74" s="54" t="s">
        <v>338</v>
      </c>
      <c r="E74" s="99"/>
      <c r="F74" s="42">
        <f>COUNTA(H74:R74)</f>
        <v>0</v>
      </c>
      <c r="G74" s="33">
        <f>COUNTA(S74:AT74)</f>
        <v>0</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43"/>
      <c r="AV74" s="113">
        <f>IF(E74="neattiecas",1,IF(E74="atbilst pilnībā",10,IF(E74="atbilst daļēji",100,IF(E74="neatbilst",1000,0))))</f>
        <v>0</v>
      </c>
      <c r="AW74" s="113">
        <v>65</v>
      </c>
      <c r="AX74" s="113" t="s">
        <v>688</v>
      </c>
      <c r="AY74" s="113"/>
      <c r="AZ74" s="41"/>
      <c r="BA74" s="15"/>
      <c r="BB74" s="15"/>
      <c r="BC74" s="105"/>
      <c r="BD74" s="6"/>
      <c r="BE74" s="6"/>
      <c r="BF74" s="168"/>
      <c r="BG74" s="6"/>
      <c r="BH74" s="57"/>
    </row>
    <row r="75" spans="1:60" s="7" customFormat="1" ht="35.1" hidden="1" customHeight="1" outlineLevel="2" x14ac:dyDescent="0.25">
      <c r="A75" s="76">
        <v>66</v>
      </c>
      <c r="B75" s="180" t="s">
        <v>199</v>
      </c>
      <c r="C75" s="180"/>
      <c r="D75" s="54" t="s">
        <v>657</v>
      </c>
      <c r="E75" s="99"/>
      <c r="F75" s="42">
        <f>COUNTA(H75:R75)</f>
        <v>0</v>
      </c>
      <c r="G75" s="33">
        <f>COUNTA(S75:AT75)</f>
        <v>0</v>
      </c>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43"/>
      <c r="AV75" s="113">
        <f>IF(E75="neattiecas",1,IF(E75="atbilst pilnībā",10,IF(E75="atbilst daļēji",100,IF(E75="neatbilst",1000,0))))</f>
        <v>0</v>
      </c>
      <c r="AW75" s="113">
        <v>66</v>
      </c>
      <c r="AX75" s="113" t="s">
        <v>688</v>
      </c>
      <c r="AY75" s="113"/>
      <c r="AZ75" s="41"/>
      <c r="BA75" s="15"/>
      <c r="BB75" s="15"/>
      <c r="BC75" s="105"/>
      <c r="BD75" s="6"/>
      <c r="BE75" s="6"/>
      <c r="BF75" s="168"/>
      <c r="BG75" s="6"/>
      <c r="BH75" s="57"/>
    </row>
    <row r="76" spans="1:60" s="7" customFormat="1" ht="35.1" hidden="1" customHeight="1" outlineLevel="2" x14ac:dyDescent="0.25">
      <c r="A76" s="76">
        <v>67</v>
      </c>
      <c r="B76" s="180" t="s">
        <v>200</v>
      </c>
      <c r="C76" s="180"/>
      <c r="D76" s="54" t="s">
        <v>339</v>
      </c>
      <c r="E76" s="99"/>
      <c r="F76" s="42">
        <f>COUNTA(H76:R76)</f>
        <v>0</v>
      </c>
      <c r="G76" s="33">
        <f>COUNTA(S76:AT76)</f>
        <v>0</v>
      </c>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43"/>
      <c r="AV76" s="113">
        <f>IF(E76="neattiecas",1,IF(E76="atbilst pilnībā",10,IF(E76="atbilst daļēji",100,IF(E76="neatbilst",1000,0))))</f>
        <v>0</v>
      </c>
      <c r="AW76" s="113">
        <v>67</v>
      </c>
      <c r="AX76" s="113" t="s">
        <v>688</v>
      </c>
      <c r="AY76" s="113"/>
      <c r="AZ76" s="41"/>
      <c r="BA76" s="15"/>
      <c r="BB76" s="15"/>
      <c r="BC76" s="105"/>
      <c r="BD76" s="6"/>
      <c r="BE76" s="6"/>
      <c r="BF76" s="168"/>
      <c r="BG76" s="6"/>
      <c r="BH76" s="57"/>
    </row>
    <row r="77" spans="1:60" s="7" customFormat="1" ht="24.95" hidden="1" customHeight="1" outlineLevel="2" x14ac:dyDescent="0.25">
      <c r="A77" s="76">
        <v>68</v>
      </c>
      <c r="B77" s="180" t="s">
        <v>201</v>
      </c>
      <c r="C77" s="180"/>
      <c r="D77" s="54" t="s">
        <v>340</v>
      </c>
      <c r="E77" s="99"/>
      <c r="F77" s="42">
        <f>COUNTA(H77:R77)</f>
        <v>0</v>
      </c>
      <c r="G77" s="33">
        <f>COUNTA(S77:AT77)</f>
        <v>0</v>
      </c>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43"/>
      <c r="AV77" s="113">
        <f>IF(E77="neattiecas",1,IF(E77="atbilst pilnībā",10,IF(E77="atbilst daļēji",100,IF(E77="neatbilst",1000,0))))</f>
        <v>0</v>
      </c>
      <c r="AW77" s="113">
        <v>68</v>
      </c>
      <c r="AX77" s="113" t="s">
        <v>688</v>
      </c>
      <c r="AY77" s="113"/>
      <c r="AZ77" s="41"/>
      <c r="BA77" s="15"/>
      <c r="BB77" s="15"/>
      <c r="BC77" s="105"/>
      <c r="BD77" s="6"/>
      <c r="BE77" s="6"/>
      <c r="BF77" s="168"/>
      <c r="BG77" s="6"/>
      <c r="BH77" s="57"/>
    </row>
    <row r="78" spans="1:60" ht="35.1" customHeight="1" outlineLevel="1" collapsed="1" x14ac:dyDescent="0.25">
      <c r="A78" s="76">
        <v>69</v>
      </c>
      <c r="B78" s="56" t="s">
        <v>31</v>
      </c>
      <c r="C78" s="181" t="s">
        <v>32</v>
      </c>
      <c r="D78" s="182"/>
      <c r="E78" s="98">
        <f>IF(AV78&gt;999,"neatbilst",IF(AV78&gt;99,"atbilst daļēji",IF(AV78&gt;9,"atbilst pilnībā",IF(AV78&gt;0,"neattiecas",0))))</f>
        <v>0</v>
      </c>
      <c r="F78" s="48">
        <f>SUM(F79:F81)</f>
        <v>0</v>
      </c>
      <c r="G78" s="48">
        <f>SUM(G79:G81)</f>
        <v>0</v>
      </c>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8">
        <f>AI8</f>
        <v>0</v>
      </c>
      <c r="AV78" s="113">
        <f>SUM(AV79:AV81)</f>
        <v>0</v>
      </c>
      <c r="AW78" s="113">
        <v>69</v>
      </c>
      <c r="AX78" s="113"/>
      <c r="AY78" s="113" t="s">
        <v>149</v>
      </c>
      <c r="AZ78" s="50"/>
      <c r="BA78" s="51">
        <f>MIN(BA79:BA81)</f>
        <v>0</v>
      </c>
      <c r="BB78" s="51">
        <f>MAX(BB79:BB81)</f>
        <v>0</v>
      </c>
      <c r="BC78" s="104"/>
      <c r="BD78" s="50"/>
      <c r="BE78" s="52"/>
      <c r="BF78" s="53"/>
      <c r="BG78" s="53"/>
      <c r="BH78" s="58"/>
    </row>
    <row r="79" spans="1:60" s="7" customFormat="1" ht="45" hidden="1" customHeight="1" outlineLevel="2" x14ac:dyDescent="0.25">
      <c r="A79" s="76">
        <v>70</v>
      </c>
      <c r="B79" s="180" t="s">
        <v>202</v>
      </c>
      <c r="C79" s="180"/>
      <c r="D79" s="54" t="s">
        <v>658</v>
      </c>
      <c r="E79" s="99"/>
      <c r="F79" s="42">
        <f>COUNTA(H79:R79)</f>
        <v>0</v>
      </c>
      <c r="G79" s="33">
        <f>COUNTA(S79:AT79)</f>
        <v>0</v>
      </c>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43"/>
      <c r="AV79" s="113">
        <f>IF(E79="neattiecas",1,IF(E79="atbilst pilnībā",10,IF(E79="atbilst daļēji",100,IF(E79="neatbilst",1000,0))))</f>
        <v>0</v>
      </c>
      <c r="AW79" s="113">
        <v>70</v>
      </c>
      <c r="AX79" s="113" t="s">
        <v>688</v>
      </c>
      <c r="AY79" s="113"/>
      <c r="AZ79" s="41"/>
      <c r="BA79" s="15"/>
      <c r="BB79" s="15"/>
      <c r="BC79" s="105"/>
      <c r="BD79" s="6"/>
      <c r="BE79" s="6"/>
      <c r="BF79" s="168"/>
      <c r="BG79" s="6"/>
      <c r="BH79" s="57"/>
    </row>
    <row r="80" spans="1:60" s="7" customFormat="1" ht="35.1" hidden="1" customHeight="1" outlineLevel="2" x14ac:dyDescent="0.25">
      <c r="A80" s="76">
        <v>71</v>
      </c>
      <c r="B80" s="180" t="s">
        <v>203</v>
      </c>
      <c r="C80" s="180"/>
      <c r="D80" s="54" t="s">
        <v>659</v>
      </c>
      <c r="E80" s="99"/>
      <c r="F80" s="42">
        <f>COUNTA(H80:R80)</f>
        <v>0</v>
      </c>
      <c r="G80" s="33">
        <f>COUNTA(S80:AT80)</f>
        <v>0</v>
      </c>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43"/>
      <c r="AV80" s="113">
        <f>IF(E80="neattiecas",1,IF(E80="atbilst pilnībā",10,IF(E80="atbilst daļēji",100,IF(E80="neatbilst",1000,0))))</f>
        <v>0</v>
      </c>
      <c r="AW80" s="113">
        <v>71</v>
      </c>
      <c r="AX80" s="113" t="s">
        <v>688</v>
      </c>
      <c r="AY80" s="113"/>
      <c r="AZ80" s="41"/>
      <c r="BA80" s="15"/>
      <c r="BB80" s="15"/>
      <c r="BC80" s="105"/>
      <c r="BD80" s="6"/>
      <c r="BE80" s="6"/>
      <c r="BF80" s="168"/>
      <c r="BG80" s="6"/>
      <c r="BH80" s="57"/>
    </row>
    <row r="81" spans="1:60" s="7" customFormat="1" ht="35.1" hidden="1" customHeight="1" outlineLevel="2" x14ac:dyDescent="0.25">
      <c r="A81" s="76">
        <v>72</v>
      </c>
      <c r="B81" s="180" t="s">
        <v>204</v>
      </c>
      <c r="C81" s="180"/>
      <c r="D81" s="54" t="s">
        <v>660</v>
      </c>
      <c r="E81" s="99"/>
      <c r="F81" s="42">
        <f>COUNTA(H81:R81)</f>
        <v>0</v>
      </c>
      <c r="G81" s="33">
        <f>COUNTA(S81:AT81)</f>
        <v>0</v>
      </c>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43"/>
      <c r="AV81" s="113">
        <f>IF(E81="neattiecas",1,IF(E81="atbilst pilnībā",10,IF(E81="atbilst daļēji",100,IF(E81="neatbilst",1000,0))))</f>
        <v>0</v>
      </c>
      <c r="AW81" s="113">
        <v>72</v>
      </c>
      <c r="AX81" s="113" t="s">
        <v>688</v>
      </c>
      <c r="AY81" s="113"/>
      <c r="AZ81" s="41"/>
      <c r="BA81" s="15"/>
      <c r="BB81" s="15"/>
      <c r="BC81" s="105"/>
      <c r="BD81" s="6"/>
      <c r="BE81" s="6"/>
      <c r="BF81" s="168"/>
      <c r="BG81" s="6"/>
      <c r="BH81" s="57"/>
    </row>
    <row r="82" spans="1:60" ht="35.1" customHeight="1" outlineLevel="1" collapsed="1" x14ac:dyDescent="0.25">
      <c r="A82" s="76">
        <v>73</v>
      </c>
      <c r="B82" s="56" t="s">
        <v>33</v>
      </c>
      <c r="C82" s="181" t="s">
        <v>87</v>
      </c>
      <c r="D82" s="182"/>
      <c r="E82" s="98">
        <f>IF(AV82&gt;999,"neatbilst",IF(AV82&gt;99,"atbilst daļēji",IF(AV82&gt;9,"atbilst pilnībā",IF(AV82&gt;0,"neattiecas",0))))</f>
        <v>0</v>
      </c>
      <c r="F82" s="48">
        <f>SUM(F83:F86)</f>
        <v>0</v>
      </c>
      <c r="G82" s="48">
        <f>SUM(G83:G86)</f>
        <v>0</v>
      </c>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8">
        <f>AJ8</f>
        <v>0</v>
      </c>
      <c r="AV82" s="113">
        <f>SUM(AV83:AV86)</f>
        <v>0</v>
      </c>
      <c r="AW82" s="113">
        <v>73</v>
      </c>
      <c r="AX82" s="113"/>
      <c r="AY82" s="113" t="s">
        <v>149</v>
      </c>
      <c r="AZ82" s="50"/>
      <c r="BA82" s="51">
        <f>MIN(BA83:BA86)</f>
        <v>0</v>
      </c>
      <c r="BB82" s="51">
        <f>MAX(BB83:BB86)</f>
        <v>0</v>
      </c>
      <c r="BC82" s="104"/>
      <c r="BD82" s="50"/>
      <c r="BE82" s="52"/>
      <c r="BF82" s="53"/>
      <c r="BG82" s="53"/>
      <c r="BH82" s="58"/>
    </row>
    <row r="83" spans="1:60" s="7" customFormat="1" ht="35.1" hidden="1" customHeight="1" outlineLevel="2" x14ac:dyDescent="0.25">
      <c r="A83" s="76">
        <v>74</v>
      </c>
      <c r="B83" s="180" t="s">
        <v>205</v>
      </c>
      <c r="C83" s="180"/>
      <c r="D83" s="54" t="s">
        <v>661</v>
      </c>
      <c r="E83" s="99"/>
      <c r="F83" s="42">
        <f>COUNTA(H83:R83)</f>
        <v>0</v>
      </c>
      <c r="G83" s="33">
        <f>COUNTA(S83:AT83)</f>
        <v>0</v>
      </c>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43"/>
      <c r="AV83" s="113">
        <f>IF(E83="neattiecas",1,IF(E83="atbilst pilnībā",10,IF(E83="atbilst daļēji",100,IF(E83="neatbilst",1000,0))))</f>
        <v>0</v>
      </c>
      <c r="AW83" s="113">
        <v>74</v>
      </c>
      <c r="AX83" s="113" t="s">
        <v>688</v>
      </c>
      <c r="AY83" s="113"/>
      <c r="AZ83" s="41"/>
      <c r="BA83" s="15"/>
      <c r="BB83" s="15"/>
      <c r="BC83" s="105"/>
      <c r="BD83" s="6"/>
      <c r="BE83" s="6"/>
      <c r="BF83" s="168"/>
      <c r="BG83" s="6"/>
      <c r="BH83" s="57"/>
    </row>
    <row r="84" spans="1:60" s="7" customFormat="1" ht="35.1" hidden="1" customHeight="1" outlineLevel="2" x14ac:dyDescent="0.25">
      <c r="A84" s="76">
        <v>75</v>
      </c>
      <c r="B84" s="180" t="s">
        <v>206</v>
      </c>
      <c r="C84" s="180"/>
      <c r="D84" s="54" t="s">
        <v>341</v>
      </c>
      <c r="E84" s="99"/>
      <c r="F84" s="42">
        <f>COUNTA(H84:R84)</f>
        <v>0</v>
      </c>
      <c r="G84" s="33">
        <f>COUNTA(S84:AT84)</f>
        <v>0</v>
      </c>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43"/>
      <c r="AV84" s="113">
        <f>IF(E84="neattiecas",1,IF(E84="atbilst pilnībā",10,IF(E84="atbilst daļēji",100,IF(E84="neatbilst",1000,0))))</f>
        <v>0</v>
      </c>
      <c r="AW84" s="113">
        <v>75</v>
      </c>
      <c r="AX84" s="113" t="s">
        <v>688</v>
      </c>
      <c r="AY84" s="113"/>
      <c r="AZ84" s="41"/>
      <c r="BA84" s="15"/>
      <c r="BB84" s="15"/>
      <c r="BC84" s="105"/>
      <c r="BD84" s="6"/>
      <c r="BE84" s="6"/>
      <c r="BF84" s="168"/>
      <c r="BG84" s="6"/>
      <c r="BH84" s="57"/>
    </row>
    <row r="85" spans="1:60" s="7" customFormat="1" ht="35.1" hidden="1" customHeight="1" outlineLevel="2" x14ac:dyDescent="0.25">
      <c r="A85" s="76">
        <v>76</v>
      </c>
      <c r="B85" s="180" t="s">
        <v>207</v>
      </c>
      <c r="C85" s="180"/>
      <c r="D85" s="54" t="s">
        <v>342</v>
      </c>
      <c r="E85" s="99"/>
      <c r="F85" s="42">
        <f>COUNTA(H85:R85)</f>
        <v>0</v>
      </c>
      <c r="G85" s="33">
        <f>COUNTA(S85:AT85)</f>
        <v>0</v>
      </c>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43"/>
      <c r="AV85" s="113">
        <f>IF(E85="neattiecas",1,IF(E85="atbilst pilnībā",10,IF(E85="atbilst daļēji",100,IF(E85="neatbilst",1000,0))))</f>
        <v>0</v>
      </c>
      <c r="AW85" s="113">
        <v>76</v>
      </c>
      <c r="AX85" s="113" t="s">
        <v>688</v>
      </c>
      <c r="AY85" s="113"/>
      <c r="AZ85" s="41"/>
      <c r="BA85" s="15"/>
      <c r="BB85" s="15"/>
      <c r="BC85" s="105"/>
      <c r="BD85" s="6"/>
      <c r="BE85" s="6"/>
      <c r="BF85" s="168"/>
      <c r="BG85" s="6"/>
      <c r="BH85" s="57"/>
    </row>
    <row r="86" spans="1:60" s="7" customFormat="1" ht="24.95" hidden="1" customHeight="1" outlineLevel="2" x14ac:dyDescent="0.25">
      <c r="A86" s="76">
        <v>77</v>
      </c>
      <c r="B86" s="180" t="s">
        <v>208</v>
      </c>
      <c r="C86" s="180"/>
      <c r="D86" s="54" t="s">
        <v>343</v>
      </c>
      <c r="E86" s="99"/>
      <c r="F86" s="42">
        <f>COUNTA(H86:R86)</f>
        <v>0</v>
      </c>
      <c r="G86" s="33">
        <f>COUNTA(S86:AT86)</f>
        <v>0</v>
      </c>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43"/>
      <c r="AV86" s="113">
        <f>IF(E86="neattiecas",1,IF(E86="atbilst pilnībā",10,IF(E86="atbilst daļēji",100,IF(E86="neatbilst",1000,0))))</f>
        <v>0</v>
      </c>
      <c r="AW86" s="113">
        <v>77</v>
      </c>
      <c r="AX86" s="113" t="s">
        <v>688</v>
      </c>
      <c r="AY86" s="113"/>
      <c r="AZ86" s="41"/>
      <c r="BA86" s="15"/>
      <c r="BB86" s="15"/>
      <c r="BC86" s="105"/>
      <c r="BD86" s="6"/>
      <c r="BE86" s="6"/>
      <c r="BF86" s="168"/>
      <c r="BG86" s="6"/>
      <c r="BH86" s="57"/>
    </row>
    <row r="87" spans="1:60" ht="35.1" customHeight="1" outlineLevel="1" collapsed="1" x14ac:dyDescent="0.25">
      <c r="A87" s="76">
        <v>78</v>
      </c>
      <c r="B87" s="56" t="s">
        <v>34</v>
      </c>
      <c r="C87" s="181" t="s">
        <v>88</v>
      </c>
      <c r="D87" s="182"/>
      <c r="E87" s="98">
        <f>IF(AV87&gt;999,"neatbilst",IF(AV87&gt;99,"atbilst daļēji",IF(AV87&gt;9,"atbilst pilnībā",IF(AV87&gt;0,"neattiecas",0))))</f>
        <v>0</v>
      </c>
      <c r="F87" s="48">
        <f>SUM(F88:F90)</f>
        <v>0</v>
      </c>
      <c r="G87" s="48">
        <f>SUM(G88:G90)</f>
        <v>0</v>
      </c>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8">
        <f>AK8</f>
        <v>0</v>
      </c>
      <c r="AV87" s="113">
        <f>SUM(AV88:AV90)</f>
        <v>0</v>
      </c>
      <c r="AW87" s="113">
        <v>78</v>
      </c>
      <c r="AX87" s="113"/>
      <c r="AY87" s="113" t="s">
        <v>149</v>
      </c>
      <c r="AZ87" s="50"/>
      <c r="BA87" s="51">
        <f>MIN(BA88:BA90)</f>
        <v>0</v>
      </c>
      <c r="BB87" s="51">
        <f>MAX(BB88:BB90)</f>
        <v>0</v>
      </c>
      <c r="BC87" s="104"/>
      <c r="BD87" s="50"/>
      <c r="BE87" s="52"/>
      <c r="BF87" s="53"/>
      <c r="BG87" s="53"/>
      <c r="BH87" s="58"/>
    </row>
    <row r="88" spans="1:60" s="7" customFormat="1" ht="35.1" hidden="1" customHeight="1" outlineLevel="2" x14ac:dyDescent="0.25">
      <c r="A88" s="76">
        <v>79</v>
      </c>
      <c r="B88" s="180" t="s">
        <v>209</v>
      </c>
      <c r="C88" s="180"/>
      <c r="D88" s="54" t="s">
        <v>344</v>
      </c>
      <c r="E88" s="99"/>
      <c r="F88" s="42">
        <f>COUNTA(H88:R88)</f>
        <v>0</v>
      </c>
      <c r="G88" s="33">
        <f>COUNTA(S88:AT88)</f>
        <v>0</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43"/>
      <c r="AV88" s="113">
        <f>IF(E88="neattiecas",1,IF(E88="atbilst pilnībā",10,IF(E88="atbilst daļēji",100,IF(E88="neatbilst",1000,0))))</f>
        <v>0</v>
      </c>
      <c r="AW88" s="113">
        <v>79</v>
      </c>
      <c r="AX88" s="113" t="s">
        <v>688</v>
      </c>
      <c r="AY88" s="113"/>
      <c r="AZ88" s="41"/>
      <c r="BA88" s="15"/>
      <c r="BB88" s="15"/>
      <c r="BC88" s="105"/>
      <c r="BD88" s="6"/>
      <c r="BE88" s="6"/>
      <c r="BF88" s="168"/>
      <c r="BG88" s="6"/>
      <c r="BH88" s="57"/>
    </row>
    <row r="89" spans="1:60" s="7" customFormat="1" ht="24.95" hidden="1" customHeight="1" outlineLevel="2" x14ac:dyDescent="0.25">
      <c r="A89" s="76">
        <v>80</v>
      </c>
      <c r="B89" s="180" t="s">
        <v>210</v>
      </c>
      <c r="C89" s="180"/>
      <c r="D89" s="54" t="s">
        <v>630</v>
      </c>
      <c r="E89" s="99"/>
      <c r="F89" s="42">
        <f>COUNTA(H89:R89)</f>
        <v>0</v>
      </c>
      <c r="G89" s="33">
        <f>COUNTA(S89:AT89)</f>
        <v>0</v>
      </c>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43"/>
      <c r="AV89" s="113">
        <f>IF(E89="neattiecas",1,IF(E89="atbilst pilnībā",10,IF(E89="atbilst daļēji",100,IF(E89="neatbilst",1000,0))))</f>
        <v>0</v>
      </c>
      <c r="AW89" s="113">
        <v>80</v>
      </c>
      <c r="AX89" s="113" t="s">
        <v>688</v>
      </c>
      <c r="AY89" s="113"/>
      <c r="AZ89" s="41"/>
      <c r="BA89" s="15"/>
      <c r="BB89" s="15"/>
      <c r="BC89" s="105"/>
      <c r="BD89" s="6"/>
      <c r="BE89" s="6"/>
      <c r="BF89" s="168"/>
      <c r="BG89" s="6"/>
      <c r="BH89" s="57"/>
    </row>
    <row r="90" spans="1:60" s="7" customFormat="1" ht="35.1" hidden="1" customHeight="1" outlineLevel="2" x14ac:dyDescent="0.25">
      <c r="A90" s="76">
        <v>81</v>
      </c>
      <c r="B90" s="180" t="s">
        <v>211</v>
      </c>
      <c r="C90" s="180"/>
      <c r="D90" s="54" t="s">
        <v>345</v>
      </c>
      <c r="E90" s="99"/>
      <c r="F90" s="42">
        <f>COUNTA(H90:R90)</f>
        <v>0</v>
      </c>
      <c r="G90" s="33">
        <f>COUNTA(S90:AT90)</f>
        <v>0</v>
      </c>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43"/>
      <c r="AV90" s="113">
        <f>IF(E90="neattiecas",1,IF(E90="atbilst pilnībā",10,IF(E90="atbilst daļēji",100,IF(E90="neatbilst",1000,0))))</f>
        <v>0</v>
      </c>
      <c r="AW90" s="113">
        <v>81</v>
      </c>
      <c r="AX90" s="113" t="s">
        <v>688</v>
      </c>
      <c r="AY90" s="113"/>
      <c r="AZ90" s="41"/>
      <c r="BA90" s="15"/>
      <c r="BB90" s="15"/>
      <c r="BC90" s="105"/>
      <c r="BD90" s="6"/>
      <c r="BE90" s="6"/>
      <c r="BF90" s="168"/>
      <c r="BG90" s="6"/>
      <c r="BH90" s="57"/>
    </row>
    <row r="91" spans="1:60" ht="35.1" customHeight="1" outlineLevel="1" collapsed="1" x14ac:dyDescent="0.25">
      <c r="A91" s="76">
        <v>82</v>
      </c>
      <c r="B91" s="56" t="s">
        <v>35</v>
      </c>
      <c r="C91" s="181" t="s">
        <v>36</v>
      </c>
      <c r="D91" s="182"/>
      <c r="E91" s="98">
        <f>IF(AV91&gt;999,"neatbilst",IF(AV91&gt;99,"atbilst daļēji",IF(AV91&gt;9,"atbilst pilnībā",IF(AV91&gt;0,"neattiecas",0))))</f>
        <v>0</v>
      </c>
      <c r="F91" s="48">
        <f>SUM(F92:F94)</f>
        <v>0</v>
      </c>
      <c r="G91" s="48">
        <f>SUM(G92:G94)</f>
        <v>0</v>
      </c>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8">
        <f>AL8</f>
        <v>0</v>
      </c>
      <c r="AV91" s="113">
        <f>SUM(AV92:AV94)</f>
        <v>0</v>
      </c>
      <c r="AW91" s="113">
        <v>82</v>
      </c>
      <c r="AX91" s="113"/>
      <c r="AY91" s="113" t="s">
        <v>149</v>
      </c>
      <c r="AZ91" s="50"/>
      <c r="BA91" s="51">
        <f>MIN(BA92:BA94)</f>
        <v>0</v>
      </c>
      <c r="BB91" s="51">
        <f>MAX(BB92:BB94)</f>
        <v>0</v>
      </c>
      <c r="BC91" s="104"/>
      <c r="BD91" s="50"/>
      <c r="BE91" s="52"/>
      <c r="BF91" s="53"/>
      <c r="BG91" s="53"/>
      <c r="BH91" s="58"/>
    </row>
    <row r="92" spans="1:60" s="7" customFormat="1" ht="35.1" hidden="1" customHeight="1" outlineLevel="2" x14ac:dyDescent="0.25">
      <c r="A92" s="76">
        <v>83</v>
      </c>
      <c r="B92" s="180" t="s">
        <v>212</v>
      </c>
      <c r="C92" s="180"/>
      <c r="D92" s="54" t="s">
        <v>631</v>
      </c>
      <c r="E92" s="99"/>
      <c r="F92" s="42">
        <f>COUNTA(H92:R92)</f>
        <v>0</v>
      </c>
      <c r="G92" s="33">
        <f>COUNTA(S92:AT92)</f>
        <v>0</v>
      </c>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43"/>
      <c r="AV92" s="113">
        <f>IF(E92="neattiecas",1,IF(E92="atbilst pilnībā",10,IF(E92="atbilst daļēji",100,IF(E92="neatbilst",1000,0))))</f>
        <v>0</v>
      </c>
      <c r="AW92" s="113">
        <v>83</v>
      </c>
      <c r="AX92" s="113" t="s">
        <v>688</v>
      </c>
      <c r="AY92" s="113"/>
      <c r="AZ92" s="41"/>
      <c r="BA92" s="15"/>
      <c r="BB92" s="15"/>
      <c r="BC92" s="105"/>
      <c r="BD92" s="6"/>
      <c r="BE92" s="6"/>
      <c r="BF92" s="168"/>
      <c r="BG92" s="6"/>
      <c r="BH92" s="57"/>
    </row>
    <row r="93" spans="1:60" s="7" customFormat="1" ht="24.95" hidden="1" customHeight="1" outlineLevel="2" x14ac:dyDescent="0.25">
      <c r="A93" s="76">
        <v>84</v>
      </c>
      <c r="B93" s="180" t="s">
        <v>213</v>
      </c>
      <c r="C93" s="180"/>
      <c r="D93" s="54" t="s">
        <v>346</v>
      </c>
      <c r="E93" s="99"/>
      <c r="F93" s="42">
        <f>COUNTA(H93:R93)</f>
        <v>0</v>
      </c>
      <c r="G93" s="33">
        <f>COUNTA(S93:AT93)</f>
        <v>0</v>
      </c>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43"/>
      <c r="AV93" s="113">
        <f>IF(E93="neattiecas",1,IF(E93="atbilst pilnībā",10,IF(E93="atbilst daļēji",100,IF(E93="neatbilst",1000,0))))</f>
        <v>0</v>
      </c>
      <c r="AW93" s="113">
        <v>84</v>
      </c>
      <c r="AX93" s="113" t="s">
        <v>688</v>
      </c>
      <c r="AY93" s="113"/>
      <c r="AZ93" s="41"/>
      <c r="BA93" s="15"/>
      <c r="BB93" s="15"/>
      <c r="BC93" s="105"/>
      <c r="BD93" s="6"/>
      <c r="BE93" s="6"/>
      <c r="BF93" s="168"/>
      <c r="BG93" s="6"/>
      <c r="BH93" s="57"/>
    </row>
    <row r="94" spans="1:60" s="7" customFormat="1" ht="35.1" hidden="1" customHeight="1" outlineLevel="2" x14ac:dyDescent="0.25">
      <c r="A94" s="76">
        <v>85</v>
      </c>
      <c r="B94" s="180" t="s">
        <v>214</v>
      </c>
      <c r="C94" s="180"/>
      <c r="D94" s="54" t="s">
        <v>347</v>
      </c>
      <c r="E94" s="99"/>
      <c r="F94" s="42">
        <f>COUNTA(H94:R94)</f>
        <v>0</v>
      </c>
      <c r="G94" s="33">
        <f>COUNTA(S94:AT94)</f>
        <v>0</v>
      </c>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43"/>
      <c r="AV94" s="113">
        <f>IF(E94="neattiecas",1,IF(E94="atbilst pilnībā",10,IF(E94="atbilst daļēji",100,IF(E94="neatbilst",1000,0))))</f>
        <v>0</v>
      </c>
      <c r="AW94" s="113">
        <v>85</v>
      </c>
      <c r="AX94" s="113" t="s">
        <v>688</v>
      </c>
      <c r="AY94" s="113"/>
      <c r="AZ94" s="41"/>
      <c r="BA94" s="15"/>
      <c r="BB94" s="15"/>
      <c r="BC94" s="105"/>
      <c r="BD94" s="6"/>
      <c r="BE94" s="6"/>
      <c r="BF94" s="168"/>
      <c r="BG94" s="6"/>
      <c r="BH94" s="57"/>
    </row>
    <row r="95" spans="1:60" ht="35.1" customHeight="1" outlineLevel="1" collapsed="1" x14ac:dyDescent="0.25">
      <c r="A95" s="76">
        <v>86</v>
      </c>
      <c r="B95" s="56" t="s">
        <v>37</v>
      </c>
      <c r="C95" s="181" t="s">
        <v>38</v>
      </c>
      <c r="D95" s="182"/>
      <c r="E95" s="98">
        <f>IF(AV95&gt;999,"neatbilst",IF(AV95&gt;99,"atbilst daļēji",IF(AV95&gt;9,"atbilst pilnībā",IF(AV95&gt;0,"neattiecas",0))))</f>
        <v>0</v>
      </c>
      <c r="F95" s="48">
        <f>SUM(F96:F97)</f>
        <v>0</v>
      </c>
      <c r="G95" s="48">
        <f>SUM(G96:G97)</f>
        <v>0</v>
      </c>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8">
        <f>AM8</f>
        <v>0</v>
      </c>
      <c r="AV95" s="113">
        <f>SUM(AV96:AV97)</f>
        <v>0</v>
      </c>
      <c r="AW95" s="113">
        <v>86</v>
      </c>
      <c r="AX95" s="113"/>
      <c r="AY95" s="113" t="s">
        <v>149</v>
      </c>
      <c r="AZ95" s="50"/>
      <c r="BA95" s="51">
        <f>MIN(BA96:BA97)</f>
        <v>0</v>
      </c>
      <c r="BB95" s="51">
        <f>MAX(BB96:BB97)</f>
        <v>0</v>
      </c>
      <c r="BC95" s="104"/>
      <c r="BD95" s="50"/>
      <c r="BE95" s="52"/>
      <c r="BF95" s="53"/>
      <c r="BG95" s="53"/>
      <c r="BH95" s="58"/>
    </row>
    <row r="96" spans="1:60" s="7" customFormat="1" ht="24.95" hidden="1" customHeight="1" outlineLevel="2" x14ac:dyDescent="0.25">
      <c r="A96" s="76">
        <v>87</v>
      </c>
      <c r="B96" s="180" t="s">
        <v>215</v>
      </c>
      <c r="C96" s="180"/>
      <c r="D96" s="54" t="s">
        <v>348</v>
      </c>
      <c r="E96" s="99"/>
      <c r="F96" s="42">
        <f>COUNTA(H96:R96)</f>
        <v>0</v>
      </c>
      <c r="G96" s="33">
        <f>COUNTA(S96:AT96)</f>
        <v>0</v>
      </c>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43"/>
      <c r="AV96" s="113">
        <f>IF(E96="neattiecas",1,IF(E96="atbilst pilnībā",10,IF(E96="atbilst daļēji",100,IF(E96="neatbilst",1000,0))))</f>
        <v>0</v>
      </c>
      <c r="AW96" s="113">
        <v>87</v>
      </c>
      <c r="AX96" s="113" t="s">
        <v>688</v>
      </c>
      <c r="AY96" s="113"/>
      <c r="AZ96" s="41"/>
      <c r="BA96" s="15"/>
      <c r="BB96" s="15"/>
      <c r="BC96" s="105"/>
      <c r="BD96" s="6"/>
      <c r="BE96" s="6"/>
      <c r="BF96" s="168"/>
      <c r="BG96" s="6"/>
      <c r="BH96" s="57"/>
    </row>
    <row r="97" spans="1:60" s="7" customFormat="1" ht="24.95" hidden="1" customHeight="1" outlineLevel="2" x14ac:dyDescent="0.25">
      <c r="A97" s="76">
        <v>88</v>
      </c>
      <c r="B97" s="180" t="s">
        <v>216</v>
      </c>
      <c r="C97" s="180"/>
      <c r="D97" s="54" t="s">
        <v>349</v>
      </c>
      <c r="E97" s="99"/>
      <c r="F97" s="42">
        <f>COUNTA(H97:R97)</f>
        <v>0</v>
      </c>
      <c r="G97" s="33">
        <f>COUNTA(S97:AT97)</f>
        <v>0</v>
      </c>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43"/>
      <c r="AV97" s="113">
        <f>IF(E97="neattiecas",1,IF(E97="atbilst pilnībā",10,IF(E97="atbilst daļēji",100,IF(E97="neatbilst",1000,0))))</f>
        <v>0</v>
      </c>
      <c r="AW97" s="113">
        <v>88</v>
      </c>
      <c r="AX97" s="113" t="s">
        <v>688</v>
      </c>
      <c r="AY97" s="113"/>
      <c r="AZ97" s="41"/>
      <c r="BA97" s="15"/>
      <c r="BB97" s="15"/>
      <c r="BC97" s="105"/>
      <c r="BD97" s="6"/>
      <c r="BE97" s="6"/>
      <c r="BF97" s="168"/>
      <c r="BG97" s="6"/>
      <c r="BH97" s="57"/>
    </row>
    <row r="98" spans="1:60" ht="35.1" customHeight="1" outlineLevel="1" collapsed="1" x14ac:dyDescent="0.25">
      <c r="A98" s="76">
        <v>89</v>
      </c>
      <c r="B98" s="56" t="s">
        <v>39</v>
      </c>
      <c r="C98" s="181" t="s">
        <v>40</v>
      </c>
      <c r="D98" s="182"/>
      <c r="E98" s="98">
        <f>IF(AV98&gt;999,"neatbilst",IF(AV98&gt;99,"atbilst daļēji",IF(AV98&gt;9,"atbilst pilnībā",IF(AV98&gt;0,"neattiecas",0))))</f>
        <v>0</v>
      </c>
      <c r="F98" s="48">
        <f>SUM(F99:F102)</f>
        <v>0</v>
      </c>
      <c r="G98" s="48">
        <f>SUM(G99:G102)</f>
        <v>0</v>
      </c>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8">
        <f>AN8</f>
        <v>0</v>
      </c>
      <c r="AV98" s="113">
        <f>SUM(AV99:AV102)</f>
        <v>0</v>
      </c>
      <c r="AW98" s="113">
        <v>89</v>
      </c>
      <c r="AX98" s="113"/>
      <c r="AY98" s="113" t="s">
        <v>149</v>
      </c>
      <c r="AZ98" s="50"/>
      <c r="BA98" s="51">
        <f>MIN(BA99:BA102)</f>
        <v>0</v>
      </c>
      <c r="BB98" s="51">
        <f>MAX(BB99:BB102)</f>
        <v>0</v>
      </c>
      <c r="BC98" s="104"/>
      <c r="BD98" s="50"/>
      <c r="BE98" s="52"/>
      <c r="BF98" s="53"/>
      <c r="BG98" s="53"/>
      <c r="BH98" s="58"/>
    </row>
    <row r="99" spans="1:60" s="7" customFormat="1" ht="45" hidden="1" customHeight="1" outlineLevel="2" x14ac:dyDescent="0.25">
      <c r="A99" s="76">
        <v>90</v>
      </c>
      <c r="B99" s="180" t="s">
        <v>217</v>
      </c>
      <c r="C99" s="180"/>
      <c r="D99" s="54" t="s">
        <v>350</v>
      </c>
      <c r="E99" s="99"/>
      <c r="F99" s="42">
        <f>COUNTA(H99:R99)</f>
        <v>0</v>
      </c>
      <c r="G99" s="33">
        <f>COUNTA(S99:AT99)</f>
        <v>0</v>
      </c>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43"/>
      <c r="AV99" s="113">
        <f>IF(E99="neattiecas",1,IF(E99="atbilst pilnībā",10,IF(E99="atbilst daļēji",100,IF(E99="neatbilst",1000,0))))</f>
        <v>0</v>
      </c>
      <c r="AW99" s="113">
        <v>90</v>
      </c>
      <c r="AX99" s="113" t="s">
        <v>688</v>
      </c>
      <c r="AY99" s="113"/>
      <c r="AZ99" s="41"/>
      <c r="BA99" s="15"/>
      <c r="BB99" s="15"/>
      <c r="BC99" s="105"/>
      <c r="BD99" s="6"/>
      <c r="BE99" s="6"/>
      <c r="BF99" s="168"/>
      <c r="BG99" s="6"/>
      <c r="BH99" s="57"/>
    </row>
    <row r="100" spans="1:60" s="7" customFormat="1" ht="24.95" hidden="1" customHeight="1" outlineLevel="2" x14ac:dyDescent="0.25">
      <c r="A100" s="76">
        <v>91</v>
      </c>
      <c r="B100" s="180" t="s">
        <v>218</v>
      </c>
      <c r="C100" s="180"/>
      <c r="D100" s="54" t="s">
        <v>351</v>
      </c>
      <c r="E100" s="99"/>
      <c r="F100" s="42">
        <f>COUNTA(H100:R100)</f>
        <v>0</v>
      </c>
      <c r="G100" s="33">
        <f>COUNTA(S100:AT100)</f>
        <v>0</v>
      </c>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43"/>
      <c r="AV100" s="113">
        <f>IF(E100="neattiecas",1,IF(E100="atbilst pilnībā",10,IF(E100="atbilst daļēji",100,IF(E100="neatbilst",1000,0))))</f>
        <v>0</v>
      </c>
      <c r="AW100" s="113">
        <v>91</v>
      </c>
      <c r="AX100" s="113" t="s">
        <v>688</v>
      </c>
      <c r="AY100" s="113"/>
      <c r="AZ100" s="41"/>
      <c r="BA100" s="15"/>
      <c r="BB100" s="15"/>
      <c r="BC100" s="105"/>
      <c r="BD100" s="6"/>
      <c r="BE100" s="6"/>
      <c r="BF100" s="168"/>
      <c r="BG100" s="6"/>
      <c r="BH100" s="57"/>
    </row>
    <row r="101" spans="1:60" s="7" customFormat="1" ht="24.95" hidden="1" customHeight="1" outlineLevel="2" x14ac:dyDescent="0.25">
      <c r="A101" s="76">
        <v>92</v>
      </c>
      <c r="B101" s="180" t="s">
        <v>219</v>
      </c>
      <c r="C101" s="180"/>
      <c r="D101" s="54" t="s">
        <v>352</v>
      </c>
      <c r="E101" s="99"/>
      <c r="F101" s="42">
        <f>COUNTA(H101:R101)</f>
        <v>0</v>
      </c>
      <c r="G101" s="33">
        <f>COUNTA(S101:AT101)</f>
        <v>0</v>
      </c>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43"/>
      <c r="AV101" s="113">
        <f>IF(E101="neattiecas",1,IF(E101="atbilst pilnībā",10,IF(E101="atbilst daļēji",100,IF(E101="neatbilst",1000,0))))</f>
        <v>0</v>
      </c>
      <c r="AW101" s="113">
        <v>92</v>
      </c>
      <c r="AX101" s="113" t="s">
        <v>688</v>
      </c>
      <c r="AY101" s="113"/>
      <c r="AZ101" s="41"/>
      <c r="BA101" s="15"/>
      <c r="BB101" s="15"/>
      <c r="BC101" s="105"/>
      <c r="BD101" s="6"/>
      <c r="BE101" s="6"/>
      <c r="BF101" s="168"/>
      <c r="BG101" s="6"/>
      <c r="BH101" s="57"/>
    </row>
    <row r="102" spans="1:60" s="7" customFormat="1" ht="24.95" hidden="1" customHeight="1" outlineLevel="2" x14ac:dyDescent="0.25">
      <c r="A102" s="76">
        <v>93</v>
      </c>
      <c r="B102" s="180" t="s">
        <v>220</v>
      </c>
      <c r="C102" s="180"/>
      <c r="D102" s="54" t="s">
        <v>353</v>
      </c>
      <c r="E102" s="99"/>
      <c r="F102" s="42">
        <f>COUNTA(H102:R102)</f>
        <v>0</v>
      </c>
      <c r="G102" s="33">
        <f>COUNTA(S102:AT102)</f>
        <v>0</v>
      </c>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43"/>
      <c r="AV102" s="113">
        <f>IF(E102="neattiecas",1,IF(E102="atbilst pilnībā",10,IF(E102="atbilst daļēji",100,IF(E102="neatbilst",1000,0))))</f>
        <v>0</v>
      </c>
      <c r="AW102" s="113">
        <v>93</v>
      </c>
      <c r="AX102" s="113" t="s">
        <v>688</v>
      </c>
      <c r="AY102" s="113"/>
      <c r="AZ102" s="41"/>
      <c r="BA102" s="15"/>
      <c r="BB102" s="15"/>
      <c r="BC102" s="105"/>
      <c r="BD102" s="6"/>
      <c r="BE102" s="6"/>
      <c r="BF102" s="168"/>
      <c r="BG102" s="6"/>
      <c r="BH102" s="57"/>
    </row>
    <row r="103" spans="1:60" ht="35.1" customHeight="1" outlineLevel="1" collapsed="1" x14ac:dyDescent="0.25">
      <c r="A103" s="76">
        <v>94</v>
      </c>
      <c r="B103" s="56" t="s">
        <v>41</v>
      </c>
      <c r="C103" s="181" t="s">
        <v>150</v>
      </c>
      <c r="D103" s="182"/>
      <c r="E103" s="98">
        <f>IF(AV103&gt;999,"neatbilst",IF(AV103&gt;99,"atbilst daļēji",IF(AV103&gt;9,"atbilst pilnībā",IF(AV103&gt;0,"neattiecas",0))))</f>
        <v>0</v>
      </c>
      <c r="F103" s="48">
        <f>SUM(F104:F108)</f>
        <v>0</v>
      </c>
      <c r="G103" s="48">
        <f>SUM(G104:G108)</f>
        <v>0</v>
      </c>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8">
        <f>AO8</f>
        <v>0</v>
      </c>
      <c r="AV103" s="113">
        <f>SUM(AV104:AV108)</f>
        <v>0</v>
      </c>
      <c r="AW103" s="113">
        <v>94</v>
      </c>
      <c r="AX103" s="113"/>
      <c r="AY103" s="113" t="s">
        <v>149</v>
      </c>
      <c r="AZ103" s="50"/>
      <c r="BA103" s="51">
        <f>MIN(BA104:BA108)</f>
        <v>0</v>
      </c>
      <c r="BB103" s="51">
        <f>MAX(BB104:BB108)</f>
        <v>0</v>
      </c>
      <c r="BC103" s="104"/>
      <c r="BD103" s="50"/>
      <c r="BE103" s="52"/>
      <c r="BF103" s="53"/>
      <c r="BG103" s="53"/>
      <c r="BH103" s="58"/>
    </row>
    <row r="104" spans="1:60" s="7" customFormat="1" ht="35.1" hidden="1" customHeight="1" outlineLevel="2" x14ac:dyDescent="0.25">
      <c r="A104" s="76">
        <v>95</v>
      </c>
      <c r="B104" s="180" t="s">
        <v>221</v>
      </c>
      <c r="C104" s="180"/>
      <c r="D104" s="54" t="s">
        <v>354</v>
      </c>
      <c r="E104" s="99"/>
      <c r="F104" s="42">
        <f>COUNTA(H104:R104)</f>
        <v>0</v>
      </c>
      <c r="G104" s="33">
        <f>COUNTA(S104:AT104)</f>
        <v>0</v>
      </c>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43"/>
      <c r="AV104" s="113">
        <f>IF(E104="neattiecas",1,IF(E104="atbilst pilnībā",10,IF(E104="atbilst daļēji",100,IF(E104="neatbilst",1000,0))))</f>
        <v>0</v>
      </c>
      <c r="AW104" s="113">
        <v>95</v>
      </c>
      <c r="AX104" s="113" t="s">
        <v>688</v>
      </c>
      <c r="AY104" s="113"/>
      <c r="AZ104" s="41"/>
      <c r="BA104" s="15"/>
      <c r="BB104" s="15"/>
      <c r="BC104" s="105"/>
      <c r="BD104" s="6"/>
      <c r="BE104" s="6"/>
      <c r="BF104" s="168"/>
      <c r="BG104" s="6"/>
      <c r="BH104" s="57"/>
    </row>
    <row r="105" spans="1:60" s="7" customFormat="1" ht="24.95" hidden="1" customHeight="1" outlineLevel="2" x14ac:dyDescent="0.25">
      <c r="A105" s="76">
        <v>96</v>
      </c>
      <c r="B105" s="180" t="s">
        <v>222</v>
      </c>
      <c r="C105" s="180"/>
      <c r="D105" s="54" t="s">
        <v>355</v>
      </c>
      <c r="E105" s="99"/>
      <c r="F105" s="42">
        <f>COUNTA(H105:R105)</f>
        <v>0</v>
      </c>
      <c r="G105" s="33">
        <f>COUNTA(S105:AT105)</f>
        <v>0</v>
      </c>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43"/>
      <c r="AV105" s="113">
        <f>IF(E105="neattiecas",1,IF(E105="atbilst pilnībā",10,IF(E105="atbilst daļēji",100,IF(E105="neatbilst",1000,0))))</f>
        <v>0</v>
      </c>
      <c r="AW105" s="113">
        <v>96</v>
      </c>
      <c r="AX105" s="113" t="s">
        <v>688</v>
      </c>
      <c r="AY105" s="113"/>
      <c r="AZ105" s="41"/>
      <c r="BA105" s="15"/>
      <c r="BB105" s="15"/>
      <c r="BC105" s="105"/>
      <c r="BD105" s="6"/>
      <c r="BE105" s="6"/>
      <c r="BF105" s="168"/>
      <c r="BG105" s="6"/>
      <c r="BH105" s="57"/>
    </row>
    <row r="106" spans="1:60" s="7" customFormat="1" ht="24.95" hidden="1" customHeight="1" outlineLevel="2" x14ac:dyDescent="0.25">
      <c r="A106" s="76">
        <v>97</v>
      </c>
      <c r="B106" s="180" t="s">
        <v>223</v>
      </c>
      <c r="C106" s="180"/>
      <c r="D106" s="54" t="s">
        <v>356</v>
      </c>
      <c r="E106" s="99"/>
      <c r="F106" s="42">
        <f>COUNTA(H106:R106)</f>
        <v>0</v>
      </c>
      <c r="G106" s="33">
        <f>COUNTA(S106:AT106)</f>
        <v>0</v>
      </c>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43"/>
      <c r="AV106" s="113">
        <f>IF(E106="neattiecas",1,IF(E106="atbilst pilnībā",10,IF(E106="atbilst daļēji",100,IF(E106="neatbilst",1000,0))))</f>
        <v>0</v>
      </c>
      <c r="AW106" s="113">
        <v>97</v>
      </c>
      <c r="AX106" s="113" t="s">
        <v>688</v>
      </c>
      <c r="AY106" s="113"/>
      <c r="AZ106" s="41"/>
      <c r="BA106" s="15"/>
      <c r="BB106" s="15"/>
      <c r="BC106" s="105"/>
      <c r="BD106" s="6"/>
      <c r="BE106" s="6"/>
      <c r="BF106" s="168"/>
      <c r="BG106" s="6"/>
      <c r="BH106" s="57"/>
    </row>
    <row r="107" spans="1:60" s="7" customFormat="1" ht="24.95" hidden="1" customHeight="1" outlineLevel="2" x14ac:dyDescent="0.25">
      <c r="A107" s="76">
        <v>98</v>
      </c>
      <c r="B107" s="180" t="s">
        <v>224</v>
      </c>
      <c r="C107" s="180"/>
      <c r="D107" s="54" t="s">
        <v>357</v>
      </c>
      <c r="E107" s="99"/>
      <c r="F107" s="42">
        <f>COUNTA(H107:R107)</f>
        <v>0</v>
      </c>
      <c r="G107" s="33">
        <f>COUNTA(S107:AT107)</f>
        <v>0</v>
      </c>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43"/>
      <c r="AV107" s="113">
        <f>IF(E107="neattiecas",1,IF(E107="atbilst pilnībā",10,IF(E107="atbilst daļēji",100,IF(E107="neatbilst",1000,0))))</f>
        <v>0</v>
      </c>
      <c r="AW107" s="113">
        <v>98</v>
      </c>
      <c r="AX107" s="113" t="s">
        <v>688</v>
      </c>
      <c r="AY107" s="113"/>
      <c r="AZ107" s="41"/>
      <c r="BA107" s="15"/>
      <c r="BB107" s="15"/>
      <c r="BC107" s="105"/>
      <c r="BD107" s="6"/>
      <c r="BE107" s="6"/>
      <c r="BF107" s="168"/>
      <c r="BG107" s="6"/>
      <c r="BH107" s="57"/>
    </row>
    <row r="108" spans="1:60" s="7" customFormat="1" ht="24.95" hidden="1" customHeight="1" outlineLevel="2" x14ac:dyDescent="0.25">
      <c r="A108" s="76">
        <v>99</v>
      </c>
      <c r="B108" s="180" t="s">
        <v>225</v>
      </c>
      <c r="C108" s="180"/>
      <c r="D108" s="54" t="s">
        <v>358</v>
      </c>
      <c r="E108" s="99"/>
      <c r="F108" s="42">
        <f>COUNTA(H108:R108)</f>
        <v>0</v>
      </c>
      <c r="G108" s="33">
        <f>COUNTA(S108:AT108)</f>
        <v>0</v>
      </c>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43"/>
      <c r="AV108" s="113">
        <f>IF(E108="neattiecas",1,IF(E108="atbilst pilnībā",10,IF(E108="atbilst daļēji",100,IF(E108="neatbilst",1000,0))))</f>
        <v>0</v>
      </c>
      <c r="AW108" s="113">
        <v>99</v>
      </c>
      <c r="AX108" s="113" t="s">
        <v>688</v>
      </c>
      <c r="AY108" s="113"/>
      <c r="AZ108" s="41"/>
      <c r="BA108" s="15"/>
      <c r="BB108" s="15"/>
      <c r="BC108" s="105"/>
      <c r="BD108" s="6"/>
      <c r="BE108" s="6"/>
      <c r="BF108" s="168"/>
      <c r="BG108" s="6"/>
      <c r="BH108" s="57"/>
    </row>
    <row r="109" spans="1:60" ht="35.1" customHeight="1" outlineLevel="1" collapsed="1" x14ac:dyDescent="0.25">
      <c r="A109" s="76">
        <v>100</v>
      </c>
      <c r="B109" s="56" t="s">
        <v>42</v>
      </c>
      <c r="C109" s="181" t="s">
        <v>43</v>
      </c>
      <c r="D109" s="182"/>
      <c r="E109" s="98">
        <f>IF(AV109&gt;999,"neatbilst",IF(AV109&gt;99,"atbilst daļēji",IF(AV109&gt;9,"atbilst pilnībā",IF(AV109&gt;0,"neattiecas",0))))</f>
        <v>0</v>
      </c>
      <c r="F109" s="48">
        <f>SUM(F110:F112)</f>
        <v>0</v>
      </c>
      <c r="G109" s="48">
        <f>SUM(G110:G112)</f>
        <v>0</v>
      </c>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8">
        <f>AP8</f>
        <v>0</v>
      </c>
      <c r="AV109" s="113">
        <f>SUM(AV110:AV112)</f>
        <v>0</v>
      </c>
      <c r="AW109" s="113">
        <v>100</v>
      </c>
      <c r="AX109" s="113"/>
      <c r="AY109" s="113" t="s">
        <v>149</v>
      </c>
      <c r="AZ109" s="50"/>
      <c r="BA109" s="51">
        <f>MIN(BA110:BA112)</f>
        <v>0</v>
      </c>
      <c r="BB109" s="51">
        <f>MAX(BB110:BB112)</f>
        <v>0</v>
      </c>
      <c r="BC109" s="104"/>
      <c r="BD109" s="50"/>
      <c r="BE109" s="52"/>
      <c r="BF109" s="53"/>
      <c r="BG109" s="53"/>
      <c r="BH109" s="58"/>
    </row>
    <row r="110" spans="1:60" s="7" customFormat="1" ht="35.1" hidden="1" customHeight="1" outlineLevel="2" x14ac:dyDescent="0.25">
      <c r="A110" s="76">
        <v>101</v>
      </c>
      <c r="B110" s="180" t="s">
        <v>226</v>
      </c>
      <c r="C110" s="180"/>
      <c r="D110" s="54" t="s">
        <v>359</v>
      </c>
      <c r="E110" s="99"/>
      <c r="F110" s="42">
        <f>COUNTA(H110:R110)</f>
        <v>0</v>
      </c>
      <c r="G110" s="33">
        <f>COUNTA(S110:AT110)</f>
        <v>0</v>
      </c>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43"/>
      <c r="AV110" s="113">
        <f>IF(E110="neattiecas",1,IF(E110="atbilst pilnībā",10,IF(E110="atbilst daļēji",100,IF(E110="neatbilst",1000,0))))</f>
        <v>0</v>
      </c>
      <c r="AW110" s="113">
        <v>101</v>
      </c>
      <c r="AX110" s="113" t="s">
        <v>688</v>
      </c>
      <c r="AY110" s="113"/>
      <c r="AZ110" s="41"/>
      <c r="BA110" s="15"/>
      <c r="BB110" s="15"/>
      <c r="BC110" s="105"/>
      <c r="BD110" s="6"/>
      <c r="BE110" s="6"/>
      <c r="BF110" s="168"/>
      <c r="BG110" s="6"/>
      <c r="BH110" s="57"/>
    </row>
    <row r="111" spans="1:60" s="7" customFormat="1" ht="24.95" hidden="1" customHeight="1" outlineLevel="2" x14ac:dyDescent="0.25">
      <c r="A111" s="76">
        <v>102</v>
      </c>
      <c r="B111" s="180" t="s">
        <v>227</v>
      </c>
      <c r="C111" s="180"/>
      <c r="D111" s="54" t="s">
        <v>360</v>
      </c>
      <c r="E111" s="99"/>
      <c r="F111" s="42">
        <f>COUNTA(H111:R111)</f>
        <v>0</v>
      </c>
      <c r="G111" s="33">
        <f>COUNTA(S111:AT111)</f>
        <v>0</v>
      </c>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43"/>
      <c r="AV111" s="113">
        <f>IF(E111="neattiecas",1,IF(E111="atbilst pilnībā",10,IF(E111="atbilst daļēji",100,IF(E111="neatbilst",1000,0))))</f>
        <v>0</v>
      </c>
      <c r="AW111" s="113">
        <v>102</v>
      </c>
      <c r="AX111" s="113" t="s">
        <v>688</v>
      </c>
      <c r="AY111" s="113"/>
      <c r="AZ111" s="41"/>
      <c r="BA111" s="15"/>
      <c r="BB111" s="15"/>
      <c r="BC111" s="105"/>
      <c r="BD111" s="6"/>
      <c r="BE111" s="6"/>
      <c r="BF111" s="168"/>
      <c r="BG111" s="6"/>
      <c r="BH111" s="57"/>
    </row>
    <row r="112" spans="1:60" s="7" customFormat="1" ht="35.1" hidden="1" customHeight="1" outlineLevel="2" x14ac:dyDescent="0.25">
      <c r="A112" s="76">
        <v>103</v>
      </c>
      <c r="B112" s="180" t="s">
        <v>228</v>
      </c>
      <c r="C112" s="180"/>
      <c r="D112" s="54" t="s">
        <v>662</v>
      </c>
      <c r="E112" s="99"/>
      <c r="F112" s="42">
        <f>COUNTA(H112:R112)</f>
        <v>0</v>
      </c>
      <c r="G112" s="33">
        <f>COUNTA(S112:AT112)</f>
        <v>0</v>
      </c>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43"/>
      <c r="AV112" s="113">
        <f>IF(E112="neattiecas",1,IF(E112="atbilst pilnībā",10,IF(E112="atbilst daļēji",100,IF(E112="neatbilst",1000,0))))</f>
        <v>0</v>
      </c>
      <c r="AW112" s="113">
        <v>103</v>
      </c>
      <c r="AX112" s="113" t="s">
        <v>688</v>
      </c>
      <c r="AY112" s="113"/>
      <c r="AZ112" s="41"/>
      <c r="BA112" s="15"/>
      <c r="BB112" s="15"/>
      <c r="BC112" s="105"/>
      <c r="BD112" s="6"/>
      <c r="BE112" s="6"/>
      <c r="BF112" s="168"/>
      <c r="BG112" s="6"/>
      <c r="BH112" s="57"/>
    </row>
    <row r="113" spans="1:60" ht="35.1" customHeight="1" outlineLevel="1" collapsed="1" x14ac:dyDescent="0.25">
      <c r="A113" s="76">
        <v>104</v>
      </c>
      <c r="B113" s="56" t="s">
        <v>44</v>
      </c>
      <c r="C113" s="181" t="s">
        <v>45</v>
      </c>
      <c r="D113" s="182"/>
      <c r="E113" s="98">
        <f>IF(AV113&gt;999,"neatbilst",IF(AV113&gt;99,"atbilst daļēji",IF(AV113&gt;9,"atbilst pilnībā",IF(AV113&gt;0,"neattiecas",0))))</f>
        <v>0</v>
      </c>
      <c r="F113" s="48">
        <f>SUM(F114:F114)</f>
        <v>0</v>
      </c>
      <c r="G113" s="48">
        <f>SUM(G114:G114)</f>
        <v>0</v>
      </c>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8">
        <f>AQ8</f>
        <v>0</v>
      </c>
      <c r="AV113" s="113">
        <f>SUM(AV114:AV114)</f>
        <v>0</v>
      </c>
      <c r="AW113" s="113">
        <v>104</v>
      </c>
      <c r="AX113" s="113"/>
      <c r="AY113" s="113" t="s">
        <v>149</v>
      </c>
      <c r="AZ113" s="50"/>
      <c r="BA113" s="51">
        <f>MIN(BA114:BA114)</f>
        <v>0</v>
      </c>
      <c r="BB113" s="51">
        <f>MAX(BB114:BB114)</f>
        <v>0</v>
      </c>
      <c r="BC113" s="104"/>
      <c r="BD113" s="50"/>
      <c r="BE113" s="52"/>
      <c r="BF113" s="53"/>
      <c r="BG113" s="53"/>
      <c r="BH113" s="58"/>
    </row>
    <row r="114" spans="1:60" s="7" customFormat="1" ht="45" hidden="1" customHeight="1" outlineLevel="2" x14ac:dyDescent="0.25">
      <c r="A114" s="76">
        <v>105</v>
      </c>
      <c r="B114" s="180" t="s">
        <v>229</v>
      </c>
      <c r="C114" s="180"/>
      <c r="D114" s="54" t="s">
        <v>663</v>
      </c>
      <c r="E114" s="99"/>
      <c r="F114" s="42">
        <f>COUNTA(H114:R114)</f>
        <v>0</v>
      </c>
      <c r="G114" s="33">
        <f>COUNTA(S114:AT114)</f>
        <v>0</v>
      </c>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43"/>
      <c r="AV114" s="113">
        <f>IF(E114="neattiecas",1,IF(E114="atbilst pilnībā",10,IF(E114="atbilst daļēji",100,IF(E114="neatbilst",1000,0))))</f>
        <v>0</v>
      </c>
      <c r="AW114" s="113">
        <v>105</v>
      </c>
      <c r="AX114" s="113" t="s">
        <v>688</v>
      </c>
      <c r="AY114" s="113"/>
      <c r="AZ114" s="41"/>
      <c r="BA114" s="15"/>
      <c r="BB114" s="15"/>
      <c r="BC114" s="105"/>
      <c r="BD114" s="6"/>
      <c r="BE114" s="6"/>
      <c r="BF114" s="168"/>
      <c r="BG114" s="6"/>
      <c r="BH114" s="57"/>
    </row>
    <row r="115" spans="1:60" ht="35.1" customHeight="1" outlineLevel="1" collapsed="1" x14ac:dyDescent="0.25">
      <c r="A115" s="76">
        <v>106</v>
      </c>
      <c r="B115" s="56" t="s">
        <v>46</v>
      </c>
      <c r="C115" s="181" t="s">
        <v>47</v>
      </c>
      <c r="D115" s="182"/>
      <c r="E115" s="98">
        <f>IF(AV115&gt;999,"neatbilst",IF(AV115&gt;99,"atbilst daļēji",IF(AV115&gt;9,"atbilst pilnībā",IF(AV115&gt;0,"neattiecas",0))))</f>
        <v>0</v>
      </c>
      <c r="F115" s="48">
        <f>SUM(F116:F117)</f>
        <v>0</v>
      </c>
      <c r="G115" s="48">
        <f>SUM(G116:G117)</f>
        <v>0</v>
      </c>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8">
        <f>AR8</f>
        <v>1</v>
      </c>
      <c r="AV115" s="113">
        <f>SUM(AV116:AV117)</f>
        <v>0</v>
      </c>
      <c r="AW115" s="113">
        <v>106</v>
      </c>
      <c r="AX115" s="113"/>
      <c r="AY115" s="113" t="s">
        <v>149</v>
      </c>
      <c r="AZ115" s="50"/>
      <c r="BA115" s="51">
        <f>MIN(BA116:BA117)</f>
        <v>0</v>
      </c>
      <c r="BB115" s="51">
        <f>MAX(BB116:BB117)</f>
        <v>0</v>
      </c>
      <c r="BC115" s="104"/>
      <c r="BD115" s="50"/>
      <c r="BE115" s="52"/>
      <c r="BF115" s="53"/>
      <c r="BG115" s="53"/>
      <c r="BH115" s="58"/>
    </row>
    <row r="116" spans="1:60" s="7" customFormat="1" ht="24.95" hidden="1" customHeight="1" outlineLevel="2" x14ac:dyDescent="0.25">
      <c r="A116" s="76">
        <v>107</v>
      </c>
      <c r="B116" s="180" t="s">
        <v>230</v>
      </c>
      <c r="C116" s="180"/>
      <c r="D116" s="54" t="s">
        <v>664</v>
      </c>
      <c r="E116" s="99"/>
      <c r="F116" s="42">
        <f>COUNTA(H116:R116)</f>
        <v>0</v>
      </c>
      <c r="G116" s="33">
        <f>COUNTA(S116:AT116)</f>
        <v>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43"/>
      <c r="AV116" s="113">
        <f>IF(E116="neattiecas",1,IF(E116="atbilst pilnībā",10,IF(E116="atbilst daļēji",100,IF(E116="neatbilst",1000,0))))</f>
        <v>0</v>
      </c>
      <c r="AW116" s="113">
        <v>107</v>
      </c>
      <c r="AX116" s="113" t="s">
        <v>688</v>
      </c>
      <c r="AY116" s="113"/>
      <c r="AZ116" s="41"/>
      <c r="BA116" s="15"/>
      <c r="BB116" s="15"/>
      <c r="BC116" s="105"/>
      <c r="BD116" s="6"/>
      <c r="BE116" s="6"/>
      <c r="BF116" s="168"/>
      <c r="BG116" s="6"/>
      <c r="BH116" s="57"/>
    </row>
    <row r="117" spans="1:60" s="7" customFormat="1" ht="24.95" hidden="1" customHeight="1" outlineLevel="2" x14ac:dyDescent="0.25">
      <c r="A117" s="76">
        <v>108</v>
      </c>
      <c r="B117" s="180" t="s">
        <v>231</v>
      </c>
      <c r="C117" s="180"/>
      <c r="D117" s="54" t="s">
        <v>361</v>
      </c>
      <c r="E117" s="99"/>
      <c r="F117" s="42">
        <f>COUNTA(H117:R117)</f>
        <v>0</v>
      </c>
      <c r="G117" s="33">
        <f>COUNTA(S117:AT117)</f>
        <v>0</v>
      </c>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43"/>
      <c r="AV117" s="113">
        <f>IF(E117="neattiecas",1,IF(E117="atbilst pilnībā",10,IF(E117="atbilst daļēji",100,IF(E117="neatbilst",1000,0))))</f>
        <v>0</v>
      </c>
      <c r="AW117" s="113">
        <v>108</v>
      </c>
      <c r="AX117" s="113" t="s">
        <v>688</v>
      </c>
      <c r="AY117" s="113"/>
      <c r="AZ117" s="41"/>
      <c r="BA117" s="15"/>
      <c r="BB117" s="15"/>
      <c r="BC117" s="105"/>
      <c r="BD117" s="6"/>
      <c r="BE117" s="6"/>
      <c r="BF117" s="168"/>
      <c r="BG117" s="6"/>
      <c r="BH117" s="57"/>
    </row>
    <row r="118" spans="1:60" ht="35.1" customHeight="1" outlineLevel="1" collapsed="1" x14ac:dyDescent="0.25">
      <c r="A118" s="76">
        <v>109</v>
      </c>
      <c r="B118" s="56" t="s">
        <v>48</v>
      </c>
      <c r="C118" s="181" t="s">
        <v>49</v>
      </c>
      <c r="D118" s="182"/>
      <c r="E118" s="98">
        <f>IF(AV118&gt;999,"neatbilst",IF(AV118&gt;99,"atbilst daļēji",IF(AV118&gt;9,"atbilst pilnībā",IF(AV118&gt;0,"neattiecas",0))))</f>
        <v>0</v>
      </c>
      <c r="F118" s="48">
        <f>SUM(F119:F122)</f>
        <v>0</v>
      </c>
      <c r="G118" s="48">
        <f>SUM(G119:G122)</f>
        <v>0</v>
      </c>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8">
        <f>AS8</f>
        <v>1</v>
      </c>
      <c r="AV118" s="113">
        <f>SUM(AV119:AV122)</f>
        <v>0</v>
      </c>
      <c r="AW118" s="113">
        <v>109</v>
      </c>
      <c r="AX118" s="113"/>
      <c r="AY118" s="113" t="s">
        <v>149</v>
      </c>
      <c r="AZ118" s="50"/>
      <c r="BA118" s="51">
        <f>MIN(BA119:BA122)</f>
        <v>0</v>
      </c>
      <c r="BB118" s="51">
        <f>MAX(BB119:BB122)</f>
        <v>0</v>
      </c>
      <c r="BC118" s="104"/>
      <c r="BD118" s="50"/>
      <c r="BE118" s="52"/>
      <c r="BF118" s="53"/>
      <c r="BG118" s="53"/>
      <c r="BH118" s="58"/>
    </row>
    <row r="119" spans="1:60" s="7" customFormat="1" ht="75" hidden="1" customHeight="1" outlineLevel="2" x14ac:dyDescent="0.25">
      <c r="A119" s="76">
        <v>110</v>
      </c>
      <c r="B119" s="180" t="s">
        <v>232</v>
      </c>
      <c r="C119" s="180"/>
      <c r="D119" s="54" t="s">
        <v>665</v>
      </c>
      <c r="E119" s="99"/>
      <c r="F119" s="42">
        <f>COUNTA(H119:R119)</f>
        <v>0</v>
      </c>
      <c r="G119" s="33">
        <f>COUNTA(S119:AT119)</f>
        <v>0</v>
      </c>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43"/>
      <c r="AV119" s="113">
        <f>IF(E119="neattiecas",1,IF(E119="atbilst pilnībā",10,IF(E119="atbilst daļēji",100,IF(E119="neatbilst",1000,0))))</f>
        <v>0</v>
      </c>
      <c r="AW119" s="113">
        <v>110</v>
      </c>
      <c r="AX119" s="113" t="s">
        <v>688</v>
      </c>
      <c r="AY119" s="113"/>
      <c r="AZ119" s="41"/>
      <c r="BA119" s="15"/>
      <c r="BB119" s="15"/>
      <c r="BC119" s="105"/>
      <c r="BD119" s="6"/>
      <c r="BE119" s="6"/>
      <c r="BF119" s="168"/>
      <c r="BG119" s="6"/>
      <c r="BH119" s="57"/>
    </row>
    <row r="120" spans="1:60" s="7" customFormat="1" ht="35.1" hidden="1" customHeight="1" outlineLevel="2" x14ac:dyDescent="0.25">
      <c r="A120" s="76">
        <v>111</v>
      </c>
      <c r="B120" s="180" t="s">
        <v>233</v>
      </c>
      <c r="C120" s="180"/>
      <c r="D120" s="54" t="s">
        <v>362</v>
      </c>
      <c r="E120" s="99"/>
      <c r="F120" s="42">
        <f>COUNTA(H120:R120)</f>
        <v>0</v>
      </c>
      <c r="G120" s="33">
        <f>COUNTA(S120:AT120)</f>
        <v>0</v>
      </c>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43"/>
      <c r="AV120" s="113">
        <f>IF(E120="neattiecas",1,IF(E120="atbilst pilnībā",10,IF(E120="atbilst daļēji",100,IF(E120="neatbilst",1000,0))))</f>
        <v>0</v>
      </c>
      <c r="AW120" s="113">
        <v>111</v>
      </c>
      <c r="AX120" s="113" t="s">
        <v>688</v>
      </c>
      <c r="AY120" s="113"/>
      <c r="AZ120" s="41"/>
      <c r="BA120" s="15"/>
      <c r="BB120" s="15"/>
      <c r="BC120" s="105"/>
      <c r="BD120" s="6"/>
      <c r="BE120" s="6"/>
      <c r="BF120" s="168"/>
      <c r="BG120" s="6"/>
      <c r="BH120" s="57"/>
    </row>
    <row r="121" spans="1:60" s="7" customFormat="1" ht="24.95" hidden="1" customHeight="1" outlineLevel="2" x14ac:dyDescent="0.25">
      <c r="A121" s="76">
        <v>112</v>
      </c>
      <c r="B121" s="180" t="s">
        <v>234</v>
      </c>
      <c r="C121" s="180"/>
      <c r="D121" s="54" t="s">
        <v>363</v>
      </c>
      <c r="E121" s="99"/>
      <c r="F121" s="42">
        <f>COUNTA(H121:R121)</f>
        <v>0</v>
      </c>
      <c r="G121" s="33">
        <f>COUNTA(S121:AT121)</f>
        <v>0</v>
      </c>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43"/>
      <c r="AV121" s="113">
        <f>IF(E121="neattiecas",1,IF(E121="atbilst pilnībā",10,IF(E121="atbilst daļēji",100,IF(E121="neatbilst",1000,0))))</f>
        <v>0</v>
      </c>
      <c r="AW121" s="113">
        <v>112</v>
      </c>
      <c r="AX121" s="113" t="s">
        <v>688</v>
      </c>
      <c r="AY121" s="113"/>
      <c r="AZ121" s="41"/>
      <c r="BA121" s="15"/>
      <c r="BB121" s="15"/>
      <c r="BC121" s="105"/>
      <c r="BD121" s="6"/>
      <c r="BE121" s="6"/>
      <c r="BF121" s="168"/>
      <c r="BG121" s="6"/>
      <c r="BH121" s="57"/>
    </row>
    <row r="122" spans="1:60" s="7" customFormat="1" ht="24.95" hidden="1" customHeight="1" outlineLevel="2" x14ac:dyDescent="0.25">
      <c r="A122" s="76">
        <v>113</v>
      </c>
      <c r="B122" s="180" t="s">
        <v>235</v>
      </c>
      <c r="C122" s="180"/>
      <c r="D122" s="54" t="s">
        <v>364</v>
      </c>
      <c r="E122" s="99"/>
      <c r="F122" s="42">
        <f>COUNTA(H122:R122)</f>
        <v>0</v>
      </c>
      <c r="G122" s="33">
        <f>COUNTA(S122:AT122)</f>
        <v>0</v>
      </c>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43"/>
      <c r="AV122" s="113">
        <f>IF(E122="neattiecas",1,IF(E122="atbilst pilnībā",10,IF(E122="atbilst daļēji",100,IF(E122="neatbilst",1000,0))))</f>
        <v>0</v>
      </c>
      <c r="AW122" s="113">
        <v>113</v>
      </c>
      <c r="AX122" s="113" t="s">
        <v>688</v>
      </c>
      <c r="AY122" s="113"/>
      <c r="AZ122" s="41"/>
      <c r="BA122" s="15"/>
      <c r="BB122" s="15"/>
      <c r="BC122" s="105"/>
      <c r="BD122" s="6"/>
      <c r="BE122" s="6"/>
      <c r="BF122" s="168"/>
      <c r="BG122" s="6"/>
      <c r="BH122" s="57"/>
    </row>
    <row r="123" spans="1:60" ht="35.1" customHeight="1" outlineLevel="1" collapsed="1" x14ac:dyDescent="0.25">
      <c r="A123" s="76">
        <v>114</v>
      </c>
      <c r="B123" s="56" t="s">
        <v>50</v>
      </c>
      <c r="C123" s="181" t="s">
        <v>51</v>
      </c>
      <c r="D123" s="182"/>
      <c r="E123" s="98">
        <f>IF(AV123&gt;999,"neatbilst",IF(AV123&gt;99,"atbilst daļēji",IF(AV123&gt;9,"atbilst pilnībā",IF(AV123&gt;0,"neattiecas",0))))</f>
        <v>0</v>
      </c>
      <c r="F123" s="48">
        <f>SUM(F124:F126)</f>
        <v>0</v>
      </c>
      <c r="G123" s="48">
        <f>SUM(G124:G126)</f>
        <v>0</v>
      </c>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8">
        <f>AT8</f>
        <v>0</v>
      </c>
      <c r="AV123" s="113">
        <f>SUM(AV124:AV126)</f>
        <v>0</v>
      </c>
      <c r="AW123" s="113">
        <v>114</v>
      </c>
      <c r="AX123" s="113"/>
      <c r="AY123" s="113" t="s">
        <v>149</v>
      </c>
      <c r="AZ123" s="50"/>
      <c r="BA123" s="51">
        <f>MIN(BA124:BA126)</f>
        <v>0</v>
      </c>
      <c r="BB123" s="51">
        <f>MAX(BB124:BB126)</f>
        <v>0</v>
      </c>
      <c r="BC123" s="104"/>
      <c r="BD123" s="50"/>
      <c r="BE123" s="52"/>
      <c r="BF123" s="53"/>
      <c r="BG123" s="53"/>
      <c r="BH123" s="58"/>
    </row>
    <row r="124" spans="1:60" s="7" customFormat="1" ht="24.95" hidden="1" customHeight="1" outlineLevel="2" x14ac:dyDescent="0.25">
      <c r="A124" s="76">
        <v>115</v>
      </c>
      <c r="B124" s="180" t="s">
        <v>236</v>
      </c>
      <c r="C124" s="180"/>
      <c r="D124" s="54" t="s">
        <v>365</v>
      </c>
      <c r="E124" s="99"/>
      <c r="F124" s="42">
        <f>COUNTA(H124:R124)</f>
        <v>0</v>
      </c>
      <c r="G124" s="33">
        <f>COUNTA(S124:AT124)</f>
        <v>0</v>
      </c>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43"/>
      <c r="AV124" s="113">
        <f>IF(E124="neattiecas",1,IF(E124="atbilst pilnībā",10,IF(E124="atbilst daļēji",100,IF(E124="neatbilst",1000,0))))</f>
        <v>0</v>
      </c>
      <c r="AW124" s="113">
        <v>115</v>
      </c>
      <c r="AX124" s="113" t="s">
        <v>688</v>
      </c>
      <c r="AY124" s="113"/>
      <c r="AZ124" s="41"/>
      <c r="BA124" s="15"/>
      <c r="BB124" s="15"/>
      <c r="BC124" s="105"/>
      <c r="BD124" s="6"/>
      <c r="BE124" s="6"/>
      <c r="BF124" s="168"/>
      <c r="BG124" s="6"/>
      <c r="BH124" s="57"/>
    </row>
    <row r="125" spans="1:60" s="7" customFormat="1" ht="24.95" hidden="1" customHeight="1" outlineLevel="2" x14ac:dyDescent="0.25">
      <c r="A125" s="76">
        <v>116</v>
      </c>
      <c r="B125" s="180" t="s">
        <v>237</v>
      </c>
      <c r="C125" s="180"/>
      <c r="D125" s="54" t="s">
        <v>366</v>
      </c>
      <c r="E125" s="99"/>
      <c r="F125" s="42">
        <f>COUNTA(H125:R125)</f>
        <v>0</v>
      </c>
      <c r="G125" s="33">
        <f>COUNTA(S125:AT125)</f>
        <v>0</v>
      </c>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43"/>
      <c r="AV125" s="113">
        <f>IF(E125="neattiecas",1,IF(E125="atbilst pilnībā",10,IF(E125="atbilst daļēji",100,IF(E125="neatbilst",1000,0))))</f>
        <v>0</v>
      </c>
      <c r="AW125" s="113">
        <v>116</v>
      </c>
      <c r="AX125" s="113" t="s">
        <v>688</v>
      </c>
      <c r="AY125" s="113"/>
      <c r="AZ125" s="41"/>
      <c r="BA125" s="15"/>
      <c r="BB125" s="15"/>
      <c r="BC125" s="105"/>
      <c r="BD125" s="6"/>
      <c r="BE125" s="6"/>
      <c r="BF125" s="168"/>
      <c r="BG125" s="6"/>
      <c r="BH125" s="57"/>
    </row>
    <row r="126" spans="1:60" s="7" customFormat="1" ht="24.95" hidden="1" customHeight="1" outlineLevel="2" x14ac:dyDescent="0.25">
      <c r="A126" s="76">
        <v>117</v>
      </c>
      <c r="B126" s="180" t="s">
        <v>238</v>
      </c>
      <c r="C126" s="180"/>
      <c r="D126" s="54" t="s">
        <v>367</v>
      </c>
      <c r="E126" s="99"/>
      <c r="F126" s="42">
        <f>COUNTA(H126:R126)</f>
        <v>0</v>
      </c>
      <c r="G126" s="33">
        <f>COUNTA(S126:AT126)</f>
        <v>0</v>
      </c>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43"/>
      <c r="AV126" s="113">
        <f>IF(E126="neattiecas",1,IF(E126="atbilst pilnībā",10,IF(E126="atbilst daļēji",100,IF(E126="neatbilst",1000,0))))</f>
        <v>0</v>
      </c>
      <c r="AW126" s="113">
        <v>117</v>
      </c>
      <c r="AX126" s="113" t="s">
        <v>688</v>
      </c>
      <c r="AY126" s="113"/>
      <c r="AZ126" s="41"/>
      <c r="BA126" s="15"/>
      <c r="BB126" s="15"/>
      <c r="BC126" s="105"/>
      <c r="BD126" s="6"/>
      <c r="BE126" s="6"/>
      <c r="BF126" s="168"/>
      <c r="BG126" s="6"/>
      <c r="BH126" s="57"/>
    </row>
    <row r="127" spans="1:60" s="8" customFormat="1" ht="35.1" customHeight="1" x14ac:dyDescent="0.25">
      <c r="A127" s="76">
        <v>118</v>
      </c>
      <c r="B127" s="217" t="s">
        <v>288</v>
      </c>
      <c r="C127" s="217"/>
      <c r="D127" s="217"/>
      <c r="E127" s="217"/>
      <c r="F127" s="64">
        <f>SUMIFS(F128:F264,$AY128:$AY264,"w")</f>
        <v>0</v>
      </c>
      <c r="G127" s="64">
        <f>SUMIFS(G128:G264,$AY128:$AY264,"w")</f>
        <v>0</v>
      </c>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4"/>
      <c r="AV127" s="112"/>
      <c r="AW127" s="113">
        <v>118</v>
      </c>
      <c r="AX127" s="112"/>
      <c r="AY127" s="112"/>
      <c r="AZ127" s="64"/>
      <c r="BA127" s="66">
        <f t="array" ref="BA127">MIN(IF(BA128:BA272&gt;0,BA128:BA272))</f>
        <v>0</v>
      </c>
      <c r="BB127" s="66">
        <f t="array" ref="BB127">MAX(IF(BB128:BB272&gt;0,BB128:BB272))</f>
        <v>0</v>
      </c>
      <c r="BC127" s="67"/>
      <c r="BD127" s="68"/>
      <c r="BE127" s="68"/>
      <c r="BF127" s="69"/>
      <c r="BG127" s="69"/>
      <c r="BH127" s="70"/>
    </row>
    <row r="128" spans="1:60" ht="35.1" customHeight="1" outlineLevel="1" collapsed="1" x14ac:dyDescent="0.25">
      <c r="A128" s="76">
        <v>119</v>
      </c>
      <c r="B128" s="56" t="s">
        <v>90</v>
      </c>
      <c r="C128" s="181" t="s">
        <v>91</v>
      </c>
      <c r="D128" s="182"/>
      <c r="E128" s="98">
        <f>IF(AV128&gt;999,"neatbilst",IF(AV128&gt;99,"atbilst daļēji",IF(AV128&gt;9,"atbilst pilnībā",IF(AV128&gt;0,"neattiecas",0))))</f>
        <v>0</v>
      </c>
      <c r="F128" s="48">
        <f>SUM(F129:F135)</f>
        <v>0</v>
      </c>
      <c r="G128" s="48">
        <f>SUM(G129:G135)</f>
        <v>0</v>
      </c>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8"/>
      <c r="AV128" s="113">
        <f>SUM(AV129:AV135)</f>
        <v>0</v>
      </c>
      <c r="AW128" s="113">
        <v>119</v>
      </c>
      <c r="AX128" s="113"/>
      <c r="AY128" s="113" t="s">
        <v>149</v>
      </c>
      <c r="AZ128" s="50"/>
      <c r="BA128" s="51">
        <f>MIN(BA129:BA135)</f>
        <v>0</v>
      </c>
      <c r="BB128" s="51">
        <f>MAX(BB129:BB135)</f>
        <v>0</v>
      </c>
      <c r="BC128" s="104"/>
      <c r="BD128" s="50"/>
      <c r="BE128" s="52"/>
      <c r="BF128" s="53"/>
      <c r="BG128" s="53"/>
      <c r="BH128" s="58"/>
    </row>
    <row r="129" spans="1:60" s="7" customFormat="1" ht="35.1" hidden="1" customHeight="1" outlineLevel="2" x14ac:dyDescent="0.25">
      <c r="A129" s="76">
        <v>120</v>
      </c>
      <c r="B129" s="180" t="s">
        <v>371</v>
      </c>
      <c r="C129" s="180"/>
      <c r="D129" s="54" t="s">
        <v>378</v>
      </c>
      <c r="E129" s="99"/>
      <c r="F129" s="42">
        <f t="shared" ref="F129:F135" si="8">COUNTA(H129:R129)</f>
        <v>0</v>
      </c>
      <c r="G129" s="33">
        <f t="shared" ref="G129:G135" si="9">COUNTA(S129:AT129)</f>
        <v>0</v>
      </c>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43"/>
      <c r="AV129" s="113">
        <f t="shared" ref="AV129:AV135" si="10">IF(E129="neattiecas",1,IF(E129="atbilst pilnībā",10,IF(E129="atbilst daļēji",100,IF(E129="neatbilst",1000,0))))</f>
        <v>0</v>
      </c>
      <c r="AW129" s="113">
        <v>120</v>
      </c>
      <c r="AX129" s="113" t="s">
        <v>688</v>
      </c>
      <c r="AY129" s="113"/>
      <c r="AZ129" s="41"/>
      <c r="BA129" s="15"/>
      <c r="BB129" s="15"/>
      <c r="BC129" s="105"/>
      <c r="BD129" s="6"/>
      <c r="BE129" s="6"/>
      <c r="BF129" s="168"/>
      <c r="BG129" s="6"/>
      <c r="BH129" s="57"/>
    </row>
    <row r="130" spans="1:60" s="7" customFormat="1" ht="35.1" hidden="1" customHeight="1" outlineLevel="2" x14ac:dyDescent="0.25">
      <c r="A130" s="76">
        <v>121</v>
      </c>
      <c r="B130" s="180" t="s">
        <v>372</v>
      </c>
      <c r="C130" s="180"/>
      <c r="D130" s="54" t="s">
        <v>379</v>
      </c>
      <c r="E130" s="99"/>
      <c r="F130" s="42">
        <f t="shared" si="8"/>
        <v>0</v>
      </c>
      <c r="G130" s="33">
        <f t="shared" si="9"/>
        <v>0</v>
      </c>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43"/>
      <c r="AV130" s="113">
        <f t="shared" si="10"/>
        <v>0</v>
      </c>
      <c r="AW130" s="113">
        <v>121</v>
      </c>
      <c r="AX130" s="113" t="s">
        <v>688</v>
      </c>
      <c r="AY130" s="113"/>
      <c r="AZ130" s="41"/>
      <c r="BA130" s="15"/>
      <c r="BB130" s="15"/>
      <c r="BC130" s="105"/>
      <c r="BD130" s="6"/>
      <c r="BE130" s="6"/>
      <c r="BF130" s="168"/>
      <c r="BG130" s="6"/>
      <c r="BH130" s="57"/>
    </row>
    <row r="131" spans="1:60" s="7" customFormat="1" ht="35.1" hidden="1" customHeight="1" outlineLevel="2" x14ac:dyDescent="0.25">
      <c r="A131" s="76">
        <v>122</v>
      </c>
      <c r="B131" s="180" t="s">
        <v>373</v>
      </c>
      <c r="C131" s="180"/>
      <c r="D131" s="54" t="s">
        <v>380</v>
      </c>
      <c r="E131" s="99"/>
      <c r="F131" s="42">
        <f t="shared" si="8"/>
        <v>0</v>
      </c>
      <c r="G131" s="33">
        <f t="shared" si="9"/>
        <v>0</v>
      </c>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43"/>
      <c r="AV131" s="113">
        <f t="shared" si="10"/>
        <v>0</v>
      </c>
      <c r="AW131" s="113">
        <v>122</v>
      </c>
      <c r="AX131" s="113" t="s">
        <v>688</v>
      </c>
      <c r="AY131" s="113"/>
      <c r="AZ131" s="41"/>
      <c r="BA131" s="15"/>
      <c r="BB131" s="15"/>
      <c r="BC131" s="105"/>
      <c r="BD131" s="6"/>
      <c r="BE131" s="6"/>
      <c r="BF131" s="168"/>
      <c r="BG131" s="6"/>
      <c r="BH131" s="57"/>
    </row>
    <row r="132" spans="1:60" s="7" customFormat="1" ht="35.1" hidden="1" customHeight="1" outlineLevel="2" x14ac:dyDescent="0.25">
      <c r="A132" s="76">
        <v>123</v>
      </c>
      <c r="B132" s="180" t="s">
        <v>374</v>
      </c>
      <c r="C132" s="180"/>
      <c r="D132" s="54" t="s">
        <v>381</v>
      </c>
      <c r="E132" s="99"/>
      <c r="F132" s="42">
        <f t="shared" si="8"/>
        <v>0</v>
      </c>
      <c r="G132" s="33">
        <f t="shared" si="9"/>
        <v>0</v>
      </c>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43"/>
      <c r="AV132" s="113">
        <f t="shared" si="10"/>
        <v>0</v>
      </c>
      <c r="AW132" s="113">
        <v>123</v>
      </c>
      <c r="AX132" s="113" t="s">
        <v>688</v>
      </c>
      <c r="AY132" s="113"/>
      <c r="AZ132" s="41"/>
      <c r="BA132" s="15"/>
      <c r="BB132" s="15"/>
      <c r="BC132" s="105"/>
      <c r="BD132" s="6"/>
      <c r="BE132" s="6"/>
      <c r="BF132" s="168"/>
      <c r="BG132" s="6"/>
      <c r="BH132" s="57"/>
    </row>
    <row r="133" spans="1:60" s="7" customFormat="1" ht="35.1" hidden="1" customHeight="1" outlineLevel="2" x14ac:dyDescent="0.25">
      <c r="A133" s="76">
        <v>124</v>
      </c>
      <c r="B133" s="180" t="s">
        <v>375</v>
      </c>
      <c r="C133" s="180"/>
      <c r="D133" s="54" t="s">
        <v>369</v>
      </c>
      <c r="E133" s="99"/>
      <c r="F133" s="42">
        <f t="shared" si="8"/>
        <v>0</v>
      </c>
      <c r="G133" s="33">
        <f t="shared" si="9"/>
        <v>0</v>
      </c>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43"/>
      <c r="AV133" s="113">
        <f t="shared" si="10"/>
        <v>0</v>
      </c>
      <c r="AW133" s="113">
        <v>124</v>
      </c>
      <c r="AX133" s="113" t="s">
        <v>688</v>
      </c>
      <c r="AY133" s="113"/>
      <c r="AZ133" s="41"/>
      <c r="BA133" s="15"/>
      <c r="BB133" s="15"/>
      <c r="BC133" s="105"/>
      <c r="BD133" s="6"/>
      <c r="BE133" s="6"/>
      <c r="BF133" s="168"/>
      <c r="BG133" s="6"/>
      <c r="BH133" s="57"/>
    </row>
    <row r="134" spans="1:60" s="7" customFormat="1" ht="24.95" hidden="1" customHeight="1" outlineLevel="2" x14ac:dyDescent="0.25">
      <c r="A134" s="76">
        <v>125</v>
      </c>
      <c r="B134" s="180" t="s">
        <v>376</v>
      </c>
      <c r="C134" s="180"/>
      <c r="D134" s="54" t="s">
        <v>370</v>
      </c>
      <c r="E134" s="99"/>
      <c r="F134" s="42">
        <f t="shared" si="8"/>
        <v>0</v>
      </c>
      <c r="G134" s="33">
        <f t="shared" si="9"/>
        <v>0</v>
      </c>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43"/>
      <c r="AV134" s="113">
        <f t="shared" si="10"/>
        <v>0</v>
      </c>
      <c r="AW134" s="113">
        <v>125</v>
      </c>
      <c r="AX134" s="113" t="s">
        <v>688</v>
      </c>
      <c r="AY134" s="113"/>
      <c r="AZ134" s="41"/>
      <c r="BA134" s="15"/>
      <c r="BB134" s="15"/>
      <c r="BC134" s="105"/>
      <c r="BD134" s="6"/>
      <c r="BE134" s="6"/>
      <c r="BF134" s="168"/>
      <c r="BG134" s="6"/>
      <c r="BH134" s="57"/>
    </row>
    <row r="135" spans="1:60" s="7" customFormat="1" ht="45" hidden="1" customHeight="1" outlineLevel="2" x14ac:dyDescent="0.25">
      <c r="A135" s="76">
        <v>126</v>
      </c>
      <c r="B135" s="180" t="s">
        <v>377</v>
      </c>
      <c r="C135" s="180"/>
      <c r="D135" s="54" t="s">
        <v>382</v>
      </c>
      <c r="E135" s="99"/>
      <c r="F135" s="42">
        <f t="shared" si="8"/>
        <v>0</v>
      </c>
      <c r="G135" s="33">
        <f t="shared" si="9"/>
        <v>0</v>
      </c>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43"/>
      <c r="AV135" s="113">
        <f t="shared" si="10"/>
        <v>0</v>
      </c>
      <c r="AW135" s="113">
        <v>126</v>
      </c>
      <c r="AX135" s="113" t="s">
        <v>688</v>
      </c>
      <c r="AY135" s="113"/>
      <c r="AZ135" s="41"/>
      <c r="BA135" s="15"/>
      <c r="BB135" s="15"/>
      <c r="BC135" s="105"/>
      <c r="BD135" s="6"/>
      <c r="BE135" s="6"/>
      <c r="BF135" s="168"/>
      <c r="BG135" s="6"/>
      <c r="BH135" s="57"/>
    </row>
    <row r="136" spans="1:60" ht="35.1" customHeight="1" outlineLevel="1" collapsed="1" x14ac:dyDescent="0.25">
      <c r="A136" s="76">
        <v>127</v>
      </c>
      <c r="B136" s="56" t="s">
        <v>92</v>
      </c>
      <c r="C136" s="181" t="s">
        <v>93</v>
      </c>
      <c r="D136" s="182"/>
      <c r="E136" s="98">
        <f>IF(AV136&gt;999,"neatbilst",IF(AV136&gt;99,"atbilst daļēji",IF(AV136&gt;9,"atbilst pilnībā",IF(AV136&gt;0,"neattiecas",0))))</f>
        <v>0</v>
      </c>
      <c r="F136" s="48">
        <f>SUM(F137:F143)</f>
        <v>0</v>
      </c>
      <c r="G136" s="48">
        <f>SUM(G137:G143)</f>
        <v>0</v>
      </c>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8"/>
      <c r="AV136" s="113">
        <f>SUM(AV137:AV143)</f>
        <v>0</v>
      </c>
      <c r="AW136" s="113">
        <v>127</v>
      </c>
      <c r="AX136" s="113"/>
      <c r="AY136" s="113" t="s">
        <v>149</v>
      </c>
      <c r="AZ136" s="50"/>
      <c r="BA136" s="51">
        <f>MIN(BA137:BA143)</f>
        <v>0</v>
      </c>
      <c r="BB136" s="51">
        <f>MAX(BB137:BB143)</f>
        <v>0</v>
      </c>
      <c r="BC136" s="104"/>
      <c r="BD136" s="50"/>
      <c r="BE136" s="52"/>
      <c r="BF136" s="53"/>
      <c r="BG136" s="53"/>
      <c r="BH136" s="58"/>
    </row>
    <row r="137" spans="1:60" s="7" customFormat="1" ht="35.1" hidden="1" customHeight="1" outlineLevel="2" x14ac:dyDescent="0.25">
      <c r="A137" s="76">
        <v>128</v>
      </c>
      <c r="B137" s="180" t="s">
        <v>383</v>
      </c>
      <c r="C137" s="180"/>
      <c r="D137" s="54" t="s">
        <v>390</v>
      </c>
      <c r="E137" s="99"/>
      <c r="F137" s="42">
        <f t="shared" ref="F137:F143" si="11">COUNTA(H137:R137)</f>
        <v>0</v>
      </c>
      <c r="G137" s="33">
        <f t="shared" ref="G137:G143" si="12">COUNTA(S137:AT137)</f>
        <v>0</v>
      </c>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43"/>
      <c r="AV137" s="113">
        <f t="shared" ref="AV137:AV143" si="13">IF(E137="neattiecas",1,IF(E137="atbilst pilnībā",10,IF(E137="atbilst daļēji",100,IF(E137="neatbilst",1000,0))))</f>
        <v>0</v>
      </c>
      <c r="AW137" s="113">
        <v>128</v>
      </c>
      <c r="AX137" s="113" t="s">
        <v>688</v>
      </c>
      <c r="AY137" s="113"/>
      <c r="AZ137" s="41"/>
      <c r="BA137" s="15"/>
      <c r="BB137" s="15"/>
      <c r="BC137" s="105"/>
      <c r="BD137" s="6"/>
      <c r="BE137" s="6"/>
      <c r="BF137" s="168"/>
      <c r="BG137" s="6"/>
      <c r="BH137" s="57"/>
    </row>
    <row r="138" spans="1:60" s="7" customFormat="1" ht="24.95" hidden="1" customHeight="1" outlineLevel="2" x14ac:dyDescent="0.25">
      <c r="A138" s="76">
        <v>129</v>
      </c>
      <c r="B138" s="180" t="s">
        <v>384</v>
      </c>
      <c r="C138" s="180"/>
      <c r="D138" s="54" t="s">
        <v>391</v>
      </c>
      <c r="E138" s="99"/>
      <c r="F138" s="42">
        <f t="shared" si="11"/>
        <v>0</v>
      </c>
      <c r="G138" s="33">
        <f t="shared" si="12"/>
        <v>0</v>
      </c>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43"/>
      <c r="AV138" s="113">
        <f t="shared" si="13"/>
        <v>0</v>
      </c>
      <c r="AW138" s="113">
        <v>129</v>
      </c>
      <c r="AX138" s="113" t="s">
        <v>688</v>
      </c>
      <c r="AY138" s="113"/>
      <c r="AZ138" s="41"/>
      <c r="BA138" s="15"/>
      <c r="BB138" s="15"/>
      <c r="BC138" s="105"/>
      <c r="BD138" s="6"/>
      <c r="BE138" s="6"/>
      <c r="BF138" s="168"/>
      <c r="BG138" s="6"/>
      <c r="BH138" s="57"/>
    </row>
    <row r="139" spans="1:60" s="7" customFormat="1" ht="24.95" hidden="1" customHeight="1" outlineLevel="2" x14ac:dyDescent="0.25">
      <c r="A139" s="76">
        <v>130</v>
      </c>
      <c r="B139" s="180" t="s">
        <v>385</v>
      </c>
      <c r="C139" s="180"/>
      <c r="D139" s="54" t="s">
        <v>392</v>
      </c>
      <c r="E139" s="99"/>
      <c r="F139" s="42">
        <f t="shared" si="11"/>
        <v>0</v>
      </c>
      <c r="G139" s="33">
        <f t="shared" si="12"/>
        <v>0</v>
      </c>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43"/>
      <c r="AV139" s="113">
        <f t="shared" si="13"/>
        <v>0</v>
      </c>
      <c r="AW139" s="113">
        <v>130</v>
      </c>
      <c r="AX139" s="113" t="s">
        <v>688</v>
      </c>
      <c r="AY139" s="113"/>
      <c r="AZ139" s="41"/>
      <c r="BA139" s="15"/>
      <c r="BB139" s="15"/>
      <c r="BC139" s="105"/>
      <c r="BD139" s="6"/>
      <c r="BE139" s="6"/>
      <c r="BF139" s="168"/>
      <c r="BG139" s="6"/>
      <c r="BH139" s="57"/>
    </row>
    <row r="140" spans="1:60" s="7" customFormat="1" ht="35.1" hidden="1" customHeight="1" outlineLevel="2" x14ac:dyDescent="0.25">
      <c r="A140" s="76">
        <v>131</v>
      </c>
      <c r="B140" s="180" t="s">
        <v>386</v>
      </c>
      <c r="C140" s="180"/>
      <c r="D140" s="54" t="s">
        <v>393</v>
      </c>
      <c r="E140" s="99"/>
      <c r="F140" s="42">
        <f t="shared" si="11"/>
        <v>0</v>
      </c>
      <c r="G140" s="33">
        <f t="shared" si="12"/>
        <v>0</v>
      </c>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43"/>
      <c r="AV140" s="113">
        <f t="shared" si="13"/>
        <v>0</v>
      </c>
      <c r="AW140" s="113">
        <v>131</v>
      </c>
      <c r="AX140" s="113" t="s">
        <v>688</v>
      </c>
      <c r="AY140" s="113"/>
      <c r="AZ140" s="41"/>
      <c r="BA140" s="15"/>
      <c r="BB140" s="15"/>
      <c r="BC140" s="105"/>
      <c r="BD140" s="6"/>
      <c r="BE140" s="6"/>
      <c r="BF140" s="168"/>
      <c r="BG140" s="6"/>
      <c r="BH140" s="57"/>
    </row>
    <row r="141" spans="1:60" s="7" customFormat="1" ht="24.95" hidden="1" customHeight="1" outlineLevel="2" x14ac:dyDescent="0.25">
      <c r="A141" s="76">
        <v>132</v>
      </c>
      <c r="B141" s="180" t="s">
        <v>387</v>
      </c>
      <c r="C141" s="180"/>
      <c r="D141" s="54" t="s">
        <v>632</v>
      </c>
      <c r="E141" s="99"/>
      <c r="F141" s="42">
        <f t="shared" si="11"/>
        <v>0</v>
      </c>
      <c r="G141" s="33">
        <f t="shared" si="12"/>
        <v>0</v>
      </c>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43"/>
      <c r="AV141" s="113">
        <f t="shared" si="13"/>
        <v>0</v>
      </c>
      <c r="AW141" s="113">
        <v>132</v>
      </c>
      <c r="AX141" s="113" t="s">
        <v>688</v>
      </c>
      <c r="AY141" s="113"/>
      <c r="AZ141" s="41"/>
      <c r="BA141" s="15"/>
      <c r="BB141" s="15"/>
      <c r="BC141" s="105"/>
      <c r="BD141" s="6"/>
      <c r="BE141" s="6"/>
      <c r="BF141" s="168"/>
      <c r="BG141" s="6"/>
      <c r="BH141" s="57"/>
    </row>
    <row r="142" spans="1:60" s="7" customFormat="1" ht="24.95" hidden="1" customHeight="1" outlineLevel="2" x14ac:dyDescent="0.25">
      <c r="A142" s="76">
        <v>133</v>
      </c>
      <c r="B142" s="180" t="s">
        <v>388</v>
      </c>
      <c r="C142" s="180"/>
      <c r="D142" s="54" t="s">
        <v>394</v>
      </c>
      <c r="E142" s="99"/>
      <c r="F142" s="42">
        <f t="shared" si="11"/>
        <v>0</v>
      </c>
      <c r="G142" s="33">
        <f t="shared" si="12"/>
        <v>0</v>
      </c>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43"/>
      <c r="AV142" s="113">
        <f t="shared" si="13"/>
        <v>0</v>
      </c>
      <c r="AW142" s="113">
        <v>133</v>
      </c>
      <c r="AX142" s="113" t="s">
        <v>688</v>
      </c>
      <c r="AY142" s="113"/>
      <c r="AZ142" s="41"/>
      <c r="BA142" s="15"/>
      <c r="BB142" s="15"/>
      <c r="BC142" s="105"/>
      <c r="BD142" s="6"/>
      <c r="BE142" s="6"/>
      <c r="BF142" s="168"/>
      <c r="BG142" s="6"/>
      <c r="BH142" s="57"/>
    </row>
    <row r="143" spans="1:60" s="7" customFormat="1" ht="35.1" hidden="1" customHeight="1" outlineLevel="2" x14ac:dyDescent="0.25">
      <c r="A143" s="76">
        <v>134</v>
      </c>
      <c r="B143" s="180" t="s">
        <v>389</v>
      </c>
      <c r="C143" s="180"/>
      <c r="D143" s="54" t="s">
        <v>395</v>
      </c>
      <c r="E143" s="99"/>
      <c r="F143" s="42">
        <f t="shared" si="11"/>
        <v>0</v>
      </c>
      <c r="G143" s="33">
        <f t="shared" si="12"/>
        <v>0</v>
      </c>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43"/>
      <c r="AV143" s="113">
        <f t="shared" si="13"/>
        <v>0</v>
      </c>
      <c r="AW143" s="113">
        <v>134</v>
      </c>
      <c r="AX143" s="113" t="s">
        <v>688</v>
      </c>
      <c r="AY143" s="113"/>
      <c r="AZ143" s="41"/>
      <c r="BA143" s="15"/>
      <c r="BB143" s="15"/>
      <c r="BC143" s="105"/>
      <c r="BD143" s="6"/>
      <c r="BE143" s="6"/>
      <c r="BF143" s="168"/>
      <c r="BG143" s="6"/>
      <c r="BH143" s="57"/>
    </row>
    <row r="144" spans="1:60" ht="35.1" customHeight="1" outlineLevel="1" collapsed="1" x14ac:dyDescent="0.25">
      <c r="A144" s="76">
        <v>135</v>
      </c>
      <c r="B144" s="56" t="s">
        <v>94</v>
      </c>
      <c r="C144" s="181" t="s">
        <v>95</v>
      </c>
      <c r="D144" s="182"/>
      <c r="E144" s="98">
        <f>IF(AV144&gt;999,"neatbilst",IF(AV144&gt;99,"atbilst daļēji",IF(AV144&gt;9,"atbilst pilnībā",IF(AV144&gt;0,"neattiecas",0))))</f>
        <v>0</v>
      </c>
      <c r="F144" s="48">
        <f>SUM(F145:F150)</f>
        <v>0</v>
      </c>
      <c r="G144" s="48">
        <f>SUM(G145:G150)</f>
        <v>0</v>
      </c>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8"/>
      <c r="AV144" s="113">
        <f>SUM(AV145:AV150)</f>
        <v>0</v>
      </c>
      <c r="AW144" s="113">
        <v>135</v>
      </c>
      <c r="AX144" s="113"/>
      <c r="AY144" s="113" t="s">
        <v>149</v>
      </c>
      <c r="AZ144" s="50"/>
      <c r="BA144" s="51">
        <f>MIN(BA145:BA150)</f>
        <v>0</v>
      </c>
      <c r="BB144" s="51">
        <f>MAX(BB145:BB150)</f>
        <v>0</v>
      </c>
      <c r="BC144" s="104"/>
      <c r="BD144" s="50"/>
      <c r="BE144" s="52"/>
      <c r="BF144" s="53"/>
      <c r="BG144" s="53"/>
      <c r="BH144" s="58"/>
    </row>
    <row r="145" spans="1:60" s="7" customFormat="1" ht="45" hidden="1" customHeight="1" outlineLevel="2" x14ac:dyDescent="0.25">
      <c r="A145" s="76">
        <v>136</v>
      </c>
      <c r="B145" s="180" t="s">
        <v>396</v>
      </c>
      <c r="C145" s="180"/>
      <c r="D145" s="54" t="s">
        <v>401</v>
      </c>
      <c r="E145" s="99"/>
      <c r="F145" s="42">
        <f t="shared" ref="F145:F150" si="14">COUNTA(H145:R145)</f>
        <v>0</v>
      </c>
      <c r="G145" s="33">
        <f t="shared" ref="G145:G150" si="15">COUNTA(S145:AT145)</f>
        <v>0</v>
      </c>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43"/>
      <c r="AV145" s="113">
        <f t="shared" ref="AV145:AV150" si="16">IF(E145="neattiecas",1,IF(E145="atbilst pilnībā",10,IF(E145="atbilst daļēji",100,IF(E145="neatbilst",1000,0))))</f>
        <v>0</v>
      </c>
      <c r="AW145" s="113">
        <v>136</v>
      </c>
      <c r="AX145" s="113" t="s">
        <v>688</v>
      </c>
      <c r="AY145" s="113"/>
      <c r="AZ145" s="41"/>
      <c r="BA145" s="15"/>
      <c r="BB145" s="15"/>
      <c r="BC145" s="105"/>
      <c r="BD145" s="6"/>
      <c r="BE145" s="6"/>
      <c r="BF145" s="168"/>
      <c r="BG145" s="6"/>
      <c r="BH145" s="57"/>
    </row>
    <row r="146" spans="1:60" s="7" customFormat="1" ht="45" hidden="1" customHeight="1" outlineLevel="2" x14ac:dyDescent="0.25">
      <c r="A146" s="76">
        <v>137</v>
      </c>
      <c r="B146" s="180" t="s">
        <v>397</v>
      </c>
      <c r="C146" s="180"/>
      <c r="D146" s="54" t="s">
        <v>402</v>
      </c>
      <c r="E146" s="99"/>
      <c r="F146" s="42">
        <f t="shared" si="14"/>
        <v>0</v>
      </c>
      <c r="G146" s="33">
        <f t="shared" si="15"/>
        <v>0</v>
      </c>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43"/>
      <c r="AV146" s="113">
        <f t="shared" si="16"/>
        <v>0</v>
      </c>
      <c r="AW146" s="113">
        <v>137</v>
      </c>
      <c r="AX146" s="113" t="s">
        <v>688</v>
      </c>
      <c r="AY146" s="113"/>
      <c r="AZ146" s="41"/>
      <c r="BA146" s="15"/>
      <c r="BB146" s="15"/>
      <c r="BC146" s="105"/>
      <c r="BD146" s="6"/>
      <c r="BE146" s="6"/>
      <c r="BF146" s="168"/>
      <c r="BG146" s="6"/>
      <c r="BH146" s="57"/>
    </row>
    <row r="147" spans="1:60" s="7" customFormat="1" ht="24.95" hidden="1" customHeight="1" outlineLevel="2" x14ac:dyDescent="0.25">
      <c r="A147" s="76">
        <v>138</v>
      </c>
      <c r="B147" s="180" t="s">
        <v>398</v>
      </c>
      <c r="C147" s="180"/>
      <c r="D147" s="54" t="s">
        <v>565</v>
      </c>
      <c r="E147" s="99"/>
      <c r="F147" s="42">
        <f t="shared" si="14"/>
        <v>0</v>
      </c>
      <c r="G147" s="33">
        <f t="shared" si="15"/>
        <v>0</v>
      </c>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43"/>
      <c r="AV147" s="113">
        <f t="shared" si="16"/>
        <v>0</v>
      </c>
      <c r="AW147" s="113">
        <v>138</v>
      </c>
      <c r="AX147" s="113" t="s">
        <v>688</v>
      </c>
      <c r="AY147" s="113"/>
      <c r="AZ147" s="41"/>
      <c r="BA147" s="15"/>
      <c r="BB147" s="15"/>
      <c r="BC147" s="105"/>
      <c r="BD147" s="6"/>
      <c r="BE147" s="6"/>
      <c r="BF147" s="168"/>
      <c r="BG147" s="6"/>
      <c r="BH147" s="57"/>
    </row>
    <row r="148" spans="1:60" s="7" customFormat="1" ht="24.95" hidden="1" customHeight="1" outlineLevel="2" x14ac:dyDescent="0.25">
      <c r="A148" s="76">
        <v>139</v>
      </c>
      <c r="B148" s="180" t="s">
        <v>399</v>
      </c>
      <c r="C148" s="180"/>
      <c r="D148" s="54" t="s">
        <v>404</v>
      </c>
      <c r="E148" s="99"/>
      <c r="F148" s="42">
        <f t="shared" si="14"/>
        <v>0</v>
      </c>
      <c r="G148" s="33">
        <f t="shared" si="15"/>
        <v>0</v>
      </c>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43"/>
      <c r="AV148" s="113">
        <f t="shared" si="16"/>
        <v>0</v>
      </c>
      <c r="AW148" s="113">
        <v>139</v>
      </c>
      <c r="AX148" s="113" t="s">
        <v>688</v>
      </c>
      <c r="AY148" s="113"/>
      <c r="AZ148" s="41"/>
      <c r="BA148" s="15"/>
      <c r="BB148" s="15"/>
      <c r="BC148" s="105"/>
      <c r="BD148" s="6"/>
      <c r="BE148" s="6"/>
      <c r="BF148" s="168"/>
      <c r="BG148" s="6"/>
      <c r="BH148" s="57"/>
    </row>
    <row r="149" spans="1:60" s="7" customFormat="1" ht="45" hidden="1" customHeight="1" outlineLevel="2" x14ac:dyDescent="0.25">
      <c r="A149" s="76">
        <v>140</v>
      </c>
      <c r="B149" s="180" t="s">
        <v>400</v>
      </c>
      <c r="C149" s="180"/>
      <c r="D149" s="54" t="s">
        <v>405</v>
      </c>
      <c r="E149" s="99"/>
      <c r="F149" s="42">
        <f t="shared" si="14"/>
        <v>0</v>
      </c>
      <c r="G149" s="33">
        <f t="shared" si="15"/>
        <v>0</v>
      </c>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43"/>
      <c r="AV149" s="113">
        <f t="shared" si="16"/>
        <v>0</v>
      </c>
      <c r="AW149" s="113">
        <v>140</v>
      </c>
      <c r="AX149" s="113" t="s">
        <v>688</v>
      </c>
      <c r="AY149" s="113"/>
      <c r="AZ149" s="41"/>
      <c r="BA149" s="15"/>
      <c r="BB149" s="15"/>
      <c r="BC149" s="105"/>
      <c r="BD149" s="6"/>
      <c r="BE149" s="6"/>
      <c r="BF149" s="168"/>
      <c r="BG149" s="6"/>
      <c r="BH149" s="57"/>
    </row>
    <row r="150" spans="1:60" s="7" customFormat="1" ht="45" hidden="1" customHeight="1" outlineLevel="2" x14ac:dyDescent="0.25">
      <c r="A150" s="76">
        <v>141</v>
      </c>
      <c r="B150" s="180" t="s">
        <v>403</v>
      </c>
      <c r="C150" s="180"/>
      <c r="D150" s="54" t="s">
        <v>556</v>
      </c>
      <c r="E150" s="99"/>
      <c r="F150" s="42">
        <f t="shared" si="14"/>
        <v>0</v>
      </c>
      <c r="G150" s="33">
        <f t="shared" si="15"/>
        <v>0</v>
      </c>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43"/>
      <c r="AV150" s="113">
        <f t="shared" si="16"/>
        <v>0</v>
      </c>
      <c r="AW150" s="113">
        <v>141</v>
      </c>
      <c r="AX150" s="113" t="s">
        <v>688</v>
      </c>
      <c r="AY150" s="113"/>
      <c r="AZ150" s="41"/>
      <c r="BA150" s="15"/>
      <c r="BB150" s="15"/>
      <c r="BC150" s="105"/>
      <c r="BD150" s="6"/>
      <c r="BE150" s="6"/>
      <c r="BF150" s="168"/>
      <c r="BG150" s="6"/>
      <c r="BH150" s="57"/>
    </row>
    <row r="151" spans="1:60" ht="35.1" customHeight="1" outlineLevel="1" collapsed="1" x14ac:dyDescent="0.25">
      <c r="A151" s="76">
        <v>142</v>
      </c>
      <c r="B151" s="56" t="s">
        <v>96</v>
      </c>
      <c r="C151" s="181" t="s">
        <v>97</v>
      </c>
      <c r="D151" s="182"/>
      <c r="E151" s="98">
        <f>IF(AV151&gt;999,"neatbilst",IF(AV151&gt;99,"atbilst daļēji",IF(AV151&gt;9,"atbilst pilnībā",IF(AV151&gt;0,"neattiecas",0))))</f>
        <v>0</v>
      </c>
      <c r="F151" s="48">
        <f>SUM(F152:F160)</f>
        <v>0</v>
      </c>
      <c r="G151" s="48">
        <f>SUM(G152:G160)</f>
        <v>0</v>
      </c>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8"/>
      <c r="AV151" s="113">
        <f>SUM(AV152:AV160)</f>
        <v>0</v>
      </c>
      <c r="AW151" s="113">
        <v>142</v>
      </c>
      <c r="AX151" s="113"/>
      <c r="AY151" s="113" t="s">
        <v>149</v>
      </c>
      <c r="AZ151" s="50"/>
      <c r="BA151" s="51">
        <f>MIN(BA152:BA160)</f>
        <v>0</v>
      </c>
      <c r="BB151" s="51">
        <f>MAX(BB152:BB160)</f>
        <v>0</v>
      </c>
      <c r="BC151" s="104"/>
      <c r="BD151" s="50"/>
      <c r="BE151" s="52"/>
      <c r="BF151" s="53"/>
      <c r="BG151" s="53"/>
      <c r="BH151" s="58"/>
    </row>
    <row r="152" spans="1:60" s="7" customFormat="1" ht="24.95" hidden="1" customHeight="1" outlineLevel="2" x14ac:dyDescent="0.25">
      <c r="A152" s="76">
        <v>143</v>
      </c>
      <c r="B152" s="180" t="s">
        <v>406</v>
      </c>
      <c r="C152" s="180"/>
      <c r="D152" s="54" t="s">
        <v>416</v>
      </c>
      <c r="E152" s="99"/>
      <c r="F152" s="42">
        <f t="shared" ref="F152:F160" si="17">COUNTA(H152:R152)</f>
        <v>0</v>
      </c>
      <c r="G152" s="33">
        <f t="shared" ref="G152:G160" si="18">COUNTA(S152:AT152)</f>
        <v>0</v>
      </c>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43"/>
      <c r="AV152" s="113">
        <f t="shared" ref="AV152:AV160" si="19">IF(E152="neattiecas",1,IF(E152="atbilst pilnībā",10,IF(E152="atbilst daļēji",100,IF(E152="neatbilst",1000,0))))</f>
        <v>0</v>
      </c>
      <c r="AW152" s="113">
        <v>143</v>
      </c>
      <c r="AX152" s="113" t="s">
        <v>688</v>
      </c>
      <c r="AY152" s="113"/>
      <c r="AZ152" s="41"/>
      <c r="BA152" s="15"/>
      <c r="BB152" s="15"/>
      <c r="BC152" s="105"/>
      <c r="BD152" s="6"/>
      <c r="BE152" s="6"/>
      <c r="BF152" s="168"/>
      <c r="BG152" s="6"/>
      <c r="BH152" s="57"/>
    </row>
    <row r="153" spans="1:60" s="7" customFormat="1" ht="24.95" hidden="1" customHeight="1" outlineLevel="2" x14ac:dyDescent="0.25">
      <c r="A153" s="76">
        <v>144</v>
      </c>
      <c r="B153" s="180" t="s">
        <v>407</v>
      </c>
      <c r="C153" s="180"/>
      <c r="D153" s="54" t="s">
        <v>420</v>
      </c>
      <c r="E153" s="99"/>
      <c r="F153" s="42">
        <f t="shared" si="17"/>
        <v>0</v>
      </c>
      <c r="G153" s="33">
        <f t="shared" si="18"/>
        <v>0</v>
      </c>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43"/>
      <c r="AV153" s="113">
        <f t="shared" si="19"/>
        <v>0</v>
      </c>
      <c r="AW153" s="113">
        <v>144</v>
      </c>
      <c r="AX153" s="113" t="s">
        <v>688</v>
      </c>
      <c r="AY153" s="113"/>
      <c r="AZ153" s="41"/>
      <c r="BA153" s="15"/>
      <c r="BB153" s="15"/>
      <c r="BC153" s="105"/>
      <c r="BD153" s="6"/>
      <c r="BE153" s="6"/>
      <c r="BF153" s="168"/>
      <c r="BG153" s="6"/>
      <c r="BH153" s="57"/>
    </row>
    <row r="154" spans="1:60" s="7" customFormat="1" ht="24.95" hidden="1" customHeight="1" outlineLevel="2" x14ac:dyDescent="0.25">
      <c r="A154" s="76">
        <v>145</v>
      </c>
      <c r="B154" s="180" t="s">
        <v>408</v>
      </c>
      <c r="C154" s="180"/>
      <c r="D154" s="54" t="s">
        <v>415</v>
      </c>
      <c r="E154" s="99"/>
      <c r="F154" s="42">
        <f t="shared" si="17"/>
        <v>0</v>
      </c>
      <c r="G154" s="33">
        <f t="shared" si="18"/>
        <v>0</v>
      </c>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43"/>
      <c r="AV154" s="113">
        <f t="shared" si="19"/>
        <v>0</v>
      </c>
      <c r="AW154" s="113">
        <v>145</v>
      </c>
      <c r="AX154" s="113" t="s">
        <v>688</v>
      </c>
      <c r="AY154" s="113"/>
      <c r="AZ154" s="41"/>
      <c r="BA154" s="15"/>
      <c r="BB154" s="15"/>
      <c r="BC154" s="105"/>
      <c r="BD154" s="6"/>
      <c r="BE154" s="6"/>
      <c r="BF154" s="168"/>
      <c r="BG154" s="6"/>
      <c r="BH154" s="57"/>
    </row>
    <row r="155" spans="1:60" s="7" customFormat="1" ht="24.95" hidden="1" customHeight="1" outlineLevel="2" x14ac:dyDescent="0.25">
      <c r="A155" s="76">
        <v>146</v>
      </c>
      <c r="B155" s="180" t="s">
        <v>409</v>
      </c>
      <c r="C155" s="180"/>
      <c r="D155" s="54" t="s">
        <v>417</v>
      </c>
      <c r="E155" s="99"/>
      <c r="F155" s="42">
        <f t="shared" si="17"/>
        <v>0</v>
      </c>
      <c r="G155" s="33">
        <f t="shared" si="18"/>
        <v>0</v>
      </c>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43"/>
      <c r="AV155" s="113">
        <f t="shared" si="19"/>
        <v>0</v>
      </c>
      <c r="AW155" s="113">
        <v>146</v>
      </c>
      <c r="AX155" s="113" t="s">
        <v>688</v>
      </c>
      <c r="AY155" s="113"/>
      <c r="AZ155" s="41"/>
      <c r="BA155" s="15"/>
      <c r="BB155" s="15"/>
      <c r="BC155" s="105"/>
      <c r="BD155" s="6"/>
      <c r="BE155" s="6"/>
      <c r="BF155" s="168"/>
      <c r="BG155" s="6"/>
      <c r="BH155" s="57"/>
    </row>
    <row r="156" spans="1:60" s="7" customFormat="1" ht="24.95" hidden="1" customHeight="1" outlineLevel="2" x14ac:dyDescent="0.25">
      <c r="A156" s="76">
        <v>147</v>
      </c>
      <c r="B156" s="180" t="s">
        <v>410</v>
      </c>
      <c r="C156" s="180"/>
      <c r="D156" s="54" t="s">
        <v>418</v>
      </c>
      <c r="E156" s="99"/>
      <c r="F156" s="42">
        <f t="shared" si="17"/>
        <v>0</v>
      </c>
      <c r="G156" s="33">
        <f t="shared" si="18"/>
        <v>0</v>
      </c>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43"/>
      <c r="AV156" s="113">
        <f t="shared" si="19"/>
        <v>0</v>
      </c>
      <c r="AW156" s="113">
        <v>147</v>
      </c>
      <c r="AX156" s="113" t="s">
        <v>688</v>
      </c>
      <c r="AY156" s="113"/>
      <c r="AZ156" s="41"/>
      <c r="BA156" s="15"/>
      <c r="BB156" s="15"/>
      <c r="BC156" s="105"/>
      <c r="BD156" s="6"/>
      <c r="BE156" s="6"/>
      <c r="BF156" s="168"/>
      <c r="BG156" s="6"/>
      <c r="BH156" s="57"/>
    </row>
    <row r="157" spans="1:60" s="7" customFormat="1" ht="24.95" hidden="1" customHeight="1" outlineLevel="2" x14ac:dyDescent="0.25">
      <c r="A157" s="76">
        <v>148</v>
      </c>
      <c r="B157" s="180" t="s">
        <v>411</v>
      </c>
      <c r="C157" s="180"/>
      <c r="D157" s="54" t="s">
        <v>421</v>
      </c>
      <c r="E157" s="99"/>
      <c r="F157" s="42">
        <f t="shared" si="17"/>
        <v>0</v>
      </c>
      <c r="G157" s="33">
        <f t="shared" si="18"/>
        <v>0</v>
      </c>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43"/>
      <c r="AV157" s="113">
        <f t="shared" si="19"/>
        <v>0</v>
      </c>
      <c r="AW157" s="113">
        <v>148</v>
      </c>
      <c r="AX157" s="113" t="s">
        <v>688</v>
      </c>
      <c r="AY157" s="113"/>
      <c r="AZ157" s="41"/>
      <c r="BA157" s="15"/>
      <c r="BB157" s="15"/>
      <c r="BC157" s="105"/>
      <c r="BD157" s="6"/>
      <c r="BE157" s="6"/>
      <c r="BF157" s="168"/>
      <c r="BG157" s="6"/>
      <c r="BH157" s="57"/>
    </row>
    <row r="158" spans="1:60" s="7" customFormat="1" ht="24.95" hidden="1" customHeight="1" outlineLevel="2" x14ac:dyDescent="0.25">
      <c r="A158" s="76">
        <v>149</v>
      </c>
      <c r="B158" s="180" t="s">
        <v>412</v>
      </c>
      <c r="C158" s="180"/>
      <c r="D158" s="54" t="s">
        <v>419</v>
      </c>
      <c r="E158" s="99"/>
      <c r="F158" s="42">
        <f t="shared" si="17"/>
        <v>0</v>
      </c>
      <c r="G158" s="33">
        <f t="shared" si="18"/>
        <v>0</v>
      </c>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43"/>
      <c r="AV158" s="113">
        <f t="shared" si="19"/>
        <v>0</v>
      </c>
      <c r="AW158" s="113">
        <v>149</v>
      </c>
      <c r="AX158" s="113" t="s">
        <v>688</v>
      </c>
      <c r="AY158" s="113"/>
      <c r="AZ158" s="41"/>
      <c r="BA158" s="15"/>
      <c r="BB158" s="15"/>
      <c r="BC158" s="105"/>
      <c r="BD158" s="6"/>
      <c r="BE158" s="6"/>
      <c r="BF158" s="168"/>
      <c r="BG158" s="6"/>
      <c r="BH158" s="57"/>
    </row>
    <row r="159" spans="1:60" s="7" customFormat="1" ht="35.1" hidden="1" customHeight="1" outlineLevel="2" x14ac:dyDescent="0.25">
      <c r="A159" s="76">
        <v>150</v>
      </c>
      <c r="B159" s="180" t="s">
        <v>413</v>
      </c>
      <c r="C159" s="180"/>
      <c r="D159" s="54" t="s">
        <v>566</v>
      </c>
      <c r="E159" s="99"/>
      <c r="F159" s="42">
        <f t="shared" si="17"/>
        <v>0</v>
      </c>
      <c r="G159" s="33">
        <f t="shared" si="18"/>
        <v>0</v>
      </c>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43"/>
      <c r="AV159" s="113">
        <f t="shared" si="19"/>
        <v>0</v>
      </c>
      <c r="AW159" s="113">
        <v>150</v>
      </c>
      <c r="AX159" s="113" t="s">
        <v>688</v>
      </c>
      <c r="AY159" s="113"/>
      <c r="AZ159" s="41"/>
      <c r="BA159" s="15"/>
      <c r="BB159" s="15"/>
      <c r="BC159" s="105"/>
      <c r="BD159" s="6"/>
      <c r="BE159" s="6"/>
      <c r="BF159" s="168"/>
      <c r="BG159" s="6"/>
      <c r="BH159" s="57"/>
    </row>
    <row r="160" spans="1:60" s="7" customFormat="1" ht="45" hidden="1" customHeight="1" outlineLevel="2" x14ac:dyDescent="0.25">
      <c r="A160" s="76">
        <v>151</v>
      </c>
      <c r="B160" s="180" t="s">
        <v>414</v>
      </c>
      <c r="C160" s="180"/>
      <c r="D160" s="54" t="s">
        <v>666</v>
      </c>
      <c r="E160" s="99"/>
      <c r="F160" s="42">
        <f t="shared" si="17"/>
        <v>0</v>
      </c>
      <c r="G160" s="33">
        <f t="shared" si="18"/>
        <v>0</v>
      </c>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43"/>
      <c r="AV160" s="113">
        <f t="shared" si="19"/>
        <v>0</v>
      </c>
      <c r="AW160" s="113">
        <v>151</v>
      </c>
      <c r="AX160" s="113" t="s">
        <v>688</v>
      </c>
      <c r="AY160" s="113"/>
      <c r="AZ160" s="41"/>
      <c r="BA160" s="15"/>
      <c r="BB160" s="15"/>
      <c r="BC160" s="105"/>
      <c r="BD160" s="6"/>
      <c r="BE160" s="6"/>
      <c r="BF160" s="168"/>
      <c r="BG160" s="6"/>
      <c r="BH160" s="57"/>
    </row>
    <row r="161" spans="1:60" ht="35.1" customHeight="1" outlineLevel="1" collapsed="1" x14ac:dyDescent="0.25">
      <c r="A161" s="76">
        <v>152</v>
      </c>
      <c r="B161" s="56" t="s">
        <v>98</v>
      </c>
      <c r="C161" s="181" t="s">
        <v>99</v>
      </c>
      <c r="D161" s="182"/>
      <c r="E161" s="98">
        <f>IF(AV161&gt;999,"neatbilst",IF(AV161&gt;99,"atbilst daļēji",IF(AV161&gt;9,"atbilst pilnībā",IF(AV161&gt;0,"neattiecas",0))))</f>
        <v>0</v>
      </c>
      <c r="F161" s="48">
        <f>SUM(F162:F163)</f>
        <v>0</v>
      </c>
      <c r="G161" s="48">
        <f>SUM(G162:G163)</f>
        <v>0</v>
      </c>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8"/>
      <c r="AV161" s="113">
        <f>SUM(AV162:AV163)</f>
        <v>0</v>
      </c>
      <c r="AW161" s="113">
        <v>152</v>
      </c>
      <c r="AX161" s="113"/>
      <c r="AY161" s="113" t="s">
        <v>149</v>
      </c>
      <c r="AZ161" s="50"/>
      <c r="BA161" s="51">
        <f>MIN(BA162:BA163)</f>
        <v>0</v>
      </c>
      <c r="BB161" s="51">
        <f>MAX(BB162:BB163)</f>
        <v>0</v>
      </c>
      <c r="BC161" s="104"/>
      <c r="BD161" s="50"/>
      <c r="BE161" s="52"/>
      <c r="BF161" s="53"/>
      <c r="BG161" s="53"/>
      <c r="BH161" s="58"/>
    </row>
    <row r="162" spans="1:60" s="7" customFormat="1" ht="63" hidden="1" customHeight="1" outlineLevel="2" x14ac:dyDescent="0.25">
      <c r="A162" s="76">
        <v>153</v>
      </c>
      <c r="B162" s="180" t="s">
        <v>422</v>
      </c>
      <c r="C162" s="180"/>
      <c r="D162" s="54" t="s">
        <v>557</v>
      </c>
      <c r="E162" s="99"/>
      <c r="F162" s="42">
        <f>COUNTA(H162:R162)</f>
        <v>0</v>
      </c>
      <c r="G162" s="33">
        <f>COUNTA(S162:AT162)</f>
        <v>0</v>
      </c>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43"/>
      <c r="AV162" s="113">
        <f>IF(E162="neattiecas",1,IF(E162="atbilst pilnībā",10,IF(E162="atbilst daļēji",100,IF(E162="neatbilst",1000,0))))</f>
        <v>0</v>
      </c>
      <c r="AW162" s="113">
        <v>153</v>
      </c>
      <c r="AX162" s="113" t="s">
        <v>688</v>
      </c>
      <c r="AY162" s="113"/>
      <c r="AZ162" s="41"/>
      <c r="BA162" s="15"/>
      <c r="BB162" s="15"/>
      <c r="BC162" s="105"/>
      <c r="BD162" s="6"/>
      <c r="BE162" s="6"/>
      <c r="BF162" s="168"/>
      <c r="BG162" s="6"/>
      <c r="BH162" s="57"/>
    </row>
    <row r="163" spans="1:60" s="7" customFormat="1" ht="35.1" hidden="1" customHeight="1" outlineLevel="2" x14ac:dyDescent="0.25">
      <c r="A163" s="76">
        <v>154</v>
      </c>
      <c r="B163" s="180" t="s">
        <v>423</v>
      </c>
      <c r="C163" s="180"/>
      <c r="D163" s="54" t="s">
        <v>667</v>
      </c>
      <c r="E163" s="99"/>
      <c r="F163" s="42">
        <f>COUNTA(H163:R163)</f>
        <v>0</v>
      </c>
      <c r="G163" s="33">
        <f>COUNTA(S163:AT163)</f>
        <v>0</v>
      </c>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43"/>
      <c r="AV163" s="113">
        <f>IF(E163="neattiecas",1,IF(E163="atbilst pilnībā",10,IF(E163="atbilst daļēji",100,IF(E163="neatbilst",1000,0))))</f>
        <v>0</v>
      </c>
      <c r="AW163" s="113">
        <v>154</v>
      </c>
      <c r="AX163" s="113" t="s">
        <v>688</v>
      </c>
      <c r="AY163" s="113"/>
      <c r="AZ163" s="41"/>
      <c r="BA163" s="15"/>
      <c r="BB163" s="15"/>
      <c r="BC163" s="105"/>
      <c r="BD163" s="6"/>
      <c r="BE163" s="6"/>
      <c r="BF163" s="168"/>
      <c r="BG163" s="6"/>
      <c r="BH163" s="57"/>
    </row>
    <row r="164" spans="1:60" ht="35.1" customHeight="1" outlineLevel="1" collapsed="1" x14ac:dyDescent="0.25">
      <c r="A164" s="76">
        <v>155</v>
      </c>
      <c r="B164" s="56" t="s">
        <v>100</v>
      </c>
      <c r="C164" s="181" t="s">
        <v>101</v>
      </c>
      <c r="D164" s="182"/>
      <c r="E164" s="98">
        <f>IF(AV164&gt;999,"neatbilst",IF(AV164&gt;99,"atbilst daļēji",IF(AV164&gt;9,"atbilst pilnībā",IF(AV164&gt;0,"neattiecas",0))))</f>
        <v>0</v>
      </c>
      <c r="F164" s="48">
        <f>SUM(F165:F167)</f>
        <v>0</v>
      </c>
      <c r="G164" s="48">
        <f>SUM(G165:G167)</f>
        <v>0</v>
      </c>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8"/>
      <c r="AV164" s="113">
        <f>SUM(AV165:AV167)</f>
        <v>0</v>
      </c>
      <c r="AW164" s="113">
        <v>155</v>
      </c>
      <c r="AX164" s="113"/>
      <c r="AY164" s="113" t="s">
        <v>149</v>
      </c>
      <c r="AZ164" s="50"/>
      <c r="BA164" s="51">
        <f>MIN(BA165:BA167)</f>
        <v>0</v>
      </c>
      <c r="BB164" s="51">
        <f>MAX(BB165:BB167)</f>
        <v>0</v>
      </c>
      <c r="BC164" s="104"/>
      <c r="BD164" s="50"/>
      <c r="BE164" s="52"/>
      <c r="BF164" s="53"/>
      <c r="BG164" s="53"/>
      <c r="BH164" s="58"/>
    </row>
    <row r="165" spans="1:60" s="7" customFormat="1" ht="45" hidden="1" customHeight="1" outlineLevel="2" x14ac:dyDescent="0.25">
      <c r="A165" s="76">
        <v>156</v>
      </c>
      <c r="B165" s="180" t="s">
        <v>424</v>
      </c>
      <c r="C165" s="180"/>
      <c r="D165" s="54" t="s">
        <v>427</v>
      </c>
      <c r="E165" s="99"/>
      <c r="F165" s="42">
        <f>COUNTA(H165:R165)</f>
        <v>0</v>
      </c>
      <c r="G165" s="33">
        <f>COUNTA(S165:AT165)</f>
        <v>0</v>
      </c>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43"/>
      <c r="AV165" s="113">
        <f>IF(E165="neattiecas",1,IF(E165="atbilst pilnībā",10,IF(E165="atbilst daļēji",100,IF(E165="neatbilst",1000,0))))</f>
        <v>0</v>
      </c>
      <c r="AW165" s="113">
        <v>156</v>
      </c>
      <c r="AX165" s="113" t="s">
        <v>688</v>
      </c>
      <c r="AY165" s="113"/>
      <c r="AZ165" s="41"/>
      <c r="BA165" s="15"/>
      <c r="BB165" s="15"/>
      <c r="BC165" s="105"/>
      <c r="BD165" s="6"/>
      <c r="BE165" s="6"/>
      <c r="BF165" s="168"/>
      <c r="BG165" s="6"/>
      <c r="BH165" s="57"/>
    </row>
    <row r="166" spans="1:60" s="7" customFormat="1" ht="24.95" hidden="1" customHeight="1" outlineLevel="2" x14ac:dyDescent="0.25">
      <c r="A166" s="76">
        <v>157</v>
      </c>
      <c r="B166" s="180" t="s">
        <v>425</v>
      </c>
      <c r="C166" s="180"/>
      <c r="D166" s="54" t="s">
        <v>428</v>
      </c>
      <c r="E166" s="99"/>
      <c r="F166" s="42">
        <f>COUNTA(H166:R166)</f>
        <v>0</v>
      </c>
      <c r="G166" s="33">
        <f>COUNTA(S166:AT166)</f>
        <v>0</v>
      </c>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43"/>
      <c r="AV166" s="113">
        <f>IF(E166="neattiecas",1,IF(E166="atbilst pilnībā",10,IF(E166="atbilst daļēji",100,IF(E166="neatbilst",1000,0))))</f>
        <v>0</v>
      </c>
      <c r="AW166" s="113">
        <v>157</v>
      </c>
      <c r="AX166" s="113" t="s">
        <v>688</v>
      </c>
      <c r="AY166" s="113"/>
      <c r="AZ166" s="41"/>
      <c r="BA166" s="15"/>
      <c r="BB166" s="15"/>
      <c r="BC166" s="105"/>
      <c r="BD166" s="6"/>
      <c r="BE166" s="6"/>
      <c r="BF166" s="168"/>
      <c r="BG166" s="6"/>
      <c r="BH166" s="57"/>
    </row>
    <row r="167" spans="1:60" s="7" customFormat="1" ht="35.1" hidden="1" customHeight="1" outlineLevel="2" x14ac:dyDescent="0.25">
      <c r="A167" s="76">
        <v>158</v>
      </c>
      <c r="B167" s="180" t="s">
        <v>426</v>
      </c>
      <c r="C167" s="180"/>
      <c r="D167" s="54" t="s">
        <v>429</v>
      </c>
      <c r="E167" s="99"/>
      <c r="F167" s="42">
        <f>COUNTA(H167:R167)</f>
        <v>0</v>
      </c>
      <c r="G167" s="33">
        <f>COUNTA(S167:AT167)</f>
        <v>0</v>
      </c>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43"/>
      <c r="AV167" s="113">
        <f>IF(E167="neattiecas",1,IF(E167="atbilst pilnībā",10,IF(E167="atbilst daļēji",100,IF(E167="neatbilst",1000,0))))</f>
        <v>0</v>
      </c>
      <c r="AW167" s="113">
        <v>158</v>
      </c>
      <c r="AX167" s="113" t="s">
        <v>688</v>
      </c>
      <c r="AY167" s="113"/>
      <c r="AZ167" s="41"/>
      <c r="BA167" s="15"/>
      <c r="BB167" s="15"/>
      <c r="BC167" s="105"/>
      <c r="BD167" s="6"/>
      <c r="BE167" s="6"/>
      <c r="BF167" s="168"/>
      <c r="BG167" s="6"/>
      <c r="BH167" s="57"/>
    </row>
    <row r="168" spans="1:60" ht="35.1" customHeight="1" outlineLevel="1" collapsed="1" x14ac:dyDescent="0.25">
      <c r="A168" s="76">
        <v>159</v>
      </c>
      <c r="B168" s="56" t="s">
        <v>102</v>
      </c>
      <c r="C168" s="181" t="s">
        <v>103</v>
      </c>
      <c r="D168" s="182"/>
      <c r="E168" s="98">
        <f>IF(AV168&gt;999,"neatbilst",IF(AV168&gt;99,"atbilst daļēji",IF(AV168&gt;9,"atbilst pilnībā",IF(AV168&gt;0,"neattiecas",0))))</f>
        <v>0</v>
      </c>
      <c r="F168" s="48">
        <f>SUM(F169:F175)</f>
        <v>0</v>
      </c>
      <c r="G168" s="48">
        <f>SUM(G169:G175)</f>
        <v>0</v>
      </c>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8"/>
      <c r="AV168" s="113">
        <f>SUM(AV169:AV175)</f>
        <v>0</v>
      </c>
      <c r="AW168" s="113">
        <v>159</v>
      </c>
      <c r="AX168" s="113"/>
      <c r="AY168" s="113" t="s">
        <v>149</v>
      </c>
      <c r="AZ168" s="50"/>
      <c r="BA168" s="51">
        <f>MIN(BA169:BA175)</f>
        <v>0</v>
      </c>
      <c r="BB168" s="51">
        <f>MAX(BB169:BB175)</f>
        <v>0</v>
      </c>
      <c r="BC168" s="104"/>
      <c r="BD168" s="50"/>
      <c r="BE168" s="52"/>
      <c r="BF168" s="53"/>
      <c r="BG168" s="53"/>
      <c r="BH168" s="58"/>
    </row>
    <row r="169" spans="1:60" s="7" customFormat="1" ht="35.1" hidden="1" customHeight="1" outlineLevel="2" x14ac:dyDescent="0.25">
      <c r="A169" s="76">
        <v>160</v>
      </c>
      <c r="B169" s="180" t="s">
        <v>430</v>
      </c>
      <c r="C169" s="180"/>
      <c r="D169" s="54" t="s">
        <v>435</v>
      </c>
      <c r="E169" s="99"/>
      <c r="F169" s="42">
        <f t="shared" ref="F169:F175" si="20">COUNTA(H169:R169)</f>
        <v>0</v>
      </c>
      <c r="G169" s="33">
        <f t="shared" ref="G169:G175" si="21">COUNTA(S169:AT169)</f>
        <v>0</v>
      </c>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43"/>
      <c r="AV169" s="113">
        <f t="shared" ref="AV169:AV175" si="22">IF(E169="neattiecas",1,IF(E169="atbilst pilnībā",10,IF(E169="atbilst daļēji",100,IF(E169="neatbilst",1000,0))))</f>
        <v>0</v>
      </c>
      <c r="AW169" s="113">
        <v>160</v>
      </c>
      <c r="AX169" s="113" t="s">
        <v>688</v>
      </c>
      <c r="AY169" s="113"/>
      <c r="AZ169" s="41"/>
      <c r="BA169" s="15"/>
      <c r="BB169" s="15"/>
      <c r="BC169" s="105"/>
      <c r="BD169" s="6"/>
      <c r="BE169" s="6"/>
      <c r="BF169" s="168"/>
      <c r="BG169" s="6"/>
      <c r="BH169" s="57"/>
    </row>
    <row r="170" spans="1:60" s="7" customFormat="1" ht="35.1" hidden="1" customHeight="1" outlineLevel="2" x14ac:dyDescent="0.25">
      <c r="A170" s="76">
        <v>161</v>
      </c>
      <c r="B170" s="180" t="s">
        <v>431</v>
      </c>
      <c r="C170" s="180"/>
      <c r="D170" s="54" t="s">
        <v>645</v>
      </c>
      <c r="E170" s="99"/>
      <c r="F170" s="42">
        <f t="shared" si="20"/>
        <v>0</v>
      </c>
      <c r="G170" s="33">
        <f t="shared" si="21"/>
        <v>0</v>
      </c>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43"/>
      <c r="AV170" s="113">
        <f t="shared" si="22"/>
        <v>0</v>
      </c>
      <c r="AW170" s="113">
        <v>161</v>
      </c>
      <c r="AX170" s="113" t="s">
        <v>688</v>
      </c>
      <c r="AY170" s="113"/>
      <c r="AZ170" s="41"/>
      <c r="BA170" s="15"/>
      <c r="BB170" s="15"/>
      <c r="BC170" s="105"/>
      <c r="BD170" s="6"/>
      <c r="BE170" s="6"/>
      <c r="BF170" s="168"/>
      <c r="BG170" s="6"/>
      <c r="BH170" s="57"/>
    </row>
    <row r="171" spans="1:60" s="7" customFormat="1" ht="75" hidden="1" customHeight="1" outlineLevel="2" x14ac:dyDescent="0.25">
      <c r="A171" s="76">
        <v>162</v>
      </c>
      <c r="B171" s="180" t="s">
        <v>432</v>
      </c>
      <c r="C171" s="180"/>
      <c r="D171" s="54" t="s">
        <v>436</v>
      </c>
      <c r="E171" s="99"/>
      <c r="F171" s="42">
        <f t="shared" si="20"/>
        <v>0</v>
      </c>
      <c r="G171" s="33">
        <f t="shared" si="21"/>
        <v>0</v>
      </c>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43"/>
      <c r="AV171" s="113">
        <f t="shared" si="22"/>
        <v>0</v>
      </c>
      <c r="AW171" s="113">
        <v>162</v>
      </c>
      <c r="AX171" s="113" t="s">
        <v>688</v>
      </c>
      <c r="AY171" s="113"/>
      <c r="AZ171" s="41"/>
      <c r="BA171" s="15"/>
      <c r="BB171" s="15"/>
      <c r="BC171" s="105"/>
      <c r="BD171" s="6"/>
      <c r="BE171" s="6"/>
      <c r="BF171" s="168"/>
      <c r="BG171" s="6"/>
      <c r="BH171" s="57"/>
    </row>
    <row r="172" spans="1:60" s="7" customFormat="1" ht="35.1" hidden="1" customHeight="1" outlineLevel="2" x14ac:dyDescent="0.25">
      <c r="A172" s="76">
        <v>163</v>
      </c>
      <c r="B172" s="180" t="s">
        <v>433</v>
      </c>
      <c r="C172" s="180"/>
      <c r="D172" s="54" t="s">
        <v>633</v>
      </c>
      <c r="E172" s="99"/>
      <c r="F172" s="42">
        <f t="shared" si="20"/>
        <v>0</v>
      </c>
      <c r="G172" s="33">
        <f t="shared" si="21"/>
        <v>0</v>
      </c>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43"/>
      <c r="AV172" s="113">
        <f t="shared" si="22"/>
        <v>0</v>
      </c>
      <c r="AW172" s="113">
        <v>163</v>
      </c>
      <c r="AX172" s="113" t="s">
        <v>688</v>
      </c>
      <c r="AY172" s="113"/>
      <c r="AZ172" s="41"/>
      <c r="BA172" s="15"/>
      <c r="BB172" s="15"/>
      <c r="BC172" s="105"/>
      <c r="BD172" s="6"/>
      <c r="BE172" s="6"/>
      <c r="BF172" s="168"/>
      <c r="BG172" s="6"/>
      <c r="BH172" s="57"/>
    </row>
    <row r="173" spans="1:60" s="7" customFormat="1" ht="35.1" hidden="1" customHeight="1" outlineLevel="2" x14ac:dyDescent="0.25">
      <c r="A173" s="76">
        <v>164</v>
      </c>
      <c r="B173" s="180" t="s">
        <v>434</v>
      </c>
      <c r="C173" s="180"/>
      <c r="D173" s="54" t="s">
        <v>634</v>
      </c>
      <c r="E173" s="99"/>
      <c r="F173" s="42">
        <f t="shared" si="20"/>
        <v>0</v>
      </c>
      <c r="G173" s="33">
        <f t="shared" si="21"/>
        <v>0</v>
      </c>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43"/>
      <c r="AV173" s="113">
        <f t="shared" si="22"/>
        <v>0</v>
      </c>
      <c r="AW173" s="113">
        <v>164</v>
      </c>
      <c r="AX173" s="113" t="s">
        <v>688</v>
      </c>
      <c r="AY173" s="113"/>
      <c r="AZ173" s="41"/>
      <c r="BA173" s="15"/>
      <c r="BB173" s="15"/>
      <c r="BC173" s="105"/>
      <c r="BD173" s="6"/>
      <c r="BE173" s="6"/>
      <c r="BF173" s="168"/>
      <c r="BG173" s="6"/>
      <c r="BH173" s="57"/>
    </row>
    <row r="174" spans="1:60" s="7" customFormat="1" ht="24.95" hidden="1" customHeight="1" outlineLevel="2" x14ac:dyDescent="0.25">
      <c r="A174" s="76">
        <v>165</v>
      </c>
      <c r="B174" s="180" t="s">
        <v>437</v>
      </c>
      <c r="C174" s="180"/>
      <c r="D174" s="54" t="s">
        <v>442</v>
      </c>
      <c r="E174" s="99"/>
      <c r="F174" s="42">
        <f t="shared" si="20"/>
        <v>0</v>
      </c>
      <c r="G174" s="33">
        <f t="shared" si="21"/>
        <v>0</v>
      </c>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43"/>
      <c r="AV174" s="113">
        <f t="shared" si="22"/>
        <v>0</v>
      </c>
      <c r="AW174" s="113">
        <v>165</v>
      </c>
      <c r="AX174" s="113" t="s">
        <v>688</v>
      </c>
      <c r="AY174" s="113"/>
      <c r="AZ174" s="41"/>
      <c r="BA174" s="15"/>
      <c r="BB174" s="15"/>
      <c r="BC174" s="105"/>
      <c r="BD174" s="6"/>
      <c r="BE174" s="6"/>
      <c r="BF174" s="168"/>
      <c r="BG174" s="6"/>
      <c r="BH174" s="57"/>
    </row>
    <row r="175" spans="1:60" s="7" customFormat="1" ht="35.1" hidden="1" customHeight="1" outlineLevel="2" x14ac:dyDescent="0.25">
      <c r="A175" s="76">
        <v>166</v>
      </c>
      <c r="B175" s="180" t="s">
        <v>441</v>
      </c>
      <c r="C175" s="180"/>
      <c r="D175" s="54" t="s">
        <v>563</v>
      </c>
      <c r="E175" s="99"/>
      <c r="F175" s="42">
        <f t="shared" si="20"/>
        <v>0</v>
      </c>
      <c r="G175" s="33">
        <f t="shared" si="21"/>
        <v>0</v>
      </c>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43"/>
      <c r="AV175" s="113">
        <f t="shared" si="22"/>
        <v>0</v>
      </c>
      <c r="AW175" s="113">
        <v>166</v>
      </c>
      <c r="AX175" s="113" t="s">
        <v>688</v>
      </c>
      <c r="AY175" s="113"/>
      <c r="AZ175" s="41"/>
      <c r="BA175" s="15"/>
      <c r="BB175" s="15"/>
      <c r="BC175" s="105"/>
      <c r="BD175" s="6"/>
      <c r="BE175" s="6"/>
      <c r="BF175" s="168"/>
      <c r="BG175" s="6"/>
      <c r="BH175" s="57"/>
    </row>
    <row r="176" spans="1:60" ht="35.1" customHeight="1" outlineLevel="1" collapsed="1" x14ac:dyDescent="0.25">
      <c r="A176" s="76">
        <v>167</v>
      </c>
      <c r="B176" s="56" t="s">
        <v>104</v>
      </c>
      <c r="C176" s="181" t="s">
        <v>105</v>
      </c>
      <c r="D176" s="182"/>
      <c r="E176" s="98">
        <f>IF(AV176&gt;999,"neatbilst",IF(AV176&gt;99,"atbilst daļēji",IF(AV176&gt;9,"atbilst pilnībā",IF(AV176&gt;0,"neattiecas",0))))</f>
        <v>0</v>
      </c>
      <c r="F176" s="48">
        <f>SUM(F177:F181)</f>
        <v>0</v>
      </c>
      <c r="G176" s="48">
        <f>SUM(G177:G181)</f>
        <v>0</v>
      </c>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8"/>
      <c r="AV176" s="113">
        <f>SUM(AV177:AV181)</f>
        <v>0</v>
      </c>
      <c r="AW176" s="113">
        <v>167</v>
      </c>
      <c r="AX176" s="113"/>
      <c r="AY176" s="113" t="s">
        <v>149</v>
      </c>
      <c r="AZ176" s="50"/>
      <c r="BA176" s="51">
        <f>MIN(BA177:BA181)</f>
        <v>0</v>
      </c>
      <c r="BB176" s="51">
        <f>MAX(BB177:BB181)</f>
        <v>0</v>
      </c>
      <c r="BC176" s="104"/>
      <c r="BD176" s="50"/>
      <c r="BE176" s="52"/>
      <c r="BF176" s="53"/>
      <c r="BG176" s="53"/>
      <c r="BH176" s="58"/>
    </row>
    <row r="177" spans="1:60" s="7" customFormat="1" ht="24.95" hidden="1" customHeight="1" outlineLevel="2" x14ac:dyDescent="0.25">
      <c r="A177" s="76">
        <v>168</v>
      </c>
      <c r="B177" s="180" t="s">
        <v>438</v>
      </c>
      <c r="C177" s="180"/>
      <c r="D177" s="54" t="s">
        <v>635</v>
      </c>
      <c r="E177" s="99"/>
      <c r="F177" s="42">
        <f>COUNTA(H177:R177)</f>
        <v>0</v>
      </c>
      <c r="G177" s="33">
        <f>COUNTA(S177:AT177)</f>
        <v>0</v>
      </c>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43"/>
      <c r="AV177" s="113">
        <f>IF(E177="neattiecas",1,IF(E177="atbilst pilnībā",10,IF(E177="atbilst daļēji",100,IF(E177="neatbilst",1000,0))))</f>
        <v>0</v>
      </c>
      <c r="AW177" s="113">
        <v>168</v>
      </c>
      <c r="AX177" s="113" t="s">
        <v>688</v>
      </c>
      <c r="AY177" s="113"/>
      <c r="AZ177" s="41"/>
      <c r="BA177" s="15"/>
      <c r="BB177" s="15"/>
      <c r="BC177" s="105"/>
      <c r="BD177" s="6"/>
      <c r="BE177" s="6"/>
      <c r="BF177" s="168"/>
      <c r="BG177" s="6"/>
      <c r="BH177" s="57"/>
    </row>
    <row r="178" spans="1:60" s="7" customFormat="1" ht="24.95" hidden="1" customHeight="1" outlineLevel="2" x14ac:dyDescent="0.25">
      <c r="A178" s="76">
        <v>169</v>
      </c>
      <c r="B178" s="180" t="s">
        <v>439</v>
      </c>
      <c r="C178" s="180"/>
      <c r="D178" s="54" t="s">
        <v>636</v>
      </c>
      <c r="E178" s="99"/>
      <c r="F178" s="42">
        <f>COUNTA(H178:R178)</f>
        <v>0</v>
      </c>
      <c r="G178" s="33">
        <f>COUNTA(S178:AT178)</f>
        <v>0</v>
      </c>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43"/>
      <c r="AV178" s="113">
        <f>IF(E178="neattiecas",1,IF(E178="atbilst pilnībā",10,IF(E178="atbilst daļēji",100,IF(E178="neatbilst",1000,0))))</f>
        <v>0</v>
      </c>
      <c r="AW178" s="113">
        <v>169</v>
      </c>
      <c r="AX178" s="113" t="s">
        <v>688</v>
      </c>
      <c r="AY178" s="113"/>
      <c r="AZ178" s="41"/>
      <c r="BA178" s="15"/>
      <c r="BB178" s="15"/>
      <c r="BC178" s="105"/>
      <c r="BD178" s="6"/>
      <c r="BE178" s="6"/>
      <c r="BF178" s="168"/>
      <c r="BG178" s="6"/>
      <c r="BH178" s="57"/>
    </row>
    <row r="179" spans="1:60" s="7" customFormat="1" ht="24.95" hidden="1" customHeight="1" outlineLevel="2" x14ac:dyDescent="0.25">
      <c r="A179" s="76">
        <v>170</v>
      </c>
      <c r="B179" s="180" t="s">
        <v>440</v>
      </c>
      <c r="C179" s="180"/>
      <c r="D179" s="54" t="s">
        <v>637</v>
      </c>
      <c r="E179" s="99"/>
      <c r="F179" s="42">
        <f>COUNTA(H179:R179)</f>
        <v>0</v>
      </c>
      <c r="G179" s="33">
        <f>COUNTA(S179:AT179)</f>
        <v>0</v>
      </c>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43"/>
      <c r="AV179" s="113">
        <f>IF(E179="neattiecas",1,IF(E179="atbilst pilnībā",10,IF(E179="atbilst daļēji",100,IF(E179="neatbilst",1000,0))))</f>
        <v>0</v>
      </c>
      <c r="AW179" s="113">
        <v>170</v>
      </c>
      <c r="AX179" s="113" t="s">
        <v>688</v>
      </c>
      <c r="AY179" s="113"/>
      <c r="AZ179" s="41"/>
      <c r="BA179" s="15"/>
      <c r="BB179" s="15"/>
      <c r="BC179" s="105"/>
      <c r="BD179" s="6"/>
      <c r="BE179" s="6"/>
      <c r="BF179" s="168"/>
      <c r="BG179" s="6"/>
      <c r="BH179" s="57"/>
    </row>
    <row r="180" spans="1:60" s="7" customFormat="1" ht="24.95" hidden="1" customHeight="1" outlineLevel="2" x14ac:dyDescent="0.25">
      <c r="A180" s="76">
        <v>171</v>
      </c>
      <c r="B180" s="180" t="s">
        <v>558</v>
      </c>
      <c r="C180" s="180"/>
      <c r="D180" s="54" t="s">
        <v>638</v>
      </c>
      <c r="E180" s="99"/>
      <c r="F180" s="42">
        <f>COUNTA(H180:R180)</f>
        <v>0</v>
      </c>
      <c r="G180" s="33">
        <f>COUNTA(S180:AT180)</f>
        <v>0</v>
      </c>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43"/>
      <c r="AV180" s="113">
        <f>IF(E180="neattiecas",1,IF(E180="atbilst pilnībā",10,IF(E180="atbilst daļēji",100,IF(E180="neatbilst",1000,0))))</f>
        <v>0</v>
      </c>
      <c r="AW180" s="113">
        <v>171</v>
      </c>
      <c r="AX180" s="113" t="s">
        <v>688</v>
      </c>
      <c r="AY180" s="113"/>
      <c r="AZ180" s="41"/>
      <c r="BA180" s="15"/>
      <c r="BB180" s="15"/>
      <c r="BC180" s="105"/>
      <c r="BD180" s="6"/>
      <c r="BE180" s="6"/>
      <c r="BF180" s="168"/>
      <c r="BG180" s="6"/>
      <c r="BH180" s="57"/>
    </row>
    <row r="181" spans="1:60" s="7" customFormat="1" ht="35.1" hidden="1" customHeight="1" outlineLevel="2" x14ac:dyDescent="0.25">
      <c r="A181" s="76">
        <v>172</v>
      </c>
      <c r="B181" s="180" t="s">
        <v>559</v>
      </c>
      <c r="C181" s="180"/>
      <c r="D181" s="54" t="s">
        <v>443</v>
      </c>
      <c r="E181" s="99"/>
      <c r="F181" s="42">
        <f>COUNTA(H181:R181)</f>
        <v>0</v>
      </c>
      <c r="G181" s="33">
        <f>COUNTA(S181:AT181)</f>
        <v>0</v>
      </c>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43"/>
      <c r="AV181" s="113">
        <f>IF(E181="neattiecas",1,IF(E181="atbilst pilnībā",10,IF(E181="atbilst daļēji",100,IF(E181="neatbilst",1000,0))))</f>
        <v>0</v>
      </c>
      <c r="AW181" s="113">
        <v>172</v>
      </c>
      <c r="AX181" s="113" t="s">
        <v>688</v>
      </c>
      <c r="AY181" s="113"/>
      <c r="AZ181" s="41"/>
      <c r="BA181" s="15"/>
      <c r="BB181" s="15"/>
      <c r="BC181" s="105"/>
      <c r="BD181" s="6"/>
      <c r="BE181" s="6"/>
      <c r="BF181" s="168"/>
      <c r="BG181" s="6"/>
      <c r="BH181" s="57"/>
    </row>
    <row r="182" spans="1:60" ht="35.1" customHeight="1" outlineLevel="1" collapsed="1" x14ac:dyDescent="0.25">
      <c r="A182" s="76">
        <v>173</v>
      </c>
      <c r="B182" s="56" t="s">
        <v>106</v>
      </c>
      <c r="C182" s="181" t="s">
        <v>107</v>
      </c>
      <c r="D182" s="182"/>
      <c r="E182" s="98">
        <f>IF(AV182&gt;999,"neatbilst",IF(AV182&gt;99,"atbilst daļēji",IF(AV182&gt;9,"atbilst pilnībā",IF(AV182&gt;0,"neattiecas",0))))</f>
        <v>0</v>
      </c>
      <c r="F182" s="48">
        <f>SUM(F183:F186)</f>
        <v>0</v>
      </c>
      <c r="G182" s="48">
        <f>SUM(G183:G186)</f>
        <v>0</v>
      </c>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8"/>
      <c r="AV182" s="113">
        <f>SUM(AV183:AV186)</f>
        <v>0</v>
      </c>
      <c r="AW182" s="113">
        <v>173</v>
      </c>
      <c r="AX182" s="113"/>
      <c r="AY182" s="113" t="s">
        <v>149</v>
      </c>
      <c r="AZ182" s="50"/>
      <c r="BA182" s="51">
        <f>MIN(BA183:BA186)</f>
        <v>0</v>
      </c>
      <c r="BB182" s="51">
        <f>MAX(BB183:BB186)</f>
        <v>0</v>
      </c>
      <c r="BC182" s="104"/>
      <c r="BD182" s="50"/>
      <c r="BE182" s="52"/>
      <c r="BF182" s="53"/>
      <c r="BG182" s="53"/>
      <c r="BH182" s="58"/>
    </row>
    <row r="183" spans="1:60" s="7" customFormat="1" ht="35.1" hidden="1" customHeight="1" outlineLevel="2" x14ac:dyDescent="0.25">
      <c r="A183" s="76">
        <v>174</v>
      </c>
      <c r="B183" s="180" t="s">
        <v>446</v>
      </c>
      <c r="C183" s="180"/>
      <c r="D183" s="54" t="s">
        <v>567</v>
      </c>
      <c r="E183" s="99"/>
      <c r="F183" s="42">
        <f>COUNTA(H183:R183)</f>
        <v>0</v>
      </c>
      <c r="G183" s="33">
        <f>COUNTA(S183:AT183)</f>
        <v>0</v>
      </c>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43"/>
      <c r="AV183" s="113">
        <f>IF(E183="neattiecas",1,IF(E183="atbilst pilnībā",10,IF(E183="atbilst daļēji",100,IF(E183="neatbilst",1000,0))))</f>
        <v>0</v>
      </c>
      <c r="AW183" s="113">
        <v>174</v>
      </c>
      <c r="AX183" s="113" t="s">
        <v>688</v>
      </c>
      <c r="AY183" s="113"/>
      <c r="AZ183" s="41"/>
      <c r="BA183" s="15"/>
      <c r="BB183" s="15"/>
      <c r="BC183" s="105"/>
      <c r="BD183" s="6"/>
      <c r="BE183" s="6"/>
      <c r="BF183" s="168"/>
      <c r="BG183" s="6"/>
      <c r="BH183" s="57"/>
    </row>
    <row r="184" spans="1:60" s="7" customFormat="1" ht="35.1" hidden="1" customHeight="1" outlineLevel="2" x14ac:dyDescent="0.25">
      <c r="A184" s="76">
        <v>175</v>
      </c>
      <c r="B184" s="180" t="s">
        <v>447</v>
      </c>
      <c r="C184" s="180"/>
      <c r="D184" s="54" t="s">
        <v>568</v>
      </c>
      <c r="E184" s="99"/>
      <c r="F184" s="42">
        <f>COUNTA(H184:R184)</f>
        <v>0</v>
      </c>
      <c r="G184" s="33">
        <f>COUNTA(S184:AT184)</f>
        <v>0</v>
      </c>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43"/>
      <c r="AV184" s="113">
        <f>IF(E184="neattiecas",1,IF(E184="atbilst pilnībā",10,IF(E184="atbilst daļēji",100,IF(E184="neatbilst",1000,0))))</f>
        <v>0</v>
      </c>
      <c r="AW184" s="113">
        <v>175</v>
      </c>
      <c r="AX184" s="113" t="s">
        <v>688</v>
      </c>
      <c r="AY184" s="113"/>
      <c r="AZ184" s="41"/>
      <c r="BA184" s="15"/>
      <c r="BB184" s="15"/>
      <c r="BC184" s="105"/>
      <c r="BD184" s="6"/>
      <c r="BE184" s="6"/>
      <c r="BF184" s="168"/>
      <c r="BG184" s="6"/>
      <c r="BH184" s="57"/>
    </row>
    <row r="185" spans="1:60" s="7" customFormat="1" ht="45" hidden="1" customHeight="1" outlineLevel="2" x14ac:dyDescent="0.25">
      <c r="A185" s="76">
        <v>176</v>
      </c>
      <c r="B185" s="180" t="s">
        <v>448</v>
      </c>
      <c r="C185" s="180"/>
      <c r="D185" s="54" t="s">
        <v>444</v>
      </c>
      <c r="E185" s="99"/>
      <c r="F185" s="42">
        <f>COUNTA(H185:R185)</f>
        <v>0</v>
      </c>
      <c r="G185" s="33">
        <f>COUNTA(S185:AT185)</f>
        <v>0</v>
      </c>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43"/>
      <c r="AV185" s="113">
        <f>IF(E185="neattiecas",1,IF(E185="atbilst pilnībā",10,IF(E185="atbilst daļēji",100,IF(E185="neatbilst",1000,0))))</f>
        <v>0</v>
      </c>
      <c r="AW185" s="113">
        <v>176</v>
      </c>
      <c r="AX185" s="113" t="s">
        <v>688</v>
      </c>
      <c r="AY185" s="113"/>
      <c r="AZ185" s="41"/>
      <c r="BA185" s="15"/>
      <c r="BB185" s="15"/>
      <c r="BC185" s="105"/>
      <c r="BD185" s="6"/>
      <c r="BE185" s="6"/>
      <c r="BF185" s="168"/>
      <c r="BG185" s="6"/>
      <c r="BH185" s="57"/>
    </row>
    <row r="186" spans="1:60" s="7" customFormat="1" ht="155.1" hidden="1" customHeight="1" outlineLevel="2" x14ac:dyDescent="0.25">
      <c r="A186" s="76">
        <v>177</v>
      </c>
      <c r="B186" s="180" t="s">
        <v>449</v>
      </c>
      <c r="C186" s="180"/>
      <c r="D186" s="54" t="s">
        <v>445</v>
      </c>
      <c r="E186" s="99"/>
      <c r="F186" s="42">
        <f>COUNTA(H186:R186)</f>
        <v>0</v>
      </c>
      <c r="G186" s="33">
        <f>COUNTA(S186:AT186)</f>
        <v>0</v>
      </c>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43"/>
      <c r="AV186" s="113">
        <f>IF(E186="neattiecas",1,IF(E186="atbilst pilnībā",10,IF(E186="atbilst daļēji",100,IF(E186="neatbilst",1000,0))))</f>
        <v>0</v>
      </c>
      <c r="AW186" s="113">
        <v>177</v>
      </c>
      <c r="AX186" s="113" t="s">
        <v>688</v>
      </c>
      <c r="AY186" s="113"/>
      <c r="AZ186" s="41"/>
      <c r="BA186" s="15"/>
      <c r="BB186" s="15"/>
      <c r="BC186" s="105"/>
      <c r="BD186" s="6"/>
      <c r="BE186" s="6"/>
      <c r="BF186" s="168"/>
      <c r="BG186" s="6"/>
      <c r="BH186" s="57"/>
    </row>
    <row r="187" spans="1:60" ht="35.1" customHeight="1" outlineLevel="1" collapsed="1" x14ac:dyDescent="0.25">
      <c r="A187" s="76">
        <v>178</v>
      </c>
      <c r="B187" s="56" t="s">
        <v>108</v>
      </c>
      <c r="C187" s="181" t="s">
        <v>109</v>
      </c>
      <c r="D187" s="182"/>
      <c r="E187" s="98">
        <f>IF(AV187&gt;999,"neatbilst",IF(AV187&gt;99,"atbilst daļēji",IF(AV187&gt;9,"atbilst pilnībā",IF(AV187&gt;0,"neattiecas",0))))</f>
        <v>0</v>
      </c>
      <c r="F187" s="48">
        <f>SUM(F188:F190)</f>
        <v>0</v>
      </c>
      <c r="G187" s="48">
        <f>SUM(G188:G190)</f>
        <v>0</v>
      </c>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8"/>
      <c r="AV187" s="113">
        <f>SUM(AV188:AV190)</f>
        <v>0</v>
      </c>
      <c r="AW187" s="113">
        <v>178</v>
      </c>
      <c r="AX187" s="113"/>
      <c r="AY187" s="113" t="s">
        <v>149</v>
      </c>
      <c r="AZ187" s="50"/>
      <c r="BA187" s="51">
        <f>MIN(BA188:BA190)</f>
        <v>0</v>
      </c>
      <c r="BB187" s="51">
        <f>MAX(BB188:BB190)</f>
        <v>0</v>
      </c>
      <c r="BC187" s="104"/>
      <c r="BD187" s="50"/>
      <c r="BE187" s="52"/>
      <c r="BF187" s="53"/>
      <c r="BG187" s="53"/>
      <c r="BH187" s="58"/>
    </row>
    <row r="188" spans="1:60" s="7" customFormat="1" ht="35.1" hidden="1" customHeight="1" outlineLevel="2" x14ac:dyDescent="0.25">
      <c r="A188" s="76">
        <v>179</v>
      </c>
      <c r="B188" s="180" t="s">
        <v>452</v>
      </c>
      <c r="C188" s="180"/>
      <c r="D188" s="54" t="s">
        <v>450</v>
      </c>
      <c r="E188" s="99"/>
      <c r="F188" s="42">
        <f>COUNTA(H188:R188)</f>
        <v>0</v>
      </c>
      <c r="G188" s="33">
        <f>COUNTA(S188:AT188)</f>
        <v>0</v>
      </c>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43"/>
      <c r="AV188" s="113">
        <f>IF(E188="neattiecas",1,IF(E188="atbilst pilnībā",10,IF(E188="atbilst daļēji",100,IF(E188="neatbilst",1000,0))))</f>
        <v>0</v>
      </c>
      <c r="AW188" s="113">
        <v>179</v>
      </c>
      <c r="AX188" s="113" t="s">
        <v>688</v>
      </c>
      <c r="AY188" s="113"/>
      <c r="AZ188" s="41"/>
      <c r="BA188" s="15"/>
      <c r="BB188" s="15"/>
      <c r="BC188" s="105"/>
      <c r="BD188" s="6"/>
      <c r="BE188" s="6"/>
      <c r="BF188" s="168"/>
      <c r="BG188" s="6"/>
      <c r="BH188" s="57"/>
    </row>
    <row r="189" spans="1:60" s="7" customFormat="1" ht="45" hidden="1" customHeight="1" outlineLevel="2" x14ac:dyDescent="0.25">
      <c r="A189" s="76">
        <v>180</v>
      </c>
      <c r="B189" s="180" t="s">
        <v>453</v>
      </c>
      <c r="C189" s="180"/>
      <c r="D189" s="54" t="s">
        <v>639</v>
      </c>
      <c r="E189" s="99"/>
      <c r="F189" s="42">
        <f>COUNTA(H189:R189)</f>
        <v>0</v>
      </c>
      <c r="G189" s="33">
        <f>COUNTA(S189:AT189)</f>
        <v>0</v>
      </c>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43"/>
      <c r="AV189" s="113">
        <f>IF(E189="neattiecas",1,IF(E189="atbilst pilnībā",10,IF(E189="atbilst daļēji",100,IF(E189="neatbilst",1000,0))))</f>
        <v>0</v>
      </c>
      <c r="AW189" s="113">
        <v>180</v>
      </c>
      <c r="AX189" s="113" t="s">
        <v>688</v>
      </c>
      <c r="AY189" s="113"/>
      <c r="AZ189" s="41"/>
      <c r="BA189" s="15"/>
      <c r="BB189" s="15"/>
      <c r="BC189" s="105"/>
      <c r="BD189" s="6"/>
      <c r="BE189" s="6"/>
      <c r="BF189" s="168"/>
      <c r="BG189" s="6"/>
      <c r="BH189" s="57"/>
    </row>
    <row r="190" spans="1:60" s="7" customFormat="1" ht="45" hidden="1" customHeight="1" outlineLevel="2" x14ac:dyDescent="0.25">
      <c r="A190" s="76">
        <v>181</v>
      </c>
      <c r="B190" s="180" t="s">
        <v>454</v>
      </c>
      <c r="C190" s="180"/>
      <c r="D190" s="54" t="s">
        <v>451</v>
      </c>
      <c r="E190" s="99"/>
      <c r="F190" s="42">
        <f>COUNTA(H190:R190)</f>
        <v>0</v>
      </c>
      <c r="G190" s="33">
        <f>COUNTA(S190:AT190)</f>
        <v>0</v>
      </c>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43"/>
      <c r="AV190" s="113">
        <f>IF(E190="neattiecas",1,IF(E190="atbilst pilnībā",10,IF(E190="atbilst daļēji",100,IF(E190="neatbilst",1000,0))))</f>
        <v>0</v>
      </c>
      <c r="AW190" s="113">
        <v>181</v>
      </c>
      <c r="AX190" s="113" t="s">
        <v>688</v>
      </c>
      <c r="AY190" s="113"/>
      <c r="AZ190" s="41"/>
      <c r="BA190" s="15"/>
      <c r="BB190" s="15"/>
      <c r="BC190" s="105"/>
      <c r="BD190" s="6"/>
      <c r="BE190" s="6"/>
      <c r="BF190" s="168"/>
      <c r="BG190" s="6"/>
      <c r="BH190" s="57"/>
    </row>
    <row r="191" spans="1:60" ht="35.1" customHeight="1" outlineLevel="1" collapsed="1" x14ac:dyDescent="0.25">
      <c r="A191" s="76">
        <v>182</v>
      </c>
      <c r="B191" s="56" t="s">
        <v>110</v>
      </c>
      <c r="C191" s="181" t="s">
        <v>111</v>
      </c>
      <c r="D191" s="182"/>
      <c r="E191" s="98">
        <f>IF(AV191&gt;999,"neatbilst",IF(AV191&gt;99,"atbilst daļēji",IF(AV191&gt;9,"atbilst pilnībā",IF(AV191&gt;0,"neattiecas",0))))</f>
        <v>0</v>
      </c>
      <c r="F191" s="48">
        <f>SUM(F192:F200)</f>
        <v>0</v>
      </c>
      <c r="G191" s="48">
        <f>SUM(G192:G200)</f>
        <v>0</v>
      </c>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8"/>
      <c r="AV191" s="113">
        <f>SUM(AV192:AV200)</f>
        <v>0</v>
      </c>
      <c r="AW191" s="113">
        <v>182</v>
      </c>
      <c r="AX191" s="113"/>
      <c r="AY191" s="113" t="s">
        <v>149</v>
      </c>
      <c r="AZ191" s="50"/>
      <c r="BA191" s="51">
        <f>MIN(BA192:BA200)</f>
        <v>0</v>
      </c>
      <c r="BB191" s="51">
        <f>MAX(BB192:BB200)</f>
        <v>0</v>
      </c>
      <c r="BC191" s="104"/>
      <c r="BD191" s="50"/>
      <c r="BE191" s="52"/>
      <c r="BF191" s="53"/>
      <c r="BG191" s="53"/>
      <c r="BH191" s="58"/>
    </row>
    <row r="192" spans="1:60" s="7" customFormat="1" ht="35.1" hidden="1" customHeight="1" outlineLevel="2" x14ac:dyDescent="0.25">
      <c r="A192" s="76">
        <v>183</v>
      </c>
      <c r="B192" s="180" t="s">
        <v>455</v>
      </c>
      <c r="C192" s="180"/>
      <c r="D192" s="54" t="s">
        <v>464</v>
      </c>
      <c r="E192" s="99"/>
      <c r="F192" s="42">
        <f t="shared" ref="F192:F200" si="23">COUNTA(H192:R192)</f>
        <v>0</v>
      </c>
      <c r="G192" s="33">
        <f t="shared" ref="G192:G200" si="24">COUNTA(S192:AT192)</f>
        <v>0</v>
      </c>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43"/>
      <c r="AV192" s="113">
        <f t="shared" ref="AV192:AV200" si="25">IF(E192="neattiecas",1,IF(E192="atbilst pilnībā",10,IF(E192="atbilst daļēji",100,IF(E192="neatbilst",1000,0))))</f>
        <v>0</v>
      </c>
      <c r="AW192" s="113">
        <v>183</v>
      </c>
      <c r="AX192" s="113" t="s">
        <v>688</v>
      </c>
      <c r="AY192" s="113"/>
      <c r="AZ192" s="41"/>
      <c r="BA192" s="15"/>
      <c r="BB192" s="15"/>
      <c r="BC192" s="105"/>
      <c r="BD192" s="6"/>
      <c r="BE192" s="6"/>
      <c r="BF192" s="168"/>
      <c r="BG192" s="6"/>
      <c r="BH192" s="57"/>
    </row>
    <row r="193" spans="1:60" s="7" customFormat="1" ht="35.1" hidden="1" customHeight="1" outlineLevel="2" x14ac:dyDescent="0.25">
      <c r="A193" s="76">
        <v>184</v>
      </c>
      <c r="B193" s="180" t="s">
        <v>456</v>
      </c>
      <c r="C193" s="180"/>
      <c r="D193" s="54" t="s">
        <v>465</v>
      </c>
      <c r="E193" s="99"/>
      <c r="F193" s="42">
        <f t="shared" si="23"/>
        <v>0</v>
      </c>
      <c r="G193" s="33">
        <f t="shared" si="24"/>
        <v>0</v>
      </c>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43"/>
      <c r="AV193" s="113">
        <f t="shared" si="25"/>
        <v>0</v>
      </c>
      <c r="AW193" s="113">
        <v>184</v>
      </c>
      <c r="AX193" s="113" t="s">
        <v>688</v>
      </c>
      <c r="AY193" s="113"/>
      <c r="AZ193" s="41"/>
      <c r="BA193" s="15"/>
      <c r="BB193" s="15"/>
      <c r="BC193" s="105"/>
      <c r="BD193" s="6"/>
      <c r="BE193" s="6"/>
      <c r="BF193" s="168"/>
      <c r="BG193" s="6"/>
      <c r="BH193" s="57"/>
    </row>
    <row r="194" spans="1:60" s="7" customFormat="1" ht="60" hidden="1" customHeight="1" outlineLevel="2" x14ac:dyDescent="0.25">
      <c r="A194" s="76">
        <v>185</v>
      </c>
      <c r="B194" s="180" t="s">
        <v>457</v>
      </c>
      <c r="C194" s="180"/>
      <c r="D194" s="54" t="s">
        <v>569</v>
      </c>
      <c r="E194" s="99"/>
      <c r="F194" s="42">
        <f t="shared" si="23"/>
        <v>0</v>
      </c>
      <c r="G194" s="33">
        <f t="shared" si="24"/>
        <v>0</v>
      </c>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43"/>
      <c r="AV194" s="113">
        <f t="shared" si="25"/>
        <v>0</v>
      </c>
      <c r="AW194" s="113">
        <v>185</v>
      </c>
      <c r="AX194" s="113" t="s">
        <v>688</v>
      </c>
      <c r="AY194" s="113"/>
      <c r="AZ194" s="41"/>
      <c r="BA194" s="15"/>
      <c r="BB194" s="15"/>
      <c r="BC194" s="105"/>
      <c r="BD194" s="6"/>
      <c r="BE194" s="6"/>
      <c r="BF194" s="168"/>
      <c r="BG194" s="6"/>
      <c r="BH194" s="57"/>
    </row>
    <row r="195" spans="1:60" s="7" customFormat="1" ht="35.1" hidden="1" customHeight="1" outlineLevel="2" x14ac:dyDescent="0.25">
      <c r="A195" s="76">
        <v>186</v>
      </c>
      <c r="B195" s="180" t="s">
        <v>458</v>
      </c>
      <c r="C195" s="180"/>
      <c r="D195" s="54" t="s">
        <v>570</v>
      </c>
      <c r="E195" s="99"/>
      <c r="F195" s="42">
        <f t="shared" si="23"/>
        <v>0</v>
      </c>
      <c r="G195" s="33">
        <f t="shared" si="24"/>
        <v>0</v>
      </c>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43"/>
      <c r="AV195" s="113">
        <f t="shared" si="25"/>
        <v>0</v>
      </c>
      <c r="AW195" s="113">
        <v>186</v>
      </c>
      <c r="AX195" s="113" t="s">
        <v>688</v>
      </c>
      <c r="AY195" s="113"/>
      <c r="AZ195" s="41"/>
      <c r="BA195" s="15"/>
      <c r="BB195" s="15"/>
      <c r="BC195" s="105"/>
      <c r="BD195" s="6"/>
      <c r="BE195" s="6"/>
      <c r="BF195" s="168"/>
      <c r="BG195" s="6"/>
      <c r="BH195" s="57"/>
    </row>
    <row r="196" spans="1:60" s="7" customFormat="1" ht="35.1" hidden="1" customHeight="1" outlineLevel="2" x14ac:dyDescent="0.25">
      <c r="A196" s="76">
        <v>187</v>
      </c>
      <c r="B196" s="180" t="s">
        <v>459</v>
      </c>
      <c r="C196" s="180"/>
      <c r="D196" s="54" t="s">
        <v>466</v>
      </c>
      <c r="E196" s="99"/>
      <c r="F196" s="42">
        <f t="shared" si="23"/>
        <v>0</v>
      </c>
      <c r="G196" s="33">
        <f t="shared" si="24"/>
        <v>0</v>
      </c>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43"/>
      <c r="AV196" s="113">
        <f t="shared" si="25"/>
        <v>0</v>
      </c>
      <c r="AW196" s="113">
        <v>187</v>
      </c>
      <c r="AX196" s="113" t="s">
        <v>688</v>
      </c>
      <c r="AY196" s="113"/>
      <c r="AZ196" s="41"/>
      <c r="BA196" s="15"/>
      <c r="BB196" s="15"/>
      <c r="BC196" s="105"/>
      <c r="BD196" s="6"/>
      <c r="BE196" s="6"/>
      <c r="BF196" s="168"/>
      <c r="BG196" s="6"/>
      <c r="BH196" s="57"/>
    </row>
    <row r="197" spans="1:60" s="7" customFormat="1" ht="35.1" hidden="1" customHeight="1" outlineLevel="2" x14ac:dyDescent="0.25">
      <c r="A197" s="76">
        <v>188</v>
      </c>
      <c r="B197" s="180" t="s">
        <v>460</v>
      </c>
      <c r="C197" s="180"/>
      <c r="D197" s="54" t="s">
        <v>467</v>
      </c>
      <c r="E197" s="99"/>
      <c r="F197" s="42">
        <f t="shared" si="23"/>
        <v>0</v>
      </c>
      <c r="G197" s="33">
        <f t="shared" si="24"/>
        <v>0</v>
      </c>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43"/>
      <c r="AV197" s="113">
        <f t="shared" si="25"/>
        <v>0</v>
      </c>
      <c r="AW197" s="113">
        <v>188</v>
      </c>
      <c r="AX197" s="113" t="s">
        <v>688</v>
      </c>
      <c r="AY197" s="113"/>
      <c r="AZ197" s="41"/>
      <c r="BA197" s="15"/>
      <c r="BB197" s="15"/>
      <c r="BC197" s="105"/>
      <c r="BD197" s="6"/>
      <c r="BE197" s="6"/>
      <c r="BF197" s="168"/>
      <c r="BG197" s="6"/>
      <c r="BH197" s="57"/>
    </row>
    <row r="198" spans="1:60" s="7" customFormat="1" ht="35.1" hidden="1" customHeight="1" outlineLevel="2" x14ac:dyDescent="0.25">
      <c r="A198" s="76">
        <v>189</v>
      </c>
      <c r="B198" s="180" t="s">
        <v>461</v>
      </c>
      <c r="C198" s="180"/>
      <c r="D198" s="54" t="s">
        <v>468</v>
      </c>
      <c r="E198" s="99"/>
      <c r="F198" s="42">
        <f t="shared" si="23"/>
        <v>0</v>
      </c>
      <c r="G198" s="33">
        <f t="shared" si="24"/>
        <v>0</v>
      </c>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43"/>
      <c r="AV198" s="113">
        <f t="shared" si="25"/>
        <v>0</v>
      </c>
      <c r="AW198" s="113">
        <v>189</v>
      </c>
      <c r="AX198" s="113" t="s">
        <v>688</v>
      </c>
      <c r="AY198" s="113"/>
      <c r="AZ198" s="41"/>
      <c r="BA198" s="15"/>
      <c r="BB198" s="15"/>
      <c r="BC198" s="105"/>
      <c r="BD198" s="6"/>
      <c r="BE198" s="6"/>
      <c r="BF198" s="168"/>
      <c r="BG198" s="6"/>
      <c r="BH198" s="57"/>
    </row>
    <row r="199" spans="1:60" s="7" customFormat="1" ht="45" hidden="1" customHeight="1" outlineLevel="2" x14ac:dyDescent="0.25">
      <c r="A199" s="76">
        <v>190</v>
      </c>
      <c r="B199" s="180" t="s">
        <v>462</v>
      </c>
      <c r="C199" s="180"/>
      <c r="D199" s="54" t="s">
        <v>571</v>
      </c>
      <c r="E199" s="99"/>
      <c r="F199" s="42">
        <f t="shared" si="23"/>
        <v>0</v>
      </c>
      <c r="G199" s="33">
        <f t="shared" si="24"/>
        <v>0</v>
      </c>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43"/>
      <c r="AV199" s="113">
        <f t="shared" si="25"/>
        <v>0</v>
      </c>
      <c r="AW199" s="113">
        <v>190</v>
      </c>
      <c r="AX199" s="113" t="s">
        <v>688</v>
      </c>
      <c r="AY199" s="113"/>
      <c r="AZ199" s="41"/>
      <c r="BA199" s="15"/>
      <c r="BB199" s="15"/>
      <c r="BC199" s="105"/>
      <c r="BD199" s="6"/>
      <c r="BE199" s="6"/>
      <c r="BF199" s="168"/>
      <c r="BG199" s="6"/>
      <c r="BH199" s="57"/>
    </row>
    <row r="200" spans="1:60" s="7" customFormat="1" ht="35.1" hidden="1" customHeight="1" outlineLevel="2" x14ac:dyDescent="0.25">
      <c r="A200" s="76">
        <v>191</v>
      </c>
      <c r="B200" s="180" t="s">
        <v>463</v>
      </c>
      <c r="C200" s="180"/>
      <c r="D200" s="54" t="s">
        <v>469</v>
      </c>
      <c r="E200" s="99"/>
      <c r="F200" s="42">
        <f t="shared" si="23"/>
        <v>0</v>
      </c>
      <c r="G200" s="33">
        <f t="shared" si="24"/>
        <v>0</v>
      </c>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43"/>
      <c r="AV200" s="113">
        <f t="shared" si="25"/>
        <v>0</v>
      </c>
      <c r="AW200" s="113">
        <v>191</v>
      </c>
      <c r="AX200" s="113" t="s">
        <v>688</v>
      </c>
      <c r="AY200" s="113"/>
      <c r="AZ200" s="41"/>
      <c r="BA200" s="15"/>
      <c r="BB200" s="15"/>
      <c r="BC200" s="105"/>
      <c r="BD200" s="6"/>
      <c r="BE200" s="6"/>
      <c r="BF200" s="168"/>
      <c r="BG200" s="6"/>
      <c r="BH200" s="57"/>
    </row>
    <row r="201" spans="1:60" ht="35.1" customHeight="1" outlineLevel="1" collapsed="1" x14ac:dyDescent="0.25">
      <c r="A201" s="76">
        <v>192</v>
      </c>
      <c r="B201" s="56" t="s">
        <v>112</v>
      </c>
      <c r="C201" s="181" t="s">
        <v>113</v>
      </c>
      <c r="D201" s="182"/>
      <c r="E201" s="98">
        <f>IF(AV201&gt;999,"neatbilst",IF(AV201&gt;99,"atbilst daļēji",IF(AV201&gt;9,"atbilst pilnībā",IF(AV201&gt;0,"neattiecas",0))))</f>
        <v>0</v>
      </c>
      <c r="F201" s="48">
        <f>SUM(F202:F204)</f>
        <v>0</v>
      </c>
      <c r="G201" s="48">
        <f>SUM(G202:G204)</f>
        <v>0</v>
      </c>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8"/>
      <c r="AV201" s="113">
        <f>SUM(AV202:AV204)</f>
        <v>0</v>
      </c>
      <c r="AW201" s="113">
        <v>192</v>
      </c>
      <c r="AX201" s="113"/>
      <c r="AY201" s="113" t="s">
        <v>149</v>
      </c>
      <c r="AZ201" s="50"/>
      <c r="BA201" s="51">
        <f>MIN(BA202:BA204)</f>
        <v>0</v>
      </c>
      <c r="BB201" s="51">
        <f>MAX(BB202:BB204)</f>
        <v>0</v>
      </c>
      <c r="BC201" s="104"/>
      <c r="BD201" s="50"/>
      <c r="BE201" s="52"/>
      <c r="BF201" s="53"/>
      <c r="BG201" s="53"/>
      <c r="BH201" s="58"/>
    </row>
    <row r="202" spans="1:60" s="7" customFormat="1" ht="24.95" hidden="1" customHeight="1" outlineLevel="2" x14ac:dyDescent="0.25">
      <c r="A202" s="76">
        <v>193</v>
      </c>
      <c r="B202" s="180" t="s">
        <v>470</v>
      </c>
      <c r="C202" s="180"/>
      <c r="D202" s="54" t="s">
        <v>572</v>
      </c>
      <c r="E202" s="99"/>
      <c r="F202" s="42">
        <f>COUNTA(H202:R202)</f>
        <v>0</v>
      </c>
      <c r="G202" s="33">
        <f>COUNTA(S202:AT202)</f>
        <v>0</v>
      </c>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43"/>
      <c r="AV202" s="113">
        <f>IF(E202="neattiecas",1,IF(E202="atbilst pilnībā",10,IF(E202="atbilst daļēji",100,IF(E202="neatbilst",1000,0))))</f>
        <v>0</v>
      </c>
      <c r="AW202" s="113">
        <v>193</v>
      </c>
      <c r="AX202" s="113" t="s">
        <v>688</v>
      </c>
      <c r="AY202" s="113"/>
      <c r="AZ202" s="41"/>
      <c r="BA202" s="15"/>
      <c r="BB202" s="15"/>
      <c r="BC202" s="105"/>
      <c r="BD202" s="6"/>
      <c r="BE202" s="6"/>
      <c r="BF202" s="168"/>
      <c r="BG202" s="6"/>
      <c r="BH202" s="57"/>
    </row>
    <row r="203" spans="1:60" s="7" customFormat="1" ht="35.1" hidden="1" customHeight="1" outlineLevel="2" x14ac:dyDescent="0.25">
      <c r="A203" s="76">
        <v>194</v>
      </c>
      <c r="B203" s="180" t="s">
        <v>471</v>
      </c>
      <c r="C203" s="180"/>
      <c r="D203" s="54" t="s">
        <v>573</v>
      </c>
      <c r="E203" s="99"/>
      <c r="F203" s="42"/>
      <c r="G203" s="33"/>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43"/>
      <c r="AV203" s="113"/>
      <c r="AW203" s="113">
        <v>194</v>
      </c>
      <c r="AX203" s="113" t="s">
        <v>688</v>
      </c>
      <c r="AY203" s="113"/>
      <c r="AZ203" s="41"/>
      <c r="BA203" s="15"/>
      <c r="BB203" s="15"/>
      <c r="BC203" s="105"/>
      <c r="BD203" s="6"/>
      <c r="BE203" s="6"/>
      <c r="BF203" s="168"/>
      <c r="BG203" s="6"/>
      <c r="BH203" s="57"/>
    </row>
    <row r="204" spans="1:60" s="7" customFormat="1" ht="35.1" hidden="1" customHeight="1" outlineLevel="2" x14ac:dyDescent="0.25">
      <c r="A204" s="76">
        <v>195</v>
      </c>
      <c r="B204" s="180" t="s">
        <v>472</v>
      </c>
      <c r="C204" s="180"/>
      <c r="D204" s="54" t="s">
        <v>574</v>
      </c>
      <c r="E204" s="99"/>
      <c r="F204" s="42">
        <f>COUNTA(H204:R204)</f>
        <v>0</v>
      </c>
      <c r="G204" s="33">
        <f>COUNTA(S204:AT204)</f>
        <v>0</v>
      </c>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43"/>
      <c r="AV204" s="113">
        <f>IF(E204="neattiecas",1,IF(E204="atbilst pilnībā",10,IF(E204="atbilst daļēji",100,IF(E204="neatbilst",1000,0))))</f>
        <v>0</v>
      </c>
      <c r="AW204" s="113">
        <v>195</v>
      </c>
      <c r="AX204" s="113" t="s">
        <v>688</v>
      </c>
      <c r="AY204" s="113"/>
      <c r="AZ204" s="41"/>
      <c r="BA204" s="15"/>
      <c r="BB204" s="15"/>
      <c r="BC204" s="105"/>
      <c r="BD204" s="6"/>
      <c r="BE204" s="6"/>
      <c r="BF204" s="168"/>
      <c r="BG204" s="6"/>
      <c r="BH204" s="57"/>
    </row>
    <row r="205" spans="1:60" ht="35.1" customHeight="1" outlineLevel="1" collapsed="1" x14ac:dyDescent="0.25">
      <c r="A205" s="76">
        <v>196</v>
      </c>
      <c r="B205" s="56" t="s">
        <v>114</v>
      </c>
      <c r="C205" s="181" t="s">
        <v>115</v>
      </c>
      <c r="D205" s="182"/>
      <c r="E205" s="98">
        <f>IF(AV205&gt;999,"neatbilst",IF(AV205&gt;99,"atbilst daļēji",IF(AV205&gt;9,"atbilst pilnībā",IF(AV205&gt;0,"neattiecas",0))))</f>
        <v>0</v>
      </c>
      <c r="F205" s="48">
        <f>SUM(F206:F210)</f>
        <v>0</v>
      </c>
      <c r="G205" s="48">
        <f>SUM(G206:G210)</f>
        <v>0</v>
      </c>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8"/>
      <c r="AV205" s="113">
        <f>SUM(AV206:AV210)</f>
        <v>0</v>
      </c>
      <c r="AW205" s="113">
        <v>196</v>
      </c>
      <c r="AX205" s="113"/>
      <c r="AY205" s="113" t="s">
        <v>149</v>
      </c>
      <c r="AZ205" s="50"/>
      <c r="BA205" s="51">
        <f>MIN(BA206:BA210)</f>
        <v>0</v>
      </c>
      <c r="BB205" s="51">
        <f>MAX(BB206:BB210)</f>
        <v>0</v>
      </c>
      <c r="BC205" s="104"/>
      <c r="BD205" s="50"/>
      <c r="BE205" s="52"/>
      <c r="BF205" s="53"/>
      <c r="BG205" s="53"/>
      <c r="BH205" s="58"/>
    </row>
    <row r="206" spans="1:60" s="7" customFormat="1" ht="24.95" hidden="1" customHeight="1" outlineLevel="2" x14ac:dyDescent="0.25">
      <c r="A206" s="76">
        <v>197</v>
      </c>
      <c r="B206" s="180" t="s">
        <v>473</v>
      </c>
      <c r="C206" s="180"/>
      <c r="D206" s="54" t="s">
        <v>481</v>
      </c>
      <c r="E206" s="99"/>
      <c r="F206" s="42">
        <f>COUNTA(H206:R206)</f>
        <v>0</v>
      </c>
      <c r="G206" s="33">
        <f>COUNTA(S206:AT206)</f>
        <v>0</v>
      </c>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43"/>
      <c r="AV206" s="113">
        <f>IF(E206="neattiecas",1,IF(E206="atbilst pilnībā",10,IF(E206="atbilst daļēji",100,IF(E206="neatbilst",1000,0))))</f>
        <v>0</v>
      </c>
      <c r="AW206" s="113">
        <v>197</v>
      </c>
      <c r="AX206" s="113" t="s">
        <v>688</v>
      </c>
      <c r="AY206" s="113"/>
      <c r="AZ206" s="41"/>
      <c r="BA206" s="15"/>
      <c r="BB206" s="15"/>
      <c r="BC206" s="105"/>
      <c r="BD206" s="6"/>
      <c r="BE206" s="6"/>
      <c r="BF206" s="168"/>
      <c r="BG206" s="6"/>
      <c r="BH206" s="57"/>
    </row>
    <row r="207" spans="1:60" s="7" customFormat="1" ht="90" hidden="1" customHeight="1" outlineLevel="2" x14ac:dyDescent="0.25">
      <c r="A207" s="76">
        <v>198</v>
      </c>
      <c r="B207" s="180" t="s">
        <v>474</v>
      </c>
      <c r="C207" s="180"/>
      <c r="D207" s="54" t="s">
        <v>647</v>
      </c>
      <c r="E207" s="99"/>
      <c r="F207" s="42">
        <f>COUNTA(H207:R207)</f>
        <v>0</v>
      </c>
      <c r="G207" s="33">
        <f>COUNTA(S207:AT207)</f>
        <v>0</v>
      </c>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43"/>
      <c r="AV207" s="113">
        <f>IF(E207="neattiecas",1,IF(E207="atbilst pilnībā",10,IF(E207="atbilst daļēji",100,IF(E207="neatbilst",1000,0))))</f>
        <v>0</v>
      </c>
      <c r="AW207" s="113">
        <v>198</v>
      </c>
      <c r="AX207" s="113" t="s">
        <v>688</v>
      </c>
      <c r="AY207" s="113"/>
      <c r="AZ207" s="41"/>
      <c r="BA207" s="15"/>
      <c r="BB207" s="15"/>
      <c r="BC207" s="105"/>
      <c r="BD207" s="6"/>
      <c r="BE207" s="6"/>
      <c r="BF207" s="168"/>
      <c r="BG207" s="6"/>
      <c r="BH207" s="57"/>
    </row>
    <row r="208" spans="1:60" s="7" customFormat="1" ht="24.95" hidden="1" customHeight="1" outlineLevel="2" x14ac:dyDescent="0.25">
      <c r="A208" s="76">
        <v>199</v>
      </c>
      <c r="B208" s="180" t="s">
        <v>475</v>
      </c>
      <c r="C208" s="180"/>
      <c r="D208" s="54" t="s">
        <v>480</v>
      </c>
      <c r="E208" s="99"/>
      <c r="F208" s="42">
        <f>COUNTA(H208:R208)</f>
        <v>0</v>
      </c>
      <c r="G208" s="33">
        <f>COUNTA(S208:AT208)</f>
        <v>0</v>
      </c>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43"/>
      <c r="AV208" s="113">
        <f>IF(E208="neattiecas",1,IF(E208="atbilst pilnībā",10,IF(E208="atbilst daļēji",100,IF(E208="neatbilst",1000,0))))</f>
        <v>0</v>
      </c>
      <c r="AW208" s="113">
        <v>199</v>
      </c>
      <c r="AX208" s="113" t="s">
        <v>688</v>
      </c>
      <c r="AY208" s="113"/>
      <c r="AZ208" s="41"/>
      <c r="BA208" s="15"/>
      <c r="BB208" s="15"/>
      <c r="BC208" s="105"/>
      <c r="BD208" s="6"/>
      <c r="BE208" s="6"/>
      <c r="BF208" s="168"/>
      <c r="BG208" s="6"/>
      <c r="BH208" s="57"/>
    </row>
    <row r="209" spans="1:60" s="7" customFormat="1" ht="75" hidden="1" customHeight="1" outlineLevel="2" x14ac:dyDescent="0.25">
      <c r="A209" s="76">
        <v>200</v>
      </c>
      <c r="B209" s="180" t="s">
        <v>476</v>
      </c>
      <c r="C209" s="180"/>
      <c r="D209" s="54" t="s">
        <v>479</v>
      </c>
      <c r="E209" s="99"/>
      <c r="F209" s="42">
        <f>COUNTA(H209:R209)</f>
        <v>0</v>
      </c>
      <c r="G209" s="33">
        <f>COUNTA(S209:AT209)</f>
        <v>0</v>
      </c>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43"/>
      <c r="AV209" s="113">
        <f>IF(E209="neattiecas",1,IF(E209="atbilst pilnībā",10,IF(E209="atbilst daļēji",100,IF(E209="neatbilst",1000,0))))</f>
        <v>0</v>
      </c>
      <c r="AW209" s="113">
        <v>200</v>
      </c>
      <c r="AX209" s="113" t="s">
        <v>688</v>
      </c>
      <c r="AY209" s="113"/>
      <c r="AZ209" s="41"/>
      <c r="BA209" s="15"/>
      <c r="BB209" s="15"/>
      <c r="BC209" s="105"/>
      <c r="BD209" s="6"/>
      <c r="BE209" s="6"/>
      <c r="BF209" s="168"/>
      <c r="BG209" s="6"/>
      <c r="BH209" s="57"/>
    </row>
    <row r="210" spans="1:60" s="7" customFormat="1" ht="35.1" hidden="1" customHeight="1" outlineLevel="2" x14ac:dyDescent="0.25">
      <c r="A210" s="76">
        <v>201</v>
      </c>
      <c r="B210" s="180" t="s">
        <v>477</v>
      </c>
      <c r="C210" s="180"/>
      <c r="D210" s="54" t="s">
        <v>478</v>
      </c>
      <c r="E210" s="99"/>
      <c r="F210" s="42">
        <f>COUNTA(H210:R210)</f>
        <v>0</v>
      </c>
      <c r="G210" s="33">
        <f>COUNTA(S210:AT210)</f>
        <v>0</v>
      </c>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43"/>
      <c r="AV210" s="113">
        <f>IF(E210="neattiecas",1,IF(E210="atbilst pilnībā",10,IF(E210="atbilst daļēji",100,IF(E210="neatbilst",1000,0))))</f>
        <v>0</v>
      </c>
      <c r="AW210" s="113">
        <v>201</v>
      </c>
      <c r="AX210" s="113" t="s">
        <v>688</v>
      </c>
      <c r="AY210" s="113"/>
      <c r="AZ210" s="41"/>
      <c r="BA210" s="15"/>
      <c r="BB210" s="15"/>
      <c r="BC210" s="105"/>
      <c r="BD210" s="6"/>
      <c r="BE210" s="6"/>
      <c r="BF210" s="168"/>
      <c r="BG210" s="6"/>
      <c r="BH210" s="57"/>
    </row>
    <row r="211" spans="1:60" ht="35.1" customHeight="1" outlineLevel="1" collapsed="1" x14ac:dyDescent="0.25">
      <c r="A211" s="76">
        <v>202</v>
      </c>
      <c r="B211" s="56" t="s">
        <v>116</v>
      </c>
      <c r="C211" s="181" t="s">
        <v>117</v>
      </c>
      <c r="D211" s="182"/>
      <c r="E211" s="98">
        <f>IF(AV211&gt;999,"neatbilst",IF(AV211&gt;99,"atbilst daļēji",IF(AV211&gt;9,"atbilst pilnībā",IF(AV211&gt;0,"neattiecas",0))))</f>
        <v>0</v>
      </c>
      <c r="F211" s="48">
        <f>SUM(F212:F217)</f>
        <v>0</v>
      </c>
      <c r="G211" s="48">
        <f>SUM(G212:G217)</f>
        <v>0</v>
      </c>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8"/>
      <c r="AV211" s="113">
        <f>SUM(AV212:AV217)</f>
        <v>0</v>
      </c>
      <c r="AW211" s="113">
        <v>202</v>
      </c>
      <c r="AX211" s="113"/>
      <c r="AY211" s="113" t="s">
        <v>149</v>
      </c>
      <c r="AZ211" s="50"/>
      <c r="BA211" s="51"/>
      <c r="BB211" s="51"/>
      <c r="BC211" s="104"/>
      <c r="BD211" s="50"/>
      <c r="BE211" s="52"/>
      <c r="BF211" s="53"/>
      <c r="BG211" s="53"/>
      <c r="BH211" s="58"/>
    </row>
    <row r="212" spans="1:60" s="7" customFormat="1" ht="45" hidden="1" customHeight="1" outlineLevel="2" x14ac:dyDescent="0.25">
      <c r="A212" s="76">
        <v>203</v>
      </c>
      <c r="B212" s="180" t="s">
        <v>482</v>
      </c>
      <c r="C212" s="180"/>
      <c r="D212" s="54" t="s">
        <v>575</v>
      </c>
      <c r="E212" s="99"/>
      <c r="F212" s="42">
        <f t="shared" ref="F212:F217" si="26">COUNTA(H212:R212)</f>
        <v>0</v>
      </c>
      <c r="G212" s="33">
        <f t="shared" ref="G212:G217" si="27">COUNTA(S212:AT212)</f>
        <v>0</v>
      </c>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43"/>
      <c r="AV212" s="113">
        <f t="shared" ref="AV212:AV217" si="28">IF(E212="neattiecas",1,IF(E212="atbilst pilnībā",10,IF(E212="atbilst daļēji",100,IF(E212="neatbilst",1000,0))))</f>
        <v>0</v>
      </c>
      <c r="AW212" s="113">
        <v>203</v>
      </c>
      <c r="AX212" s="113" t="s">
        <v>688</v>
      </c>
      <c r="AY212" s="113"/>
      <c r="AZ212" s="41"/>
      <c r="BA212" s="15"/>
      <c r="BB212" s="15"/>
      <c r="BC212" s="105"/>
      <c r="BD212" s="6"/>
      <c r="BE212" s="6"/>
      <c r="BF212" s="168"/>
      <c r="BG212" s="6"/>
      <c r="BH212" s="57"/>
    </row>
    <row r="213" spans="1:60" s="7" customFormat="1" ht="35.1" hidden="1" customHeight="1" outlineLevel="2" x14ac:dyDescent="0.25">
      <c r="A213" s="76">
        <v>204</v>
      </c>
      <c r="B213" s="180" t="s">
        <v>483</v>
      </c>
      <c r="C213" s="180"/>
      <c r="D213" s="54" t="s">
        <v>668</v>
      </c>
      <c r="E213" s="99"/>
      <c r="F213" s="42">
        <f t="shared" si="26"/>
        <v>0</v>
      </c>
      <c r="G213" s="33">
        <f t="shared" si="27"/>
        <v>0</v>
      </c>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43"/>
      <c r="AV213" s="113">
        <f t="shared" si="28"/>
        <v>0</v>
      </c>
      <c r="AW213" s="113">
        <v>204</v>
      </c>
      <c r="AX213" s="113" t="s">
        <v>688</v>
      </c>
      <c r="AY213" s="113"/>
      <c r="AZ213" s="41"/>
      <c r="BA213" s="15"/>
      <c r="BB213" s="15"/>
      <c r="BC213" s="105"/>
      <c r="BD213" s="6"/>
      <c r="BE213" s="6"/>
      <c r="BF213" s="168"/>
      <c r="BG213" s="6"/>
      <c r="BH213" s="57"/>
    </row>
    <row r="214" spans="1:60" s="7" customFormat="1" ht="45" hidden="1" customHeight="1" outlineLevel="2" x14ac:dyDescent="0.25">
      <c r="A214" s="76">
        <v>205</v>
      </c>
      <c r="B214" s="180" t="s">
        <v>484</v>
      </c>
      <c r="C214" s="180"/>
      <c r="D214" s="54" t="s">
        <v>487</v>
      </c>
      <c r="E214" s="99"/>
      <c r="F214" s="42">
        <f t="shared" si="26"/>
        <v>0</v>
      </c>
      <c r="G214" s="33">
        <f t="shared" si="27"/>
        <v>0</v>
      </c>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43"/>
      <c r="AV214" s="113">
        <f t="shared" si="28"/>
        <v>0</v>
      </c>
      <c r="AW214" s="113">
        <v>205</v>
      </c>
      <c r="AX214" s="113" t="s">
        <v>688</v>
      </c>
      <c r="AY214" s="113"/>
      <c r="AZ214" s="41"/>
      <c r="BA214" s="15"/>
      <c r="BB214" s="15"/>
      <c r="BC214" s="105"/>
      <c r="BD214" s="6"/>
      <c r="BE214" s="6"/>
      <c r="BF214" s="168"/>
      <c r="BG214" s="6"/>
      <c r="BH214" s="57"/>
    </row>
    <row r="215" spans="1:60" s="7" customFormat="1" ht="45" hidden="1" customHeight="1" outlineLevel="2" x14ac:dyDescent="0.25">
      <c r="A215" s="76">
        <v>206</v>
      </c>
      <c r="B215" s="180" t="s">
        <v>485</v>
      </c>
      <c r="C215" s="180"/>
      <c r="D215" s="54" t="s">
        <v>488</v>
      </c>
      <c r="E215" s="99"/>
      <c r="F215" s="42">
        <f t="shared" si="26"/>
        <v>0</v>
      </c>
      <c r="G215" s="33">
        <f t="shared" si="27"/>
        <v>0</v>
      </c>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43"/>
      <c r="AV215" s="113">
        <f t="shared" si="28"/>
        <v>0</v>
      </c>
      <c r="AW215" s="113">
        <v>206</v>
      </c>
      <c r="AX215" s="113" t="s">
        <v>688</v>
      </c>
      <c r="AY215" s="113"/>
      <c r="AZ215" s="41"/>
      <c r="BA215" s="15"/>
      <c r="BB215" s="15"/>
      <c r="BC215" s="105"/>
      <c r="BD215" s="6"/>
      <c r="BE215" s="6"/>
      <c r="BF215" s="168"/>
      <c r="BG215" s="6"/>
      <c r="BH215" s="57"/>
    </row>
    <row r="216" spans="1:60" s="7" customFormat="1" ht="35.1" hidden="1" customHeight="1" outlineLevel="2" x14ac:dyDescent="0.25">
      <c r="A216" s="76">
        <v>207</v>
      </c>
      <c r="B216" s="180" t="s">
        <v>486</v>
      </c>
      <c r="C216" s="180"/>
      <c r="D216" s="54" t="s">
        <v>489</v>
      </c>
      <c r="E216" s="99"/>
      <c r="F216" s="42">
        <f t="shared" si="26"/>
        <v>0</v>
      </c>
      <c r="G216" s="33">
        <f t="shared" si="27"/>
        <v>0</v>
      </c>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43"/>
      <c r="AV216" s="113">
        <f t="shared" si="28"/>
        <v>0</v>
      </c>
      <c r="AW216" s="113">
        <v>207</v>
      </c>
      <c r="AX216" s="113" t="s">
        <v>688</v>
      </c>
      <c r="AY216" s="113"/>
      <c r="AZ216" s="41"/>
      <c r="BA216" s="15"/>
      <c r="BB216" s="15"/>
      <c r="BC216" s="105"/>
      <c r="BD216" s="6"/>
      <c r="BE216" s="6"/>
      <c r="BF216" s="168"/>
      <c r="BG216" s="6"/>
      <c r="BH216" s="57"/>
    </row>
    <row r="217" spans="1:60" s="7" customFormat="1" ht="35.1" hidden="1" customHeight="1" outlineLevel="2" x14ac:dyDescent="0.25">
      <c r="A217" s="76">
        <v>208</v>
      </c>
      <c r="B217" s="180" t="s">
        <v>490</v>
      </c>
      <c r="C217" s="180"/>
      <c r="D217" s="54" t="s">
        <v>576</v>
      </c>
      <c r="E217" s="99"/>
      <c r="F217" s="42">
        <f t="shared" si="26"/>
        <v>0</v>
      </c>
      <c r="G217" s="33">
        <f t="shared" si="27"/>
        <v>0</v>
      </c>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43"/>
      <c r="AV217" s="113">
        <f t="shared" si="28"/>
        <v>0</v>
      </c>
      <c r="AW217" s="113">
        <v>208</v>
      </c>
      <c r="AX217" s="113" t="s">
        <v>688</v>
      </c>
      <c r="AY217" s="113"/>
      <c r="AZ217" s="41"/>
      <c r="BA217" s="15"/>
      <c r="BB217" s="15"/>
      <c r="BC217" s="105"/>
      <c r="BD217" s="6"/>
      <c r="BE217" s="6"/>
      <c r="BF217" s="168"/>
      <c r="BG217" s="6"/>
      <c r="BH217" s="57"/>
    </row>
    <row r="218" spans="1:60" ht="35.1" customHeight="1" outlineLevel="1" collapsed="1" x14ac:dyDescent="0.25">
      <c r="A218" s="76">
        <v>209</v>
      </c>
      <c r="B218" s="56" t="s">
        <v>118</v>
      </c>
      <c r="C218" s="181" t="s">
        <v>120</v>
      </c>
      <c r="D218" s="182"/>
      <c r="E218" s="98">
        <f>IF(AV218&gt;999,"neatbilst",IF(AV218&gt;99,"atbilst daļēji",IF(AV218&gt;9,"atbilst pilnībā",IF(AV218&gt;0,"neattiecas",0))))</f>
        <v>0</v>
      </c>
      <c r="F218" s="48">
        <f>SUM(F219:F219)</f>
        <v>0</v>
      </c>
      <c r="G218" s="48">
        <f>SUM(G219:G219)</f>
        <v>0</v>
      </c>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8"/>
      <c r="AV218" s="113">
        <f>SUM(AV219:AV219)</f>
        <v>0</v>
      </c>
      <c r="AW218" s="113">
        <v>209</v>
      </c>
      <c r="AX218" s="113"/>
      <c r="AY218" s="113" t="s">
        <v>149</v>
      </c>
      <c r="AZ218" s="50"/>
      <c r="BA218" s="51">
        <f>MIN(BA219:BA219)</f>
        <v>0</v>
      </c>
      <c r="BB218" s="51">
        <f>MAX(BB219:BB219)</f>
        <v>0</v>
      </c>
      <c r="BC218" s="104"/>
      <c r="BD218" s="50"/>
      <c r="BE218" s="52"/>
      <c r="BF218" s="53"/>
      <c r="BG218" s="53"/>
      <c r="BH218" s="58"/>
    </row>
    <row r="219" spans="1:60" s="7" customFormat="1" ht="60" hidden="1" customHeight="1" outlineLevel="2" x14ac:dyDescent="0.25">
      <c r="A219" s="76">
        <v>210</v>
      </c>
      <c r="B219" s="180" t="s">
        <v>491</v>
      </c>
      <c r="C219" s="180"/>
      <c r="D219" s="54" t="s">
        <v>492</v>
      </c>
      <c r="E219" s="99"/>
      <c r="F219" s="42">
        <f>COUNTA(H219:R219)</f>
        <v>0</v>
      </c>
      <c r="G219" s="33">
        <f>COUNTA(S219:AT219)</f>
        <v>0</v>
      </c>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43"/>
      <c r="AV219" s="113">
        <f>IF(E219="neattiecas",1,IF(E219="atbilst pilnībā",10,IF(E219="atbilst daļēji",100,IF(E219="neatbilst",1000,0))))</f>
        <v>0</v>
      </c>
      <c r="AW219" s="113">
        <v>210</v>
      </c>
      <c r="AX219" s="113" t="s">
        <v>688</v>
      </c>
      <c r="AY219" s="113"/>
      <c r="AZ219" s="41"/>
      <c r="BA219" s="15"/>
      <c r="BB219" s="15"/>
      <c r="BC219" s="105"/>
      <c r="BD219" s="6"/>
      <c r="BE219" s="6"/>
      <c r="BF219" s="168"/>
      <c r="BG219" s="6"/>
      <c r="BH219" s="57"/>
    </row>
    <row r="220" spans="1:60" ht="35.1" customHeight="1" outlineLevel="1" collapsed="1" x14ac:dyDescent="0.25">
      <c r="A220" s="76">
        <v>211</v>
      </c>
      <c r="B220" s="56" t="s">
        <v>119</v>
      </c>
      <c r="C220" s="181" t="s">
        <v>121</v>
      </c>
      <c r="D220" s="182"/>
      <c r="E220" s="98">
        <f>IF(AV220&gt;999,"neatbilst",IF(AV220&gt;99,"atbilst daļēji",IF(AV220&gt;9,"atbilst pilnībā",IF(AV220&gt;0,"neattiecas",0))))</f>
        <v>0</v>
      </c>
      <c r="F220" s="48">
        <f>SUM(F221:F229)</f>
        <v>0</v>
      </c>
      <c r="G220" s="48">
        <f>SUM(G221:G229)</f>
        <v>0</v>
      </c>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8"/>
      <c r="AV220" s="113">
        <f>SUM(AV221:AV229)</f>
        <v>0</v>
      </c>
      <c r="AW220" s="113">
        <v>211</v>
      </c>
      <c r="AX220" s="113"/>
      <c r="AY220" s="113" t="s">
        <v>149</v>
      </c>
      <c r="AZ220" s="50"/>
      <c r="BA220" s="51">
        <f>MIN(BA221:BA229)</f>
        <v>0</v>
      </c>
      <c r="BB220" s="51">
        <f>MAX(BB221:BB229)</f>
        <v>0</v>
      </c>
      <c r="BC220" s="104"/>
      <c r="BD220" s="50"/>
      <c r="BE220" s="52"/>
      <c r="BF220" s="53"/>
      <c r="BG220" s="53"/>
      <c r="BH220" s="58"/>
    </row>
    <row r="221" spans="1:60" s="7" customFormat="1" ht="24.95" hidden="1" customHeight="1" outlineLevel="2" x14ac:dyDescent="0.25">
      <c r="A221" s="76">
        <v>212</v>
      </c>
      <c r="B221" s="180" t="s">
        <v>493</v>
      </c>
      <c r="C221" s="180"/>
      <c r="D221" s="54" t="s">
        <v>502</v>
      </c>
      <c r="E221" s="99"/>
      <c r="F221" s="42">
        <f t="shared" ref="F221:F229" si="29">COUNTA(H221:R221)</f>
        <v>0</v>
      </c>
      <c r="G221" s="33">
        <f t="shared" ref="G221:G229" si="30">COUNTA(S221:AT221)</f>
        <v>0</v>
      </c>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43"/>
      <c r="AV221" s="113">
        <f t="shared" ref="AV221:AV229" si="31">IF(E221="neattiecas",1,IF(E221="atbilst pilnībā",10,IF(E221="atbilst daļēji",100,IF(E221="neatbilst",1000,0))))</f>
        <v>0</v>
      </c>
      <c r="AW221" s="113">
        <v>212</v>
      </c>
      <c r="AX221" s="113" t="s">
        <v>688</v>
      </c>
      <c r="AY221" s="113"/>
      <c r="AZ221" s="41"/>
      <c r="BA221" s="15"/>
      <c r="BB221" s="15"/>
      <c r="BC221" s="105"/>
      <c r="BD221" s="6"/>
      <c r="BE221" s="6"/>
      <c r="BF221" s="168"/>
      <c r="BG221" s="6"/>
      <c r="BH221" s="57"/>
    </row>
    <row r="222" spans="1:60" s="7" customFormat="1" ht="35.1" hidden="1" customHeight="1" outlineLevel="2" x14ac:dyDescent="0.25">
      <c r="A222" s="76">
        <v>213</v>
      </c>
      <c r="B222" s="180" t="s">
        <v>494</v>
      </c>
      <c r="C222" s="180"/>
      <c r="D222" s="54" t="s">
        <v>503</v>
      </c>
      <c r="E222" s="99"/>
      <c r="F222" s="42">
        <f t="shared" si="29"/>
        <v>0</v>
      </c>
      <c r="G222" s="33">
        <f t="shared" si="30"/>
        <v>0</v>
      </c>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43"/>
      <c r="AV222" s="113">
        <f t="shared" si="31"/>
        <v>0</v>
      </c>
      <c r="AW222" s="113">
        <v>213</v>
      </c>
      <c r="AX222" s="113" t="s">
        <v>688</v>
      </c>
      <c r="AY222" s="113"/>
      <c r="AZ222" s="41"/>
      <c r="BA222" s="15"/>
      <c r="BB222" s="15"/>
      <c r="BC222" s="105"/>
      <c r="BD222" s="6"/>
      <c r="BE222" s="6"/>
      <c r="BF222" s="168"/>
      <c r="BG222" s="6"/>
      <c r="BH222" s="57"/>
    </row>
    <row r="223" spans="1:60" s="7" customFormat="1" ht="35.1" hidden="1" customHeight="1" outlineLevel="2" x14ac:dyDescent="0.25">
      <c r="A223" s="76">
        <v>214</v>
      </c>
      <c r="B223" s="180" t="s">
        <v>495</v>
      </c>
      <c r="C223" s="180"/>
      <c r="D223" s="54" t="s">
        <v>577</v>
      </c>
      <c r="E223" s="99"/>
      <c r="F223" s="42">
        <f t="shared" si="29"/>
        <v>0</v>
      </c>
      <c r="G223" s="33">
        <f t="shared" si="30"/>
        <v>0</v>
      </c>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43"/>
      <c r="AV223" s="113">
        <f t="shared" si="31"/>
        <v>0</v>
      </c>
      <c r="AW223" s="113">
        <v>214</v>
      </c>
      <c r="AX223" s="113" t="s">
        <v>688</v>
      </c>
      <c r="AY223" s="113"/>
      <c r="AZ223" s="41"/>
      <c r="BA223" s="15"/>
      <c r="BB223" s="15"/>
      <c r="BC223" s="105"/>
      <c r="BD223" s="6"/>
      <c r="BE223" s="6"/>
      <c r="BF223" s="168"/>
      <c r="BG223" s="6"/>
      <c r="BH223" s="57"/>
    </row>
    <row r="224" spans="1:60" s="7" customFormat="1" ht="24.95" hidden="1" customHeight="1" outlineLevel="2" x14ac:dyDescent="0.25">
      <c r="A224" s="76">
        <v>215</v>
      </c>
      <c r="B224" s="180" t="s">
        <v>496</v>
      </c>
      <c r="C224" s="180"/>
      <c r="D224" s="54" t="s">
        <v>669</v>
      </c>
      <c r="E224" s="99"/>
      <c r="F224" s="42">
        <f t="shared" si="29"/>
        <v>0</v>
      </c>
      <c r="G224" s="33">
        <f t="shared" si="30"/>
        <v>0</v>
      </c>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43"/>
      <c r="AV224" s="113">
        <f t="shared" si="31"/>
        <v>0</v>
      </c>
      <c r="AW224" s="113">
        <v>215</v>
      </c>
      <c r="AX224" s="113" t="s">
        <v>688</v>
      </c>
      <c r="AY224" s="113"/>
      <c r="AZ224" s="41"/>
      <c r="BA224" s="15"/>
      <c r="BB224" s="15"/>
      <c r="BC224" s="105"/>
      <c r="BD224" s="6"/>
      <c r="BE224" s="6"/>
      <c r="BF224" s="168"/>
      <c r="BG224" s="6"/>
      <c r="BH224" s="57"/>
    </row>
    <row r="225" spans="1:60" s="7" customFormat="1" ht="90" hidden="1" customHeight="1" outlineLevel="2" x14ac:dyDescent="0.25">
      <c r="A225" s="76">
        <v>216</v>
      </c>
      <c r="B225" s="180" t="s">
        <v>497</v>
      </c>
      <c r="C225" s="180"/>
      <c r="D225" s="54" t="s">
        <v>578</v>
      </c>
      <c r="E225" s="99"/>
      <c r="F225" s="42">
        <f t="shared" si="29"/>
        <v>0</v>
      </c>
      <c r="G225" s="33">
        <f t="shared" si="30"/>
        <v>0</v>
      </c>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43"/>
      <c r="AV225" s="113">
        <f t="shared" si="31"/>
        <v>0</v>
      </c>
      <c r="AW225" s="113">
        <v>216</v>
      </c>
      <c r="AX225" s="113" t="s">
        <v>688</v>
      </c>
      <c r="AY225" s="113"/>
      <c r="AZ225" s="41"/>
      <c r="BA225" s="15"/>
      <c r="BB225" s="15"/>
      <c r="BC225" s="105"/>
      <c r="BD225" s="6"/>
      <c r="BE225" s="6"/>
      <c r="BF225" s="168"/>
      <c r="BG225" s="6"/>
      <c r="BH225" s="57"/>
    </row>
    <row r="226" spans="1:60" s="7" customFormat="1" ht="45" hidden="1" customHeight="1" outlineLevel="2" x14ac:dyDescent="0.25">
      <c r="A226" s="76">
        <v>217</v>
      </c>
      <c r="B226" s="180" t="s">
        <v>498</v>
      </c>
      <c r="C226" s="180"/>
      <c r="D226" s="54" t="s">
        <v>670</v>
      </c>
      <c r="E226" s="99"/>
      <c r="F226" s="42">
        <f t="shared" si="29"/>
        <v>0</v>
      </c>
      <c r="G226" s="33">
        <f t="shared" si="30"/>
        <v>0</v>
      </c>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43"/>
      <c r="AV226" s="113">
        <f t="shared" si="31"/>
        <v>0</v>
      </c>
      <c r="AW226" s="113">
        <v>217</v>
      </c>
      <c r="AX226" s="113" t="s">
        <v>688</v>
      </c>
      <c r="AY226" s="113"/>
      <c r="AZ226" s="41"/>
      <c r="BA226" s="15"/>
      <c r="BB226" s="15"/>
      <c r="BC226" s="105"/>
      <c r="BD226" s="6"/>
      <c r="BE226" s="6"/>
      <c r="BF226" s="168"/>
      <c r="BG226" s="6"/>
      <c r="BH226" s="57"/>
    </row>
    <row r="227" spans="1:60" s="7" customFormat="1" ht="35.1" hidden="1" customHeight="1" outlineLevel="2" x14ac:dyDescent="0.25">
      <c r="A227" s="76">
        <v>218</v>
      </c>
      <c r="B227" s="180" t="s">
        <v>499</v>
      </c>
      <c r="C227" s="180"/>
      <c r="D227" s="54" t="s">
        <v>640</v>
      </c>
      <c r="E227" s="99"/>
      <c r="F227" s="42">
        <f t="shared" si="29"/>
        <v>0</v>
      </c>
      <c r="G227" s="33">
        <f t="shared" si="30"/>
        <v>0</v>
      </c>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43"/>
      <c r="AV227" s="113">
        <f t="shared" si="31"/>
        <v>0</v>
      </c>
      <c r="AW227" s="113">
        <v>218</v>
      </c>
      <c r="AX227" s="113" t="s">
        <v>688</v>
      </c>
      <c r="AY227" s="113"/>
      <c r="AZ227" s="41"/>
      <c r="BA227" s="15"/>
      <c r="BB227" s="15"/>
      <c r="BC227" s="105"/>
      <c r="BD227" s="6"/>
      <c r="BE227" s="6"/>
      <c r="BF227" s="168"/>
      <c r="BG227" s="6"/>
      <c r="BH227" s="57"/>
    </row>
    <row r="228" spans="1:60" s="7" customFormat="1" ht="45" hidden="1" customHeight="1" outlineLevel="2" x14ac:dyDescent="0.25">
      <c r="A228" s="76">
        <v>219</v>
      </c>
      <c r="B228" s="180" t="s">
        <v>500</v>
      </c>
      <c r="C228" s="180"/>
      <c r="D228" s="54" t="s">
        <v>504</v>
      </c>
      <c r="E228" s="99"/>
      <c r="F228" s="42">
        <f t="shared" si="29"/>
        <v>0</v>
      </c>
      <c r="G228" s="33">
        <f t="shared" si="30"/>
        <v>0</v>
      </c>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43"/>
      <c r="AV228" s="113">
        <f t="shared" si="31"/>
        <v>0</v>
      </c>
      <c r="AW228" s="113">
        <v>219</v>
      </c>
      <c r="AX228" s="113" t="s">
        <v>688</v>
      </c>
      <c r="AY228" s="113"/>
      <c r="AZ228" s="41"/>
      <c r="BA228" s="15"/>
      <c r="BB228" s="15"/>
      <c r="BC228" s="105"/>
      <c r="BD228" s="6"/>
      <c r="BE228" s="6"/>
      <c r="BF228" s="168"/>
      <c r="BG228" s="6"/>
      <c r="BH228" s="57"/>
    </row>
    <row r="229" spans="1:60" s="7" customFormat="1" ht="45" hidden="1" customHeight="1" outlineLevel="2" x14ac:dyDescent="0.25">
      <c r="A229" s="76">
        <v>220</v>
      </c>
      <c r="B229" s="180" t="s">
        <v>501</v>
      </c>
      <c r="C229" s="180"/>
      <c r="D229" s="54" t="s">
        <v>671</v>
      </c>
      <c r="E229" s="99"/>
      <c r="F229" s="42">
        <f t="shared" si="29"/>
        <v>0</v>
      </c>
      <c r="G229" s="33">
        <f t="shared" si="30"/>
        <v>0</v>
      </c>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43"/>
      <c r="AV229" s="113">
        <f t="shared" si="31"/>
        <v>0</v>
      </c>
      <c r="AW229" s="113">
        <v>220</v>
      </c>
      <c r="AX229" s="113" t="s">
        <v>688</v>
      </c>
      <c r="AY229" s="113"/>
      <c r="AZ229" s="41"/>
      <c r="BA229" s="15"/>
      <c r="BB229" s="15"/>
      <c r="BC229" s="105"/>
      <c r="BD229" s="6"/>
      <c r="BE229" s="6"/>
      <c r="BF229" s="168"/>
      <c r="BG229" s="6"/>
      <c r="BH229" s="57"/>
    </row>
    <row r="230" spans="1:60" ht="35.1" customHeight="1" outlineLevel="1" collapsed="1" x14ac:dyDescent="0.25">
      <c r="A230" s="76">
        <v>221</v>
      </c>
      <c r="B230" s="56" t="s">
        <v>122</v>
      </c>
      <c r="C230" s="181" t="s">
        <v>123</v>
      </c>
      <c r="D230" s="182"/>
      <c r="E230" s="98">
        <f>IF(AV230&gt;999,"neatbilst",IF(AV230&gt;99,"atbilst daļēji",IF(AV230&gt;9,"atbilst pilnībā",IF(AV230&gt;0,"neattiecas",0))))</f>
        <v>0</v>
      </c>
      <c r="F230" s="48">
        <f>SUM(F231:F235)</f>
        <v>0</v>
      </c>
      <c r="G230" s="48">
        <f>SUM(G231:G235)</f>
        <v>0</v>
      </c>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8"/>
      <c r="AV230" s="113">
        <f>SUM(AV231:AV235)</f>
        <v>0</v>
      </c>
      <c r="AW230" s="113">
        <v>221</v>
      </c>
      <c r="AX230" s="113"/>
      <c r="AY230" s="113" t="s">
        <v>149</v>
      </c>
      <c r="AZ230" s="50"/>
      <c r="BA230" s="51">
        <f>MIN(BA231:BA235)</f>
        <v>0</v>
      </c>
      <c r="BB230" s="51">
        <f>MAX(BB231:BB235)</f>
        <v>0</v>
      </c>
      <c r="BC230" s="104"/>
      <c r="BD230" s="50"/>
      <c r="BE230" s="52"/>
      <c r="BF230" s="53"/>
      <c r="BG230" s="53"/>
      <c r="BH230" s="58"/>
    </row>
    <row r="231" spans="1:60" s="7" customFormat="1" ht="90" hidden="1" customHeight="1" outlineLevel="2" x14ac:dyDescent="0.25">
      <c r="A231" s="76">
        <v>222</v>
      </c>
      <c r="B231" s="180" t="s">
        <v>505</v>
      </c>
      <c r="C231" s="180"/>
      <c r="D231" s="54" t="s">
        <v>579</v>
      </c>
      <c r="E231" s="99"/>
      <c r="F231" s="42">
        <f>COUNTA(H231:R231)</f>
        <v>0</v>
      </c>
      <c r="G231" s="33">
        <f>COUNTA(S231:AT231)</f>
        <v>0</v>
      </c>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43"/>
      <c r="AV231" s="113">
        <f>IF(E231="neattiecas",1,IF(E231="atbilst pilnībā",10,IF(E231="atbilst daļēji",100,IF(E231="neatbilst",1000,0))))</f>
        <v>0</v>
      </c>
      <c r="AW231" s="113">
        <v>222</v>
      </c>
      <c r="AX231" s="113" t="s">
        <v>688</v>
      </c>
      <c r="AY231" s="113"/>
      <c r="AZ231" s="41"/>
      <c r="BA231" s="15"/>
      <c r="BB231" s="15"/>
      <c r="BC231" s="105"/>
      <c r="BD231" s="6"/>
      <c r="BE231" s="6"/>
      <c r="BF231" s="168"/>
      <c r="BG231" s="6"/>
      <c r="BH231" s="57"/>
    </row>
    <row r="232" spans="1:60" s="7" customFormat="1" ht="75" hidden="1" customHeight="1" outlineLevel="2" x14ac:dyDescent="0.25">
      <c r="A232" s="76">
        <v>223</v>
      </c>
      <c r="B232" s="180" t="s">
        <v>506</v>
      </c>
      <c r="C232" s="180"/>
      <c r="D232" s="54" t="s">
        <v>580</v>
      </c>
      <c r="E232" s="99"/>
      <c r="F232" s="42">
        <f>COUNTA(H232:R232)</f>
        <v>0</v>
      </c>
      <c r="G232" s="33">
        <f>COUNTA(S232:AT232)</f>
        <v>0</v>
      </c>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43"/>
      <c r="AV232" s="113">
        <f>IF(E232="neattiecas",1,IF(E232="atbilst pilnībā",10,IF(E232="atbilst daļēji",100,IF(E232="neatbilst",1000,0))))</f>
        <v>0</v>
      </c>
      <c r="AW232" s="113">
        <v>223</v>
      </c>
      <c r="AX232" s="113" t="s">
        <v>688</v>
      </c>
      <c r="AY232" s="113"/>
      <c r="AZ232" s="41"/>
      <c r="BA232" s="15"/>
      <c r="BB232" s="15"/>
      <c r="BC232" s="105"/>
      <c r="BD232" s="6"/>
      <c r="BE232" s="6"/>
      <c r="BF232" s="168"/>
      <c r="BG232" s="6"/>
      <c r="BH232" s="57"/>
    </row>
    <row r="233" spans="1:60" s="7" customFormat="1" ht="90" hidden="1" customHeight="1" outlineLevel="2" x14ac:dyDescent="0.25">
      <c r="A233" s="76">
        <v>224</v>
      </c>
      <c r="B233" s="180" t="s">
        <v>507</v>
      </c>
      <c r="C233" s="180"/>
      <c r="D233" s="54" t="s">
        <v>581</v>
      </c>
      <c r="E233" s="99"/>
      <c r="F233" s="42">
        <f>COUNTA(H233:R233)</f>
        <v>0</v>
      </c>
      <c r="G233" s="33">
        <f>COUNTA(S233:AT233)</f>
        <v>0</v>
      </c>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43"/>
      <c r="AV233" s="113">
        <f>IF(E233="neattiecas",1,IF(E233="atbilst pilnībā",10,IF(E233="atbilst daļēji",100,IF(E233="neatbilst",1000,0))))</f>
        <v>0</v>
      </c>
      <c r="AW233" s="113">
        <v>224</v>
      </c>
      <c r="AX233" s="113" t="s">
        <v>688</v>
      </c>
      <c r="AY233" s="113"/>
      <c r="AZ233" s="41"/>
      <c r="BA233" s="15"/>
      <c r="BB233" s="15"/>
      <c r="BC233" s="105"/>
      <c r="BD233" s="6"/>
      <c r="BE233" s="6"/>
      <c r="BF233" s="168"/>
      <c r="BG233" s="6"/>
      <c r="BH233" s="57"/>
    </row>
    <row r="234" spans="1:60" s="7" customFormat="1" ht="60.75" hidden="1" customHeight="1" outlineLevel="2" x14ac:dyDescent="0.25">
      <c r="A234" s="76">
        <v>225</v>
      </c>
      <c r="B234" s="180" t="s">
        <v>508</v>
      </c>
      <c r="C234" s="180"/>
      <c r="D234" s="54" t="s">
        <v>582</v>
      </c>
      <c r="E234" s="99"/>
      <c r="F234" s="42">
        <f>COUNTA(H234:R234)</f>
        <v>0</v>
      </c>
      <c r="G234" s="33">
        <f>COUNTA(S234:AT234)</f>
        <v>0</v>
      </c>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43"/>
      <c r="AV234" s="113">
        <f>IF(E234="neattiecas",1,IF(E234="atbilst pilnībā",10,IF(E234="atbilst daļēji",100,IF(E234="neatbilst",1000,0))))</f>
        <v>0</v>
      </c>
      <c r="AW234" s="113">
        <v>225</v>
      </c>
      <c r="AX234" s="113" t="s">
        <v>688</v>
      </c>
      <c r="AY234" s="113"/>
      <c r="AZ234" s="41"/>
      <c r="BA234" s="15"/>
      <c r="BB234" s="15"/>
      <c r="BC234" s="105"/>
      <c r="BD234" s="6"/>
      <c r="BE234" s="6"/>
      <c r="BF234" s="168"/>
      <c r="BG234" s="6"/>
      <c r="BH234" s="57"/>
    </row>
    <row r="235" spans="1:60" s="7" customFormat="1" ht="74.25" hidden="1" customHeight="1" outlineLevel="2" x14ac:dyDescent="0.25">
      <c r="A235" s="76">
        <v>226</v>
      </c>
      <c r="B235" s="180" t="s">
        <v>509</v>
      </c>
      <c r="C235" s="180"/>
      <c r="D235" s="54" t="s">
        <v>583</v>
      </c>
      <c r="E235" s="99"/>
      <c r="F235" s="42">
        <f>COUNTA(H235:R235)</f>
        <v>0</v>
      </c>
      <c r="G235" s="33">
        <f>COUNTA(S235:AT235)</f>
        <v>0</v>
      </c>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43"/>
      <c r="AV235" s="113">
        <f>IF(E235="neattiecas",1,IF(E235="atbilst pilnībā",10,IF(E235="atbilst daļēji",100,IF(E235="neatbilst",1000,0))))</f>
        <v>0</v>
      </c>
      <c r="AW235" s="113">
        <v>226</v>
      </c>
      <c r="AX235" s="113" t="s">
        <v>688</v>
      </c>
      <c r="AY235" s="113"/>
      <c r="AZ235" s="41"/>
      <c r="BA235" s="15"/>
      <c r="BB235" s="15"/>
      <c r="BC235" s="105"/>
      <c r="BD235" s="6"/>
      <c r="BE235" s="6"/>
      <c r="BF235" s="168"/>
      <c r="BG235" s="6"/>
      <c r="BH235" s="57"/>
    </row>
    <row r="236" spans="1:60" ht="35.1" customHeight="1" outlineLevel="1" collapsed="1" x14ac:dyDescent="0.25">
      <c r="A236" s="76">
        <v>227</v>
      </c>
      <c r="B236" s="56" t="s">
        <v>125</v>
      </c>
      <c r="C236" s="181" t="s">
        <v>124</v>
      </c>
      <c r="D236" s="182"/>
      <c r="E236" s="98">
        <f>IF(AV236&gt;999,"neatbilst",IF(AV236&gt;99,"atbilst daļēji",IF(AV236&gt;9,"atbilst pilnībā",IF(AV236&gt;0,"neattiecas",0))))</f>
        <v>0</v>
      </c>
      <c r="F236" s="48">
        <f>SUM(F237:F242)</f>
        <v>0</v>
      </c>
      <c r="G236" s="48">
        <f>SUM(G237:G242)</f>
        <v>0</v>
      </c>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8"/>
      <c r="AV236" s="113">
        <f>SUM(AV237:AV242)</f>
        <v>0</v>
      </c>
      <c r="AW236" s="113">
        <v>227</v>
      </c>
      <c r="AX236" s="113"/>
      <c r="AY236" s="113" t="s">
        <v>149</v>
      </c>
      <c r="AZ236" s="50"/>
      <c r="BA236" s="51">
        <f>MIN(BA237:BA242)</f>
        <v>0</v>
      </c>
      <c r="BB236" s="51">
        <f>MAX(BB237:BB242)</f>
        <v>0</v>
      </c>
      <c r="BC236" s="104"/>
      <c r="BD236" s="50"/>
      <c r="BE236" s="52"/>
      <c r="BF236" s="53"/>
      <c r="BG236" s="53"/>
      <c r="BH236" s="58"/>
    </row>
    <row r="237" spans="1:60" s="7" customFormat="1" ht="35.1" hidden="1" customHeight="1" outlineLevel="2" x14ac:dyDescent="0.25">
      <c r="A237" s="76">
        <v>228</v>
      </c>
      <c r="B237" s="180" t="s">
        <v>510</v>
      </c>
      <c r="C237" s="180"/>
      <c r="D237" s="54" t="s">
        <v>518</v>
      </c>
      <c r="E237" s="99"/>
      <c r="F237" s="42">
        <f t="shared" ref="F237:F242" si="32">COUNTA(H237:R237)</f>
        <v>0</v>
      </c>
      <c r="G237" s="33">
        <f t="shared" ref="G237:G242" si="33">COUNTA(S237:AT237)</f>
        <v>0</v>
      </c>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43"/>
      <c r="AV237" s="113">
        <f t="shared" ref="AV237:AV242" si="34">IF(E237="neattiecas",1,IF(E237="atbilst pilnībā",10,IF(E237="atbilst daļēji",100,IF(E237="neatbilst",1000,0))))</f>
        <v>0</v>
      </c>
      <c r="AW237" s="113">
        <v>228</v>
      </c>
      <c r="AX237" s="113" t="s">
        <v>688</v>
      </c>
      <c r="AY237" s="113"/>
      <c r="AZ237" s="41"/>
      <c r="BA237" s="15"/>
      <c r="BB237" s="15"/>
      <c r="BC237" s="105"/>
      <c r="BD237" s="6"/>
      <c r="BE237" s="6"/>
      <c r="BF237" s="168"/>
      <c r="BG237" s="6"/>
      <c r="BH237" s="57"/>
    </row>
    <row r="238" spans="1:60" s="7" customFormat="1" ht="35.1" hidden="1" customHeight="1" outlineLevel="2" x14ac:dyDescent="0.25">
      <c r="A238" s="76">
        <v>229</v>
      </c>
      <c r="B238" s="180" t="s">
        <v>511</v>
      </c>
      <c r="C238" s="180"/>
      <c r="D238" s="54" t="s">
        <v>517</v>
      </c>
      <c r="E238" s="99"/>
      <c r="F238" s="42">
        <f t="shared" si="32"/>
        <v>0</v>
      </c>
      <c r="G238" s="33">
        <f t="shared" si="33"/>
        <v>0</v>
      </c>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43"/>
      <c r="AV238" s="113">
        <f t="shared" si="34"/>
        <v>0</v>
      </c>
      <c r="AW238" s="113">
        <v>229</v>
      </c>
      <c r="AX238" s="113" t="s">
        <v>688</v>
      </c>
      <c r="AY238" s="113"/>
      <c r="AZ238" s="41"/>
      <c r="BA238" s="15"/>
      <c r="BB238" s="15"/>
      <c r="BC238" s="105"/>
      <c r="BD238" s="6"/>
      <c r="BE238" s="6"/>
      <c r="BF238" s="168"/>
      <c r="BG238" s="6"/>
      <c r="BH238" s="57"/>
    </row>
    <row r="239" spans="1:60" s="7" customFormat="1" ht="35.1" hidden="1" customHeight="1" outlineLevel="2" x14ac:dyDescent="0.25">
      <c r="A239" s="76">
        <v>230</v>
      </c>
      <c r="B239" s="180" t="s">
        <v>512</v>
      </c>
      <c r="C239" s="180"/>
      <c r="D239" s="54" t="s">
        <v>516</v>
      </c>
      <c r="E239" s="99"/>
      <c r="F239" s="42">
        <f t="shared" si="32"/>
        <v>0</v>
      </c>
      <c r="G239" s="33">
        <f t="shared" si="33"/>
        <v>0</v>
      </c>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43"/>
      <c r="AV239" s="113">
        <f t="shared" si="34"/>
        <v>0</v>
      </c>
      <c r="AW239" s="113">
        <v>230</v>
      </c>
      <c r="AX239" s="113" t="s">
        <v>688</v>
      </c>
      <c r="AY239" s="113"/>
      <c r="AZ239" s="41"/>
      <c r="BA239" s="15"/>
      <c r="BB239" s="15"/>
      <c r="BC239" s="105"/>
      <c r="BD239" s="6"/>
      <c r="BE239" s="6"/>
      <c r="BF239" s="168"/>
      <c r="BG239" s="6"/>
      <c r="BH239" s="57"/>
    </row>
    <row r="240" spans="1:60" s="7" customFormat="1" ht="70.5" hidden="1" customHeight="1" outlineLevel="2" x14ac:dyDescent="0.25">
      <c r="A240" s="76">
        <v>231</v>
      </c>
      <c r="B240" s="180" t="s">
        <v>513</v>
      </c>
      <c r="C240" s="180"/>
      <c r="D240" s="54" t="s">
        <v>564</v>
      </c>
      <c r="E240" s="99"/>
      <c r="F240" s="42">
        <f t="shared" si="32"/>
        <v>0</v>
      </c>
      <c r="G240" s="33">
        <f t="shared" si="33"/>
        <v>0</v>
      </c>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43"/>
      <c r="AV240" s="113">
        <f t="shared" si="34"/>
        <v>0</v>
      </c>
      <c r="AW240" s="113">
        <v>231</v>
      </c>
      <c r="AX240" s="113" t="s">
        <v>688</v>
      </c>
      <c r="AY240" s="113"/>
      <c r="AZ240" s="41"/>
      <c r="BA240" s="15"/>
      <c r="BB240" s="15"/>
      <c r="BC240" s="105"/>
      <c r="BD240" s="6"/>
      <c r="BE240" s="6"/>
      <c r="BF240" s="168"/>
      <c r="BG240" s="6"/>
      <c r="BH240" s="57"/>
    </row>
    <row r="241" spans="1:60" s="7" customFormat="1" ht="102" hidden="1" customHeight="1" outlineLevel="2" x14ac:dyDescent="0.25">
      <c r="A241" s="76">
        <v>232</v>
      </c>
      <c r="B241" s="180" t="s">
        <v>514</v>
      </c>
      <c r="C241" s="180"/>
      <c r="D241" s="54" t="s">
        <v>585</v>
      </c>
      <c r="E241" s="99"/>
      <c r="F241" s="42">
        <f t="shared" si="32"/>
        <v>0</v>
      </c>
      <c r="G241" s="33">
        <f t="shared" si="33"/>
        <v>0</v>
      </c>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43"/>
      <c r="AV241" s="113">
        <f t="shared" si="34"/>
        <v>0</v>
      </c>
      <c r="AW241" s="113">
        <v>232</v>
      </c>
      <c r="AX241" s="113" t="s">
        <v>688</v>
      </c>
      <c r="AY241" s="113"/>
      <c r="AZ241" s="41"/>
      <c r="BA241" s="15"/>
      <c r="BB241" s="15"/>
      <c r="BC241" s="105"/>
      <c r="BD241" s="6"/>
      <c r="BE241" s="6"/>
      <c r="BF241" s="168"/>
      <c r="BG241" s="6"/>
      <c r="BH241" s="57"/>
    </row>
    <row r="242" spans="1:60" s="7" customFormat="1" ht="74.25" hidden="1" customHeight="1" outlineLevel="2" x14ac:dyDescent="0.25">
      <c r="A242" s="76">
        <v>233</v>
      </c>
      <c r="B242" s="180" t="s">
        <v>515</v>
      </c>
      <c r="C242" s="180"/>
      <c r="D242" s="54" t="s">
        <v>584</v>
      </c>
      <c r="E242" s="99"/>
      <c r="F242" s="42">
        <f t="shared" si="32"/>
        <v>0</v>
      </c>
      <c r="G242" s="33">
        <f t="shared" si="33"/>
        <v>0</v>
      </c>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43"/>
      <c r="AV242" s="113">
        <f t="shared" si="34"/>
        <v>0</v>
      </c>
      <c r="AW242" s="113">
        <v>233</v>
      </c>
      <c r="AX242" s="113" t="s">
        <v>688</v>
      </c>
      <c r="AY242" s="113"/>
      <c r="AZ242" s="41"/>
      <c r="BA242" s="15"/>
      <c r="BB242" s="15"/>
      <c r="BC242" s="105"/>
      <c r="BD242" s="6"/>
      <c r="BE242" s="6"/>
      <c r="BF242" s="168"/>
      <c r="BG242" s="6"/>
      <c r="BH242" s="57"/>
    </row>
    <row r="243" spans="1:60" ht="35.1" customHeight="1" outlineLevel="1" collapsed="1" x14ac:dyDescent="0.25">
      <c r="A243" s="76">
        <v>234</v>
      </c>
      <c r="B243" s="56" t="s">
        <v>126</v>
      </c>
      <c r="C243" s="181" t="s">
        <v>127</v>
      </c>
      <c r="D243" s="182"/>
      <c r="E243" s="98">
        <f>IF(AV243&gt;999,"neatbilst",IF(AV243&gt;99,"atbilst daļēji",IF(AV243&gt;9,"atbilst pilnībā",IF(AV243&gt;0,"neattiecas",0))))</f>
        <v>0</v>
      </c>
      <c r="F243" s="48">
        <f>SUM(F244:F249)</f>
        <v>0</v>
      </c>
      <c r="G243" s="48">
        <f>SUM(G244:G249)</f>
        <v>0</v>
      </c>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8"/>
      <c r="AV243" s="113">
        <f>SUM(AV244:AV249)</f>
        <v>0</v>
      </c>
      <c r="AW243" s="113">
        <v>234</v>
      </c>
      <c r="AX243" s="113"/>
      <c r="AY243" s="113" t="s">
        <v>149</v>
      </c>
      <c r="AZ243" s="50"/>
      <c r="BA243" s="51">
        <f>MIN(BA244:BA249)</f>
        <v>0</v>
      </c>
      <c r="BB243" s="51">
        <f>MAX(BB244:BB249)</f>
        <v>0</v>
      </c>
      <c r="BC243" s="104"/>
      <c r="BD243" s="50"/>
      <c r="BE243" s="52"/>
      <c r="BF243" s="53"/>
      <c r="BG243" s="53"/>
      <c r="BH243" s="58"/>
    </row>
    <row r="244" spans="1:60" s="7" customFormat="1" ht="24.95" hidden="1" customHeight="1" outlineLevel="2" x14ac:dyDescent="0.25">
      <c r="A244" s="76">
        <v>235</v>
      </c>
      <c r="B244" s="180" t="s">
        <v>519</v>
      </c>
      <c r="C244" s="180"/>
      <c r="D244" s="54" t="s">
        <v>526</v>
      </c>
      <c r="E244" s="99"/>
      <c r="F244" s="42">
        <f t="shared" ref="F244:F249" si="35">COUNTA(H244:R244)</f>
        <v>0</v>
      </c>
      <c r="G244" s="33">
        <f t="shared" ref="G244:G249" si="36">COUNTA(S244:AT244)</f>
        <v>0</v>
      </c>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43"/>
      <c r="AV244" s="113">
        <f t="shared" ref="AV244:AV249" si="37">IF(E244="neattiecas",1,IF(E244="atbilst pilnībā",10,IF(E244="atbilst daļēji",100,IF(E244="neatbilst",1000,0))))</f>
        <v>0</v>
      </c>
      <c r="AW244" s="113">
        <v>235</v>
      </c>
      <c r="AX244" s="113" t="s">
        <v>688</v>
      </c>
      <c r="AY244" s="113"/>
      <c r="AZ244" s="41"/>
      <c r="BA244" s="15"/>
      <c r="BB244" s="15"/>
      <c r="BC244" s="105"/>
      <c r="BD244" s="6"/>
      <c r="BE244" s="6"/>
      <c r="BF244" s="168"/>
      <c r="BG244" s="6"/>
      <c r="BH244" s="57"/>
    </row>
    <row r="245" spans="1:60" s="7" customFormat="1" ht="24.95" hidden="1" customHeight="1" outlineLevel="2" x14ac:dyDescent="0.25">
      <c r="A245" s="76">
        <v>236</v>
      </c>
      <c r="B245" s="180" t="s">
        <v>520</v>
      </c>
      <c r="C245" s="180"/>
      <c r="D245" s="54" t="s">
        <v>527</v>
      </c>
      <c r="E245" s="99"/>
      <c r="F245" s="42">
        <f t="shared" si="35"/>
        <v>0</v>
      </c>
      <c r="G245" s="33">
        <f t="shared" si="36"/>
        <v>0</v>
      </c>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43"/>
      <c r="AV245" s="113">
        <f t="shared" si="37"/>
        <v>0</v>
      </c>
      <c r="AW245" s="113">
        <v>236</v>
      </c>
      <c r="AX245" s="113" t="s">
        <v>688</v>
      </c>
      <c r="AY245" s="113"/>
      <c r="AZ245" s="41"/>
      <c r="BA245" s="15"/>
      <c r="BB245" s="15"/>
      <c r="BC245" s="105"/>
      <c r="BD245" s="6"/>
      <c r="BE245" s="6"/>
      <c r="BF245" s="168"/>
      <c r="BG245" s="6"/>
      <c r="BH245" s="57"/>
    </row>
    <row r="246" spans="1:60" s="7" customFormat="1" ht="35.1" hidden="1" customHeight="1" outlineLevel="2" x14ac:dyDescent="0.25">
      <c r="A246" s="76">
        <v>237</v>
      </c>
      <c r="B246" s="180" t="s">
        <v>521</v>
      </c>
      <c r="C246" s="180"/>
      <c r="D246" s="54" t="s">
        <v>560</v>
      </c>
      <c r="E246" s="99"/>
      <c r="F246" s="42">
        <f t="shared" si="35"/>
        <v>0</v>
      </c>
      <c r="G246" s="33">
        <f t="shared" si="36"/>
        <v>0</v>
      </c>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43"/>
      <c r="AV246" s="113">
        <f t="shared" si="37"/>
        <v>0</v>
      </c>
      <c r="AW246" s="113">
        <v>237</v>
      </c>
      <c r="AX246" s="113" t="s">
        <v>688</v>
      </c>
      <c r="AY246" s="113"/>
      <c r="AZ246" s="41"/>
      <c r="BA246" s="15"/>
      <c r="BB246" s="15"/>
      <c r="BC246" s="105"/>
      <c r="BD246" s="6"/>
      <c r="BE246" s="6"/>
      <c r="BF246" s="168"/>
      <c r="BG246" s="6"/>
      <c r="BH246" s="57"/>
    </row>
    <row r="247" spans="1:60" s="7" customFormat="1" ht="35.1" hidden="1" customHeight="1" outlineLevel="2" x14ac:dyDescent="0.25">
      <c r="A247" s="76">
        <v>238</v>
      </c>
      <c r="B247" s="180" t="s">
        <v>522</v>
      </c>
      <c r="C247" s="180"/>
      <c r="D247" s="54" t="s">
        <v>528</v>
      </c>
      <c r="E247" s="99"/>
      <c r="F247" s="42">
        <f t="shared" si="35"/>
        <v>0</v>
      </c>
      <c r="G247" s="33">
        <f t="shared" si="36"/>
        <v>0</v>
      </c>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43"/>
      <c r="AV247" s="113">
        <f t="shared" si="37"/>
        <v>0</v>
      </c>
      <c r="AW247" s="113">
        <v>238</v>
      </c>
      <c r="AX247" s="113" t="s">
        <v>688</v>
      </c>
      <c r="AY247" s="113"/>
      <c r="AZ247" s="41"/>
      <c r="BA247" s="15"/>
      <c r="BB247" s="15"/>
      <c r="BC247" s="105"/>
      <c r="BD247" s="6"/>
      <c r="BE247" s="6"/>
      <c r="BF247" s="168"/>
      <c r="BG247" s="6"/>
      <c r="BH247" s="57"/>
    </row>
    <row r="248" spans="1:60" s="7" customFormat="1" ht="24.95" hidden="1" customHeight="1" outlineLevel="2" x14ac:dyDescent="0.25">
      <c r="A248" s="76">
        <v>239</v>
      </c>
      <c r="B248" s="180" t="s">
        <v>523</v>
      </c>
      <c r="C248" s="180"/>
      <c r="D248" s="54" t="s">
        <v>524</v>
      </c>
      <c r="E248" s="99"/>
      <c r="F248" s="42">
        <f t="shared" si="35"/>
        <v>0</v>
      </c>
      <c r="G248" s="33">
        <f t="shared" si="36"/>
        <v>0</v>
      </c>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43"/>
      <c r="AV248" s="113">
        <f t="shared" si="37"/>
        <v>0</v>
      </c>
      <c r="AW248" s="113">
        <v>239</v>
      </c>
      <c r="AX248" s="113" t="s">
        <v>688</v>
      </c>
      <c r="AY248" s="113"/>
      <c r="AZ248" s="41"/>
      <c r="BA248" s="15"/>
      <c r="BB248" s="15"/>
      <c r="BC248" s="105"/>
      <c r="BD248" s="6"/>
      <c r="BE248" s="6"/>
      <c r="BF248" s="168"/>
      <c r="BG248" s="6"/>
      <c r="BH248" s="57"/>
    </row>
    <row r="249" spans="1:60" s="7" customFormat="1" ht="45" hidden="1" customHeight="1" outlineLevel="2" x14ac:dyDescent="0.25">
      <c r="A249" s="76">
        <v>240</v>
      </c>
      <c r="B249" s="180" t="s">
        <v>525</v>
      </c>
      <c r="C249" s="180"/>
      <c r="D249" s="54" t="s">
        <v>586</v>
      </c>
      <c r="E249" s="99"/>
      <c r="F249" s="42">
        <f t="shared" si="35"/>
        <v>0</v>
      </c>
      <c r="G249" s="33">
        <f t="shared" si="36"/>
        <v>0</v>
      </c>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43"/>
      <c r="AV249" s="113">
        <f t="shared" si="37"/>
        <v>0</v>
      </c>
      <c r="AW249" s="113">
        <v>240</v>
      </c>
      <c r="AX249" s="113" t="s">
        <v>688</v>
      </c>
      <c r="AY249" s="113"/>
      <c r="AZ249" s="41"/>
      <c r="BA249" s="15"/>
      <c r="BB249" s="15"/>
      <c r="BC249" s="105"/>
      <c r="BD249" s="6"/>
      <c r="BE249" s="6"/>
      <c r="BF249" s="168"/>
      <c r="BG249" s="6"/>
      <c r="BH249" s="57"/>
    </row>
    <row r="250" spans="1:60" ht="35.1" customHeight="1" outlineLevel="1" collapsed="1" x14ac:dyDescent="0.25">
      <c r="A250" s="76">
        <v>241</v>
      </c>
      <c r="B250" s="56" t="s">
        <v>128</v>
      </c>
      <c r="C250" s="181" t="s">
        <v>129</v>
      </c>
      <c r="D250" s="182"/>
      <c r="E250" s="98">
        <f>IF(AV250&gt;999,"neatbilst",IF(AV250&gt;99,"atbilst daļēji",IF(AV250&gt;9,"atbilst pilnībā",IF(AV250&gt;0,"neattiecas",0))))</f>
        <v>0</v>
      </c>
      <c r="F250" s="48">
        <f>SUM(F251:F252)</f>
        <v>0</v>
      </c>
      <c r="G250" s="48">
        <f>SUM(G251:G252)</f>
        <v>0</v>
      </c>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8"/>
      <c r="AV250" s="113">
        <f>SUM(AV251:AV252)</f>
        <v>0</v>
      </c>
      <c r="AW250" s="113">
        <v>241</v>
      </c>
      <c r="AX250" s="113"/>
      <c r="AY250" s="113" t="s">
        <v>149</v>
      </c>
      <c r="AZ250" s="50"/>
      <c r="BA250" s="51">
        <f>MIN(BA251:BA252)</f>
        <v>0</v>
      </c>
      <c r="BB250" s="51">
        <f>MAX(BB251:BB252)</f>
        <v>0</v>
      </c>
      <c r="BC250" s="104"/>
      <c r="BD250" s="50"/>
      <c r="BE250" s="52"/>
      <c r="BF250" s="53"/>
      <c r="BG250" s="53"/>
      <c r="BH250" s="58"/>
    </row>
    <row r="251" spans="1:60" s="7" customFormat="1" ht="60" hidden="1" customHeight="1" outlineLevel="2" x14ac:dyDescent="0.25">
      <c r="A251" s="76">
        <v>242</v>
      </c>
      <c r="B251" s="180" t="s">
        <v>529</v>
      </c>
      <c r="C251" s="180"/>
      <c r="D251" s="54" t="s">
        <v>587</v>
      </c>
      <c r="E251" s="99"/>
      <c r="F251" s="42">
        <f>COUNTA(H251:R251)</f>
        <v>0</v>
      </c>
      <c r="G251" s="33">
        <f>COUNTA(S251:AT251)</f>
        <v>0</v>
      </c>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43"/>
      <c r="AV251" s="113">
        <f>IF(E251="neattiecas",1,IF(E251="atbilst pilnībā",10,IF(E251="atbilst daļēji",100,IF(E251="neatbilst",1000,0))))</f>
        <v>0</v>
      </c>
      <c r="AW251" s="113">
        <v>242</v>
      </c>
      <c r="AX251" s="113" t="s">
        <v>688</v>
      </c>
      <c r="AY251" s="113"/>
      <c r="AZ251" s="41"/>
      <c r="BA251" s="15"/>
      <c r="BB251" s="15"/>
      <c r="BC251" s="105"/>
      <c r="BD251" s="6"/>
      <c r="BE251" s="6"/>
      <c r="BF251" s="168"/>
      <c r="BG251" s="6"/>
      <c r="BH251" s="57"/>
    </row>
    <row r="252" spans="1:60" s="7" customFormat="1" ht="60" hidden="1" customHeight="1" outlineLevel="2" x14ac:dyDescent="0.25">
      <c r="A252" s="76">
        <v>243</v>
      </c>
      <c r="B252" s="180" t="s">
        <v>530</v>
      </c>
      <c r="C252" s="180"/>
      <c r="D252" s="54" t="s">
        <v>588</v>
      </c>
      <c r="E252" s="99"/>
      <c r="F252" s="42">
        <f>COUNTA(H252:R252)</f>
        <v>0</v>
      </c>
      <c r="G252" s="33">
        <f>COUNTA(S252:AT252)</f>
        <v>0</v>
      </c>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43"/>
      <c r="AV252" s="113">
        <f>IF(E252="neattiecas",1,IF(E252="atbilst pilnībā",10,IF(E252="atbilst daļēji",100,IF(E252="neatbilst",1000,0))))</f>
        <v>0</v>
      </c>
      <c r="AW252" s="113">
        <v>243</v>
      </c>
      <c r="AX252" s="113" t="s">
        <v>688</v>
      </c>
      <c r="AY252" s="113"/>
      <c r="AZ252" s="41"/>
      <c r="BA252" s="15"/>
      <c r="BB252" s="15"/>
      <c r="BC252" s="105"/>
      <c r="BD252" s="6"/>
      <c r="BE252" s="6"/>
      <c r="BF252" s="168"/>
      <c r="BG252" s="6"/>
      <c r="BH252" s="57"/>
    </row>
    <row r="253" spans="1:60" ht="35.1" customHeight="1" outlineLevel="1" collapsed="1" x14ac:dyDescent="0.25">
      <c r="A253" s="76">
        <v>244</v>
      </c>
      <c r="B253" s="56" t="s">
        <v>130</v>
      </c>
      <c r="C253" s="181" t="s">
        <v>131</v>
      </c>
      <c r="D253" s="182"/>
      <c r="E253" s="98">
        <f>IF(AV253&gt;999,"neatbilst",IF(AV253&gt;99,"atbilst daļēji",IF(AV253&gt;9,"atbilst pilnībā",IF(AV253&gt;0,"neattiecas",0))))</f>
        <v>0</v>
      </c>
      <c r="F253" s="48">
        <f>SUM(F254:F254)</f>
        <v>0</v>
      </c>
      <c r="G253" s="48">
        <f>SUM(G254:G254)</f>
        <v>0</v>
      </c>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8"/>
      <c r="AV253" s="113">
        <f>SUM(AV254:AV254)</f>
        <v>0</v>
      </c>
      <c r="AW253" s="113">
        <v>244</v>
      </c>
      <c r="AX253" s="113"/>
      <c r="AY253" s="113" t="s">
        <v>149</v>
      </c>
      <c r="AZ253" s="50"/>
      <c r="BA253" s="51">
        <f>MIN(BA254:BA254)</f>
        <v>0</v>
      </c>
      <c r="BB253" s="51">
        <f>MAX(BB254:BB254)</f>
        <v>0</v>
      </c>
      <c r="BC253" s="104"/>
      <c r="BD253" s="50"/>
      <c r="BE253" s="52"/>
      <c r="BF253" s="53"/>
      <c r="BG253" s="53"/>
      <c r="BH253" s="58"/>
    </row>
    <row r="254" spans="1:60" s="7" customFormat="1" ht="108" hidden="1" customHeight="1" outlineLevel="2" x14ac:dyDescent="0.25">
      <c r="A254" s="76">
        <v>245</v>
      </c>
      <c r="B254" s="180" t="s">
        <v>531</v>
      </c>
      <c r="C254" s="180"/>
      <c r="D254" s="54" t="s">
        <v>591</v>
      </c>
      <c r="E254" s="99"/>
      <c r="F254" s="42">
        <f>COUNTA(H254:R254)</f>
        <v>0</v>
      </c>
      <c r="G254" s="33">
        <f>COUNTA(S254:AT254)</f>
        <v>0</v>
      </c>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43"/>
      <c r="AV254" s="113">
        <f>IF(E254="neattiecas",1,IF(E254="atbilst pilnībā",10,IF(E254="atbilst daļēji",100,IF(E254="neatbilst",1000,0))))</f>
        <v>0</v>
      </c>
      <c r="AW254" s="113">
        <v>245</v>
      </c>
      <c r="AX254" s="113" t="s">
        <v>688</v>
      </c>
      <c r="AY254" s="113"/>
      <c r="AZ254" s="41"/>
      <c r="BA254" s="15"/>
      <c r="BB254" s="15"/>
      <c r="BC254" s="105"/>
      <c r="BD254" s="6"/>
      <c r="BE254" s="6"/>
      <c r="BF254" s="168"/>
      <c r="BG254" s="6"/>
      <c r="BH254" s="57"/>
    </row>
    <row r="255" spans="1:60" ht="35.1" customHeight="1" outlineLevel="1" collapsed="1" x14ac:dyDescent="0.25">
      <c r="A255" s="76">
        <v>246</v>
      </c>
      <c r="B255" s="56" t="s">
        <v>132</v>
      </c>
      <c r="C255" s="181" t="s">
        <v>133</v>
      </c>
      <c r="D255" s="182"/>
      <c r="E255" s="98">
        <f>IF(AV255&gt;999,"neatbilst",IF(AV255&gt;99,"atbilst daļēji",IF(AV255&gt;9,"atbilst pilnībā",IF(AV255&gt;0,"neattiecas",0))))</f>
        <v>0</v>
      </c>
      <c r="F255" s="48">
        <f>SUM(F256:F257)</f>
        <v>0</v>
      </c>
      <c r="G255" s="48">
        <f>SUM(G256:G257)</f>
        <v>0</v>
      </c>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8"/>
      <c r="AV255" s="113">
        <f>SUM(AV256:AV257)</f>
        <v>0</v>
      </c>
      <c r="AW255" s="113">
        <v>246</v>
      </c>
      <c r="AX255" s="113"/>
      <c r="AY255" s="113" t="s">
        <v>149</v>
      </c>
      <c r="AZ255" s="50"/>
      <c r="BA255" s="51">
        <f>MIN(BA256:BA257)</f>
        <v>0</v>
      </c>
      <c r="BB255" s="51">
        <f>MAX(BB256:BB257)</f>
        <v>0</v>
      </c>
      <c r="BC255" s="104"/>
      <c r="BD255" s="50"/>
      <c r="BE255" s="52"/>
      <c r="BF255" s="53"/>
      <c r="BG255" s="53"/>
      <c r="BH255" s="58"/>
    </row>
    <row r="256" spans="1:60" s="7" customFormat="1" ht="24.95" hidden="1" customHeight="1" outlineLevel="2" x14ac:dyDescent="0.25">
      <c r="A256" s="76">
        <v>247</v>
      </c>
      <c r="B256" s="180" t="s">
        <v>532</v>
      </c>
      <c r="C256" s="180"/>
      <c r="D256" s="54" t="s">
        <v>535</v>
      </c>
      <c r="E256" s="99"/>
      <c r="F256" s="42">
        <f>COUNTA(H256:R256)</f>
        <v>0</v>
      </c>
      <c r="G256" s="33">
        <f>COUNTA(S256:AT256)</f>
        <v>0</v>
      </c>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43"/>
      <c r="AV256" s="113">
        <f>IF(E256="neattiecas",1,IF(E256="atbilst pilnībā",10,IF(E256="atbilst daļēji",100,IF(E256="neatbilst",1000,0))))</f>
        <v>0</v>
      </c>
      <c r="AW256" s="113">
        <v>247</v>
      </c>
      <c r="AX256" s="113" t="s">
        <v>688</v>
      </c>
      <c r="AY256" s="113"/>
      <c r="AZ256" s="41"/>
      <c r="BA256" s="15"/>
      <c r="BB256" s="15"/>
      <c r="BC256" s="105"/>
      <c r="BD256" s="6"/>
      <c r="BE256" s="6"/>
      <c r="BF256" s="168"/>
      <c r="BG256" s="6"/>
      <c r="BH256" s="57"/>
    </row>
    <row r="257" spans="1:60" s="7" customFormat="1" ht="24.95" hidden="1" customHeight="1" outlineLevel="2" x14ac:dyDescent="0.25">
      <c r="A257" s="76">
        <v>248</v>
      </c>
      <c r="B257" s="180" t="s">
        <v>533</v>
      </c>
      <c r="C257" s="180"/>
      <c r="D257" s="54" t="s">
        <v>534</v>
      </c>
      <c r="E257" s="99"/>
      <c r="F257" s="42">
        <f>COUNTA(H257:R257)</f>
        <v>0</v>
      </c>
      <c r="G257" s="33">
        <f>COUNTA(S257:AT257)</f>
        <v>0</v>
      </c>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43"/>
      <c r="AV257" s="113">
        <f>IF(E257="neattiecas",1,IF(E257="atbilst pilnībā",10,IF(E257="atbilst daļēji",100,IF(E257="neatbilst",1000,0))))</f>
        <v>0</v>
      </c>
      <c r="AW257" s="113">
        <v>248</v>
      </c>
      <c r="AX257" s="113" t="s">
        <v>688</v>
      </c>
      <c r="AY257" s="113"/>
      <c r="AZ257" s="41"/>
      <c r="BA257" s="15"/>
      <c r="BB257" s="15"/>
      <c r="BC257" s="105"/>
      <c r="BD257" s="6"/>
      <c r="BE257" s="6"/>
      <c r="BF257" s="168"/>
      <c r="BG257" s="6"/>
      <c r="BH257" s="57"/>
    </row>
    <row r="258" spans="1:60" ht="35.1" customHeight="1" outlineLevel="1" collapsed="1" x14ac:dyDescent="0.25">
      <c r="A258" s="76">
        <v>249</v>
      </c>
      <c r="B258" s="56" t="s">
        <v>134</v>
      </c>
      <c r="C258" s="181" t="s">
        <v>135</v>
      </c>
      <c r="D258" s="182"/>
      <c r="E258" s="98">
        <f>IF(AV258&gt;999,"neatbilst",IF(AV258&gt;99,"atbilst daļēji",IF(AV258&gt;9,"atbilst pilnībā",IF(AV258&gt;0,"neattiecas",0))))</f>
        <v>0</v>
      </c>
      <c r="F258" s="48">
        <f>SUM(F259:F263)</f>
        <v>0</v>
      </c>
      <c r="G258" s="48">
        <f>SUM(G259:G263)</f>
        <v>0</v>
      </c>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8"/>
      <c r="AV258" s="113">
        <f>SUM(AV259:AV263)</f>
        <v>0</v>
      </c>
      <c r="AW258" s="113">
        <v>249</v>
      </c>
      <c r="AX258" s="113"/>
      <c r="AY258" s="113" t="s">
        <v>149</v>
      </c>
      <c r="AZ258" s="50"/>
      <c r="BA258" s="51">
        <f>MIN(BA259:BA263)</f>
        <v>0</v>
      </c>
      <c r="BB258" s="51">
        <f>MAX(BB259:BB263)</f>
        <v>0</v>
      </c>
      <c r="BC258" s="104"/>
      <c r="BD258" s="50"/>
      <c r="BE258" s="52"/>
      <c r="BF258" s="53"/>
      <c r="BG258" s="53"/>
      <c r="BH258" s="58"/>
    </row>
    <row r="259" spans="1:60" s="7" customFormat="1" ht="24.95" hidden="1" customHeight="1" outlineLevel="2" x14ac:dyDescent="0.25">
      <c r="A259" s="76">
        <v>250</v>
      </c>
      <c r="B259" s="180" t="s">
        <v>536</v>
      </c>
      <c r="C259" s="180"/>
      <c r="D259" s="54" t="s">
        <v>592</v>
      </c>
      <c r="E259" s="99"/>
      <c r="F259" s="42">
        <f>COUNTA(H259:R259)</f>
        <v>0</v>
      </c>
      <c r="G259" s="33">
        <f>COUNTA(S259:AT259)</f>
        <v>0</v>
      </c>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43"/>
      <c r="AV259" s="113">
        <f>IF(E259="neattiecas",1,IF(E259="atbilst pilnībā",10,IF(E259="atbilst daļēji",100,IF(E259="neatbilst",1000,0))))</f>
        <v>0</v>
      </c>
      <c r="AW259" s="113">
        <v>250</v>
      </c>
      <c r="AX259" s="113" t="s">
        <v>688</v>
      </c>
      <c r="AY259" s="113"/>
      <c r="AZ259" s="41"/>
      <c r="BA259" s="15"/>
      <c r="BB259" s="15"/>
      <c r="BC259" s="105"/>
      <c r="BD259" s="6"/>
      <c r="BE259" s="6"/>
      <c r="BF259" s="168"/>
      <c r="BG259" s="6"/>
      <c r="BH259" s="57"/>
    </row>
    <row r="260" spans="1:60" s="7" customFormat="1" ht="35.1" hidden="1" customHeight="1" outlineLevel="2" x14ac:dyDescent="0.25">
      <c r="A260" s="76">
        <v>251</v>
      </c>
      <c r="B260" s="180" t="s">
        <v>537</v>
      </c>
      <c r="C260" s="180"/>
      <c r="D260" s="54" t="s">
        <v>593</v>
      </c>
      <c r="E260" s="99"/>
      <c r="F260" s="42">
        <f>COUNTA(H260:R260)</f>
        <v>0</v>
      </c>
      <c r="G260" s="33">
        <f>COUNTA(S260:AT260)</f>
        <v>0</v>
      </c>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43"/>
      <c r="AV260" s="113">
        <f>IF(E260="neattiecas",1,IF(E260="atbilst pilnībā",10,IF(E260="atbilst daļēji",100,IF(E260="neatbilst",1000,0))))</f>
        <v>0</v>
      </c>
      <c r="AW260" s="113">
        <v>251</v>
      </c>
      <c r="AX260" s="113" t="s">
        <v>688</v>
      </c>
      <c r="AY260" s="113"/>
      <c r="AZ260" s="41"/>
      <c r="BA260" s="15"/>
      <c r="BB260" s="15"/>
      <c r="BC260" s="105"/>
      <c r="BD260" s="6"/>
      <c r="BE260" s="6"/>
      <c r="BF260" s="168"/>
      <c r="BG260" s="6"/>
      <c r="BH260" s="57"/>
    </row>
    <row r="261" spans="1:60" s="7" customFormat="1" ht="75" hidden="1" customHeight="1" outlineLevel="2" x14ac:dyDescent="0.25">
      <c r="A261" s="76">
        <v>252</v>
      </c>
      <c r="B261" s="180" t="s">
        <v>538</v>
      </c>
      <c r="C261" s="180"/>
      <c r="D261" s="54" t="s">
        <v>594</v>
      </c>
      <c r="E261" s="99"/>
      <c r="F261" s="42">
        <f>COUNTA(H261:R261)</f>
        <v>0</v>
      </c>
      <c r="G261" s="33">
        <f>COUNTA(S261:AT261)</f>
        <v>0</v>
      </c>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43"/>
      <c r="AV261" s="113">
        <f>IF(E261="neattiecas",1,IF(E261="atbilst pilnībā",10,IF(E261="atbilst daļēji",100,IF(E261="neatbilst",1000,0))))</f>
        <v>0</v>
      </c>
      <c r="AW261" s="113">
        <v>252</v>
      </c>
      <c r="AX261" s="113" t="s">
        <v>688</v>
      </c>
      <c r="AY261" s="113"/>
      <c r="AZ261" s="41"/>
      <c r="BA261" s="15"/>
      <c r="BB261" s="15"/>
      <c r="BC261" s="105"/>
      <c r="BD261" s="6"/>
      <c r="BE261" s="6"/>
      <c r="BF261" s="168"/>
      <c r="BG261" s="6"/>
      <c r="BH261" s="57"/>
    </row>
    <row r="262" spans="1:60" s="7" customFormat="1" ht="45" hidden="1" customHeight="1" outlineLevel="2" x14ac:dyDescent="0.25">
      <c r="A262" s="76">
        <v>253</v>
      </c>
      <c r="B262" s="180" t="s">
        <v>539</v>
      </c>
      <c r="C262" s="180"/>
      <c r="D262" s="54" t="s">
        <v>595</v>
      </c>
      <c r="E262" s="99"/>
      <c r="F262" s="42">
        <f>COUNTA(H262:R262)</f>
        <v>0</v>
      </c>
      <c r="G262" s="33">
        <f>COUNTA(S262:AT262)</f>
        <v>0</v>
      </c>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43"/>
      <c r="AV262" s="113">
        <f>IF(E262="neattiecas",1,IF(E262="atbilst pilnībā",10,IF(E262="atbilst daļēji",100,IF(E262="neatbilst",1000,0))))</f>
        <v>0</v>
      </c>
      <c r="AW262" s="113">
        <v>253</v>
      </c>
      <c r="AX262" s="113" t="s">
        <v>688</v>
      </c>
      <c r="AY262" s="113"/>
      <c r="AZ262" s="41"/>
      <c r="BA262" s="15"/>
      <c r="BB262" s="15"/>
      <c r="BC262" s="105"/>
      <c r="BD262" s="6"/>
      <c r="BE262" s="6"/>
      <c r="BF262" s="168"/>
      <c r="BG262" s="6"/>
      <c r="BH262" s="57"/>
    </row>
    <row r="263" spans="1:60" s="7" customFormat="1" ht="35.1" hidden="1" customHeight="1" outlineLevel="2" x14ac:dyDescent="0.25">
      <c r="A263" s="76">
        <v>254</v>
      </c>
      <c r="B263" s="180" t="s">
        <v>540</v>
      </c>
      <c r="C263" s="180"/>
      <c r="D263" s="54" t="s">
        <v>672</v>
      </c>
      <c r="E263" s="99"/>
      <c r="F263" s="42">
        <f>COUNTA(H263:R263)</f>
        <v>0</v>
      </c>
      <c r="G263" s="33">
        <f>COUNTA(S263:AT263)</f>
        <v>0</v>
      </c>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43"/>
      <c r="AV263" s="113">
        <f>IF(E263="neattiecas",1,IF(E263="atbilst pilnībā",10,IF(E263="atbilst daļēji",100,IF(E263="neatbilst",1000,0))))</f>
        <v>0</v>
      </c>
      <c r="AW263" s="113">
        <v>254</v>
      </c>
      <c r="AX263" s="113" t="s">
        <v>688</v>
      </c>
      <c r="AY263" s="113"/>
      <c r="AZ263" s="41"/>
      <c r="BA263" s="15"/>
      <c r="BB263" s="15"/>
      <c r="BC263" s="105"/>
      <c r="BD263" s="6"/>
      <c r="BE263" s="6"/>
      <c r="BF263" s="168"/>
      <c r="BG263" s="6"/>
      <c r="BH263" s="57"/>
    </row>
    <row r="264" spans="1:60" ht="35.1" customHeight="1" outlineLevel="1" collapsed="1" x14ac:dyDescent="0.25">
      <c r="A264" s="76">
        <v>255</v>
      </c>
      <c r="B264" s="56" t="s">
        <v>541</v>
      </c>
      <c r="C264" s="181" t="s">
        <v>136</v>
      </c>
      <c r="D264" s="182"/>
      <c r="E264" s="98">
        <f>IF(AV264&gt;999,"neatbilst",IF(AV264&gt;99,"atbilst daļēji",IF(AV264&gt;9,"atbilst pilnībā",IF(AV264&gt;0,"neattiecas",0))))</f>
        <v>0</v>
      </c>
      <c r="F264" s="48">
        <f>SUM(F265:F269)</f>
        <v>0</v>
      </c>
      <c r="G264" s="48">
        <f>SUM(G265:G269)</f>
        <v>0</v>
      </c>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8"/>
      <c r="AV264" s="113">
        <f>SUM(AV265:AV272)</f>
        <v>0</v>
      </c>
      <c r="AW264" s="113">
        <v>255</v>
      </c>
      <c r="AX264" s="113"/>
      <c r="AY264" s="113" t="s">
        <v>149</v>
      </c>
      <c r="AZ264" s="50"/>
      <c r="BA264" s="51">
        <f>MIN(BA265:BA272)</f>
        <v>0</v>
      </c>
      <c r="BB264" s="51">
        <f>MAX(BB265:BB272)</f>
        <v>0</v>
      </c>
      <c r="BC264" s="104"/>
      <c r="BD264" s="50"/>
      <c r="BE264" s="52"/>
      <c r="BF264" s="53"/>
      <c r="BG264" s="53"/>
      <c r="BH264" s="58"/>
    </row>
    <row r="265" spans="1:60" s="7" customFormat="1" ht="45" hidden="1" customHeight="1" outlineLevel="2" x14ac:dyDescent="0.25">
      <c r="A265" s="76">
        <v>256</v>
      </c>
      <c r="B265" s="180" t="s">
        <v>542</v>
      </c>
      <c r="C265" s="180"/>
      <c r="D265" s="54" t="s">
        <v>596</v>
      </c>
      <c r="E265" s="99"/>
      <c r="F265" s="42">
        <f t="shared" ref="F265:F272" si="38">COUNTA(H265:R265)</f>
        <v>0</v>
      </c>
      <c r="G265" s="33">
        <f t="shared" ref="G265:G272" si="39">COUNTA(S265:AT265)</f>
        <v>0</v>
      </c>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43"/>
      <c r="AV265" s="113">
        <f t="shared" ref="AV265:AV272" si="40">IF(E265="neattiecas",1,IF(E265="atbilst pilnībā",10,IF(E265="atbilst daļēji",100,IF(E265="neatbilst",1000,0))))</f>
        <v>0</v>
      </c>
      <c r="AW265" s="113">
        <v>256</v>
      </c>
      <c r="AX265" s="113" t="s">
        <v>688</v>
      </c>
      <c r="AY265" s="113"/>
      <c r="AZ265" s="41"/>
      <c r="BA265" s="15"/>
      <c r="BB265" s="15"/>
      <c r="BC265" s="105"/>
      <c r="BD265" s="6"/>
      <c r="BE265" s="6"/>
      <c r="BF265" s="168"/>
      <c r="BG265" s="6"/>
      <c r="BH265" s="57"/>
    </row>
    <row r="266" spans="1:60" s="7" customFormat="1" ht="35.1" hidden="1" customHeight="1" outlineLevel="2" x14ac:dyDescent="0.25">
      <c r="A266" s="76">
        <v>257</v>
      </c>
      <c r="B266" s="180" t="s">
        <v>543</v>
      </c>
      <c r="C266" s="180"/>
      <c r="D266" s="54" t="s">
        <v>551</v>
      </c>
      <c r="E266" s="99"/>
      <c r="F266" s="42">
        <f t="shared" si="38"/>
        <v>0</v>
      </c>
      <c r="G266" s="33">
        <f t="shared" si="39"/>
        <v>0</v>
      </c>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43"/>
      <c r="AV266" s="113">
        <f t="shared" si="40"/>
        <v>0</v>
      </c>
      <c r="AW266" s="113">
        <v>257</v>
      </c>
      <c r="AX266" s="113" t="s">
        <v>688</v>
      </c>
      <c r="AY266" s="113"/>
      <c r="AZ266" s="41"/>
      <c r="BA266" s="15"/>
      <c r="BB266" s="15"/>
      <c r="BC266" s="105"/>
      <c r="BD266" s="6"/>
      <c r="BE266" s="6"/>
      <c r="BF266" s="168"/>
      <c r="BG266" s="6"/>
      <c r="BH266" s="57"/>
    </row>
    <row r="267" spans="1:60" s="7" customFormat="1" ht="35.1" hidden="1" customHeight="1" outlineLevel="2" x14ac:dyDescent="0.25">
      <c r="A267" s="76">
        <v>258</v>
      </c>
      <c r="B267" s="180" t="s">
        <v>544</v>
      </c>
      <c r="C267" s="180"/>
      <c r="D267" s="54" t="s">
        <v>597</v>
      </c>
      <c r="E267" s="99"/>
      <c r="F267" s="42">
        <f t="shared" si="38"/>
        <v>0</v>
      </c>
      <c r="G267" s="33">
        <f t="shared" si="39"/>
        <v>0</v>
      </c>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43"/>
      <c r="AV267" s="113">
        <f t="shared" si="40"/>
        <v>0</v>
      </c>
      <c r="AW267" s="113">
        <v>258</v>
      </c>
      <c r="AX267" s="113" t="s">
        <v>688</v>
      </c>
      <c r="AY267" s="113"/>
      <c r="AZ267" s="41"/>
      <c r="BA267" s="15"/>
      <c r="BB267" s="15"/>
      <c r="BC267" s="105"/>
      <c r="BD267" s="6"/>
      <c r="BE267" s="6"/>
      <c r="BF267" s="168"/>
      <c r="BG267" s="6"/>
      <c r="BH267" s="57"/>
    </row>
    <row r="268" spans="1:60" s="7" customFormat="1" ht="60" hidden="1" customHeight="1" outlineLevel="2" x14ac:dyDescent="0.25">
      <c r="A268" s="76">
        <v>259</v>
      </c>
      <c r="B268" s="180" t="s">
        <v>545</v>
      </c>
      <c r="C268" s="180"/>
      <c r="D268" s="54" t="s">
        <v>598</v>
      </c>
      <c r="E268" s="99"/>
      <c r="F268" s="42">
        <f t="shared" si="38"/>
        <v>0</v>
      </c>
      <c r="G268" s="33">
        <f t="shared" si="39"/>
        <v>0</v>
      </c>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43"/>
      <c r="AV268" s="113">
        <f t="shared" si="40"/>
        <v>0</v>
      </c>
      <c r="AW268" s="113">
        <v>259</v>
      </c>
      <c r="AX268" s="113" t="s">
        <v>688</v>
      </c>
      <c r="AY268" s="113"/>
      <c r="AZ268" s="41"/>
      <c r="BA268" s="15"/>
      <c r="BB268" s="15"/>
      <c r="BC268" s="105"/>
      <c r="BD268" s="6"/>
      <c r="BE268" s="6"/>
      <c r="BF268" s="168"/>
      <c r="BG268" s="6"/>
      <c r="BH268" s="57"/>
    </row>
    <row r="269" spans="1:60" s="7" customFormat="1" ht="60" hidden="1" customHeight="1" outlineLevel="2" x14ac:dyDescent="0.25">
      <c r="A269" s="76">
        <v>260</v>
      </c>
      <c r="B269" s="180" t="s">
        <v>546</v>
      </c>
      <c r="C269" s="180"/>
      <c r="D269" s="54" t="s">
        <v>599</v>
      </c>
      <c r="E269" s="99"/>
      <c r="F269" s="42">
        <f t="shared" si="38"/>
        <v>0</v>
      </c>
      <c r="G269" s="33">
        <f t="shared" si="39"/>
        <v>0</v>
      </c>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43"/>
      <c r="AV269" s="113">
        <f t="shared" si="40"/>
        <v>0</v>
      </c>
      <c r="AW269" s="113">
        <v>260</v>
      </c>
      <c r="AX269" s="113" t="s">
        <v>688</v>
      </c>
      <c r="AY269" s="113"/>
      <c r="AZ269" s="41"/>
      <c r="BA269" s="15"/>
      <c r="BB269" s="15"/>
      <c r="BC269" s="105"/>
      <c r="BD269" s="6"/>
      <c r="BE269" s="6"/>
      <c r="BF269" s="168"/>
      <c r="BG269" s="6"/>
      <c r="BH269" s="57"/>
    </row>
    <row r="270" spans="1:60" s="7" customFormat="1" ht="35.1" hidden="1" customHeight="1" outlineLevel="2" x14ac:dyDescent="0.25">
      <c r="A270" s="76">
        <v>261</v>
      </c>
      <c r="B270" s="180" t="s">
        <v>547</v>
      </c>
      <c r="C270" s="180"/>
      <c r="D270" s="54" t="s">
        <v>549</v>
      </c>
      <c r="E270" s="99"/>
      <c r="F270" s="42">
        <f t="shared" si="38"/>
        <v>0</v>
      </c>
      <c r="G270" s="33">
        <f t="shared" si="39"/>
        <v>0</v>
      </c>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43"/>
      <c r="AV270" s="113">
        <f t="shared" si="40"/>
        <v>0</v>
      </c>
      <c r="AW270" s="113">
        <v>261</v>
      </c>
      <c r="AX270" s="113" t="s">
        <v>688</v>
      </c>
      <c r="AY270" s="113"/>
      <c r="AZ270" s="41"/>
      <c r="BA270" s="15"/>
      <c r="BB270" s="15"/>
      <c r="BC270" s="105"/>
      <c r="BD270" s="6"/>
      <c r="BE270" s="6"/>
      <c r="BF270" s="168"/>
      <c r="BG270" s="6"/>
      <c r="BH270" s="57"/>
    </row>
    <row r="271" spans="1:60" s="7" customFormat="1" ht="87.75" hidden="1" customHeight="1" outlineLevel="2" x14ac:dyDescent="0.25">
      <c r="A271" s="76">
        <v>262</v>
      </c>
      <c r="B271" s="180" t="s">
        <v>548</v>
      </c>
      <c r="C271" s="180"/>
      <c r="D271" s="54" t="s">
        <v>600</v>
      </c>
      <c r="E271" s="99"/>
      <c r="F271" s="42">
        <f t="shared" si="38"/>
        <v>0</v>
      </c>
      <c r="G271" s="33">
        <f t="shared" si="39"/>
        <v>0</v>
      </c>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43"/>
      <c r="AV271" s="113">
        <f t="shared" si="40"/>
        <v>0</v>
      </c>
      <c r="AW271" s="113">
        <v>262</v>
      </c>
      <c r="AX271" s="113" t="s">
        <v>688</v>
      </c>
      <c r="AY271" s="113"/>
      <c r="AZ271" s="41"/>
      <c r="BA271" s="15"/>
      <c r="BB271" s="15"/>
      <c r="BC271" s="105"/>
      <c r="BD271" s="6"/>
      <c r="BE271" s="6"/>
      <c r="BF271" s="168"/>
      <c r="BG271" s="6"/>
      <c r="BH271" s="57"/>
    </row>
    <row r="272" spans="1:60" s="7" customFormat="1" ht="42" hidden="1" customHeight="1" outlineLevel="2" x14ac:dyDescent="0.25">
      <c r="A272" s="76">
        <v>263</v>
      </c>
      <c r="B272" s="180" t="s">
        <v>550</v>
      </c>
      <c r="C272" s="180"/>
      <c r="D272" s="54" t="s">
        <v>601</v>
      </c>
      <c r="E272" s="99"/>
      <c r="F272" s="42">
        <f t="shared" si="38"/>
        <v>0</v>
      </c>
      <c r="G272" s="33">
        <f t="shared" si="39"/>
        <v>0</v>
      </c>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43"/>
      <c r="AV272" s="113">
        <f t="shared" si="40"/>
        <v>0</v>
      </c>
      <c r="AW272" s="113">
        <v>263</v>
      </c>
      <c r="AX272" s="113" t="s">
        <v>688</v>
      </c>
      <c r="AY272" s="113"/>
      <c r="AZ272" s="41"/>
      <c r="BA272" s="15"/>
      <c r="BB272" s="15"/>
      <c r="BC272" s="105"/>
      <c r="BD272" s="6"/>
      <c r="BE272" s="6"/>
      <c r="BF272" s="168"/>
      <c r="BG272" s="6"/>
      <c r="BH272" s="57"/>
    </row>
    <row r="273" spans="1:60" s="8" customFormat="1" ht="35.1" customHeight="1" x14ac:dyDescent="0.25">
      <c r="A273" s="76">
        <v>264</v>
      </c>
      <c r="B273" s="217" t="s">
        <v>289</v>
      </c>
      <c r="C273" s="217"/>
      <c r="D273" s="217"/>
      <c r="E273" s="217"/>
      <c r="F273" s="64">
        <f>SUMIFS(F274:F325,$AY274:$AY325,"w")</f>
        <v>0</v>
      </c>
      <c r="G273" s="64">
        <f>SUMIFS(G274:G325,$AY274:$AY325,"w")</f>
        <v>0</v>
      </c>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4"/>
      <c r="AV273" s="112"/>
      <c r="AW273" s="113">
        <v>264</v>
      </c>
      <c r="AX273" s="112"/>
      <c r="AY273" s="112"/>
      <c r="AZ273" s="64"/>
      <c r="BA273" s="66">
        <f t="array" ref="BA273">MIN(IF(BA274:BA331&gt;0,BA274:BA331))</f>
        <v>0</v>
      </c>
      <c r="BB273" s="66">
        <f t="array" ref="BB273">MAX(IF(BB274:BB331&gt;0,BB274:BB331))</f>
        <v>0</v>
      </c>
      <c r="BC273" s="67"/>
      <c r="BD273" s="68"/>
      <c r="BE273" s="68"/>
      <c r="BF273" s="69"/>
      <c r="BG273" s="69"/>
      <c r="BH273" s="70"/>
    </row>
    <row r="274" spans="1:60" ht="35.1" customHeight="1" outlineLevel="1" collapsed="1" x14ac:dyDescent="0.25">
      <c r="A274" s="76">
        <v>265</v>
      </c>
      <c r="B274" s="56" t="s">
        <v>137</v>
      </c>
      <c r="C274" s="181" t="s">
        <v>64</v>
      </c>
      <c r="D274" s="182"/>
      <c r="E274" s="98">
        <f>IF(AV274&gt;999,"neatbilst",IF(AV274&gt;99,"atbilst daļēji",IF(AV274&gt;9,"atbilst pilnībā",IF(AV274&gt;0,"neattiecas",0))))</f>
        <v>0</v>
      </c>
      <c r="F274" s="48">
        <f>SUM(F275:F282)</f>
        <v>0</v>
      </c>
      <c r="G274" s="48">
        <f>SUM(G275:G282)</f>
        <v>0</v>
      </c>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8">
        <f>H8</f>
        <v>0</v>
      </c>
      <c r="AV274" s="113">
        <f>SUM(AV275:AV282)</f>
        <v>0</v>
      </c>
      <c r="AW274" s="113">
        <v>265</v>
      </c>
      <c r="AX274" s="113"/>
      <c r="AY274" s="113" t="s">
        <v>149</v>
      </c>
      <c r="AZ274" s="50"/>
      <c r="BA274" s="51">
        <f>MIN(BA275:BA282)</f>
        <v>0</v>
      </c>
      <c r="BB274" s="51">
        <f>MAX(BB275:BB282)</f>
        <v>0</v>
      </c>
      <c r="BC274" s="104"/>
      <c r="BD274" s="50"/>
      <c r="BE274" s="52"/>
      <c r="BF274" s="53"/>
      <c r="BG274" s="53"/>
      <c r="BH274" s="58"/>
    </row>
    <row r="275" spans="1:60" s="7" customFormat="1" ht="35.1" hidden="1" customHeight="1" outlineLevel="2" x14ac:dyDescent="0.25">
      <c r="A275" s="76">
        <v>266</v>
      </c>
      <c r="B275" s="203" t="s">
        <v>240</v>
      </c>
      <c r="C275" s="204"/>
      <c r="D275" s="55" t="s">
        <v>290</v>
      </c>
      <c r="E275" s="99"/>
      <c r="F275" s="42">
        <f t="shared" ref="F275:F282" si="41">COUNTA(H275:R275)</f>
        <v>0</v>
      </c>
      <c r="G275" s="33">
        <f t="shared" ref="G275:G282" si="42">COUNTA(S275:AT275)</f>
        <v>0</v>
      </c>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43"/>
      <c r="AV275" s="113">
        <f t="shared" ref="AV275:AV282" si="43">IF(E275="neattiecas",1,IF(E275="atbilst pilnībā",10,IF(E275="atbilst daļēji",100,IF(E275="neatbilst",1000,0))))</f>
        <v>0</v>
      </c>
      <c r="AW275" s="113">
        <v>266</v>
      </c>
      <c r="AX275" s="113" t="s">
        <v>688</v>
      </c>
      <c r="AY275" s="113"/>
      <c r="AZ275" s="41"/>
      <c r="BA275" s="15"/>
      <c r="BB275" s="15"/>
      <c r="BC275" s="105"/>
      <c r="BD275" s="6"/>
      <c r="BE275" s="6"/>
      <c r="BF275" s="168"/>
      <c r="BG275" s="6"/>
      <c r="BH275" s="57"/>
    </row>
    <row r="276" spans="1:60" s="7" customFormat="1" ht="35.1" hidden="1" customHeight="1" outlineLevel="2" x14ac:dyDescent="0.25">
      <c r="A276" s="76">
        <v>267</v>
      </c>
      <c r="B276" s="180" t="s">
        <v>243</v>
      </c>
      <c r="C276" s="180"/>
      <c r="D276" s="54" t="s">
        <v>291</v>
      </c>
      <c r="E276" s="99"/>
      <c r="F276" s="42">
        <f t="shared" si="41"/>
        <v>0</v>
      </c>
      <c r="G276" s="33">
        <f t="shared" si="42"/>
        <v>0</v>
      </c>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43"/>
      <c r="AV276" s="113">
        <f t="shared" si="43"/>
        <v>0</v>
      </c>
      <c r="AW276" s="113">
        <v>267</v>
      </c>
      <c r="AX276" s="113" t="s">
        <v>688</v>
      </c>
      <c r="AY276" s="113"/>
      <c r="AZ276" s="41"/>
      <c r="BA276" s="15"/>
      <c r="BB276" s="15"/>
      <c r="BC276" s="105"/>
      <c r="BD276" s="6"/>
      <c r="BE276" s="6"/>
      <c r="BF276" s="168"/>
      <c r="BG276" s="6"/>
      <c r="BH276" s="57"/>
    </row>
    <row r="277" spans="1:60" s="7" customFormat="1" ht="35.1" hidden="1" customHeight="1" outlineLevel="2" x14ac:dyDescent="0.25">
      <c r="A277" s="76">
        <v>268</v>
      </c>
      <c r="B277" s="180" t="s">
        <v>244</v>
      </c>
      <c r="C277" s="180"/>
      <c r="D277" s="54" t="s">
        <v>292</v>
      </c>
      <c r="E277" s="99"/>
      <c r="F277" s="42">
        <f t="shared" si="41"/>
        <v>0</v>
      </c>
      <c r="G277" s="33">
        <f t="shared" si="42"/>
        <v>0</v>
      </c>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43"/>
      <c r="AV277" s="113">
        <f t="shared" si="43"/>
        <v>0</v>
      </c>
      <c r="AW277" s="113">
        <v>268</v>
      </c>
      <c r="AX277" s="113" t="s">
        <v>688</v>
      </c>
      <c r="AY277" s="113"/>
      <c r="AZ277" s="41"/>
      <c r="BA277" s="15"/>
      <c r="BB277" s="15"/>
      <c r="BC277" s="105"/>
      <c r="BD277" s="6"/>
      <c r="BE277" s="6"/>
      <c r="BF277" s="168"/>
      <c r="BG277" s="6"/>
      <c r="BH277" s="57"/>
    </row>
    <row r="278" spans="1:60" s="7" customFormat="1" ht="35.1" hidden="1" customHeight="1" outlineLevel="2" x14ac:dyDescent="0.25">
      <c r="A278" s="76">
        <v>269</v>
      </c>
      <c r="B278" s="180" t="s">
        <v>245</v>
      </c>
      <c r="C278" s="180"/>
      <c r="D278" s="54" t="s">
        <v>293</v>
      </c>
      <c r="E278" s="99"/>
      <c r="F278" s="42">
        <f t="shared" si="41"/>
        <v>0</v>
      </c>
      <c r="G278" s="33">
        <f t="shared" si="42"/>
        <v>0</v>
      </c>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43"/>
      <c r="AV278" s="113">
        <f t="shared" si="43"/>
        <v>0</v>
      </c>
      <c r="AW278" s="113">
        <v>269</v>
      </c>
      <c r="AX278" s="113" t="s">
        <v>688</v>
      </c>
      <c r="AY278" s="113"/>
      <c r="AZ278" s="41"/>
      <c r="BA278" s="15"/>
      <c r="BB278" s="15"/>
      <c r="BC278" s="105"/>
      <c r="BD278" s="6"/>
      <c r="BE278" s="6"/>
      <c r="BF278" s="168"/>
      <c r="BG278" s="6"/>
      <c r="BH278" s="57"/>
    </row>
    <row r="279" spans="1:60" s="7" customFormat="1" ht="35.1" hidden="1" customHeight="1" outlineLevel="2" x14ac:dyDescent="0.25">
      <c r="A279" s="76">
        <v>270</v>
      </c>
      <c r="B279" s="180" t="s">
        <v>246</v>
      </c>
      <c r="C279" s="180"/>
      <c r="D279" s="54" t="s">
        <v>673</v>
      </c>
      <c r="E279" s="99"/>
      <c r="F279" s="42">
        <f t="shared" si="41"/>
        <v>0</v>
      </c>
      <c r="G279" s="33">
        <f t="shared" si="42"/>
        <v>0</v>
      </c>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43"/>
      <c r="AV279" s="113">
        <f t="shared" si="43"/>
        <v>0</v>
      </c>
      <c r="AW279" s="113">
        <v>270</v>
      </c>
      <c r="AX279" s="113" t="s">
        <v>688</v>
      </c>
      <c r="AY279" s="113"/>
      <c r="AZ279" s="41"/>
      <c r="BA279" s="15"/>
      <c r="BB279" s="15"/>
      <c r="BC279" s="105"/>
      <c r="BD279" s="6"/>
      <c r="BE279" s="6"/>
      <c r="BF279" s="168"/>
      <c r="BG279" s="6"/>
      <c r="BH279" s="57"/>
    </row>
    <row r="280" spans="1:60" s="7" customFormat="1" ht="45" hidden="1" customHeight="1" outlineLevel="2" x14ac:dyDescent="0.25">
      <c r="A280" s="76">
        <v>271</v>
      </c>
      <c r="B280" s="203" t="s">
        <v>241</v>
      </c>
      <c r="C280" s="204"/>
      <c r="D280" s="54" t="s">
        <v>628</v>
      </c>
      <c r="E280" s="99"/>
      <c r="F280" s="42">
        <f t="shared" si="41"/>
        <v>0</v>
      </c>
      <c r="G280" s="33">
        <f t="shared" si="42"/>
        <v>0</v>
      </c>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43"/>
      <c r="AV280" s="113">
        <f t="shared" si="43"/>
        <v>0</v>
      </c>
      <c r="AW280" s="113">
        <v>271</v>
      </c>
      <c r="AX280" s="113" t="s">
        <v>688</v>
      </c>
      <c r="AY280" s="113"/>
      <c r="AZ280" s="41"/>
      <c r="BA280" s="15"/>
      <c r="BB280" s="15"/>
      <c r="BC280" s="105"/>
      <c r="BD280" s="6"/>
      <c r="BE280" s="6"/>
      <c r="BF280" s="168"/>
      <c r="BG280" s="6"/>
      <c r="BH280" s="57"/>
    </row>
    <row r="281" spans="1:60" s="7" customFormat="1" ht="47.25" hidden="1" customHeight="1" outlineLevel="2" x14ac:dyDescent="0.25">
      <c r="A281" s="76">
        <v>272</v>
      </c>
      <c r="B281" s="180" t="s">
        <v>247</v>
      </c>
      <c r="C281" s="180"/>
      <c r="D281" s="55" t="s">
        <v>294</v>
      </c>
      <c r="E281" s="99"/>
      <c r="F281" s="42">
        <f t="shared" si="41"/>
        <v>0</v>
      </c>
      <c r="G281" s="33">
        <f t="shared" si="42"/>
        <v>0</v>
      </c>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43"/>
      <c r="AV281" s="113">
        <f t="shared" si="43"/>
        <v>0</v>
      </c>
      <c r="AW281" s="113">
        <v>272</v>
      </c>
      <c r="AX281" s="113" t="s">
        <v>688</v>
      </c>
      <c r="AY281" s="113"/>
      <c r="AZ281" s="41"/>
      <c r="BA281" s="15"/>
      <c r="BB281" s="15"/>
      <c r="BC281" s="105"/>
      <c r="BD281" s="6"/>
      <c r="BE281" s="6"/>
      <c r="BF281" s="168"/>
      <c r="BG281" s="6"/>
      <c r="BH281" s="57"/>
    </row>
    <row r="282" spans="1:60" s="7" customFormat="1" ht="35.1" hidden="1" customHeight="1" outlineLevel="2" x14ac:dyDescent="0.25">
      <c r="A282" s="76">
        <v>273</v>
      </c>
      <c r="B282" s="203" t="s">
        <v>242</v>
      </c>
      <c r="C282" s="204"/>
      <c r="D282" s="54" t="s">
        <v>295</v>
      </c>
      <c r="E282" s="99"/>
      <c r="F282" s="42">
        <f t="shared" si="41"/>
        <v>0</v>
      </c>
      <c r="G282" s="33">
        <f t="shared" si="42"/>
        <v>0</v>
      </c>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43"/>
      <c r="AV282" s="113">
        <f t="shared" si="43"/>
        <v>0</v>
      </c>
      <c r="AW282" s="113">
        <v>273</v>
      </c>
      <c r="AX282" s="113" t="s">
        <v>688</v>
      </c>
      <c r="AY282" s="113"/>
      <c r="AZ282" s="41"/>
      <c r="BA282" s="15"/>
      <c r="BB282" s="15"/>
      <c r="BC282" s="105"/>
      <c r="BD282" s="6"/>
      <c r="BE282" s="6"/>
      <c r="BF282" s="168"/>
      <c r="BG282" s="6"/>
      <c r="BH282" s="57"/>
    </row>
    <row r="283" spans="1:60" ht="35.1" customHeight="1" outlineLevel="1" collapsed="1" x14ac:dyDescent="0.25">
      <c r="A283" s="76">
        <v>274</v>
      </c>
      <c r="B283" s="56" t="s">
        <v>139</v>
      </c>
      <c r="C283" s="181" t="s">
        <v>138</v>
      </c>
      <c r="D283" s="182"/>
      <c r="E283" s="98">
        <f>IF(AV283&gt;999,"neatbilst",IF(AV283&gt;99,"atbilst daļēji",IF(AV283&gt;9,"atbilst pilnībā",IF(AV283&gt;0,"neattiecas",0))))</f>
        <v>0</v>
      </c>
      <c r="F283" s="48">
        <f>SUM(F284:F286)</f>
        <v>0</v>
      </c>
      <c r="G283" s="48">
        <f>SUM(G284:G286)</f>
        <v>0</v>
      </c>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8">
        <f>I8</f>
        <v>0</v>
      </c>
      <c r="AV283" s="113">
        <f>SUM(AV284:AV286)</f>
        <v>0</v>
      </c>
      <c r="AW283" s="113">
        <v>274</v>
      </c>
      <c r="AX283" s="113"/>
      <c r="AY283" s="113" t="s">
        <v>149</v>
      </c>
      <c r="AZ283" s="50"/>
      <c r="BA283" s="51">
        <f>MIN(BA284:BA286)</f>
        <v>0</v>
      </c>
      <c r="BB283" s="51">
        <f>MAX(BB284:BB286)</f>
        <v>0</v>
      </c>
      <c r="BC283" s="104"/>
      <c r="BD283" s="50"/>
      <c r="BE283" s="52"/>
      <c r="BF283" s="53"/>
      <c r="BG283" s="53"/>
      <c r="BH283" s="58"/>
    </row>
    <row r="284" spans="1:60" s="7" customFormat="1" ht="87.75" hidden="1" customHeight="1" outlineLevel="2" x14ac:dyDescent="0.25">
      <c r="A284" s="76">
        <v>275</v>
      </c>
      <c r="B284" s="203" t="s">
        <v>248</v>
      </c>
      <c r="C284" s="204"/>
      <c r="D284" s="55" t="s">
        <v>674</v>
      </c>
      <c r="E284" s="99"/>
      <c r="F284" s="42">
        <f>COUNTA(H284:R284)</f>
        <v>0</v>
      </c>
      <c r="G284" s="33">
        <f>COUNTA(S284:AT284)</f>
        <v>0</v>
      </c>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43"/>
      <c r="AV284" s="113">
        <f>IF(E284="neattiecas",1,IF(E284="atbilst pilnībā",10,IF(E284="atbilst daļēji",100,IF(E284="neatbilst",1000,0))))</f>
        <v>0</v>
      </c>
      <c r="AW284" s="113">
        <v>275</v>
      </c>
      <c r="AX284" s="113" t="s">
        <v>688</v>
      </c>
      <c r="AY284" s="113"/>
      <c r="AZ284" s="41"/>
      <c r="BA284" s="15"/>
      <c r="BB284" s="15"/>
      <c r="BC284" s="105"/>
      <c r="BD284" s="6"/>
      <c r="BE284" s="6"/>
      <c r="BF284" s="168"/>
      <c r="BG284" s="6"/>
      <c r="BH284" s="57"/>
    </row>
    <row r="285" spans="1:60" s="7" customFormat="1" ht="45" hidden="1" customHeight="1" outlineLevel="2" x14ac:dyDescent="0.25">
      <c r="A285" s="76">
        <v>276</v>
      </c>
      <c r="B285" s="203" t="s">
        <v>249</v>
      </c>
      <c r="C285" s="204"/>
      <c r="D285" s="55" t="s">
        <v>675</v>
      </c>
      <c r="E285" s="99"/>
      <c r="F285" s="42">
        <f>COUNTA(H285:R285)</f>
        <v>0</v>
      </c>
      <c r="G285" s="33">
        <f>COUNTA(S285:AT285)</f>
        <v>0</v>
      </c>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43"/>
      <c r="AV285" s="113">
        <f>IF(E285="neattiecas",1,IF(E285="atbilst pilnībā",10,IF(E285="atbilst daļēji",100,IF(E285="neatbilst",1000,0))))</f>
        <v>0</v>
      </c>
      <c r="AW285" s="113">
        <v>276</v>
      </c>
      <c r="AX285" s="113" t="s">
        <v>688</v>
      </c>
      <c r="AY285" s="113"/>
      <c r="AZ285" s="41"/>
      <c r="BA285" s="15"/>
      <c r="BB285" s="15"/>
      <c r="BC285" s="105"/>
      <c r="BD285" s="6"/>
      <c r="BE285" s="6"/>
      <c r="BF285" s="168"/>
      <c r="BG285" s="6"/>
      <c r="BH285" s="57"/>
    </row>
    <row r="286" spans="1:60" s="7" customFormat="1" ht="45" hidden="1" customHeight="1" outlineLevel="2" x14ac:dyDescent="0.25">
      <c r="A286" s="76">
        <v>277</v>
      </c>
      <c r="B286" s="203" t="s">
        <v>250</v>
      </c>
      <c r="C286" s="204"/>
      <c r="D286" s="54" t="s">
        <v>368</v>
      </c>
      <c r="E286" s="99"/>
      <c r="F286" s="42">
        <f>COUNTA(H286:R286)</f>
        <v>0</v>
      </c>
      <c r="G286" s="33">
        <f>COUNTA(S286:AT286)</f>
        <v>0</v>
      </c>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43"/>
      <c r="AV286" s="113">
        <f>IF(E286="neattiecas",1,IF(E286="atbilst pilnībā",10,IF(E286="atbilst daļēji",100,IF(E286="neatbilst",1000,0))))</f>
        <v>0</v>
      </c>
      <c r="AW286" s="113">
        <v>277</v>
      </c>
      <c r="AX286" s="113" t="s">
        <v>688</v>
      </c>
      <c r="AY286" s="113"/>
      <c r="AZ286" s="41"/>
      <c r="BA286" s="15"/>
      <c r="BB286" s="15"/>
      <c r="BC286" s="105"/>
      <c r="BD286" s="6"/>
      <c r="BE286" s="6"/>
      <c r="BF286" s="168"/>
      <c r="BG286" s="6"/>
      <c r="BH286" s="57"/>
    </row>
    <row r="287" spans="1:60" ht="35.1" customHeight="1" outlineLevel="1" collapsed="1" x14ac:dyDescent="0.25">
      <c r="A287" s="76">
        <v>278</v>
      </c>
      <c r="B287" s="56" t="s">
        <v>140</v>
      </c>
      <c r="C287" s="181" t="s">
        <v>62</v>
      </c>
      <c r="D287" s="182"/>
      <c r="E287" s="98">
        <f>IF(AV287&gt;999,"neatbilst",IF(AV287&gt;99,"atbilst daļēji",IF(AV287&gt;9,"atbilst pilnībā",IF(AV287&gt;0,"neattiecas",0))))</f>
        <v>0</v>
      </c>
      <c r="F287" s="48">
        <f>SUM(F288:F291)</f>
        <v>0</v>
      </c>
      <c r="G287" s="48">
        <f>SUM(G288:G291)</f>
        <v>0</v>
      </c>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8">
        <f>J8</f>
        <v>0</v>
      </c>
      <c r="AV287" s="113">
        <f>SUM(AV288:AV291)</f>
        <v>0</v>
      </c>
      <c r="AW287" s="113">
        <v>278</v>
      </c>
      <c r="AX287" s="113"/>
      <c r="AY287" s="113" t="s">
        <v>149</v>
      </c>
      <c r="AZ287" s="50"/>
      <c r="BA287" s="51">
        <f>MIN(BA288:BA291)</f>
        <v>0</v>
      </c>
      <c r="BB287" s="51">
        <f>MAX(BB288:BB291)</f>
        <v>0</v>
      </c>
      <c r="BC287" s="104"/>
      <c r="BD287" s="50"/>
      <c r="BE287" s="52"/>
      <c r="BF287" s="53"/>
      <c r="BG287" s="53"/>
      <c r="BH287" s="58"/>
    </row>
    <row r="288" spans="1:60" s="7" customFormat="1" ht="102" hidden="1" customHeight="1" outlineLevel="2" x14ac:dyDescent="0.25">
      <c r="A288" s="76">
        <v>279</v>
      </c>
      <c r="B288" s="203" t="s">
        <v>251</v>
      </c>
      <c r="C288" s="204"/>
      <c r="D288" s="55" t="s">
        <v>652</v>
      </c>
      <c r="E288" s="99"/>
      <c r="F288" s="42">
        <f>COUNTA(H288:R288)</f>
        <v>0</v>
      </c>
      <c r="G288" s="33">
        <f>COUNTA(S288:AT288)</f>
        <v>0</v>
      </c>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43"/>
      <c r="AV288" s="113">
        <f>IF(E288="neattiecas",1,IF(E288="atbilst pilnībā",10,IF(E288="atbilst daļēji",100,IF(E288="neatbilst",1000,0))))</f>
        <v>0</v>
      </c>
      <c r="AW288" s="113">
        <v>279</v>
      </c>
      <c r="AX288" s="113" t="s">
        <v>688</v>
      </c>
      <c r="AY288" s="113"/>
      <c r="AZ288" s="41"/>
      <c r="BA288" s="15"/>
      <c r="BB288" s="15"/>
      <c r="BC288" s="105"/>
      <c r="BD288" s="6"/>
      <c r="BE288" s="6"/>
      <c r="BF288" s="168"/>
      <c r="BG288" s="6"/>
      <c r="BH288" s="57"/>
    </row>
    <row r="289" spans="1:60" s="7" customFormat="1" ht="35.1" hidden="1" customHeight="1" outlineLevel="2" x14ac:dyDescent="0.25">
      <c r="A289" s="76">
        <v>280</v>
      </c>
      <c r="B289" s="203" t="s">
        <v>252</v>
      </c>
      <c r="C289" s="204"/>
      <c r="D289" s="55" t="s">
        <v>653</v>
      </c>
      <c r="E289" s="99"/>
      <c r="F289" s="42">
        <f>COUNTA(H289:R289)</f>
        <v>0</v>
      </c>
      <c r="G289" s="33">
        <f>COUNTA(S289:AT289)</f>
        <v>0</v>
      </c>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43"/>
      <c r="AV289" s="113">
        <f>IF(E289="neattiecas",1,IF(E289="atbilst pilnībā",10,IF(E289="atbilst daļēji",100,IF(E289="neatbilst",1000,0))))</f>
        <v>0</v>
      </c>
      <c r="AW289" s="113">
        <v>280</v>
      </c>
      <c r="AX289" s="113" t="s">
        <v>688</v>
      </c>
      <c r="AY289" s="113"/>
      <c r="AZ289" s="41"/>
      <c r="BA289" s="15"/>
      <c r="BB289" s="15"/>
      <c r="BC289" s="105"/>
      <c r="BD289" s="6"/>
      <c r="BE289" s="6"/>
      <c r="BF289" s="168"/>
      <c r="BG289" s="6"/>
      <c r="BH289" s="57"/>
    </row>
    <row r="290" spans="1:60" s="7" customFormat="1" ht="35.1" hidden="1" customHeight="1" outlineLevel="2" x14ac:dyDescent="0.25">
      <c r="A290" s="76">
        <v>281</v>
      </c>
      <c r="B290" s="203" t="s">
        <v>253</v>
      </c>
      <c r="C290" s="204"/>
      <c r="D290" s="55" t="s">
        <v>654</v>
      </c>
      <c r="E290" s="99"/>
      <c r="F290" s="42">
        <f>COUNTA(H290:R290)</f>
        <v>0</v>
      </c>
      <c r="G290" s="33">
        <f>COUNTA(S290:AT290)</f>
        <v>0</v>
      </c>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43"/>
      <c r="AV290" s="113">
        <f>IF(E290="neattiecas",1,IF(E290="atbilst pilnībā",10,IF(E290="atbilst daļēji",100,IF(E290="neatbilst",1000,0))))</f>
        <v>0</v>
      </c>
      <c r="AW290" s="113">
        <v>281</v>
      </c>
      <c r="AX290" s="113" t="s">
        <v>688</v>
      </c>
      <c r="AY290" s="113"/>
      <c r="AZ290" s="41"/>
      <c r="BA290" s="15"/>
      <c r="BB290" s="15"/>
      <c r="BC290" s="105"/>
      <c r="BD290" s="6"/>
      <c r="BE290" s="6"/>
      <c r="BF290" s="168"/>
      <c r="BG290" s="6"/>
      <c r="BH290" s="57"/>
    </row>
    <row r="291" spans="1:60" s="7" customFormat="1" ht="35.1" hidden="1" customHeight="1" outlineLevel="2" x14ac:dyDescent="0.25">
      <c r="A291" s="76">
        <v>282</v>
      </c>
      <c r="B291" s="203" t="s">
        <v>254</v>
      </c>
      <c r="C291" s="204"/>
      <c r="D291" s="55" t="s">
        <v>655</v>
      </c>
      <c r="E291" s="99"/>
      <c r="F291" s="42">
        <f>COUNTA(H291:R291)</f>
        <v>0</v>
      </c>
      <c r="G291" s="33">
        <f>COUNTA(S291:AT291)</f>
        <v>0</v>
      </c>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43"/>
      <c r="AV291" s="113">
        <f>IF(E291="neattiecas",1,IF(E291="atbilst pilnībā",10,IF(E291="atbilst daļēji",100,IF(E291="neatbilst",1000,0))))</f>
        <v>0</v>
      </c>
      <c r="AW291" s="113">
        <v>282</v>
      </c>
      <c r="AX291" s="113" t="s">
        <v>688</v>
      </c>
      <c r="AY291" s="113"/>
      <c r="AZ291" s="41"/>
      <c r="BA291" s="15"/>
      <c r="BB291" s="15"/>
      <c r="BC291" s="105"/>
      <c r="BD291" s="6"/>
      <c r="BE291" s="6"/>
      <c r="BF291" s="168"/>
      <c r="BG291" s="6"/>
      <c r="BH291" s="57"/>
    </row>
    <row r="292" spans="1:60" ht="35.1" customHeight="1" outlineLevel="1" collapsed="1" x14ac:dyDescent="0.25">
      <c r="A292" s="76">
        <v>283</v>
      </c>
      <c r="B292" s="56" t="s">
        <v>141</v>
      </c>
      <c r="C292" s="181" t="s">
        <v>60</v>
      </c>
      <c r="D292" s="182"/>
      <c r="E292" s="98">
        <f>IF(AV292&gt;999,"neatbilst",IF(AV292&gt;99,"atbilst daļēji",IF(AV292&gt;9,"atbilst pilnībā",IF(AV292&gt;0,"neattiecas",0))))</f>
        <v>0</v>
      </c>
      <c r="F292" s="48">
        <f>SUM(F293:F295)</f>
        <v>0</v>
      </c>
      <c r="G292" s="48">
        <f>SUM(G293:G295)</f>
        <v>0</v>
      </c>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8">
        <f>K8</f>
        <v>0</v>
      </c>
      <c r="AV292" s="113">
        <f>SUM(AV293:AV295)</f>
        <v>0</v>
      </c>
      <c r="AW292" s="113">
        <v>283</v>
      </c>
      <c r="AX292" s="113"/>
      <c r="AY292" s="113" t="s">
        <v>149</v>
      </c>
      <c r="AZ292" s="50"/>
      <c r="BA292" s="51">
        <f>MIN(BA293:BA295)</f>
        <v>0</v>
      </c>
      <c r="BB292" s="51">
        <f>MAX(BB293:BB295)</f>
        <v>0</v>
      </c>
      <c r="BC292" s="104"/>
      <c r="BD292" s="50"/>
      <c r="BE292" s="52"/>
      <c r="BF292" s="53"/>
      <c r="BG292" s="53"/>
      <c r="BH292" s="58"/>
    </row>
    <row r="293" spans="1:60" s="7" customFormat="1" ht="86.25" hidden="1" customHeight="1" outlineLevel="2" x14ac:dyDescent="0.25">
      <c r="A293" s="76">
        <v>284</v>
      </c>
      <c r="B293" s="203" t="s">
        <v>255</v>
      </c>
      <c r="C293" s="204"/>
      <c r="D293" s="55" t="s">
        <v>602</v>
      </c>
      <c r="E293" s="99"/>
      <c r="F293" s="42">
        <f>COUNTA(H293:R293)</f>
        <v>0</v>
      </c>
      <c r="G293" s="33">
        <f>COUNTA(S293:AT293)</f>
        <v>0</v>
      </c>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43"/>
      <c r="AV293" s="113">
        <f>IF(E293="neattiecas",1,IF(E293="atbilst pilnībā",10,IF(E293="atbilst daļēji",100,IF(E293="neatbilst",1000,0))))</f>
        <v>0</v>
      </c>
      <c r="AW293" s="113">
        <v>284</v>
      </c>
      <c r="AX293" s="113" t="s">
        <v>688</v>
      </c>
      <c r="AY293" s="113"/>
      <c r="AZ293" s="41"/>
      <c r="BA293" s="15"/>
      <c r="BB293" s="15"/>
      <c r="BC293" s="105"/>
      <c r="BD293" s="6"/>
      <c r="BE293" s="6"/>
      <c r="BF293" s="168"/>
      <c r="BG293" s="6"/>
      <c r="BH293" s="57"/>
    </row>
    <row r="294" spans="1:60" s="7" customFormat="1" ht="45" hidden="1" customHeight="1" outlineLevel="2" x14ac:dyDescent="0.25">
      <c r="A294" s="76">
        <v>285</v>
      </c>
      <c r="B294" s="203" t="s">
        <v>256</v>
      </c>
      <c r="C294" s="204"/>
      <c r="D294" s="55" t="s">
        <v>604</v>
      </c>
      <c r="E294" s="99"/>
      <c r="F294" s="42">
        <f>COUNTA(H294:R294)</f>
        <v>0</v>
      </c>
      <c r="G294" s="33">
        <f>COUNTA(S294:AT294)</f>
        <v>0</v>
      </c>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43"/>
      <c r="AV294" s="113">
        <f>IF(E294="neattiecas",1,IF(E294="atbilst pilnībā",10,IF(E294="atbilst daļēji",100,IF(E294="neatbilst",1000,0))))</f>
        <v>0</v>
      </c>
      <c r="AW294" s="113">
        <v>285</v>
      </c>
      <c r="AX294" s="113" t="s">
        <v>688</v>
      </c>
      <c r="AY294" s="113"/>
      <c r="AZ294" s="41"/>
      <c r="BA294" s="15"/>
      <c r="BB294" s="15"/>
      <c r="BC294" s="105"/>
      <c r="BD294" s="6"/>
      <c r="BE294" s="6"/>
      <c r="BF294" s="168"/>
      <c r="BG294" s="6"/>
      <c r="BH294" s="57"/>
    </row>
    <row r="295" spans="1:60" s="7" customFormat="1" ht="45" hidden="1" customHeight="1" outlineLevel="2" x14ac:dyDescent="0.25">
      <c r="A295" s="76">
        <v>286</v>
      </c>
      <c r="B295" s="203" t="s">
        <v>257</v>
      </c>
      <c r="C295" s="204"/>
      <c r="D295" s="55" t="s">
        <v>603</v>
      </c>
      <c r="E295" s="99"/>
      <c r="F295" s="42">
        <f>COUNTA(H295:R295)</f>
        <v>0</v>
      </c>
      <c r="G295" s="33">
        <f>COUNTA(S295:AT295)</f>
        <v>0</v>
      </c>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43"/>
      <c r="AV295" s="113">
        <f>IF(E295="neattiecas",1,IF(E295="atbilst pilnībā",10,IF(E295="atbilst daļēji",100,IF(E295="neatbilst",1000,0))))</f>
        <v>0</v>
      </c>
      <c r="AW295" s="113">
        <v>286</v>
      </c>
      <c r="AX295" s="113" t="s">
        <v>688</v>
      </c>
      <c r="AY295" s="113"/>
      <c r="AZ295" s="41"/>
      <c r="BA295" s="15"/>
      <c r="BB295" s="15"/>
      <c r="BC295" s="105"/>
      <c r="BD295" s="6"/>
      <c r="BE295" s="6"/>
      <c r="BF295" s="168"/>
      <c r="BG295" s="6"/>
      <c r="BH295" s="57"/>
    </row>
    <row r="296" spans="1:60" ht="35.1" customHeight="1" outlineLevel="1" collapsed="1" x14ac:dyDescent="0.25">
      <c r="A296" s="76">
        <v>287</v>
      </c>
      <c r="B296" s="56" t="s">
        <v>142</v>
      </c>
      <c r="C296" s="181" t="s">
        <v>61</v>
      </c>
      <c r="D296" s="182"/>
      <c r="E296" s="98">
        <f>IF(AV296&gt;999,"neatbilst",IF(AV296&gt;99,"atbilst daļēji",IF(AV296&gt;9,"atbilst pilnībā",IF(AV296&gt;0,"neattiecas",0))))</f>
        <v>0</v>
      </c>
      <c r="F296" s="48">
        <f>SUM(F297:F300)</f>
        <v>0</v>
      </c>
      <c r="G296" s="48">
        <f>SUM(G297:G300)</f>
        <v>0</v>
      </c>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8">
        <f>L8</f>
        <v>0</v>
      </c>
      <c r="AV296" s="113">
        <f>SUM(AV297:AV300)</f>
        <v>0</v>
      </c>
      <c r="AW296" s="113">
        <v>287</v>
      </c>
      <c r="AX296" s="113"/>
      <c r="AY296" s="113" t="s">
        <v>149</v>
      </c>
      <c r="AZ296" s="50"/>
      <c r="BA296" s="51">
        <f>MIN(BA297:BA300)</f>
        <v>0</v>
      </c>
      <c r="BB296" s="51">
        <f>MAX(BB297:BB300)</f>
        <v>0</v>
      </c>
      <c r="BC296" s="104"/>
      <c r="BD296" s="50"/>
      <c r="BE296" s="52"/>
      <c r="BF296" s="53"/>
      <c r="BG296" s="53"/>
      <c r="BH296" s="58"/>
    </row>
    <row r="297" spans="1:60" s="7" customFormat="1" ht="35.1" hidden="1" customHeight="1" outlineLevel="2" x14ac:dyDescent="0.25">
      <c r="A297" s="76">
        <v>288</v>
      </c>
      <c r="B297" s="203" t="s">
        <v>258</v>
      </c>
      <c r="C297" s="204"/>
      <c r="D297" s="55" t="s">
        <v>607</v>
      </c>
      <c r="E297" s="99"/>
      <c r="F297" s="42">
        <f>COUNTA(H297:R297)</f>
        <v>0</v>
      </c>
      <c r="G297" s="33">
        <f>COUNTA(S297:AT297)</f>
        <v>0</v>
      </c>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43"/>
      <c r="AV297" s="113">
        <f>IF(E297="neattiecas",1,IF(E297="atbilst pilnībā",10,IF(E297="atbilst daļēji",100,IF(E297="neatbilst",1000,0))))</f>
        <v>0</v>
      </c>
      <c r="AW297" s="113">
        <v>288</v>
      </c>
      <c r="AX297" s="113" t="s">
        <v>688</v>
      </c>
      <c r="AY297" s="113"/>
      <c r="AZ297" s="41"/>
      <c r="BA297" s="15"/>
      <c r="BB297" s="15"/>
      <c r="BC297" s="105"/>
      <c r="BD297" s="6"/>
      <c r="BE297" s="6"/>
      <c r="BF297" s="168"/>
      <c r="BG297" s="6"/>
      <c r="BH297" s="57"/>
    </row>
    <row r="298" spans="1:60" s="7" customFormat="1" ht="43.5" hidden="1" customHeight="1" outlineLevel="2" x14ac:dyDescent="0.25">
      <c r="A298" s="76">
        <v>289</v>
      </c>
      <c r="B298" s="203" t="s">
        <v>259</v>
      </c>
      <c r="C298" s="204"/>
      <c r="D298" s="55" t="s">
        <v>606</v>
      </c>
      <c r="E298" s="99"/>
      <c r="F298" s="42">
        <f>COUNTA(H298:R298)</f>
        <v>0</v>
      </c>
      <c r="G298" s="33">
        <f>COUNTA(S298:AT298)</f>
        <v>0</v>
      </c>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43"/>
      <c r="AV298" s="113">
        <f>IF(E298="neattiecas",1,IF(E298="atbilst pilnībā",10,IF(E298="atbilst daļēji",100,IF(E298="neatbilst",1000,0))))</f>
        <v>0</v>
      </c>
      <c r="AW298" s="113">
        <v>289</v>
      </c>
      <c r="AX298" s="113" t="s">
        <v>688</v>
      </c>
      <c r="AY298" s="113"/>
      <c r="AZ298" s="41"/>
      <c r="BA298" s="15"/>
      <c r="BB298" s="15"/>
      <c r="BC298" s="105"/>
      <c r="BD298" s="6"/>
      <c r="BE298" s="6"/>
      <c r="BF298" s="168"/>
      <c r="BG298" s="6"/>
      <c r="BH298" s="57"/>
    </row>
    <row r="299" spans="1:60" s="7" customFormat="1" ht="47.25" hidden="1" customHeight="1" outlineLevel="2" x14ac:dyDescent="0.25">
      <c r="A299" s="76">
        <v>290</v>
      </c>
      <c r="B299" s="203" t="s">
        <v>260</v>
      </c>
      <c r="C299" s="204"/>
      <c r="D299" s="55" t="s">
        <v>605</v>
      </c>
      <c r="E299" s="99"/>
      <c r="F299" s="42">
        <f>COUNTA(H299:R299)</f>
        <v>0</v>
      </c>
      <c r="G299" s="33">
        <f>COUNTA(S299:AT299)</f>
        <v>0</v>
      </c>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43"/>
      <c r="AV299" s="113">
        <f>IF(E299="neattiecas",1,IF(E299="atbilst pilnībā",10,IF(E299="atbilst daļēji",100,IF(E299="neatbilst",1000,0))))</f>
        <v>0</v>
      </c>
      <c r="AW299" s="113">
        <v>290</v>
      </c>
      <c r="AX299" s="113" t="s">
        <v>688</v>
      </c>
      <c r="AY299" s="113"/>
      <c r="AZ299" s="41"/>
      <c r="BA299" s="15"/>
      <c r="BB299" s="15"/>
      <c r="BC299" s="105"/>
      <c r="BD299" s="6"/>
      <c r="BE299" s="6"/>
      <c r="BF299" s="168"/>
      <c r="BG299" s="6"/>
      <c r="BH299" s="57"/>
    </row>
    <row r="300" spans="1:60" s="7" customFormat="1" ht="18" hidden="1" outlineLevel="2" x14ac:dyDescent="0.25">
      <c r="A300" s="76">
        <v>291</v>
      </c>
      <c r="B300" s="180" t="s">
        <v>265</v>
      </c>
      <c r="C300" s="180"/>
      <c r="D300" s="55" t="s">
        <v>296</v>
      </c>
      <c r="E300" s="99"/>
      <c r="F300" s="42">
        <f>COUNTA(H300:R300)</f>
        <v>0</v>
      </c>
      <c r="G300" s="33">
        <f>COUNTA(S300:AT300)</f>
        <v>0</v>
      </c>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43"/>
      <c r="AV300" s="113">
        <f>IF(E300="neattiecas",1,IF(E300="atbilst pilnībā",10,IF(E300="atbilst daļēji",100,IF(E300="neatbilst",1000,0))))</f>
        <v>0</v>
      </c>
      <c r="AW300" s="113">
        <v>291</v>
      </c>
      <c r="AX300" s="113" t="s">
        <v>688</v>
      </c>
      <c r="AY300" s="113"/>
      <c r="AZ300" s="41"/>
      <c r="BA300" s="15"/>
      <c r="BB300" s="15"/>
      <c r="BC300" s="105"/>
      <c r="BD300" s="6"/>
      <c r="BE300" s="6"/>
      <c r="BF300" s="168"/>
      <c r="BG300" s="6"/>
      <c r="BH300" s="57"/>
    </row>
    <row r="301" spans="1:60" ht="35.1" customHeight="1" outlineLevel="1" collapsed="1" x14ac:dyDescent="0.25">
      <c r="A301" s="76">
        <v>292</v>
      </c>
      <c r="B301" s="56" t="s">
        <v>143</v>
      </c>
      <c r="C301" s="181" t="s">
        <v>52</v>
      </c>
      <c r="D301" s="182"/>
      <c r="E301" s="98">
        <f>IF(AV301&gt;999,"neatbilst",IF(AV301&gt;99,"atbilst daļēji",IF(AV301&gt;9,"atbilst pilnībā",IF(AV301&gt;0,"neattiecas",0))))</f>
        <v>0</v>
      </c>
      <c r="F301" s="48">
        <f>SUM(F302:F305)</f>
        <v>0</v>
      </c>
      <c r="G301" s="48">
        <f>SUM(G302:G305)</f>
        <v>0</v>
      </c>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8">
        <f>M8</f>
        <v>0</v>
      </c>
      <c r="AV301" s="113">
        <f>SUM(AV302:AV305)</f>
        <v>0</v>
      </c>
      <c r="AW301" s="113">
        <v>292</v>
      </c>
      <c r="AX301" s="113"/>
      <c r="AY301" s="113" t="s">
        <v>149</v>
      </c>
      <c r="AZ301" s="50"/>
      <c r="BA301" s="51">
        <f>MIN(BA302:BA305)</f>
        <v>0</v>
      </c>
      <c r="BB301" s="51">
        <f>MAX(BB302:BB305)</f>
        <v>0</v>
      </c>
      <c r="BC301" s="104"/>
      <c r="BD301" s="50"/>
      <c r="BE301" s="52"/>
      <c r="BF301" s="53"/>
      <c r="BG301" s="53"/>
      <c r="BH301" s="58"/>
    </row>
    <row r="302" spans="1:60" s="7" customFormat="1" ht="35.1" hidden="1" customHeight="1" outlineLevel="2" x14ac:dyDescent="0.25">
      <c r="A302" s="76">
        <v>293</v>
      </c>
      <c r="B302" s="203" t="s">
        <v>261</v>
      </c>
      <c r="C302" s="204"/>
      <c r="D302" s="55" t="s">
        <v>608</v>
      </c>
      <c r="E302" s="99"/>
      <c r="F302" s="42">
        <f>COUNTA(H302:R302)</f>
        <v>0</v>
      </c>
      <c r="G302" s="33">
        <f>COUNTA(S302:AT302)</f>
        <v>0</v>
      </c>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43"/>
      <c r="AV302" s="113">
        <f>IF(E302="neattiecas",1,IF(E302="atbilst pilnībā",10,IF(E302="atbilst daļēji",100,IF(E302="neatbilst",1000,0))))</f>
        <v>0</v>
      </c>
      <c r="AW302" s="113">
        <v>293</v>
      </c>
      <c r="AX302" s="113" t="s">
        <v>688</v>
      </c>
      <c r="AY302" s="113"/>
      <c r="AZ302" s="41"/>
      <c r="BA302" s="15"/>
      <c r="BB302" s="15"/>
      <c r="BC302" s="105"/>
      <c r="BD302" s="6"/>
      <c r="BE302" s="6"/>
      <c r="BF302" s="168"/>
      <c r="BG302" s="6"/>
      <c r="BH302" s="57"/>
    </row>
    <row r="303" spans="1:60" s="7" customFormat="1" ht="43.5" hidden="1" customHeight="1" outlineLevel="2" x14ac:dyDescent="0.25">
      <c r="A303" s="76">
        <v>294</v>
      </c>
      <c r="B303" s="203" t="s">
        <v>262</v>
      </c>
      <c r="C303" s="204"/>
      <c r="D303" s="55" t="s">
        <v>609</v>
      </c>
      <c r="E303" s="99"/>
      <c r="F303" s="42">
        <f>COUNTA(H303:R303)</f>
        <v>0</v>
      </c>
      <c r="G303" s="33">
        <f>COUNTA(S303:AT303)</f>
        <v>0</v>
      </c>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43"/>
      <c r="AV303" s="113">
        <f>IF(E303="neattiecas",1,IF(E303="atbilst pilnībā",10,IF(E303="atbilst daļēji",100,IF(E303="neatbilst",1000,0))))</f>
        <v>0</v>
      </c>
      <c r="AW303" s="113">
        <v>294</v>
      </c>
      <c r="AX303" s="113" t="s">
        <v>688</v>
      </c>
      <c r="AY303" s="113"/>
      <c r="AZ303" s="41"/>
      <c r="BA303" s="15"/>
      <c r="BB303" s="15"/>
      <c r="BC303" s="105"/>
      <c r="BD303" s="6"/>
      <c r="BE303" s="6"/>
      <c r="BF303" s="168"/>
      <c r="BG303" s="6"/>
      <c r="BH303" s="57"/>
    </row>
    <row r="304" spans="1:60" s="7" customFormat="1" ht="40.5" hidden="1" customHeight="1" outlineLevel="2" x14ac:dyDescent="0.25">
      <c r="A304" s="76">
        <v>295</v>
      </c>
      <c r="B304" s="203" t="s">
        <v>263</v>
      </c>
      <c r="C304" s="204"/>
      <c r="D304" s="55" t="s">
        <v>610</v>
      </c>
      <c r="E304" s="99"/>
      <c r="F304" s="42">
        <f>COUNTA(H304:R304)</f>
        <v>0</v>
      </c>
      <c r="G304" s="33">
        <f>COUNTA(S304:AT304)</f>
        <v>0</v>
      </c>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43"/>
      <c r="AV304" s="113">
        <f>IF(E304="neattiecas",1,IF(E304="atbilst pilnībā",10,IF(E304="atbilst daļēji",100,IF(E304="neatbilst",1000,0))))</f>
        <v>0</v>
      </c>
      <c r="AW304" s="113">
        <v>295</v>
      </c>
      <c r="AX304" s="113" t="s">
        <v>688</v>
      </c>
      <c r="AY304" s="113"/>
      <c r="AZ304" s="41"/>
      <c r="BA304" s="15"/>
      <c r="BB304" s="15"/>
      <c r="BC304" s="105"/>
      <c r="BD304" s="6"/>
      <c r="BE304" s="6"/>
      <c r="BF304" s="168"/>
      <c r="BG304" s="6"/>
      <c r="BH304" s="57"/>
    </row>
    <row r="305" spans="1:60" s="7" customFormat="1" ht="35.1" hidden="1" customHeight="1" outlineLevel="2" x14ac:dyDescent="0.25">
      <c r="A305" s="76">
        <v>296</v>
      </c>
      <c r="B305" s="180" t="s">
        <v>264</v>
      </c>
      <c r="C305" s="180"/>
      <c r="D305" s="55" t="s">
        <v>297</v>
      </c>
      <c r="E305" s="99"/>
      <c r="F305" s="42">
        <f>COUNTA(H305:R305)</f>
        <v>0</v>
      </c>
      <c r="G305" s="33">
        <f>COUNTA(S305:AT305)</f>
        <v>0</v>
      </c>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43"/>
      <c r="AV305" s="113">
        <f>IF(E305="neattiecas",1,IF(E305="atbilst pilnībā",10,IF(E305="atbilst daļēji",100,IF(E305="neatbilst",1000,0))))</f>
        <v>0</v>
      </c>
      <c r="AW305" s="113">
        <v>296</v>
      </c>
      <c r="AX305" s="113" t="s">
        <v>688</v>
      </c>
      <c r="AY305" s="113"/>
      <c r="AZ305" s="41"/>
      <c r="BA305" s="15"/>
      <c r="BB305" s="15"/>
      <c r="BC305" s="105"/>
      <c r="BD305" s="6"/>
      <c r="BE305" s="6"/>
      <c r="BF305" s="168"/>
      <c r="BG305" s="6"/>
      <c r="BH305" s="57"/>
    </row>
    <row r="306" spans="1:60" ht="35.1" customHeight="1" outlineLevel="1" collapsed="1" x14ac:dyDescent="0.25">
      <c r="A306" s="76">
        <v>297</v>
      </c>
      <c r="B306" s="56" t="s">
        <v>144</v>
      </c>
      <c r="C306" s="181" t="s">
        <v>59</v>
      </c>
      <c r="D306" s="182"/>
      <c r="E306" s="98">
        <f>IF(AV306&gt;999,"neatbilst",IF(AV306&gt;99,"atbilst daļēji",IF(AV306&gt;9,"atbilst pilnībā",IF(AV306&gt;0,"neattiecas",0))))</f>
        <v>0</v>
      </c>
      <c r="F306" s="48">
        <f>SUM(F307:F308)</f>
        <v>0</v>
      </c>
      <c r="G306" s="48">
        <f>SUM(G307:G308)</f>
        <v>0</v>
      </c>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8">
        <f>N8</f>
        <v>1</v>
      </c>
      <c r="AV306" s="113">
        <f>SUM(AV307:AV308)</f>
        <v>0</v>
      </c>
      <c r="AW306" s="113">
        <v>297</v>
      </c>
      <c r="AX306" s="113"/>
      <c r="AY306" s="113" t="s">
        <v>149</v>
      </c>
      <c r="AZ306" s="50"/>
      <c r="BA306" s="51">
        <f>MIN(BA307:BA308)</f>
        <v>0</v>
      </c>
      <c r="BB306" s="51">
        <f>MAX(BB307:BB308)</f>
        <v>0</v>
      </c>
      <c r="BC306" s="104"/>
      <c r="BD306" s="50"/>
      <c r="BE306" s="52"/>
      <c r="BF306" s="53"/>
      <c r="BG306" s="53"/>
      <c r="BH306" s="58"/>
    </row>
    <row r="307" spans="1:60" s="7" customFormat="1" ht="42" hidden="1" customHeight="1" outlineLevel="2" x14ac:dyDescent="0.25">
      <c r="A307" s="76">
        <v>298</v>
      </c>
      <c r="B307" s="203" t="s">
        <v>266</v>
      </c>
      <c r="C307" s="204"/>
      <c r="D307" s="55" t="s">
        <v>611</v>
      </c>
      <c r="E307" s="99"/>
      <c r="F307" s="42">
        <f>COUNTA(H307:R307)</f>
        <v>0</v>
      </c>
      <c r="G307" s="33">
        <f>COUNTA(S307:AT307)</f>
        <v>0</v>
      </c>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43"/>
      <c r="AV307" s="113">
        <f>IF(E307="neattiecas",1,IF(E307="atbilst pilnībā",10,IF(E307="atbilst daļēji",100,IF(E307="neatbilst",1000,0))))</f>
        <v>0</v>
      </c>
      <c r="AW307" s="113">
        <v>298</v>
      </c>
      <c r="AX307" s="113" t="s">
        <v>688</v>
      </c>
      <c r="AY307" s="113"/>
      <c r="AZ307" s="41"/>
      <c r="BA307" s="15"/>
      <c r="BB307" s="15"/>
      <c r="BC307" s="105"/>
      <c r="BD307" s="6"/>
      <c r="BE307" s="6"/>
      <c r="BF307" s="168"/>
      <c r="BG307" s="6"/>
      <c r="BH307" s="57"/>
    </row>
    <row r="308" spans="1:60" s="7" customFormat="1" ht="45" hidden="1" customHeight="1" outlineLevel="2" x14ac:dyDescent="0.25">
      <c r="A308" s="76">
        <v>299</v>
      </c>
      <c r="B308" s="203" t="s">
        <v>267</v>
      </c>
      <c r="C308" s="204"/>
      <c r="D308" s="55" t="s">
        <v>298</v>
      </c>
      <c r="E308" s="99"/>
      <c r="F308" s="42">
        <f>COUNTA(H308:R308)</f>
        <v>0</v>
      </c>
      <c r="G308" s="33">
        <f>COUNTA(S308:AT308)</f>
        <v>0</v>
      </c>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43"/>
      <c r="AV308" s="113">
        <f>IF(E308="neattiecas",1,IF(E308="atbilst pilnībā",10,IF(E308="atbilst daļēji",100,IF(E308="neatbilst",1000,0))))</f>
        <v>0</v>
      </c>
      <c r="AW308" s="113">
        <v>299</v>
      </c>
      <c r="AX308" s="113" t="s">
        <v>688</v>
      </c>
      <c r="AY308" s="113"/>
      <c r="AZ308" s="41"/>
      <c r="BA308" s="15"/>
      <c r="BB308" s="15"/>
      <c r="BC308" s="105"/>
      <c r="BD308" s="6"/>
      <c r="BE308" s="6"/>
      <c r="BF308" s="168"/>
      <c r="BG308" s="6"/>
      <c r="BH308" s="57"/>
    </row>
    <row r="309" spans="1:60" ht="35.1" customHeight="1" outlineLevel="1" collapsed="1" x14ac:dyDescent="0.25">
      <c r="A309" s="76">
        <v>300</v>
      </c>
      <c r="B309" s="56" t="s">
        <v>145</v>
      </c>
      <c r="C309" s="181" t="s">
        <v>80</v>
      </c>
      <c r="D309" s="182"/>
      <c r="E309" s="98">
        <f>IF(AV309&gt;999,"neatbilst",IF(AV309&gt;99,"atbilst daļēji",IF(AV309&gt;9,"atbilst pilnībā",IF(AV309&gt;0,"neattiecas",0))))</f>
        <v>0</v>
      </c>
      <c r="F309" s="48">
        <f>SUM(F310:F310)</f>
        <v>0</v>
      </c>
      <c r="G309" s="48">
        <f>SUM(G310:G310)</f>
        <v>0</v>
      </c>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8">
        <f>O8</f>
        <v>0</v>
      </c>
      <c r="AV309" s="113">
        <f>SUM(AV310:AV310)</f>
        <v>0</v>
      </c>
      <c r="AW309" s="113">
        <v>300</v>
      </c>
      <c r="AX309" s="113"/>
      <c r="AY309" s="113" t="s">
        <v>149</v>
      </c>
      <c r="AZ309" s="50"/>
      <c r="BA309" s="51">
        <f>MIN(BA310:BA310)</f>
        <v>0</v>
      </c>
      <c r="BB309" s="51">
        <f>MAX(BB310:BB310)</f>
        <v>0</v>
      </c>
      <c r="BC309" s="104"/>
      <c r="BD309" s="50"/>
      <c r="BE309" s="52"/>
      <c r="BF309" s="53"/>
      <c r="BG309" s="53"/>
      <c r="BH309" s="58"/>
    </row>
    <row r="310" spans="1:60" s="7" customFormat="1" ht="105.75" hidden="1" customHeight="1" outlineLevel="2" x14ac:dyDescent="0.25">
      <c r="A310" s="76">
        <v>301</v>
      </c>
      <c r="B310" s="203" t="s">
        <v>268</v>
      </c>
      <c r="C310" s="204"/>
      <c r="D310" s="55" t="s">
        <v>612</v>
      </c>
      <c r="E310" s="99"/>
      <c r="F310" s="42">
        <f>COUNTA(H310:R310)</f>
        <v>0</v>
      </c>
      <c r="G310" s="33">
        <f>COUNTA(S310:AT310)</f>
        <v>0</v>
      </c>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43"/>
      <c r="AV310" s="113">
        <f>IF(E310="neattiecas",1,IF(E310="atbilst pilnībā",10,IF(E310="atbilst daļēji",100,IF(E310="neatbilst",1000,0))))</f>
        <v>0</v>
      </c>
      <c r="AW310" s="113">
        <v>301</v>
      </c>
      <c r="AX310" s="113" t="s">
        <v>688</v>
      </c>
      <c r="AY310" s="113"/>
      <c r="AZ310" s="41"/>
      <c r="BA310" s="15"/>
      <c r="BB310" s="15"/>
      <c r="BC310" s="105"/>
      <c r="BD310" s="6"/>
      <c r="BE310" s="6"/>
      <c r="BF310" s="168"/>
      <c r="BG310" s="6"/>
      <c r="BH310" s="57"/>
    </row>
    <row r="311" spans="1:60" ht="35.1" customHeight="1" outlineLevel="1" collapsed="1" x14ac:dyDescent="0.25">
      <c r="A311" s="76">
        <v>302</v>
      </c>
      <c r="B311" s="56" t="s">
        <v>146</v>
      </c>
      <c r="C311" s="181" t="s">
        <v>53</v>
      </c>
      <c r="D311" s="182"/>
      <c r="E311" s="98">
        <f>IF(AV311&gt;999,"neatbilst",IF(AV311&gt;99,"atbilst daļēji",IF(AV311&gt;9,"atbilst pilnībā",IF(AV311&gt;0,"neattiecas",0))))</f>
        <v>0</v>
      </c>
      <c r="F311" s="48">
        <f>SUM(F312:F314)</f>
        <v>0</v>
      </c>
      <c r="G311" s="48">
        <f>SUM(G312:G314)</f>
        <v>0</v>
      </c>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8">
        <f>P8</f>
        <v>1</v>
      </c>
      <c r="AV311" s="113">
        <f>SUM(AV312:AV314)</f>
        <v>0</v>
      </c>
      <c r="AW311" s="113">
        <v>302</v>
      </c>
      <c r="AX311" s="113"/>
      <c r="AY311" s="113" t="s">
        <v>149</v>
      </c>
      <c r="AZ311" s="50"/>
      <c r="BA311" s="51">
        <f>MIN(BA312:BA314)</f>
        <v>0</v>
      </c>
      <c r="BB311" s="51">
        <f>MAX(BB312:BB314)</f>
        <v>0</v>
      </c>
      <c r="BC311" s="104"/>
      <c r="BD311" s="50"/>
      <c r="BE311" s="52"/>
      <c r="BF311" s="53"/>
      <c r="BG311" s="53"/>
      <c r="BH311" s="58"/>
    </row>
    <row r="312" spans="1:60" s="7" customFormat="1" ht="45" hidden="1" customHeight="1" outlineLevel="2" x14ac:dyDescent="0.25">
      <c r="A312" s="76">
        <v>303</v>
      </c>
      <c r="B312" s="203" t="s">
        <v>271</v>
      </c>
      <c r="C312" s="204"/>
      <c r="D312" s="54" t="s">
        <v>613</v>
      </c>
      <c r="E312" s="99"/>
      <c r="F312" s="42">
        <f>COUNTA(H312:R312)</f>
        <v>0</v>
      </c>
      <c r="G312" s="33">
        <f>COUNTA(S312:AT312)</f>
        <v>0</v>
      </c>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43"/>
      <c r="AV312" s="113">
        <f>IF(E312="neattiecas",1,IF(E312="atbilst pilnībā",10,IF(E312="atbilst daļēji",100,IF(E312="neatbilst",1000,0))))</f>
        <v>0</v>
      </c>
      <c r="AW312" s="113">
        <v>303</v>
      </c>
      <c r="AX312" s="113" t="s">
        <v>688</v>
      </c>
      <c r="AY312" s="113"/>
      <c r="AZ312" s="41"/>
      <c r="BA312" s="15"/>
      <c r="BB312" s="15"/>
      <c r="BC312" s="105"/>
      <c r="BD312" s="6"/>
      <c r="BE312" s="6"/>
      <c r="BF312" s="168"/>
      <c r="BG312" s="6"/>
      <c r="BH312" s="57"/>
    </row>
    <row r="313" spans="1:60" s="7" customFormat="1" ht="48.75" hidden="1" customHeight="1" outlineLevel="2" x14ac:dyDescent="0.25">
      <c r="A313" s="76">
        <v>304</v>
      </c>
      <c r="B313" s="203" t="s">
        <v>270</v>
      </c>
      <c r="C313" s="204"/>
      <c r="D313" s="54" t="s">
        <v>676</v>
      </c>
      <c r="E313" s="99"/>
      <c r="F313" s="42">
        <f>COUNTA(H313:R313)</f>
        <v>0</v>
      </c>
      <c r="G313" s="33">
        <f>COUNTA(S313:AT313)</f>
        <v>0</v>
      </c>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43"/>
      <c r="AV313" s="113">
        <f>IF(E313="neattiecas",1,IF(E313="atbilst pilnībā",10,IF(E313="atbilst daļēji",100,IF(E313="neatbilst",1000,0))))</f>
        <v>0</v>
      </c>
      <c r="AW313" s="113">
        <v>304</v>
      </c>
      <c r="AX313" s="113" t="s">
        <v>688</v>
      </c>
      <c r="AY313" s="113"/>
      <c r="AZ313" s="41"/>
      <c r="BA313" s="15"/>
      <c r="BB313" s="15"/>
      <c r="BC313" s="105"/>
      <c r="BD313" s="6"/>
      <c r="BE313" s="6"/>
      <c r="BF313" s="168"/>
      <c r="BG313" s="6"/>
      <c r="BH313" s="57"/>
    </row>
    <row r="314" spans="1:60" s="7" customFormat="1" ht="99.75" hidden="1" customHeight="1" outlineLevel="2" x14ac:dyDescent="0.25">
      <c r="A314" s="76">
        <v>305</v>
      </c>
      <c r="B314" s="203" t="s">
        <v>269</v>
      </c>
      <c r="C314" s="204"/>
      <c r="D314" s="55" t="s">
        <v>677</v>
      </c>
      <c r="E314" s="99"/>
      <c r="F314" s="42">
        <f>COUNTA(H314:R314)</f>
        <v>0</v>
      </c>
      <c r="G314" s="33">
        <f>COUNTA(S314:AT314)</f>
        <v>0</v>
      </c>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43"/>
      <c r="AV314" s="113">
        <f>IF(E314="neattiecas",1,IF(E314="atbilst pilnībā",10,IF(E314="atbilst daļēji",100,IF(E314="neatbilst",1000,0))))</f>
        <v>0</v>
      </c>
      <c r="AW314" s="113">
        <v>305</v>
      </c>
      <c r="AX314" s="113" t="s">
        <v>688</v>
      </c>
      <c r="AY314" s="113"/>
      <c r="AZ314" s="41"/>
      <c r="BA314" s="15"/>
      <c r="BB314" s="15"/>
      <c r="BC314" s="105"/>
      <c r="BD314" s="6"/>
      <c r="BE314" s="6"/>
      <c r="BF314" s="168"/>
      <c r="BG314" s="6"/>
      <c r="BH314" s="57"/>
    </row>
    <row r="315" spans="1:60" ht="35.1" customHeight="1" outlineLevel="1" collapsed="1" x14ac:dyDescent="0.25">
      <c r="A315" s="76">
        <v>306</v>
      </c>
      <c r="B315" s="56" t="s">
        <v>147</v>
      </c>
      <c r="C315" s="181" t="s">
        <v>54</v>
      </c>
      <c r="D315" s="182"/>
      <c r="E315" s="98">
        <f>IF(AV315&gt;999,"neatbilst",IF(AV315&gt;99,"atbilst daļēji",IF(AV315&gt;9,"atbilst pilnībā",IF(AV315&gt;0,"neattiecas",0))))</f>
        <v>0</v>
      </c>
      <c r="F315" s="48">
        <f>SUM(F316:F324)</f>
        <v>0</v>
      </c>
      <c r="G315" s="48">
        <f>SUM(G316:G324)</f>
        <v>0</v>
      </c>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8">
        <f>Q8</f>
        <v>1</v>
      </c>
      <c r="AV315" s="113">
        <f>SUM(AV316:AV324)</f>
        <v>0</v>
      </c>
      <c r="AW315" s="113">
        <v>306</v>
      </c>
      <c r="AX315" s="113"/>
      <c r="AY315" s="113" t="s">
        <v>149</v>
      </c>
      <c r="AZ315" s="50"/>
      <c r="BA315" s="51">
        <f>MIN(BA316:BA324)</f>
        <v>0</v>
      </c>
      <c r="BB315" s="51">
        <f>MAX(BB316:BB324)</f>
        <v>0</v>
      </c>
      <c r="BC315" s="104"/>
      <c r="BD315" s="50"/>
      <c r="BE315" s="52"/>
      <c r="BF315" s="53"/>
      <c r="BG315" s="53"/>
      <c r="BH315" s="58"/>
    </row>
    <row r="316" spans="1:60" s="7" customFormat="1" ht="75.599999999999994" hidden="1" customHeight="1" outlineLevel="2" x14ac:dyDescent="0.25">
      <c r="A316" s="76">
        <v>307</v>
      </c>
      <c r="B316" s="203" t="s">
        <v>272</v>
      </c>
      <c r="C316" s="204"/>
      <c r="D316" s="55" t="s">
        <v>646</v>
      </c>
      <c r="E316" s="99"/>
      <c r="F316" s="42">
        <f t="shared" ref="F316:F324" si="44">COUNTA(H316:R316)</f>
        <v>0</v>
      </c>
      <c r="G316" s="33">
        <f t="shared" ref="G316:G324" si="45">COUNTA(S316:AT316)</f>
        <v>0</v>
      </c>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43"/>
      <c r="AV316" s="113">
        <f t="shared" ref="AV316:AV324" si="46">IF(E316="neattiecas",1,IF(E316="atbilst pilnībā",10,IF(E316="atbilst daļēji",100,IF(E316="neatbilst",1000,0))))</f>
        <v>0</v>
      </c>
      <c r="AW316" s="113">
        <v>307</v>
      </c>
      <c r="AX316" s="113" t="s">
        <v>688</v>
      </c>
      <c r="AY316" s="113"/>
      <c r="AZ316" s="41"/>
      <c r="BA316" s="15"/>
      <c r="BB316" s="15"/>
      <c r="BC316" s="105"/>
      <c r="BD316" s="6"/>
      <c r="BE316" s="6"/>
      <c r="BF316" s="168"/>
      <c r="BG316" s="6"/>
      <c r="BH316" s="57"/>
    </row>
    <row r="317" spans="1:60" s="7" customFormat="1" ht="72" hidden="1" customHeight="1" outlineLevel="2" x14ac:dyDescent="0.25">
      <c r="A317" s="76">
        <v>308</v>
      </c>
      <c r="B317" s="203" t="s">
        <v>273</v>
      </c>
      <c r="C317" s="204"/>
      <c r="D317" s="55" t="s">
        <v>620</v>
      </c>
      <c r="E317" s="99"/>
      <c r="F317" s="42">
        <f t="shared" si="44"/>
        <v>0</v>
      </c>
      <c r="G317" s="33">
        <f t="shared" si="45"/>
        <v>0</v>
      </c>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43"/>
      <c r="AV317" s="113">
        <f t="shared" si="46"/>
        <v>0</v>
      </c>
      <c r="AW317" s="113">
        <v>308</v>
      </c>
      <c r="AX317" s="113" t="s">
        <v>688</v>
      </c>
      <c r="AY317" s="113"/>
      <c r="AZ317" s="41"/>
      <c r="BA317" s="15"/>
      <c r="BB317" s="15"/>
      <c r="BC317" s="105"/>
      <c r="BD317" s="6"/>
      <c r="BE317" s="6"/>
      <c r="BF317" s="168"/>
      <c r="BG317" s="6"/>
      <c r="BH317" s="57"/>
    </row>
    <row r="318" spans="1:60" s="7" customFormat="1" ht="85.5" hidden="1" customHeight="1" outlineLevel="2" x14ac:dyDescent="0.25">
      <c r="A318" s="76">
        <v>309</v>
      </c>
      <c r="B318" s="203" t="s">
        <v>274</v>
      </c>
      <c r="C318" s="204"/>
      <c r="D318" s="55" t="s">
        <v>621</v>
      </c>
      <c r="E318" s="99"/>
      <c r="F318" s="42">
        <f t="shared" si="44"/>
        <v>0</v>
      </c>
      <c r="G318" s="33">
        <f t="shared" si="45"/>
        <v>0</v>
      </c>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43"/>
      <c r="AV318" s="113">
        <f t="shared" si="46"/>
        <v>0</v>
      </c>
      <c r="AW318" s="113">
        <v>309</v>
      </c>
      <c r="AX318" s="113" t="s">
        <v>688</v>
      </c>
      <c r="AY318" s="113"/>
      <c r="AZ318" s="41"/>
      <c r="BA318" s="15"/>
      <c r="BB318" s="15"/>
      <c r="BC318" s="105"/>
      <c r="BD318" s="6"/>
      <c r="BE318" s="6"/>
      <c r="BF318" s="168"/>
      <c r="BG318" s="6"/>
      <c r="BH318" s="57"/>
    </row>
    <row r="319" spans="1:60" s="7" customFormat="1" ht="106.5" hidden="1" customHeight="1" outlineLevel="2" x14ac:dyDescent="0.25">
      <c r="A319" s="76">
        <v>310</v>
      </c>
      <c r="B319" s="203" t="s">
        <v>275</v>
      </c>
      <c r="C319" s="204"/>
      <c r="D319" s="55" t="s">
        <v>622</v>
      </c>
      <c r="E319" s="99"/>
      <c r="F319" s="42">
        <f t="shared" si="44"/>
        <v>0</v>
      </c>
      <c r="G319" s="33">
        <f t="shared" si="45"/>
        <v>0</v>
      </c>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43"/>
      <c r="AV319" s="113">
        <f t="shared" si="46"/>
        <v>0</v>
      </c>
      <c r="AW319" s="113">
        <v>310</v>
      </c>
      <c r="AX319" s="113" t="s">
        <v>688</v>
      </c>
      <c r="AY319" s="113"/>
      <c r="AZ319" s="41"/>
      <c r="BA319" s="15"/>
      <c r="BB319" s="15"/>
      <c r="BC319" s="105"/>
      <c r="BD319" s="6"/>
      <c r="BE319" s="6"/>
      <c r="BF319" s="168"/>
      <c r="BG319" s="6"/>
      <c r="BH319" s="57"/>
    </row>
    <row r="320" spans="1:60" s="7" customFormat="1" ht="143.25" hidden="1" customHeight="1" outlineLevel="2" x14ac:dyDescent="0.25">
      <c r="A320" s="76">
        <v>311</v>
      </c>
      <c r="B320" s="203" t="s">
        <v>276</v>
      </c>
      <c r="C320" s="204"/>
      <c r="D320" s="55" t="s">
        <v>623</v>
      </c>
      <c r="E320" s="99"/>
      <c r="F320" s="42">
        <f t="shared" si="44"/>
        <v>0</v>
      </c>
      <c r="G320" s="33">
        <f t="shared" si="45"/>
        <v>0</v>
      </c>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43"/>
      <c r="AV320" s="113">
        <f t="shared" si="46"/>
        <v>0</v>
      </c>
      <c r="AW320" s="113">
        <v>311</v>
      </c>
      <c r="AX320" s="113" t="s">
        <v>688</v>
      </c>
      <c r="AY320" s="113"/>
      <c r="AZ320" s="41"/>
      <c r="BA320" s="15"/>
      <c r="BB320" s="15"/>
      <c r="BC320" s="105"/>
      <c r="BD320" s="6"/>
      <c r="BE320" s="6"/>
      <c r="BF320" s="168"/>
      <c r="BG320" s="6"/>
      <c r="BH320" s="57"/>
    </row>
    <row r="321" spans="1:60" s="7" customFormat="1" ht="45" hidden="1" customHeight="1" outlineLevel="2" x14ac:dyDescent="0.25">
      <c r="A321" s="76">
        <v>312</v>
      </c>
      <c r="B321" s="180" t="s">
        <v>280</v>
      </c>
      <c r="C321" s="180"/>
      <c r="D321" s="55" t="s">
        <v>624</v>
      </c>
      <c r="E321" s="99"/>
      <c r="F321" s="42">
        <f t="shared" si="44"/>
        <v>0</v>
      </c>
      <c r="G321" s="33">
        <f t="shared" si="45"/>
        <v>0</v>
      </c>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43"/>
      <c r="AV321" s="113">
        <f t="shared" si="46"/>
        <v>0</v>
      </c>
      <c r="AW321" s="113">
        <v>312</v>
      </c>
      <c r="AX321" s="113" t="s">
        <v>688</v>
      </c>
      <c r="AY321" s="113"/>
      <c r="AZ321" s="41"/>
      <c r="BA321" s="15"/>
      <c r="BB321" s="15"/>
      <c r="BC321" s="105"/>
      <c r="BD321" s="6"/>
      <c r="BE321" s="6"/>
      <c r="BF321" s="168"/>
      <c r="BG321" s="6"/>
      <c r="BH321" s="57"/>
    </row>
    <row r="322" spans="1:60" s="7" customFormat="1" ht="123.75" hidden="1" customHeight="1" outlineLevel="2" x14ac:dyDescent="0.25">
      <c r="A322" s="76">
        <v>313</v>
      </c>
      <c r="B322" s="203" t="s">
        <v>277</v>
      </c>
      <c r="C322" s="204"/>
      <c r="D322" s="55" t="s">
        <v>625</v>
      </c>
      <c r="E322" s="99"/>
      <c r="F322" s="42">
        <f t="shared" si="44"/>
        <v>0</v>
      </c>
      <c r="G322" s="33">
        <f t="shared" si="45"/>
        <v>0</v>
      </c>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43"/>
      <c r="AV322" s="113">
        <f t="shared" si="46"/>
        <v>0</v>
      </c>
      <c r="AW322" s="113">
        <v>313</v>
      </c>
      <c r="AX322" s="113" t="s">
        <v>688</v>
      </c>
      <c r="AY322" s="113"/>
      <c r="AZ322" s="41"/>
      <c r="BA322" s="15"/>
      <c r="BB322" s="15"/>
      <c r="BC322" s="105"/>
      <c r="BD322" s="6"/>
      <c r="BE322" s="6"/>
      <c r="BF322" s="168"/>
      <c r="BG322" s="6"/>
      <c r="BH322" s="57"/>
    </row>
    <row r="323" spans="1:60" s="7" customFormat="1" ht="96.75" hidden="1" customHeight="1" outlineLevel="2" x14ac:dyDescent="0.25">
      <c r="A323" s="76">
        <v>314</v>
      </c>
      <c r="B323" s="203" t="s">
        <v>278</v>
      </c>
      <c r="C323" s="204"/>
      <c r="D323" s="55" t="s">
        <v>626</v>
      </c>
      <c r="E323" s="99"/>
      <c r="F323" s="42">
        <f t="shared" si="44"/>
        <v>0</v>
      </c>
      <c r="G323" s="33">
        <f t="shared" si="45"/>
        <v>0</v>
      </c>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43"/>
      <c r="AV323" s="113">
        <f t="shared" si="46"/>
        <v>0</v>
      </c>
      <c r="AW323" s="113">
        <v>314</v>
      </c>
      <c r="AX323" s="113" t="s">
        <v>688</v>
      </c>
      <c r="AY323" s="113"/>
      <c r="AZ323" s="41"/>
      <c r="BA323" s="15"/>
      <c r="BB323" s="15"/>
      <c r="BC323" s="105"/>
      <c r="BD323" s="6"/>
      <c r="BE323" s="6"/>
      <c r="BF323" s="168"/>
      <c r="BG323" s="6"/>
      <c r="BH323" s="57"/>
    </row>
    <row r="324" spans="1:60" s="7" customFormat="1" ht="85.5" hidden="1" customHeight="1" outlineLevel="2" x14ac:dyDescent="0.25">
      <c r="A324" s="76">
        <v>315</v>
      </c>
      <c r="B324" s="203" t="s">
        <v>279</v>
      </c>
      <c r="C324" s="204"/>
      <c r="D324" s="55" t="s">
        <v>627</v>
      </c>
      <c r="E324" s="99"/>
      <c r="F324" s="42">
        <f t="shared" si="44"/>
        <v>0</v>
      </c>
      <c r="G324" s="33">
        <f t="shared" si="45"/>
        <v>0</v>
      </c>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43"/>
      <c r="AV324" s="113">
        <f t="shared" si="46"/>
        <v>0</v>
      </c>
      <c r="AW324" s="113">
        <v>315</v>
      </c>
      <c r="AX324" s="113" t="s">
        <v>688</v>
      </c>
      <c r="AY324" s="113"/>
      <c r="AZ324" s="41"/>
      <c r="BA324" s="15"/>
      <c r="BB324" s="15"/>
      <c r="BC324" s="105"/>
      <c r="BD324" s="6"/>
      <c r="BE324" s="6"/>
      <c r="BF324" s="168"/>
      <c r="BG324" s="6"/>
      <c r="BH324" s="57"/>
    </row>
    <row r="325" spans="1:60" ht="35.1" customHeight="1" outlineLevel="1" collapsed="1" x14ac:dyDescent="0.25">
      <c r="A325" s="76">
        <v>316</v>
      </c>
      <c r="B325" s="56" t="s">
        <v>148</v>
      </c>
      <c r="C325" s="181" t="s">
        <v>55</v>
      </c>
      <c r="D325" s="182"/>
      <c r="E325" s="98">
        <f>IF(AV325&gt;999,"neatbilst",IF(AV325&gt;99,"atbilst daļēji",IF(AV325&gt;9,"atbilst pilnībā",IF(AV325&gt;0,"neattiecas",0))))</f>
        <v>0</v>
      </c>
      <c r="F325" s="48">
        <f>SUM(F326:F331)</f>
        <v>0</v>
      </c>
      <c r="G325" s="48">
        <f>SUM(G326:G331)</f>
        <v>0</v>
      </c>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8">
        <f>R8</f>
        <v>0</v>
      </c>
      <c r="AV325" s="113">
        <f>SUM(AV326:AV331)</f>
        <v>0</v>
      </c>
      <c r="AW325" s="113">
        <v>316</v>
      </c>
      <c r="AX325" s="113"/>
      <c r="AY325" s="113" t="s">
        <v>149</v>
      </c>
      <c r="AZ325" s="50"/>
      <c r="BA325" s="51">
        <f>MIN(BA326:BA331)</f>
        <v>0</v>
      </c>
      <c r="BB325" s="51">
        <f>MAX(BB326:BB331)</f>
        <v>0</v>
      </c>
      <c r="BC325" s="104"/>
      <c r="BD325" s="50"/>
      <c r="BE325" s="52"/>
      <c r="BF325" s="53"/>
      <c r="BG325" s="53"/>
      <c r="BH325" s="58"/>
    </row>
    <row r="326" spans="1:60" s="7" customFormat="1" ht="33" hidden="1" customHeight="1" outlineLevel="2" x14ac:dyDescent="0.25">
      <c r="A326" s="76">
        <v>317</v>
      </c>
      <c r="B326" s="180" t="s">
        <v>281</v>
      </c>
      <c r="C326" s="180"/>
      <c r="D326" s="55" t="s">
        <v>614</v>
      </c>
      <c r="E326" s="99"/>
      <c r="F326" s="42">
        <f t="shared" ref="F326:F331" si="47">COUNTA(H326:R326)</f>
        <v>0</v>
      </c>
      <c r="G326" s="33">
        <f t="shared" ref="G326:G331" si="48">COUNTA(S326:AT326)</f>
        <v>0</v>
      </c>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43"/>
      <c r="AV326" s="113">
        <f t="shared" ref="AV326:AV331" si="49">IF(E326="neattiecas",1,IF(E326="atbilst pilnībā",10,IF(E326="atbilst daļēji",100,IF(E326="neatbilst",1000,0))))</f>
        <v>0</v>
      </c>
      <c r="AW326" s="113">
        <v>317</v>
      </c>
      <c r="AX326" s="113" t="s">
        <v>688</v>
      </c>
      <c r="AY326" s="113"/>
      <c r="AZ326" s="41"/>
      <c r="BA326" s="15"/>
      <c r="BB326" s="15"/>
      <c r="BC326" s="105"/>
      <c r="BD326" s="6"/>
      <c r="BE326" s="6"/>
      <c r="BF326" s="168"/>
      <c r="BG326" s="6"/>
      <c r="BH326" s="57"/>
    </row>
    <row r="327" spans="1:60" s="7" customFormat="1" ht="33" hidden="1" customHeight="1" outlineLevel="2" x14ac:dyDescent="0.25">
      <c r="A327" s="76">
        <v>318</v>
      </c>
      <c r="B327" s="180" t="s">
        <v>282</v>
      </c>
      <c r="C327" s="180"/>
      <c r="D327" s="55" t="s">
        <v>615</v>
      </c>
      <c r="E327" s="99"/>
      <c r="F327" s="42">
        <f t="shared" si="47"/>
        <v>0</v>
      </c>
      <c r="G327" s="33">
        <f t="shared" si="48"/>
        <v>0</v>
      </c>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43"/>
      <c r="AV327" s="113">
        <f t="shared" si="49"/>
        <v>0</v>
      </c>
      <c r="AW327" s="113">
        <v>318</v>
      </c>
      <c r="AX327" s="113" t="s">
        <v>688</v>
      </c>
      <c r="AY327" s="113"/>
      <c r="AZ327" s="41"/>
      <c r="BA327" s="15"/>
      <c r="BB327" s="15"/>
      <c r="BC327" s="105"/>
      <c r="BD327" s="6"/>
      <c r="BE327" s="6"/>
      <c r="BF327" s="168"/>
      <c r="BG327" s="6"/>
      <c r="BH327" s="57"/>
    </row>
    <row r="328" spans="1:60" s="7" customFormat="1" ht="33" hidden="1" customHeight="1" outlineLevel="2" x14ac:dyDescent="0.25">
      <c r="A328" s="76">
        <v>319</v>
      </c>
      <c r="B328" s="180" t="s">
        <v>283</v>
      </c>
      <c r="C328" s="180"/>
      <c r="D328" s="55" t="s">
        <v>616</v>
      </c>
      <c r="E328" s="99"/>
      <c r="F328" s="42">
        <f t="shared" si="47"/>
        <v>0</v>
      </c>
      <c r="G328" s="33">
        <f t="shared" si="48"/>
        <v>0</v>
      </c>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43"/>
      <c r="AV328" s="113">
        <f t="shared" si="49"/>
        <v>0</v>
      </c>
      <c r="AW328" s="113">
        <v>319</v>
      </c>
      <c r="AX328" s="113" t="s">
        <v>688</v>
      </c>
      <c r="AY328" s="113"/>
      <c r="AZ328" s="41"/>
      <c r="BA328" s="15"/>
      <c r="BB328" s="15"/>
      <c r="BC328" s="105"/>
      <c r="BD328" s="6"/>
      <c r="BE328" s="6"/>
      <c r="BF328" s="168"/>
      <c r="BG328" s="6"/>
      <c r="BH328" s="57"/>
    </row>
    <row r="329" spans="1:60" s="7" customFormat="1" ht="33" hidden="1" customHeight="1" outlineLevel="2" x14ac:dyDescent="0.25">
      <c r="A329" s="76">
        <v>320</v>
      </c>
      <c r="B329" s="180" t="s">
        <v>284</v>
      </c>
      <c r="C329" s="180"/>
      <c r="D329" s="55" t="s">
        <v>617</v>
      </c>
      <c r="E329" s="99"/>
      <c r="F329" s="42">
        <f t="shared" si="47"/>
        <v>0</v>
      </c>
      <c r="G329" s="33">
        <f t="shared" si="48"/>
        <v>0</v>
      </c>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43"/>
      <c r="AV329" s="113">
        <f t="shared" si="49"/>
        <v>0</v>
      </c>
      <c r="AW329" s="113">
        <v>320</v>
      </c>
      <c r="AX329" s="113" t="s">
        <v>688</v>
      </c>
      <c r="AY329" s="113"/>
      <c r="AZ329" s="41"/>
      <c r="BA329" s="15"/>
      <c r="BB329" s="15"/>
      <c r="BC329" s="105"/>
      <c r="BD329" s="6"/>
      <c r="BE329" s="6"/>
      <c r="BF329" s="168"/>
      <c r="BG329" s="6"/>
      <c r="BH329" s="57"/>
    </row>
    <row r="330" spans="1:60" s="7" customFormat="1" ht="33" hidden="1" customHeight="1" outlineLevel="2" x14ac:dyDescent="0.25">
      <c r="A330" s="76">
        <v>321</v>
      </c>
      <c r="B330" s="180" t="s">
        <v>285</v>
      </c>
      <c r="C330" s="180"/>
      <c r="D330" s="55" t="s">
        <v>618</v>
      </c>
      <c r="E330" s="99"/>
      <c r="F330" s="42">
        <f t="shared" si="47"/>
        <v>0</v>
      </c>
      <c r="G330" s="33">
        <f t="shared" si="48"/>
        <v>0</v>
      </c>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43"/>
      <c r="AV330" s="113">
        <f t="shared" si="49"/>
        <v>0</v>
      </c>
      <c r="AW330" s="113">
        <v>321</v>
      </c>
      <c r="AX330" s="113" t="s">
        <v>688</v>
      </c>
      <c r="AY330" s="113"/>
      <c r="AZ330" s="41"/>
      <c r="BA330" s="15"/>
      <c r="BB330" s="15"/>
      <c r="BC330" s="105"/>
      <c r="BD330" s="6"/>
      <c r="BE330" s="6"/>
      <c r="BF330" s="168"/>
      <c r="BG330" s="6"/>
      <c r="BH330" s="57"/>
    </row>
    <row r="331" spans="1:60" s="7" customFormat="1" ht="33" hidden="1" customHeight="1" outlineLevel="2" x14ac:dyDescent="0.25">
      <c r="A331" s="76">
        <v>322</v>
      </c>
      <c r="B331" s="180" t="s">
        <v>286</v>
      </c>
      <c r="C331" s="180"/>
      <c r="D331" s="55" t="s">
        <v>619</v>
      </c>
      <c r="E331" s="99"/>
      <c r="F331" s="42">
        <f t="shared" si="47"/>
        <v>0</v>
      </c>
      <c r="G331" s="33">
        <f t="shared" si="48"/>
        <v>0</v>
      </c>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43"/>
      <c r="AV331" s="113">
        <f t="shared" si="49"/>
        <v>0</v>
      </c>
      <c r="AW331" s="113">
        <v>322</v>
      </c>
      <c r="AX331" s="113" t="s">
        <v>688</v>
      </c>
      <c r="AY331" s="113"/>
      <c r="AZ331" s="41"/>
      <c r="BA331" s="15"/>
      <c r="BB331" s="15"/>
      <c r="BC331" s="105"/>
      <c r="BD331" s="6"/>
      <c r="BE331" s="6"/>
      <c r="BF331" s="168"/>
      <c r="BG331" s="6"/>
      <c r="BH331" s="57"/>
    </row>
  </sheetData>
  <autoFilter ref="A9:BH9" xr:uid="{5C29325A-3017-4C33-BC67-1E9027632F78}"/>
  <mergeCells count="397">
    <mergeCell ref="B240:C240"/>
    <mergeCell ref="B241:C241"/>
    <mergeCell ref="B242:C242"/>
    <mergeCell ref="B244:C244"/>
    <mergeCell ref="B247:C247"/>
    <mergeCell ref="B246:C246"/>
    <mergeCell ref="B266:C266"/>
    <mergeCell ref="B262:C262"/>
    <mergeCell ref="C258:D258"/>
    <mergeCell ref="B249:C249"/>
    <mergeCell ref="C243:D243"/>
    <mergeCell ref="B252:C252"/>
    <mergeCell ref="C250:D250"/>
    <mergeCell ref="B256:C256"/>
    <mergeCell ref="B257:C257"/>
    <mergeCell ref="C253:D253"/>
    <mergeCell ref="C255:D255"/>
    <mergeCell ref="B260:C260"/>
    <mergeCell ref="B322:C322"/>
    <mergeCell ref="B323:C323"/>
    <mergeCell ref="B324:C324"/>
    <mergeCell ref="B321:C321"/>
    <mergeCell ref="B237:C237"/>
    <mergeCell ref="B245:C245"/>
    <mergeCell ref="B248:C248"/>
    <mergeCell ref="B251:C251"/>
    <mergeCell ref="B254:C254"/>
    <mergeCell ref="B302:C302"/>
    <mergeCell ref="B305:C305"/>
    <mergeCell ref="B307:C307"/>
    <mergeCell ref="B312:C312"/>
    <mergeCell ref="B310:C310"/>
    <mergeCell ref="C306:D306"/>
    <mergeCell ref="C309:D309"/>
    <mergeCell ref="B317:C317"/>
    <mergeCell ref="B318:C318"/>
    <mergeCell ref="B319:C319"/>
    <mergeCell ref="B273:E273"/>
    <mergeCell ref="B238:C238"/>
    <mergeCell ref="B259:C259"/>
    <mergeCell ref="B261:C261"/>
    <mergeCell ref="B271:C271"/>
    <mergeCell ref="B145:C145"/>
    <mergeCell ref="B150:C150"/>
    <mergeCell ref="B152:C152"/>
    <mergeCell ref="B155:C155"/>
    <mergeCell ref="B160:C160"/>
    <mergeCell ref="B162:C162"/>
    <mergeCell ref="B166:C166"/>
    <mergeCell ref="B165:C165"/>
    <mergeCell ref="C161:D161"/>
    <mergeCell ref="C164:D164"/>
    <mergeCell ref="B330:C330"/>
    <mergeCell ref="B331:C331"/>
    <mergeCell ref="B234:C234"/>
    <mergeCell ref="C230:D230"/>
    <mergeCell ref="C205:D205"/>
    <mergeCell ref="B215:C215"/>
    <mergeCell ref="B216:C216"/>
    <mergeCell ref="C211:D211"/>
    <mergeCell ref="C220:D220"/>
    <mergeCell ref="C218:D218"/>
    <mergeCell ref="B219:C219"/>
    <mergeCell ref="B222:C222"/>
    <mergeCell ref="B223:C223"/>
    <mergeCell ref="B212:C212"/>
    <mergeCell ref="B217:C217"/>
    <mergeCell ref="B214:C214"/>
    <mergeCell ref="C315:D315"/>
    <mergeCell ref="B327:C327"/>
    <mergeCell ref="B328:C328"/>
    <mergeCell ref="B329:C329"/>
    <mergeCell ref="C325:D325"/>
    <mergeCell ref="B235:C235"/>
    <mergeCell ref="B326:C326"/>
    <mergeCell ref="B320:C320"/>
    <mergeCell ref="B233:C233"/>
    <mergeCell ref="B200:C200"/>
    <mergeCell ref="B202:C202"/>
    <mergeCell ref="B206:C206"/>
    <mergeCell ref="B231:C231"/>
    <mergeCell ref="B232:C232"/>
    <mergeCell ref="B221:C221"/>
    <mergeCell ref="B199:C199"/>
    <mergeCell ref="B204:C204"/>
    <mergeCell ref="C201:D201"/>
    <mergeCell ref="B210:C210"/>
    <mergeCell ref="B208:C208"/>
    <mergeCell ref="B209:C209"/>
    <mergeCell ref="B207:C207"/>
    <mergeCell ref="B213:C213"/>
    <mergeCell ref="B224:C224"/>
    <mergeCell ref="B225:C225"/>
    <mergeCell ref="B226:C226"/>
    <mergeCell ref="B227:C227"/>
    <mergeCell ref="B228:C228"/>
    <mergeCell ref="B229:C229"/>
    <mergeCell ref="B172:C172"/>
    <mergeCell ref="B180:C180"/>
    <mergeCell ref="B181:C181"/>
    <mergeCell ref="C176:D176"/>
    <mergeCell ref="B186:C186"/>
    <mergeCell ref="C182:D182"/>
    <mergeCell ref="B192:C192"/>
    <mergeCell ref="B198:C198"/>
    <mergeCell ref="B175:C175"/>
    <mergeCell ref="B183:C183"/>
    <mergeCell ref="B177:C177"/>
    <mergeCell ref="B188:C188"/>
    <mergeCell ref="B189:C189"/>
    <mergeCell ref="B190:C190"/>
    <mergeCell ref="C187:D187"/>
    <mergeCell ref="C191:D191"/>
    <mergeCell ref="B173:C173"/>
    <mergeCell ref="B174:C174"/>
    <mergeCell ref="B185:C185"/>
    <mergeCell ref="B184:C184"/>
    <mergeCell ref="B193:C193"/>
    <mergeCell ref="B194:C194"/>
    <mergeCell ref="B195:C195"/>
    <mergeCell ref="B196:C196"/>
    <mergeCell ref="B120:C120"/>
    <mergeCell ref="B121:C121"/>
    <mergeCell ref="B122:C122"/>
    <mergeCell ref="C115:D115"/>
    <mergeCell ref="B127:E127"/>
    <mergeCell ref="C168:D168"/>
    <mergeCell ref="B170:C170"/>
    <mergeCell ref="B171:C171"/>
    <mergeCell ref="B169:C169"/>
    <mergeCell ref="B146:C146"/>
    <mergeCell ref="B147:C147"/>
    <mergeCell ref="B149:C149"/>
    <mergeCell ref="C144:D144"/>
    <mergeCell ref="B153:C153"/>
    <mergeCell ref="B154:C154"/>
    <mergeCell ref="C151:D151"/>
    <mergeCell ref="B163:C163"/>
    <mergeCell ref="B148:C148"/>
    <mergeCell ref="B156:C156"/>
    <mergeCell ref="B157:C157"/>
    <mergeCell ref="B158:C158"/>
    <mergeCell ref="B159:C159"/>
    <mergeCell ref="B167:C167"/>
    <mergeCell ref="B143:C143"/>
    <mergeCell ref="B134:C134"/>
    <mergeCell ref="C128:D128"/>
    <mergeCell ref="B125:C125"/>
    <mergeCell ref="B126:C126"/>
    <mergeCell ref="B138:C138"/>
    <mergeCell ref="B141:C141"/>
    <mergeCell ref="B142:C142"/>
    <mergeCell ref="C136:D136"/>
    <mergeCell ref="B135:C135"/>
    <mergeCell ref="B129:C129"/>
    <mergeCell ref="B137:C137"/>
    <mergeCell ref="B139:C139"/>
    <mergeCell ref="B140:C140"/>
    <mergeCell ref="B132:C132"/>
    <mergeCell ref="B133:C133"/>
    <mergeCell ref="B130:C130"/>
    <mergeCell ref="B131:C131"/>
    <mergeCell ref="B117:C117"/>
    <mergeCell ref="B116:C116"/>
    <mergeCell ref="B73:C73"/>
    <mergeCell ref="B77:C77"/>
    <mergeCell ref="B79:C79"/>
    <mergeCell ref="B84:C84"/>
    <mergeCell ref="B85:C85"/>
    <mergeCell ref="B86:C86"/>
    <mergeCell ref="B114:C114"/>
    <mergeCell ref="C82:D82"/>
    <mergeCell ref="C87:D87"/>
    <mergeCell ref="B83:C83"/>
    <mergeCell ref="B76:C76"/>
    <mergeCell ref="B80:C80"/>
    <mergeCell ref="B81:C81"/>
    <mergeCell ref="B89:C89"/>
    <mergeCell ref="B100:C100"/>
    <mergeCell ref="C91:D91"/>
    <mergeCell ref="C95:D95"/>
    <mergeCell ref="C98:D98"/>
    <mergeCell ref="C103:D103"/>
    <mergeCell ref="B112:C112"/>
    <mergeCell ref="C118:D118"/>
    <mergeCell ref="C123:D123"/>
    <mergeCell ref="C109:D109"/>
    <mergeCell ref="C113:D113"/>
    <mergeCell ref="B90:C90"/>
    <mergeCell ref="B74:C74"/>
    <mergeCell ref="B88:C88"/>
    <mergeCell ref="B110:C110"/>
    <mergeCell ref="B105:C105"/>
    <mergeCell ref="B106:C106"/>
    <mergeCell ref="B107:C107"/>
    <mergeCell ref="B111:C111"/>
    <mergeCell ref="B108:C108"/>
    <mergeCell ref="B104:C104"/>
    <mergeCell ref="B93:C93"/>
    <mergeCell ref="B94:C94"/>
    <mergeCell ref="B97:C97"/>
    <mergeCell ref="C78:D78"/>
    <mergeCell ref="B75:C75"/>
    <mergeCell ref="B101:C101"/>
    <mergeCell ref="B102:C102"/>
    <mergeCell ref="B92:C92"/>
    <mergeCell ref="B96:C96"/>
    <mergeCell ref="B99:C99"/>
    <mergeCell ref="C56:D56"/>
    <mergeCell ref="C58:D58"/>
    <mergeCell ref="C60:D60"/>
    <mergeCell ref="C67:D67"/>
    <mergeCell ref="C72:D72"/>
    <mergeCell ref="B50:C50"/>
    <mergeCell ref="B51:C51"/>
    <mergeCell ref="B52:C52"/>
    <mergeCell ref="B55:C55"/>
    <mergeCell ref="B57:C57"/>
    <mergeCell ref="B61:C61"/>
    <mergeCell ref="B64:C64"/>
    <mergeCell ref="B62:C62"/>
    <mergeCell ref="B63:C63"/>
    <mergeCell ref="B59:C59"/>
    <mergeCell ref="B66:C66"/>
    <mergeCell ref="B68:C68"/>
    <mergeCell ref="B65:C65"/>
    <mergeCell ref="B69:C69"/>
    <mergeCell ref="B70:C70"/>
    <mergeCell ref="B71:C71"/>
    <mergeCell ref="F1:G2"/>
    <mergeCell ref="S2:S5"/>
    <mergeCell ref="T2:T5"/>
    <mergeCell ref="U2:U5"/>
    <mergeCell ref="H1:R1"/>
    <mergeCell ref="F3:F8"/>
    <mergeCell ref="G3:G8"/>
    <mergeCell ref="Z2:Z5"/>
    <mergeCell ref="AA2:AA5"/>
    <mergeCell ref="V2:V5"/>
    <mergeCell ref="B2:C2"/>
    <mergeCell ref="B4:C4"/>
    <mergeCell ref="B10:E10"/>
    <mergeCell ref="B12:C12"/>
    <mergeCell ref="B22:C22"/>
    <mergeCell ref="B23:C23"/>
    <mergeCell ref="B24:C24"/>
    <mergeCell ref="B13:C13"/>
    <mergeCell ref="B19:C19"/>
    <mergeCell ref="B21:C21"/>
    <mergeCell ref="C20:D20"/>
    <mergeCell ref="C14:D14"/>
    <mergeCell ref="B15:C15"/>
    <mergeCell ref="B16:C16"/>
    <mergeCell ref="D2:E2"/>
    <mergeCell ref="A7:A8"/>
    <mergeCell ref="B17:C17"/>
    <mergeCell ref="B18:C18"/>
    <mergeCell ref="C11:D11"/>
    <mergeCell ref="B28:C28"/>
    <mergeCell ref="B26:C26"/>
    <mergeCell ref="C25:D25"/>
    <mergeCell ref="C27:D27"/>
    <mergeCell ref="C31:D31"/>
    <mergeCell ref="B29:C29"/>
    <mergeCell ref="B30:C30"/>
    <mergeCell ref="BF4:BG4"/>
    <mergeCell ref="H2:H5"/>
    <mergeCell ref="I2:I5"/>
    <mergeCell ref="J2:J5"/>
    <mergeCell ref="K2:K5"/>
    <mergeCell ref="L2:L5"/>
    <mergeCell ref="M2:M5"/>
    <mergeCell ref="N2:N5"/>
    <mergeCell ref="O2:O5"/>
    <mergeCell ref="BA3:BB3"/>
    <mergeCell ref="BF3:BG3"/>
    <mergeCell ref="AZ1:AZ8"/>
    <mergeCell ref="BA4:BB4"/>
    <mergeCell ref="BA1:BB1"/>
    <mergeCell ref="P2:P5"/>
    <mergeCell ref="Q2:Q5"/>
    <mergeCell ref="R2:R5"/>
    <mergeCell ref="BC6:BC7"/>
    <mergeCell ref="BD6:BD7"/>
    <mergeCell ref="AO2:AO5"/>
    <mergeCell ref="AS2:AS5"/>
    <mergeCell ref="AB2:AB5"/>
    <mergeCell ref="AC2:AC5"/>
    <mergeCell ref="AH2:AH5"/>
    <mergeCell ref="B268:C268"/>
    <mergeCell ref="C236:D236"/>
    <mergeCell ref="C274:D274"/>
    <mergeCell ref="B285:C285"/>
    <mergeCell ref="B286:C286"/>
    <mergeCell ref="C283:D283"/>
    <mergeCell ref="B288:C288"/>
    <mergeCell ref="B284:C284"/>
    <mergeCell ref="B282:C282"/>
    <mergeCell ref="B280:C280"/>
    <mergeCell ref="B276:C276"/>
    <mergeCell ref="B277:C277"/>
    <mergeCell ref="B278:C278"/>
    <mergeCell ref="B279:C279"/>
    <mergeCell ref="B281:C281"/>
    <mergeCell ref="B275:C275"/>
    <mergeCell ref="B272:C272"/>
    <mergeCell ref="B269:C269"/>
    <mergeCell ref="C264:D264"/>
    <mergeCell ref="B263:C263"/>
    <mergeCell ref="B265:C265"/>
    <mergeCell ref="B267:C267"/>
    <mergeCell ref="B270:C270"/>
    <mergeCell ref="B239:C239"/>
    <mergeCell ref="B313:C313"/>
    <mergeCell ref="B314:C314"/>
    <mergeCell ref="C311:D311"/>
    <mergeCell ref="B303:C303"/>
    <mergeCell ref="B304:C304"/>
    <mergeCell ref="C301:D301"/>
    <mergeCell ref="B308:C308"/>
    <mergeCell ref="B316:C316"/>
    <mergeCell ref="B119:C119"/>
    <mergeCell ref="B124:C124"/>
    <mergeCell ref="B290:C290"/>
    <mergeCell ref="B291:C291"/>
    <mergeCell ref="C287:D287"/>
    <mergeCell ref="B294:C294"/>
    <mergeCell ref="C292:D292"/>
    <mergeCell ref="B299:C299"/>
    <mergeCell ref="B300:C300"/>
    <mergeCell ref="C296:D296"/>
    <mergeCell ref="B293:C293"/>
    <mergeCell ref="B295:C295"/>
    <mergeCell ref="B298:C298"/>
    <mergeCell ref="B297:C297"/>
    <mergeCell ref="B289:C289"/>
    <mergeCell ref="B203:C203"/>
    <mergeCell ref="BA2:BB2"/>
    <mergeCell ref="AE2:AE5"/>
    <mergeCell ref="W2:W5"/>
    <mergeCell ref="X2:X5"/>
    <mergeCell ref="Y2:Y5"/>
    <mergeCell ref="AP2:AP5"/>
    <mergeCell ref="AQ2:AQ5"/>
    <mergeCell ref="AR2:AR5"/>
    <mergeCell ref="AV1:AY4"/>
    <mergeCell ref="AV5:AV6"/>
    <mergeCell ref="AY5:AY6"/>
    <mergeCell ref="AU1:AU8"/>
    <mergeCell ref="AT2:AT5"/>
    <mergeCell ref="AD2:AD5"/>
    <mergeCell ref="AF2:AF5"/>
    <mergeCell ref="AG2:AG5"/>
    <mergeCell ref="AW5:AW6"/>
    <mergeCell ref="B1:E1"/>
    <mergeCell ref="AI2:AI5"/>
    <mergeCell ref="AJ2:AJ5"/>
    <mergeCell ref="AK2:AK5"/>
    <mergeCell ref="AL2:AL5"/>
    <mergeCell ref="AM2:AM5"/>
    <mergeCell ref="AN2:AN5"/>
    <mergeCell ref="B5:C5"/>
    <mergeCell ref="B197:C197"/>
    <mergeCell ref="B178:C178"/>
    <mergeCell ref="B179:C179"/>
    <mergeCell ref="B47:C47"/>
    <mergeCell ref="B49:C49"/>
    <mergeCell ref="B54:C54"/>
    <mergeCell ref="B44:C44"/>
    <mergeCell ref="B45:C45"/>
    <mergeCell ref="C46:D46"/>
    <mergeCell ref="C48:D48"/>
    <mergeCell ref="C53:D53"/>
    <mergeCell ref="B33:C33"/>
    <mergeCell ref="B35:C35"/>
    <mergeCell ref="B36:C36"/>
    <mergeCell ref="B32:C32"/>
    <mergeCell ref="B3:C3"/>
    <mergeCell ref="BH6:BH7"/>
    <mergeCell ref="BB5:BB7"/>
    <mergeCell ref="BA5:BA7"/>
    <mergeCell ref="BF5:BF7"/>
    <mergeCell ref="BG5:BG7"/>
    <mergeCell ref="D6:D7"/>
    <mergeCell ref="E6:E7"/>
    <mergeCell ref="B39:C39"/>
    <mergeCell ref="B43:C43"/>
    <mergeCell ref="B40:C40"/>
    <mergeCell ref="B41:C41"/>
    <mergeCell ref="C42:D42"/>
    <mergeCell ref="BE6:BE7"/>
    <mergeCell ref="B37:C37"/>
    <mergeCell ref="B34:C34"/>
    <mergeCell ref="C38:D38"/>
    <mergeCell ref="B6:B7"/>
    <mergeCell ref="AX5:AX6"/>
    <mergeCell ref="AV7:AY8"/>
  </mergeCells>
  <phoneticPr fontId="17" type="noConversion"/>
  <conditionalFormatting sqref="A10:A443 AV12:AV126 AX12:AX126 AV128:AV272 AX128:AX272 AV274:AV331 AX274:AX331 AV332:AX443">
    <cfRule type="cellIs" dxfId="406" priority="585" operator="equal">
      <formula>"x"</formula>
    </cfRule>
    <cfRule type="cellIs" dxfId="405" priority="584" operator="equal">
      <formula>"p"</formula>
    </cfRule>
    <cfRule type="cellIs" dxfId="404" priority="583" operator="equal">
      <formula>"d"</formula>
    </cfRule>
    <cfRule type="cellIs" dxfId="403" priority="582" operator="equal">
      <formula>"n"</formula>
    </cfRule>
  </conditionalFormatting>
  <conditionalFormatting sqref="A529:A1048576">
    <cfRule type="cellIs" dxfId="402" priority="591" operator="equal">
      <formula>"d"</formula>
    </cfRule>
    <cfRule type="cellIs" dxfId="401" priority="592" operator="equal">
      <formula>"p"</formula>
    </cfRule>
    <cfRule type="cellIs" dxfId="400" priority="593" operator="equal">
      <formula>"x"</formula>
    </cfRule>
    <cfRule type="cellIs" dxfId="399" priority="590" operator="equal">
      <formula>"n"</formula>
    </cfRule>
  </conditionalFormatting>
  <conditionalFormatting sqref="E1:E1048576">
    <cfRule type="cellIs" dxfId="398" priority="8" operator="equal">
      <formula>"neattiecas"</formula>
    </cfRule>
    <cfRule type="cellIs" dxfId="397" priority="9" operator="equal">
      <formula>"neatbilst"</formula>
    </cfRule>
    <cfRule type="cellIs" dxfId="396" priority="10" operator="equal">
      <formula>"atbilst daļēji"</formula>
    </cfRule>
    <cfRule type="cellIs" dxfId="395" priority="11" operator="equal">
      <formula>"atbilst pilnībā"</formula>
    </cfRule>
  </conditionalFormatting>
  <conditionalFormatting sqref="AU14:AV14 AX14:AY14">
    <cfRule type="cellIs" dxfId="394" priority="545" operator="equal">
      <formula>"x"</formula>
    </cfRule>
    <cfRule type="cellIs" dxfId="393" priority="543" operator="equal">
      <formula>"d"</formula>
    </cfRule>
    <cfRule type="cellIs" dxfId="392" priority="544" operator="equal">
      <formula>"p"</formula>
    </cfRule>
    <cfRule type="cellIs" dxfId="391" priority="542" operator="equal">
      <formula>"n"</formula>
    </cfRule>
  </conditionalFormatting>
  <conditionalFormatting sqref="AU20:AV20 AX20:AY20">
    <cfRule type="cellIs" dxfId="390" priority="539" operator="equal">
      <formula>"x"</formula>
    </cfRule>
    <cfRule type="cellIs" dxfId="389" priority="538" operator="equal">
      <formula>"p"</formula>
    </cfRule>
    <cfRule type="cellIs" dxfId="388" priority="537" operator="equal">
      <formula>"d"</formula>
    </cfRule>
    <cfRule type="cellIs" dxfId="387" priority="536" operator="equal">
      <formula>"n"</formula>
    </cfRule>
  </conditionalFormatting>
  <conditionalFormatting sqref="AU25:AV25 AX25:AY25">
    <cfRule type="cellIs" dxfId="386" priority="531" operator="equal">
      <formula>"d"</formula>
    </cfRule>
    <cfRule type="cellIs" dxfId="385" priority="530" operator="equal">
      <formula>"n"</formula>
    </cfRule>
    <cfRule type="cellIs" dxfId="384" priority="532" operator="equal">
      <formula>"p"</formula>
    </cfRule>
    <cfRule type="cellIs" dxfId="383" priority="533" operator="equal">
      <formula>"x"</formula>
    </cfRule>
  </conditionalFormatting>
  <conditionalFormatting sqref="AU27:AV27 AX27:AY27">
    <cfRule type="cellIs" dxfId="382" priority="526" operator="equal">
      <formula>"p"</formula>
    </cfRule>
    <cfRule type="cellIs" dxfId="381" priority="527" operator="equal">
      <formula>"x"</formula>
    </cfRule>
    <cfRule type="cellIs" dxfId="380" priority="524" operator="equal">
      <formula>"n"</formula>
    </cfRule>
    <cfRule type="cellIs" dxfId="379" priority="525" operator="equal">
      <formula>"d"</formula>
    </cfRule>
  </conditionalFormatting>
  <conditionalFormatting sqref="AU31:AV31 AX31:AY31">
    <cfRule type="cellIs" dxfId="378" priority="519" operator="equal">
      <formula>"d"</formula>
    </cfRule>
    <cfRule type="cellIs" dxfId="377" priority="521" operator="equal">
      <formula>"x"</formula>
    </cfRule>
    <cfRule type="cellIs" dxfId="376" priority="520" operator="equal">
      <formula>"p"</formula>
    </cfRule>
    <cfRule type="cellIs" dxfId="375" priority="518" operator="equal">
      <formula>"n"</formula>
    </cfRule>
  </conditionalFormatting>
  <conditionalFormatting sqref="AU38:AV38 AX38:AY38">
    <cfRule type="cellIs" dxfId="374" priority="514" operator="equal">
      <formula>"p"</formula>
    </cfRule>
    <cfRule type="cellIs" dxfId="373" priority="512" operator="equal">
      <formula>"n"</formula>
    </cfRule>
    <cfRule type="cellIs" dxfId="372" priority="513" operator="equal">
      <formula>"d"</formula>
    </cfRule>
    <cfRule type="cellIs" dxfId="371" priority="515" operator="equal">
      <formula>"x"</formula>
    </cfRule>
  </conditionalFormatting>
  <conditionalFormatting sqref="AU42:AV42 AX42:AY42">
    <cfRule type="cellIs" dxfId="370" priority="508" operator="equal">
      <formula>"p"</formula>
    </cfRule>
    <cfRule type="cellIs" dxfId="369" priority="506" operator="equal">
      <formula>"n"</formula>
    </cfRule>
    <cfRule type="cellIs" dxfId="368" priority="509" operator="equal">
      <formula>"x"</formula>
    </cfRule>
    <cfRule type="cellIs" dxfId="367" priority="507" operator="equal">
      <formula>"d"</formula>
    </cfRule>
  </conditionalFormatting>
  <conditionalFormatting sqref="AU46:AV46 AX46:AY46">
    <cfRule type="cellIs" dxfId="366" priority="503" operator="equal">
      <formula>"x"</formula>
    </cfRule>
    <cfRule type="cellIs" dxfId="365" priority="502" operator="equal">
      <formula>"p"</formula>
    </cfRule>
    <cfRule type="cellIs" dxfId="364" priority="501" operator="equal">
      <formula>"d"</formula>
    </cfRule>
    <cfRule type="cellIs" dxfId="363" priority="500" operator="equal">
      <formula>"n"</formula>
    </cfRule>
  </conditionalFormatting>
  <conditionalFormatting sqref="AU48:AV48 AX48:AY48">
    <cfRule type="cellIs" dxfId="362" priority="494" operator="equal">
      <formula>"n"</formula>
    </cfRule>
    <cfRule type="cellIs" dxfId="361" priority="495" operator="equal">
      <formula>"d"</formula>
    </cfRule>
    <cfRule type="cellIs" dxfId="360" priority="497" operator="equal">
      <formula>"x"</formula>
    </cfRule>
    <cfRule type="cellIs" dxfId="359" priority="496" operator="equal">
      <formula>"p"</formula>
    </cfRule>
  </conditionalFormatting>
  <conditionalFormatting sqref="AU53:AV53 AX53:AY53">
    <cfRule type="cellIs" dxfId="358" priority="491" operator="equal">
      <formula>"x"</formula>
    </cfRule>
    <cfRule type="cellIs" dxfId="357" priority="490" operator="equal">
      <formula>"p"</formula>
    </cfRule>
    <cfRule type="cellIs" dxfId="356" priority="489" operator="equal">
      <formula>"d"</formula>
    </cfRule>
    <cfRule type="cellIs" dxfId="355" priority="488" operator="equal">
      <formula>"n"</formula>
    </cfRule>
  </conditionalFormatting>
  <conditionalFormatting sqref="AU56:AV56 AX56:AY56">
    <cfRule type="cellIs" dxfId="354" priority="482" operator="equal">
      <formula>"n"</formula>
    </cfRule>
    <cfRule type="cellIs" dxfId="353" priority="483" operator="equal">
      <formula>"d"</formula>
    </cfRule>
    <cfRule type="cellIs" dxfId="352" priority="484" operator="equal">
      <formula>"p"</formula>
    </cfRule>
    <cfRule type="cellIs" dxfId="351" priority="485" operator="equal">
      <formula>"x"</formula>
    </cfRule>
  </conditionalFormatting>
  <conditionalFormatting sqref="AU58:AV58 AX58:AY58">
    <cfRule type="cellIs" dxfId="350" priority="476" operator="equal">
      <formula>"n"</formula>
    </cfRule>
    <cfRule type="cellIs" dxfId="349" priority="477" operator="equal">
      <formula>"d"</formula>
    </cfRule>
    <cfRule type="cellIs" dxfId="348" priority="478" operator="equal">
      <formula>"p"</formula>
    </cfRule>
    <cfRule type="cellIs" dxfId="347" priority="479" operator="equal">
      <formula>"x"</formula>
    </cfRule>
  </conditionalFormatting>
  <conditionalFormatting sqref="AU60:AV60 AX60:AY60">
    <cfRule type="cellIs" dxfId="346" priority="471" operator="equal">
      <formula>"d"</formula>
    </cfRule>
    <cfRule type="cellIs" dxfId="345" priority="472" operator="equal">
      <formula>"p"</formula>
    </cfRule>
    <cfRule type="cellIs" dxfId="344" priority="473" operator="equal">
      <formula>"x"</formula>
    </cfRule>
    <cfRule type="cellIs" dxfId="343" priority="470" operator="equal">
      <formula>"n"</formula>
    </cfRule>
  </conditionalFormatting>
  <conditionalFormatting sqref="AU67:AV67 AX67:AY67">
    <cfRule type="cellIs" dxfId="342" priority="466" operator="equal">
      <formula>"p"</formula>
    </cfRule>
    <cfRule type="cellIs" dxfId="341" priority="465" operator="equal">
      <formula>"d"</formula>
    </cfRule>
    <cfRule type="cellIs" dxfId="340" priority="464" operator="equal">
      <formula>"n"</formula>
    </cfRule>
    <cfRule type="cellIs" dxfId="339" priority="467" operator="equal">
      <formula>"x"</formula>
    </cfRule>
  </conditionalFormatting>
  <conditionalFormatting sqref="AU72:AV72 AX72:AY72">
    <cfRule type="cellIs" dxfId="338" priority="461" operator="equal">
      <formula>"x"</formula>
    </cfRule>
    <cfRule type="cellIs" dxfId="337" priority="460" operator="equal">
      <formula>"p"</formula>
    </cfRule>
    <cfRule type="cellIs" dxfId="336" priority="459" operator="equal">
      <formula>"d"</formula>
    </cfRule>
    <cfRule type="cellIs" dxfId="335" priority="458" operator="equal">
      <formula>"n"</formula>
    </cfRule>
  </conditionalFormatting>
  <conditionalFormatting sqref="AU78:AV78 AX78:AY78">
    <cfRule type="cellIs" dxfId="334" priority="455" operator="equal">
      <formula>"x"</formula>
    </cfRule>
    <cfRule type="cellIs" dxfId="333" priority="454" operator="equal">
      <formula>"p"</formula>
    </cfRule>
    <cfRule type="cellIs" dxfId="332" priority="453" operator="equal">
      <formula>"d"</formula>
    </cfRule>
    <cfRule type="cellIs" dxfId="331" priority="452" operator="equal">
      <formula>"n"</formula>
    </cfRule>
  </conditionalFormatting>
  <conditionalFormatting sqref="AU82:AV82 AX82:AY82">
    <cfRule type="cellIs" dxfId="330" priority="449" operator="equal">
      <formula>"x"</formula>
    </cfRule>
    <cfRule type="cellIs" dxfId="329" priority="448" operator="equal">
      <formula>"p"</formula>
    </cfRule>
    <cfRule type="cellIs" dxfId="328" priority="447" operator="equal">
      <formula>"d"</formula>
    </cfRule>
    <cfRule type="cellIs" dxfId="327" priority="446" operator="equal">
      <formula>"n"</formula>
    </cfRule>
  </conditionalFormatting>
  <conditionalFormatting sqref="AU87:AV87 AX87:AY87">
    <cfRule type="cellIs" dxfId="326" priority="443" operator="equal">
      <formula>"x"</formula>
    </cfRule>
    <cfRule type="cellIs" dxfId="325" priority="442" operator="equal">
      <formula>"p"</formula>
    </cfRule>
    <cfRule type="cellIs" dxfId="324" priority="441" operator="equal">
      <formula>"d"</formula>
    </cfRule>
    <cfRule type="cellIs" dxfId="323" priority="440" operator="equal">
      <formula>"n"</formula>
    </cfRule>
  </conditionalFormatting>
  <conditionalFormatting sqref="AU91:AV91 AX91:AY91">
    <cfRule type="cellIs" dxfId="322" priority="437" operator="equal">
      <formula>"x"</formula>
    </cfRule>
    <cfRule type="cellIs" dxfId="321" priority="436" operator="equal">
      <formula>"p"</formula>
    </cfRule>
    <cfRule type="cellIs" dxfId="320" priority="435" operator="equal">
      <formula>"d"</formula>
    </cfRule>
    <cfRule type="cellIs" dxfId="319" priority="434" operator="equal">
      <formula>"n"</formula>
    </cfRule>
  </conditionalFormatting>
  <conditionalFormatting sqref="AU95:AV95 AX95:AY95">
    <cfRule type="cellIs" dxfId="318" priority="431" operator="equal">
      <formula>"x"</formula>
    </cfRule>
    <cfRule type="cellIs" dxfId="317" priority="429" operator="equal">
      <formula>"d"</formula>
    </cfRule>
    <cfRule type="cellIs" dxfId="316" priority="430" operator="equal">
      <formula>"p"</formula>
    </cfRule>
    <cfRule type="cellIs" dxfId="315" priority="428" operator="equal">
      <formula>"n"</formula>
    </cfRule>
  </conditionalFormatting>
  <conditionalFormatting sqref="AU98:AV98 AX98:AY98">
    <cfRule type="cellIs" dxfId="314" priority="423" operator="equal">
      <formula>"d"</formula>
    </cfRule>
    <cfRule type="cellIs" dxfId="313" priority="422" operator="equal">
      <formula>"n"</formula>
    </cfRule>
    <cfRule type="cellIs" dxfId="312" priority="425" operator="equal">
      <formula>"x"</formula>
    </cfRule>
    <cfRule type="cellIs" dxfId="311" priority="424" operator="equal">
      <formula>"p"</formula>
    </cfRule>
  </conditionalFormatting>
  <conditionalFormatting sqref="AU103:AV103 AX103:AY103">
    <cfRule type="cellIs" dxfId="310" priority="418" operator="equal">
      <formula>"p"</formula>
    </cfRule>
    <cfRule type="cellIs" dxfId="309" priority="419" operator="equal">
      <formula>"x"</formula>
    </cfRule>
    <cfRule type="cellIs" dxfId="308" priority="416" operator="equal">
      <formula>"n"</formula>
    </cfRule>
    <cfRule type="cellIs" dxfId="307" priority="417" operator="equal">
      <formula>"d"</formula>
    </cfRule>
  </conditionalFormatting>
  <conditionalFormatting sqref="AU109:AV109 AX109:AY109">
    <cfRule type="cellIs" dxfId="306" priority="412" operator="equal">
      <formula>"p"</formula>
    </cfRule>
    <cfRule type="cellIs" dxfId="305" priority="411" operator="equal">
      <formula>"d"</formula>
    </cfRule>
    <cfRule type="cellIs" dxfId="304" priority="410" operator="equal">
      <formula>"n"</formula>
    </cfRule>
    <cfRule type="cellIs" dxfId="303" priority="413" operator="equal">
      <formula>"x"</formula>
    </cfRule>
  </conditionalFormatting>
  <conditionalFormatting sqref="AU113:AV113 AX113:AY113">
    <cfRule type="cellIs" dxfId="302" priority="407" operator="equal">
      <formula>"x"</formula>
    </cfRule>
    <cfRule type="cellIs" dxfId="301" priority="406" operator="equal">
      <formula>"p"</formula>
    </cfRule>
    <cfRule type="cellIs" dxfId="300" priority="404" operator="equal">
      <formula>"n"</formula>
    </cfRule>
    <cfRule type="cellIs" dxfId="299" priority="405" operator="equal">
      <formula>"d"</formula>
    </cfRule>
  </conditionalFormatting>
  <conditionalFormatting sqref="AU115:AV115 AX115:AY115">
    <cfRule type="cellIs" dxfId="298" priority="401" operator="equal">
      <formula>"x"</formula>
    </cfRule>
    <cfRule type="cellIs" dxfId="297" priority="400" operator="equal">
      <formula>"p"</formula>
    </cfRule>
    <cfRule type="cellIs" dxfId="296" priority="399" operator="equal">
      <formula>"d"</formula>
    </cfRule>
    <cfRule type="cellIs" dxfId="295" priority="398" operator="equal">
      <formula>"n"</formula>
    </cfRule>
  </conditionalFormatting>
  <conditionalFormatting sqref="AU118:AV118 AX118:AY118">
    <cfRule type="cellIs" dxfId="294" priority="393" operator="equal">
      <formula>"d"</formula>
    </cfRule>
    <cfRule type="cellIs" dxfId="293" priority="395" operator="equal">
      <formula>"x"</formula>
    </cfRule>
    <cfRule type="cellIs" dxfId="292" priority="394" operator="equal">
      <formula>"p"</formula>
    </cfRule>
    <cfRule type="cellIs" dxfId="291" priority="392" operator="equal">
      <formula>"n"</formula>
    </cfRule>
  </conditionalFormatting>
  <conditionalFormatting sqref="AU123:AV123 AX123:AY123">
    <cfRule type="cellIs" dxfId="290" priority="389" operator="equal">
      <formula>"x"</formula>
    </cfRule>
    <cfRule type="cellIs" dxfId="289" priority="388" operator="equal">
      <formula>"p"</formula>
    </cfRule>
    <cfRule type="cellIs" dxfId="288" priority="387" operator="equal">
      <formula>"d"</formula>
    </cfRule>
    <cfRule type="cellIs" dxfId="287" priority="386" operator="equal">
      <formula>"n"</formula>
    </cfRule>
  </conditionalFormatting>
  <conditionalFormatting sqref="AU128:AV128 AX128:AY128">
    <cfRule type="cellIs" dxfId="286" priority="368" operator="equal">
      <formula>"p"</formula>
    </cfRule>
    <cfRule type="cellIs" dxfId="285" priority="369" operator="equal">
      <formula>"x"</formula>
    </cfRule>
    <cfRule type="cellIs" dxfId="284" priority="367" operator="equal">
      <formula>"d"</formula>
    </cfRule>
    <cfRule type="cellIs" dxfId="283" priority="366" operator="equal">
      <formula>"n"</formula>
    </cfRule>
  </conditionalFormatting>
  <conditionalFormatting sqref="AU136:AV136 AX136:AY136">
    <cfRule type="cellIs" dxfId="282" priority="356" operator="equal">
      <formula>"n"</formula>
    </cfRule>
    <cfRule type="cellIs" dxfId="281" priority="358" operator="equal">
      <formula>"p"</formula>
    </cfRule>
    <cfRule type="cellIs" dxfId="280" priority="359" operator="equal">
      <formula>"x"</formula>
    </cfRule>
    <cfRule type="cellIs" dxfId="279" priority="357" operator="equal">
      <formula>"d"</formula>
    </cfRule>
  </conditionalFormatting>
  <conditionalFormatting sqref="AU144:AV144 AX144:AY144">
    <cfRule type="cellIs" dxfId="278" priority="349" operator="equal">
      <formula>"x"</formula>
    </cfRule>
    <cfRule type="cellIs" dxfId="277" priority="346" operator="equal">
      <formula>"n"</formula>
    </cfRule>
    <cfRule type="cellIs" dxfId="276" priority="347" operator="equal">
      <formula>"d"</formula>
    </cfRule>
    <cfRule type="cellIs" dxfId="275" priority="348" operator="equal">
      <formula>"p"</formula>
    </cfRule>
  </conditionalFormatting>
  <conditionalFormatting sqref="AU151:AV151 AX151:AY151">
    <cfRule type="cellIs" dxfId="274" priority="336" operator="equal">
      <formula>"n"</formula>
    </cfRule>
    <cfRule type="cellIs" dxfId="273" priority="337" operator="equal">
      <formula>"d"</formula>
    </cfRule>
    <cfRule type="cellIs" dxfId="272" priority="338" operator="equal">
      <formula>"p"</formula>
    </cfRule>
    <cfRule type="cellIs" dxfId="271" priority="339" operator="equal">
      <formula>"x"</formula>
    </cfRule>
  </conditionalFormatting>
  <conditionalFormatting sqref="AU161:AV161 AX161:AY161">
    <cfRule type="cellIs" dxfId="270" priority="326" operator="equal">
      <formula>"n"</formula>
    </cfRule>
    <cfRule type="cellIs" dxfId="269" priority="327" operator="equal">
      <formula>"d"</formula>
    </cfRule>
    <cfRule type="cellIs" dxfId="268" priority="329" operator="equal">
      <formula>"x"</formula>
    </cfRule>
    <cfRule type="cellIs" dxfId="267" priority="328" operator="equal">
      <formula>"p"</formula>
    </cfRule>
  </conditionalFormatting>
  <conditionalFormatting sqref="AU164:AV164 AX164:AY164">
    <cfRule type="cellIs" dxfId="266" priority="317" operator="equal">
      <formula>"d"</formula>
    </cfRule>
    <cfRule type="cellIs" dxfId="265" priority="316" operator="equal">
      <formula>"n"</formula>
    </cfRule>
    <cfRule type="cellIs" dxfId="264" priority="319" operator="equal">
      <formula>"x"</formula>
    </cfRule>
    <cfRule type="cellIs" dxfId="263" priority="318" operator="equal">
      <formula>"p"</formula>
    </cfRule>
  </conditionalFormatting>
  <conditionalFormatting sqref="AU168:AV168 AX168:AY168">
    <cfRule type="cellIs" dxfId="262" priority="306" operator="equal">
      <formula>"n"</formula>
    </cfRule>
    <cfRule type="cellIs" dxfId="261" priority="309" operator="equal">
      <formula>"x"</formula>
    </cfRule>
    <cfRule type="cellIs" dxfId="260" priority="308" operator="equal">
      <formula>"p"</formula>
    </cfRule>
    <cfRule type="cellIs" dxfId="259" priority="307" operator="equal">
      <formula>"d"</formula>
    </cfRule>
  </conditionalFormatting>
  <conditionalFormatting sqref="AU176:AV176 AX176:AY176">
    <cfRule type="cellIs" dxfId="258" priority="296" operator="equal">
      <formula>"n"</formula>
    </cfRule>
    <cfRule type="cellIs" dxfId="257" priority="297" operator="equal">
      <formula>"d"</formula>
    </cfRule>
    <cfRule type="cellIs" dxfId="256" priority="299" operator="equal">
      <formula>"x"</formula>
    </cfRule>
    <cfRule type="cellIs" dxfId="255" priority="298" operator="equal">
      <formula>"p"</formula>
    </cfRule>
  </conditionalFormatting>
  <conditionalFormatting sqref="AU182:AV182 AX182:AY182">
    <cfRule type="cellIs" dxfId="254" priority="289" operator="equal">
      <formula>"x"</formula>
    </cfRule>
    <cfRule type="cellIs" dxfId="253" priority="288" operator="equal">
      <formula>"p"</formula>
    </cfRule>
    <cfRule type="cellIs" dxfId="252" priority="287" operator="equal">
      <formula>"d"</formula>
    </cfRule>
    <cfRule type="cellIs" dxfId="251" priority="286" operator="equal">
      <formula>"n"</formula>
    </cfRule>
  </conditionalFormatting>
  <conditionalFormatting sqref="AU187:AV187 AX187:AY187">
    <cfRule type="cellIs" dxfId="250" priority="279" operator="equal">
      <formula>"x"</formula>
    </cfRule>
    <cfRule type="cellIs" dxfId="249" priority="278" operator="equal">
      <formula>"p"</formula>
    </cfRule>
    <cfRule type="cellIs" dxfId="248" priority="277" operator="equal">
      <formula>"d"</formula>
    </cfRule>
    <cfRule type="cellIs" dxfId="247" priority="276" operator="equal">
      <formula>"n"</formula>
    </cfRule>
  </conditionalFormatting>
  <conditionalFormatting sqref="AU191:AV191 AX191:AY191">
    <cfRule type="cellIs" dxfId="246" priority="268" operator="equal">
      <formula>"p"</formula>
    </cfRule>
    <cfRule type="cellIs" dxfId="245" priority="267" operator="equal">
      <formula>"d"</formula>
    </cfRule>
    <cfRule type="cellIs" dxfId="244" priority="266" operator="equal">
      <formula>"n"</formula>
    </cfRule>
    <cfRule type="cellIs" dxfId="243" priority="269" operator="equal">
      <formula>"x"</formula>
    </cfRule>
  </conditionalFormatting>
  <conditionalFormatting sqref="AU201:AV201 AX201:AY201">
    <cfRule type="cellIs" dxfId="242" priority="259" operator="equal">
      <formula>"x"</formula>
    </cfRule>
    <cfRule type="cellIs" dxfId="241" priority="258" operator="equal">
      <formula>"p"</formula>
    </cfRule>
    <cfRule type="cellIs" dxfId="240" priority="257" operator="equal">
      <formula>"d"</formula>
    </cfRule>
    <cfRule type="cellIs" dxfId="239" priority="256" operator="equal">
      <formula>"n"</formula>
    </cfRule>
  </conditionalFormatting>
  <conditionalFormatting sqref="AU205:AV205 AX205:AY205">
    <cfRule type="cellIs" dxfId="238" priority="247" operator="equal">
      <formula>"d"</formula>
    </cfRule>
    <cfRule type="cellIs" dxfId="237" priority="248" operator="equal">
      <formula>"p"</formula>
    </cfRule>
    <cfRule type="cellIs" dxfId="236" priority="249" operator="equal">
      <formula>"x"</formula>
    </cfRule>
    <cfRule type="cellIs" dxfId="235" priority="246" operator="equal">
      <formula>"n"</formula>
    </cfRule>
  </conditionalFormatting>
  <conditionalFormatting sqref="AU211:AV211 AX211:AY211">
    <cfRule type="cellIs" dxfId="234" priority="237" operator="equal">
      <formula>"d"</formula>
    </cfRule>
    <cfRule type="cellIs" dxfId="233" priority="239" operator="equal">
      <formula>"x"</formula>
    </cfRule>
    <cfRule type="cellIs" dxfId="232" priority="238" operator="equal">
      <formula>"p"</formula>
    </cfRule>
    <cfRule type="cellIs" dxfId="231" priority="236" operator="equal">
      <formula>"n"</formula>
    </cfRule>
  </conditionalFormatting>
  <conditionalFormatting sqref="AU218:AV218 AX218:AY218">
    <cfRule type="cellIs" dxfId="230" priority="228" operator="equal">
      <formula>"p"</formula>
    </cfRule>
    <cfRule type="cellIs" dxfId="229" priority="227" operator="equal">
      <formula>"d"</formula>
    </cfRule>
    <cfRule type="cellIs" dxfId="228" priority="229" operator="equal">
      <formula>"x"</formula>
    </cfRule>
    <cfRule type="cellIs" dxfId="227" priority="226" operator="equal">
      <formula>"n"</formula>
    </cfRule>
  </conditionalFormatting>
  <conditionalFormatting sqref="AU220:AV220 AX220:AY220">
    <cfRule type="cellIs" dxfId="226" priority="216" operator="equal">
      <formula>"n"</formula>
    </cfRule>
    <cfRule type="cellIs" dxfId="225" priority="217" operator="equal">
      <formula>"d"</formula>
    </cfRule>
    <cfRule type="cellIs" dxfId="224" priority="218" operator="equal">
      <formula>"p"</formula>
    </cfRule>
    <cfRule type="cellIs" dxfId="223" priority="219" operator="equal">
      <formula>"x"</formula>
    </cfRule>
  </conditionalFormatting>
  <conditionalFormatting sqref="AU230:AV230 AX230:AY230">
    <cfRule type="cellIs" dxfId="222" priority="206" operator="equal">
      <formula>"n"</formula>
    </cfRule>
    <cfRule type="cellIs" dxfId="221" priority="208" operator="equal">
      <formula>"p"</formula>
    </cfRule>
    <cfRule type="cellIs" dxfId="220" priority="209" operator="equal">
      <formula>"x"</formula>
    </cfRule>
    <cfRule type="cellIs" dxfId="219" priority="207" operator="equal">
      <formula>"d"</formula>
    </cfRule>
  </conditionalFormatting>
  <conditionalFormatting sqref="AU236:AV236 AX236:AY236">
    <cfRule type="cellIs" dxfId="218" priority="197" operator="equal">
      <formula>"d"</formula>
    </cfRule>
    <cfRule type="cellIs" dxfId="217" priority="198" operator="equal">
      <formula>"p"</formula>
    </cfRule>
    <cfRule type="cellIs" dxfId="216" priority="196" operator="equal">
      <formula>"n"</formula>
    </cfRule>
    <cfRule type="cellIs" dxfId="215" priority="199" operator="equal">
      <formula>"x"</formula>
    </cfRule>
  </conditionalFormatting>
  <conditionalFormatting sqref="AU243:AV243 AX243:AY243">
    <cfRule type="cellIs" dxfId="214" priority="187" operator="equal">
      <formula>"d"</formula>
    </cfRule>
    <cfRule type="cellIs" dxfId="213" priority="188" operator="equal">
      <formula>"p"</formula>
    </cfRule>
    <cfRule type="cellIs" dxfId="212" priority="189" operator="equal">
      <formula>"x"</formula>
    </cfRule>
    <cfRule type="cellIs" dxfId="211" priority="186" operator="equal">
      <formula>"n"</formula>
    </cfRule>
  </conditionalFormatting>
  <conditionalFormatting sqref="AU250:AV250 AX250:AY250">
    <cfRule type="cellIs" dxfId="210" priority="176" operator="equal">
      <formula>"n"</formula>
    </cfRule>
    <cfRule type="cellIs" dxfId="209" priority="177" operator="equal">
      <formula>"d"</formula>
    </cfRule>
    <cfRule type="cellIs" dxfId="208" priority="178" operator="equal">
      <formula>"p"</formula>
    </cfRule>
    <cfRule type="cellIs" dxfId="207" priority="179" operator="equal">
      <formula>"x"</formula>
    </cfRule>
  </conditionalFormatting>
  <conditionalFormatting sqref="AU253:AV253 AX253:AY253">
    <cfRule type="cellIs" dxfId="206" priority="168" operator="equal">
      <formula>"p"</formula>
    </cfRule>
    <cfRule type="cellIs" dxfId="205" priority="167" operator="equal">
      <formula>"d"</formula>
    </cfRule>
    <cfRule type="cellIs" dxfId="204" priority="169" operator="equal">
      <formula>"x"</formula>
    </cfRule>
    <cfRule type="cellIs" dxfId="203" priority="166" operator="equal">
      <formula>"n"</formula>
    </cfRule>
  </conditionalFormatting>
  <conditionalFormatting sqref="AU255:AV255 AX255:AY255">
    <cfRule type="cellIs" dxfId="202" priority="157" operator="equal">
      <formula>"d"</formula>
    </cfRule>
    <cfRule type="cellIs" dxfId="201" priority="156" operator="equal">
      <formula>"n"</formula>
    </cfRule>
    <cfRule type="cellIs" dxfId="200" priority="159" operator="equal">
      <formula>"x"</formula>
    </cfRule>
    <cfRule type="cellIs" dxfId="199" priority="158" operator="equal">
      <formula>"p"</formula>
    </cfRule>
  </conditionalFormatting>
  <conditionalFormatting sqref="AU258:AV258 AX258:AY258">
    <cfRule type="cellIs" dxfId="198" priority="147" operator="equal">
      <formula>"d"</formula>
    </cfRule>
    <cfRule type="cellIs" dxfId="197" priority="149" operator="equal">
      <formula>"x"</formula>
    </cfRule>
    <cfRule type="cellIs" dxfId="196" priority="148" operator="equal">
      <formula>"p"</formula>
    </cfRule>
    <cfRule type="cellIs" dxfId="195" priority="146" operator="equal">
      <formula>"n"</formula>
    </cfRule>
  </conditionalFormatting>
  <conditionalFormatting sqref="AU264:AV264 AX264:AY264">
    <cfRule type="cellIs" dxfId="194" priority="136" operator="equal">
      <formula>"n"</formula>
    </cfRule>
    <cfRule type="cellIs" dxfId="193" priority="137" operator="equal">
      <formula>"d"</formula>
    </cfRule>
    <cfRule type="cellIs" dxfId="192" priority="138" operator="equal">
      <formula>"p"</formula>
    </cfRule>
    <cfRule type="cellIs" dxfId="191" priority="139" operator="equal">
      <formula>"x"</formula>
    </cfRule>
  </conditionalFormatting>
  <conditionalFormatting sqref="AU274:AV274 AX274:AY274">
    <cfRule type="cellIs" dxfId="190" priority="116" operator="equal">
      <formula>"n"</formula>
    </cfRule>
    <cfRule type="cellIs" dxfId="189" priority="117" operator="equal">
      <formula>"d"</formula>
    </cfRule>
    <cfRule type="cellIs" dxfId="188" priority="118" operator="equal">
      <formula>"p"</formula>
    </cfRule>
    <cfRule type="cellIs" dxfId="187" priority="119" operator="equal">
      <formula>"x"</formula>
    </cfRule>
  </conditionalFormatting>
  <conditionalFormatting sqref="AU283:AV283 AX283:AY283">
    <cfRule type="cellIs" dxfId="186" priority="108" operator="equal">
      <formula>"p"</formula>
    </cfRule>
    <cfRule type="cellIs" dxfId="185" priority="109" operator="equal">
      <formula>"x"</formula>
    </cfRule>
    <cfRule type="cellIs" dxfId="184" priority="106" operator="equal">
      <formula>"n"</formula>
    </cfRule>
    <cfRule type="cellIs" dxfId="183" priority="107" operator="equal">
      <formula>"d"</formula>
    </cfRule>
  </conditionalFormatting>
  <conditionalFormatting sqref="AU287:AV287 AX287:AY287">
    <cfRule type="cellIs" dxfId="182" priority="99" operator="equal">
      <formula>"x"</formula>
    </cfRule>
    <cfRule type="cellIs" dxfId="181" priority="98" operator="equal">
      <formula>"p"</formula>
    </cfRule>
    <cfRule type="cellIs" dxfId="180" priority="96" operator="equal">
      <formula>"n"</formula>
    </cfRule>
    <cfRule type="cellIs" dxfId="179" priority="97" operator="equal">
      <formula>"d"</formula>
    </cfRule>
  </conditionalFormatting>
  <conditionalFormatting sqref="AU292:AV292 AX292:AY292">
    <cfRule type="cellIs" dxfId="178" priority="88" operator="equal">
      <formula>"p"</formula>
    </cfRule>
    <cfRule type="cellIs" dxfId="177" priority="89" operator="equal">
      <formula>"x"</formula>
    </cfRule>
    <cfRule type="cellIs" dxfId="176" priority="86" operator="equal">
      <formula>"n"</formula>
    </cfRule>
    <cfRule type="cellIs" dxfId="175" priority="87" operator="equal">
      <formula>"d"</formula>
    </cfRule>
  </conditionalFormatting>
  <conditionalFormatting sqref="AU296:AV296 AX296:AY296">
    <cfRule type="cellIs" dxfId="174" priority="76" operator="equal">
      <formula>"n"</formula>
    </cfRule>
    <cfRule type="cellIs" dxfId="173" priority="79" operator="equal">
      <formula>"x"</formula>
    </cfRule>
    <cfRule type="cellIs" dxfId="172" priority="77" operator="equal">
      <formula>"d"</formula>
    </cfRule>
    <cfRule type="cellIs" dxfId="171" priority="78" operator="equal">
      <formula>"p"</formula>
    </cfRule>
  </conditionalFormatting>
  <conditionalFormatting sqref="AU301:AV301 AX301:AY301">
    <cfRule type="cellIs" dxfId="170" priority="69" operator="equal">
      <formula>"x"</formula>
    </cfRule>
    <cfRule type="cellIs" dxfId="169" priority="68" operator="equal">
      <formula>"p"</formula>
    </cfRule>
    <cfRule type="cellIs" dxfId="168" priority="67" operator="equal">
      <formula>"d"</formula>
    </cfRule>
    <cfRule type="cellIs" dxfId="167" priority="66" operator="equal">
      <formula>"n"</formula>
    </cfRule>
  </conditionalFormatting>
  <conditionalFormatting sqref="AU306:AV306 AX306:AY306">
    <cfRule type="cellIs" dxfId="166" priority="56" operator="equal">
      <formula>"n"</formula>
    </cfRule>
    <cfRule type="cellIs" dxfId="165" priority="57" operator="equal">
      <formula>"d"</formula>
    </cfRule>
    <cfRule type="cellIs" dxfId="164" priority="58" operator="equal">
      <formula>"p"</formula>
    </cfRule>
    <cfRule type="cellIs" dxfId="163" priority="59" operator="equal">
      <formula>"x"</formula>
    </cfRule>
  </conditionalFormatting>
  <conditionalFormatting sqref="AU309:AV309 AX309:AY309">
    <cfRule type="cellIs" dxfId="162" priority="46" operator="equal">
      <formula>"n"</formula>
    </cfRule>
    <cfRule type="cellIs" dxfId="161" priority="47" operator="equal">
      <formula>"d"</formula>
    </cfRule>
    <cfRule type="cellIs" dxfId="160" priority="48" operator="equal">
      <formula>"p"</formula>
    </cfRule>
    <cfRule type="cellIs" dxfId="159" priority="49" operator="equal">
      <formula>"x"</formula>
    </cfRule>
  </conditionalFormatting>
  <conditionalFormatting sqref="AU311:AV311 AX311:AY311">
    <cfRule type="cellIs" dxfId="158" priority="39" operator="equal">
      <formula>"x"</formula>
    </cfRule>
    <cfRule type="cellIs" dxfId="157" priority="38" operator="equal">
      <formula>"p"</formula>
    </cfRule>
    <cfRule type="cellIs" dxfId="156" priority="36" operator="equal">
      <formula>"n"</formula>
    </cfRule>
    <cfRule type="cellIs" dxfId="155" priority="37" operator="equal">
      <formula>"d"</formula>
    </cfRule>
  </conditionalFormatting>
  <conditionalFormatting sqref="AU315:AV315 AX315:AY315">
    <cfRule type="cellIs" dxfId="154" priority="26" operator="equal">
      <formula>"n"</formula>
    </cfRule>
    <cfRule type="cellIs" dxfId="153" priority="27" operator="equal">
      <formula>"d"</formula>
    </cfRule>
    <cfRule type="cellIs" dxfId="152" priority="28" operator="equal">
      <formula>"p"</formula>
    </cfRule>
    <cfRule type="cellIs" dxfId="151" priority="29" operator="equal">
      <formula>"x"</formula>
    </cfRule>
  </conditionalFormatting>
  <conditionalFormatting sqref="AU325:AV325 AX325:AY325">
    <cfRule type="cellIs" dxfId="150" priority="16" operator="equal">
      <formula>"n"</formula>
    </cfRule>
    <cfRule type="cellIs" dxfId="149" priority="17" operator="equal">
      <formula>"d"</formula>
    </cfRule>
    <cfRule type="cellIs" dxfId="148" priority="18" operator="equal">
      <formula>"p"</formula>
    </cfRule>
    <cfRule type="cellIs" dxfId="147" priority="19" operator="equal">
      <formula>"x"</formula>
    </cfRule>
  </conditionalFormatting>
  <conditionalFormatting sqref="AU11:AY11">
    <cfRule type="cellIs" dxfId="146" priority="566" operator="equal">
      <formula>"n"</formula>
    </cfRule>
    <cfRule type="cellIs" dxfId="145" priority="568" operator="equal">
      <formula>"p"</formula>
    </cfRule>
    <cfRule type="cellIs" dxfId="144" priority="567" operator="equal">
      <formula>"d"</formula>
    </cfRule>
    <cfRule type="cellIs" dxfId="143" priority="569" operator="equal">
      <formula>"x"</formula>
    </cfRule>
  </conditionalFormatting>
  <conditionalFormatting sqref="AV529:AX1048576">
    <cfRule type="cellIs" dxfId="142" priority="36629" operator="equal">
      <formula>"p"</formula>
    </cfRule>
    <cfRule type="cellIs" dxfId="141" priority="36628" operator="equal">
      <formula>"d"</formula>
    </cfRule>
    <cfRule type="cellIs" dxfId="140" priority="36630" operator="equal">
      <formula>"x"</formula>
    </cfRule>
    <cfRule type="cellIs" dxfId="139" priority="36627" operator="equal">
      <formula>"n"</formula>
    </cfRule>
  </conditionalFormatting>
  <conditionalFormatting sqref="AW10 AW12:AW331">
    <cfRule type="cellIs" dxfId="138" priority="3" operator="equal">
      <formula>"p"</formula>
    </cfRule>
    <cfRule type="cellIs" dxfId="137" priority="1" operator="equal">
      <formula>"n"</formula>
    </cfRule>
    <cfRule type="cellIs" dxfId="136" priority="2" operator="equal">
      <formula>"d"</formula>
    </cfRule>
    <cfRule type="cellIs" dxfId="135" priority="4" operator="equal">
      <formula>"x"</formula>
    </cfRule>
  </conditionalFormatting>
  <conditionalFormatting sqref="AZ1:AZ1048576">
    <cfRule type="cellIs" dxfId="134" priority="12" operator="equal">
      <formula>1</formula>
    </cfRule>
  </conditionalFormatting>
  <conditionalFormatting sqref="BC1:BC1048576">
    <cfRule type="cellIs" dxfId="133" priority="7" operator="equal">
      <formula>"neiesākta"</formula>
    </cfRule>
    <cfRule type="cellIs" dxfId="132" priority="6" operator="equal">
      <formula>"iesākta"</formula>
    </cfRule>
    <cfRule type="cellIs" dxfId="131" priority="5" operator="equal">
      <formula>"pabeigta"</formula>
    </cfRule>
  </conditionalFormatting>
  <conditionalFormatting sqref="BD11">
    <cfRule type="cellIs" dxfId="130" priority="564" operator="equal">
      <formula>"d"</formula>
    </cfRule>
    <cfRule type="cellIs" dxfId="129" priority="565" operator="equal">
      <formula>"x"</formula>
    </cfRule>
  </conditionalFormatting>
  <conditionalFormatting sqref="BD14">
    <cfRule type="cellIs" dxfId="128" priority="540" operator="equal">
      <formula>"d"</formula>
    </cfRule>
    <cfRule type="cellIs" dxfId="127" priority="541" operator="equal">
      <formula>"x"</formula>
    </cfRule>
  </conditionalFormatting>
  <conditionalFormatting sqref="BD20">
    <cfRule type="cellIs" dxfId="126" priority="534" operator="equal">
      <formula>"d"</formula>
    </cfRule>
    <cfRule type="cellIs" dxfId="125" priority="535" operator="equal">
      <formula>"x"</formula>
    </cfRule>
  </conditionalFormatting>
  <conditionalFormatting sqref="BD25">
    <cfRule type="cellIs" dxfId="124" priority="528" operator="equal">
      <formula>"d"</formula>
    </cfRule>
    <cfRule type="cellIs" dxfId="123" priority="529" operator="equal">
      <formula>"x"</formula>
    </cfRule>
  </conditionalFormatting>
  <conditionalFormatting sqref="BD27">
    <cfRule type="cellIs" dxfId="122" priority="522" operator="equal">
      <formula>"d"</formula>
    </cfRule>
    <cfRule type="cellIs" dxfId="121" priority="523" operator="equal">
      <formula>"x"</formula>
    </cfRule>
  </conditionalFormatting>
  <conditionalFormatting sqref="BD31">
    <cfRule type="cellIs" dxfId="120" priority="517" operator="equal">
      <formula>"x"</formula>
    </cfRule>
    <cfRule type="cellIs" dxfId="119" priority="516" operator="equal">
      <formula>"d"</formula>
    </cfRule>
  </conditionalFormatting>
  <conditionalFormatting sqref="BD38">
    <cfRule type="cellIs" dxfId="118" priority="511" operator="equal">
      <formula>"x"</formula>
    </cfRule>
    <cfRule type="cellIs" dxfId="117" priority="510" operator="equal">
      <formula>"d"</formula>
    </cfRule>
  </conditionalFormatting>
  <conditionalFormatting sqref="BD42">
    <cfRule type="cellIs" dxfId="116" priority="504" operator="equal">
      <formula>"d"</formula>
    </cfRule>
    <cfRule type="cellIs" dxfId="115" priority="505" operator="equal">
      <formula>"x"</formula>
    </cfRule>
  </conditionalFormatting>
  <conditionalFormatting sqref="BD46">
    <cfRule type="cellIs" dxfId="114" priority="499" operator="equal">
      <formula>"x"</formula>
    </cfRule>
    <cfRule type="cellIs" dxfId="113" priority="498" operator="equal">
      <formula>"d"</formula>
    </cfRule>
  </conditionalFormatting>
  <conditionalFormatting sqref="BD48">
    <cfRule type="cellIs" dxfId="112" priority="493" operator="equal">
      <formula>"x"</formula>
    </cfRule>
    <cfRule type="cellIs" dxfId="111" priority="492" operator="equal">
      <formula>"d"</formula>
    </cfRule>
  </conditionalFormatting>
  <conditionalFormatting sqref="BD53">
    <cfRule type="cellIs" dxfId="110" priority="487" operator="equal">
      <formula>"x"</formula>
    </cfRule>
    <cfRule type="cellIs" dxfId="109" priority="486" operator="equal">
      <formula>"d"</formula>
    </cfRule>
  </conditionalFormatting>
  <conditionalFormatting sqref="BD56">
    <cfRule type="cellIs" dxfId="108" priority="480" operator="equal">
      <formula>"d"</formula>
    </cfRule>
    <cfRule type="cellIs" dxfId="107" priority="481" operator="equal">
      <formula>"x"</formula>
    </cfRule>
  </conditionalFormatting>
  <conditionalFormatting sqref="BD58">
    <cfRule type="cellIs" dxfId="106" priority="474" operator="equal">
      <formula>"d"</formula>
    </cfRule>
    <cfRule type="cellIs" dxfId="105" priority="475" operator="equal">
      <formula>"x"</formula>
    </cfRule>
  </conditionalFormatting>
  <conditionalFormatting sqref="BD60">
    <cfRule type="cellIs" dxfId="104" priority="469" operator="equal">
      <formula>"x"</formula>
    </cfRule>
    <cfRule type="cellIs" dxfId="103" priority="468" operator="equal">
      <formula>"d"</formula>
    </cfRule>
  </conditionalFormatting>
  <conditionalFormatting sqref="BD67">
    <cfRule type="cellIs" dxfId="102" priority="463" operator="equal">
      <formula>"x"</formula>
    </cfRule>
    <cfRule type="cellIs" dxfId="101" priority="462" operator="equal">
      <formula>"d"</formula>
    </cfRule>
  </conditionalFormatting>
  <conditionalFormatting sqref="BD72">
    <cfRule type="cellIs" dxfId="100" priority="456" operator="equal">
      <formula>"d"</formula>
    </cfRule>
    <cfRule type="cellIs" dxfId="99" priority="457" operator="equal">
      <formula>"x"</formula>
    </cfRule>
  </conditionalFormatting>
  <conditionalFormatting sqref="BD78">
    <cfRule type="cellIs" dxfId="98" priority="450" operator="equal">
      <formula>"d"</formula>
    </cfRule>
    <cfRule type="cellIs" dxfId="97" priority="451" operator="equal">
      <formula>"x"</formula>
    </cfRule>
  </conditionalFormatting>
  <conditionalFormatting sqref="BD82">
    <cfRule type="cellIs" dxfId="96" priority="444" operator="equal">
      <formula>"d"</formula>
    </cfRule>
    <cfRule type="cellIs" dxfId="95" priority="445" operator="equal">
      <formula>"x"</formula>
    </cfRule>
  </conditionalFormatting>
  <conditionalFormatting sqref="BD87">
    <cfRule type="cellIs" dxfId="94" priority="438" operator="equal">
      <formula>"d"</formula>
    </cfRule>
    <cfRule type="cellIs" dxfId="93" priority="439" operator="equal">
      <formula>"x"</formula>
    </cfRule>
  </conditionalFormatting>
  <conditionalFormatting sqref="BD91">
    <cfRule type="cellIs" dxfId="92" priority="433" operator="equal">
      <formula>"x"</formula>
    </cfRule>
    <cfRule type="cellIs" dxfId="91" priority="432" operator="equal">
      <formula>"d"</formula>
    </cfRule>
  </conditionalFormatting>
  <conditionalFormatting sqref="BD95">
    <cfRule type="cellIs" dxfId="90" priority="427" operator="equal">
      <formula>"x"</formula>
    </cfRule>
    <cfRule type="cellIs" dxfId="89" priority="426" operator="equal">
      <formula>"d"</formula>
    </cfRule>
  </conditionalFormatting>
  <conditionalFormatting sqref="BD98">
    <cfRule type="cellIs" dxfId="88" priority="421" operator="equal">
      <formula>"x"</formula>
    </cfRule>
    <cfRule type="cellIs" dxfId="87" priority="420" operator="equal">
      <formula>"d"</formula>
    </cfRule>
  </conditionalFormatting>
  <conditionalFormatting sqref="BD103">
    <cfRule type="cellIs" dxfId="86" priority="414" operator="equal">
      <formula>"d"</formula>
    </cfRule>
    <cfRule type="cellIs" dxfId="85" priority="415" operator="equal">
      <formula>"x"</formula>
    </cfRule>
  </conditionalFormatting>
  <conditionalFormatting sqref="BD109">
    <cfRule type="cellIs" dxfId="84" priority="409" operator="equal">
      <formula>"x"</formula>
    </cfRule>
    <cfRule type="cellIs" dxfId="83" priority="408" operator="equal">
      <formula>"d"</formula>
    </cfRule>
  </conditionalFormatting>
  <conditionalFormatting sqref="BD113">
    <cfRule type="cellIs" dxfId="82" priority="403" operator="equal">
      <formula>"x"</formula>
    </cfRule>
    <cfRule type="cellIs" dxfId="81" priority="402" operator="equal">
      <formula>"d"</formula>
    </cfRule>
  </conditionalFormatting>
  <conditionalFormatting sqref="BD115">
    <cfRule type="cellIs" dxfId="80" priority="396" operator="equal">
      <formula>"d"</formula>
    </cfRule>
    <cfRule type="cellIs" dxfId="79" priority="397" operator="equal">
      <formula>"x"</formula>
    </cfRule>
  </conditionalFormatting>
  <conditionalFormatting sqref="BD118">
    <cfRule type="cellIs" dxfId="78" priority="391" operator="equal">
      <formula>"x"</formula>
    </cfRule>
    <cfRule type="cellIs" dxfId="77" priority="390" operator="equal">
      <formula>"d"</formula>
    </cfRule>
  </conditionalFormatting>
  <conditionalFormatting sqref="BD123">
    <cfRule type="cellIs" dxfId="76" priority="384" operator="equal">
      <formula>"d"</formula>
    </cfRule>
    <cfRule type="cellIs" dxfId="75" priority="385" operator="equal">
      <formula>"x"</formula>
    </cfRule>
  </conditionalFormatting>
  <conditionalFormatting sqref="BD128">
    <cfRule type="cellIs" dxfId="74" priority="365" operator="equal">
      <formula>"x"</formula>
    </cfRule>
    <cfRule type="cellIs" dxfId="73" priority="364" operator="equal">
      <formula>"d"</formula>
    </cfRule>
  </conditionalFormatting>
  <conditionalFormatting sqref="BD136">
    <cfRule type="cellIs" dxfId="72" priority="355" operator="equal">
      <formula>"x"</formula>
    </cfRule>
    <cfRule type="cellIs" dxfId="71" priority="354" operator="equal">
      <formula>"d"</formula>
    </cfRule>
  </conditionalFormatting>
  <conditionalFormatting sqref="BD144">
    <cfRule type="cellIs" dxfId="70" priority="344" operator="equal">
      <formula>"d"</formula>
    </cfRule>
    <cfRule type="cellIs" dxfId="69" priority="345" operator="equal">
      <formula>"x"</formula>
    </cfRule>
  </conditionalFormatting>
  <conditionalFormatting sqref="BD151">
    <cfRule type="cellIs" dxfId="68" priority="334" operator="equal">
      <formula>"d"</formula>
    </cfRule>
    <cfRule type="cellIs" dxfId="67" priority="335" operator="equal">
      <formula>"x"</formula>
    </cfRule>
  </conditionalFormatting>
  <conditionalFormatting sqref="BD161">
    <cfRule type="cellIs" dxfId="66" priority="324" operator="equal">
      <formula>"d"</formula>
    </cfRule>
    <cfRule type="cellIs" dxfId="65" priority="325" operator="equal">
      <formula>"x"</formula>
    </cfRule>
  </conditionalFormatting>
  <conditionalFormatting sqref="BD164">
    <cfRule type="cellIs" dxfId="64" priority="314" operator="equal">
      <formula>"d"</formula>
    </cfRule>
    <cfRule type="cellIs" dxfId="63" priority="315" operator="equal">
      <formula>"x"</formula>
    </cfRule>
  </conditionalFormatting>
  <conditionalFormatting sqref="BD168">
    <cfRule type="cellIs" dxfId="62" priority="304" operator="equal">
      <formula>"d"</formula>
    </cfRule>
    <cfRule type="cellIs" dxfId="61" priority="305" operator="equal">
      <formula>"x"</formula>
    </cfRule>
  </conditionalFormatting>
  <conditionalFormatting sqref="BD176">
    <cfRule type="cellIs" dxfId="60" priority="295" operator="equal">
      <formula>"x"</formula>
    </cfRule>
    <cfRule type="cellIs" dxfId="59" priority="294" operator="equal">
      <formula>"d"</formula>
    </cfRule>
  </conditionalFormatting>
  <conditionalFormatting sqref="BD182">
    <cfRule type="cellIs" dxfId="58" priority="284" operator="equal">
      <formula>"d"</formula>
    </cfRule>
    <cfRule type="cellIs" dxfId="57" priority="285" operator="equal">
      <formula>"x"</formula>
    </cfRule>
  </conditionalFormatting>
  <conditionalFormatting sqref="BD187">
    <cfRule type="cellIs" dxfId="56" priority="274" operator="equal">
      <formula>"d"</formula>
    </cfRule>
    <cfRule type="cellIs" dxfId="55" priority="275" operator="equal">
      <formula>"x"</formula>
    </cfRule>
  </conditionalFormatting>
  <conditionalFormatting sqref="BD191">
    <cfRule type="cellIs" dxfId="54" priority="264" operator="equal">
      <formula>"d"</formula>
    </cfRule>
    <cfRule type="cellIs" dxfId="53" priority="265" operator="equal">
      <formula>"x"</formula>
    </cfRule>
  </conditionalFormatting>
  <conditionalFormatting sqref="BD201">
    <cfRule type="cellIs" dxfId="52" priority="255" operator="equal">
      <formula>"x"</formula>
    </cfRule>
    <cfRule type="cellIs" dxfId="51" priority="254" operator="equal">
      <formula>"d"</formula>
    </cfRule>
  </conditionalFormatting>
  <conditionalFormatting sqref="BD205">
    <cfRule type="cellIs" dxfId="50" priority="244" operator="equal">
      <formula>"d"</formula>
    </cfRule>
    <cfRule type="cellIs" dxfId="49" priority="245" operator="equal">
      <formula>"x"</formula>
    </cfRule>
  </conditionalFormatting>
  <conditionalFormatting sqref="BD211">
    <cfRule type="cellIs" dxfId="48" priority="234" operator="equal">
      <formula>"d"</formula>
    </cfRule>
    <cfRule type="cellIs" dxfId="47" priority="235" operator="equal">
      <formula>"x"</formula>
    </cfRule>
  </conditionalFormatting>
  <conditionalFormatting sqref="BD218">
    <cfRule type="cellIs" dxfId="46" priority="225" operator="equal">
      <formula>"x"</formula>
    </cfRule>
    <cfRule type="cellIs" dxfId="45" priority="224" operator="equal">
      <formula>"d"</formula>
    </cfRule>
  </conditionalFormatting>
  <conditionalFormatting sqref="BD220">
    <cfRule type="cellIs" dxfId="44" priority="214" operator="equal">
      <formula>"d"</formula>
    </cfRule>
    <cfRule type="cellIs" dxfId="43" priority="215" operator="equal">
      <formula>"x"</formula>
    </cfRule>
  </conditionalFormatting>
  <conditionalFormatting sqref="BD230">
    <cfRule type="cellIs" dxfId="42" priority="204" operator="equal">
      <formula>"d"</formula>
    </cfRule>
    <cfRule type="cellIs" dxfId="41" priority="205" operator="equal">
      <formula>"x"</formula>
    </cfRule>
  </conditionalFormatting>
  <conditionalFormatting sqref="BD236">
    <cfRule type="cellIs" dxfId="40" priority="194" operator="equal">
      <formula>"d"</formula>
    </cfRule>
    <cfRule type="cellIs" dxfId="39" priority="195" operator="equal">
      <formula>"x"</formula>
    </cfRule>
  </conditionalFormatting>
  <conditionalFormatting sqref="BD243">
    <cfRule type="cellIs" dxfId="38" priority="185" operator="equal">
      <formula>"x"</formula>
    </cfRule>
    <cfRule type="cellIs" dxfId="37" priority="184" operator="equal">
      <formula>"d"</formula>
    </cfRule>
  </conditionalFormatting>
  <conditionalFormatting sqref="BD250">
    <cfRule type="cellIs" dxfId="36" priority="174" operator="equal">
      <formula>"d"</formula>
    </cfRule>
    <cfRule type="cellIs" dxfId="35" priority="175" operator="equal">
      <formula>"x"</formula>
    </cfRule>
  </conditionalFormatting>
  <conditionalFormatting sqref="BD253">
    <cfRule type="cellIs" dxfId="34" priority="165" operator="equal">
      <formula>"x"</formula>
    </cfRule>
    <cfRule type="cellIs" dxfId="33" priority="164" operator="equal">
      <formula>"d"</formula>
    </cfRule>
  </conditionalFormatting>
  <conditionalFormatting sqref="BD255">
    <cfRule type="cellIs" dxfId="32" priority="154" operator="equal">
      <formula>"d"</formula>
    </cfRule>
    <cfRule type="cellIs" dxfId="31" priority="155" operator="equal">
      <formula>"x"</formula>
    </cfRule>
  </conditionalFormatting>
  <conditionalFormatting sqref="BD258">
    <cfRule type="cellIs" dxfId="30" priority="144" operator="equal">
      <formula>"d"</formula>
    </cfRule>
    <cfRule type="cellIs" dxfId="29" priority="145" operator="equal">
      <formula>"x"</formula>
    </cfRule>
  </conditionalFormatting>
  <conditionalFormatting sqref="BD264">
    <cfRule type="cellIs" dxfId="28" priority="135" operator="equal">
      <formula>"x"</formula>
    </cfRule>
    <cfRule type="cellIs" dxfId="27" priority="134" operator="equal">
      <formula>"d"</formula>
    </cfRule>
  </conditionalFormatting>
  <conditionalFormatting sqref="BD274">
    <cfRule type="cellIs" dxfId="26" priority="115" operator="equal">
      <formula>"x"</formula>
    </cfRule>
    <cfRule type="cellIs" dxfId="25" priority="114" operator="equal">
      <formula>"d"</formula>
    </cfRule>
  </conditionalFormatting>
  <conditionalFormatting sqref="BD283">
    <cfRule type="cellIs" dxfId="24" priority="104" operator="equal">
      <formula>"d"</formula>
    </cfRule>
    <cfRule type="cellIs" dxfId="23" priority="105" operator="equal">
      <formula>"x"</formula>
    </cfRule>
  </conditionalFormatting>
  <conditionalFormatting sqref="BD287">
    <cfRule type="cellIs" dxfId="22" priority="95" operator="equal">
      <formula>"x"</formula>
    </cfRule>
    <cfRule type="cellIs" dxfId="21" priority="94" operator="equal">
      <formula>"d"</formula>
    </cfRule>
  </conditionalFormatting>
  <conditionalFormatting sqref="BD292">
    <cfRule type="cellIs" dxfId="20" priority="84" operator="equal">
      <formula>"d"</formula>
    </cfRule>
    <cfRule type="cellIs" dxfId="19" priority="85" operator="equal">
      <formula>"x"</formula>
    </cfRule>
  </conditionalFormatting>
  <conditionalFormatting sqref="BD296">
    <cfRule type="cellIs" dxfId="18" priority="74" operator="equal">
      <formula>"d"</formula>
    </cfRule>
    <cfRule type="cellIs" dxfId="17" priority="75" operator="equal">
      <formula>"x"</formula>
    </cfRule>
  </conditionalFormatting>
  <conditionalFormatting sqref="BD301">
    <cfRule type="cellIs" dxfId="16" priority="64" operator="equal">
      <formula>"d"</formula>
    </cfRule>
    <cfRule type="cellIs" dxfId="15" priority="65" operator="equal">
      <formula>"x"</formula>
    </cfRule>
  </conditionalFormatting>
  <conditionalFormatting sqref="BD306">
    <cfRule type="cellIs" dxfId="14" priority="55" operator="equal">
      <formula>"x"</formula>
    </cfRule>
    <cfRule type="cellIs" dxfId="13" priority="54" operator="equal">
      <formula>"d"</formula>
    </cfRule>
  </conditionalFormatting>
  <conditionalFormatting sqref="BD309">
    <cfRule type="cellIs" dxfId="12" priority="45" operator="equal">
      <formula>"x"</formula>
    </cfRule>
    <cfRule type="cellIs" dxfId="11" priority="44" operator="equal">
      <formula>"d"</formula>
    </cfRule>
  </conditionalFormatting>
  <conditionalFormatting sqref="BD311">
    <cfRule type="cellIs" dxfId="10" priority="34" operator="equal">
      <formula>"d"</formula>
    </cfRule>
    <cfRule type="cellIs" dxfId="9" priority="35" operator="equal">
      <formula>"x"</formula>
    </cfRule>
  </conditionalFormatting>
  <conditionalFormatting sqref="BD315">
    <cfRule type="cellIs" dxfId="8" priority="24" operator="equal">
      <formula>"d"</formula>
    </cfRule>
    <cfRule type="cellIs" dxfId="7" priority="25" operator="equal">
      <formula>"x"</formula>
    </cfRule>
  </conditionalFormatting>
  <conditionalFormatting sqref="BD325">
    <cfRule type="cellIs" dxfId="6" priority="15" operator="equal">
      <formula>"x"</formula>
    </cfRule>
    <cfRule type="cellIs" dxfId="5" priority="14" operator="equal">
      <formula>"d"</formula>
    </cfRule>
  </conditionalFormatting>
  <conditionalFormatting sqref="BF1:BF4">
    <cfRule type="cellIs" dxfId="4" priority="20549" operator="equal">
      <formula>"n"</formula>
    </cfRule>
  </conditionalFormatting>
  <hyperlinks>
    <hyperlink ref="B127:E127" r:id="rId1" display="2. Pakalpojumu izveides, sniegšanas un pilnveides nosacījumi" xr:uid="{029ABC01-AF7F-44D1-A571-70F47BD928E3}"/>
    <hyperlink ref="B273:E273" r:id="rId2" display="3. Pakalpojumu pārvaldībai nepieciešamās spējas un resursi" xr:uid="{A50D3C79-04CC-41EE-BB7D-4BF863DA28FD}"/>
    <hyperlink ref="B11" r:id="rId3" location="pu1-2-nozaru-pasvaldibu-un-iestazu-pakalpojumu-attistibas-planu-izveide-un-aktualizesana" display="PU1–2" xr:uid="{4DD440BD-60BA-49D3-AFD9-C3EDBBBCED3C}"/>
    <hyperlink ref="B14" r:id="rId4" location="pu2-1-pakalpojumu-planosana-izveide-ieviesana-uzturesana-un-attistiba" xr:uid="{A2548B05-3204-485C-9AFC-BCFEA3C0B349}"/>
    <hyperlink ref="B20" r:id="rId5" location="pu2-2-pakalpojumu-galveno-sanemeju-grupu-un-vajadzibu-apzinasana" xr:uid="{7D3F72AC-609D-40B8-9E02-EE34CC5A4DAD}"/>
    <hyperlink ref="B25" r:id="rId6" location="pu2-3-pakalpojumu-sniegsanas-un-uzturesanas-rezultativako-un-efektivako-veidu-noteiksana" xr:uid="{FD04B8A4-0DE0-4387-BCE6-99578DD00266}"/>
    <hyperlink ref="B27" r:id="rId7" location="pu2-4-pakalpojumu-sniegsanas-un-uzturesanas-rezultativitati-un-efektivitati-raksturojosu-raditaju-noteiksana-galveno-darbibas-raditaju-noteiksana" xr:uid="{C98529DF-D7E6-44C7-88DC-A8C332D8E861}"/>
    <hyperlink ref="B31" r:id="rId8" location="pu2-5-pakalpojumu-parvaldibai-nepieciesamo-speju-un-resursu-nodrosinasana" xr:uid="{729EFAB7-0F34-49E6-9CA1-20DD5052F678}"/>
    <hyperlink ref="B38" r:id="rId9" location="pu2-6-pakalpojumu-parvaldibas-specialo-normativo-aktu-izstrade-un-pilnveide" xr:uid="{7884E4EA-5663-4627-B995-E0B3CF0D035E}"/>
    <hyperlink ref="B42" r:id="rId10" location="pu2-7-pakalpojumu-aprakstu-veidosana-registresana-un-uzturesana" xr:uid="{60F79D83-9DBB-4169-956B-6D664F635A2F}"/>
    <hyperlink ref="B46" r:id="rId11" location="pu2-8-informacijas-nodrosinasana-pakalpojumu-sanemejiem-par-pieejamiem-pakalpojumiem" xr:uid="{66856E14-0204-4E01-8C1E-5F3C3BA46609}"/>
    <hyperlink ref="B48" r:id="rId12" location="pu2-9-pakalpojumu-limenu-noteiksana-un-pakalpojumu-limenu-vienosanas-nosacijumu-saskanosana-ar-pakalpojumu-sanemejiem" xr:uid="{CE7CF96F-AAF0-4F5B-B2C3-7009FF403539}"/>
    <hyperlink ref="B53" r:id="rId13" location="pu2-10-ar-pakalpojumu-parvaldibu-saistitas-starpiestazu-un-parrobezu-sadarbibas-koordinesana" xr:uid="{A28F66B9-41B6-4678-A285-5DBB9D3FFCC4}"/>
    <hyperlink ref="B56" r:id="rId14" location="pu2-11-zinasanu-uzkrasana-un-pieejamibas-nodrosinasana" xr:uid="{369BA72A-FC17-4F90-89EF-7F1941675E85}"/>
    <hyperlink ref="B58" r:id="rId15" location="pu2-12-ar-pakalpojumu-parvaldibu-saistita-metodiska-atbalsta-nodrosinasana-pakalpojumu-sniegsana-iesaistitajiem" xr:uid="{6FDCA434-80BE-40D3-B902-0C3F40900B50}"/>
    <hyperlink ref="B60" r:id="rId16" location="pu2-13-pakalpojumu-un-resursu-pieejamibas-un-nepartrauktibas-planosana-un-nodrosinasana" xr:uid="{48B734D4-FABF-4DFD-AEC9-75393B73510E}"/>
    <hyperlink ref="B67" r:id="rId17" location="pu2-14-pieklustamibas-nodrosinasana-pakalpojumiem" xr:uid="{CE420253-E975-4C74-9CE9-E3E6A8B36674}"/>
    <hyperlink ref="B72" r:id="rId18" location="pu2-15-pakalpojumu-pieprasijumu-parvaldiba-un-izpildes-nodrosinasana" xr:uid="{5DF93BDA-2BC9-4163-B610-7C84E87B239C}"/>
    <hyperlink ref="B78" r:id="rId19" location="pu2-16-atbalsta-nodrosinasana-pakalpojumu-sanemejiem" xr:uid="{17BB8D40-D6EB-4DE2-A638-0033BAD64E0F}"/>
    <hyperlink ref="B82" r:id="rId20" location="pu2-17-pakalpojumu-limenu-vienosanas-nosacijumu-izpildes-kontrole-un-nodrosinasana" xr:uid="{AE6D7498-3E17-4AA6-BF07-5B3B8AEA1009}"/>
    <hyperlink ref="B87" r:id="rId21" location="pu2-18-pakalpojumu-sanemeju-ierosinajumu-un-sudzibu-apkoposana-izvertesana-un-nepieciesamo-darbibu-veiksana" xr:uid="{1713C78F-72FD-434D-AA8C-B18B5EE94C93}"/>
    <hyperlink ref="B91" r:id="rId22" location="pu2-19-pakalpojumu-sniegsanas-apjomu-un-tiem-nepieciesama-nodrosinajuma-atbilstibas-parvaldiba" xr:uid="{573294FB-FAA4-4DB2-88C7-A5B4FDEB132F}"/>
    <hyperlink ref="B95" r:id="rId23" location="pu2-20-ar-pakalpojumu-un-resursu-parvaldibu-saistitu-izmainu-istenosana" xr:uid="{1B069779-6515-4644-BC93-15B1BAFE4FF4}"/>
    <hyperlink ref="B98" r:id="rId24" location="pu2-21-iespejami-atra-pakalpojumu-pieejamibas-atjaunosana" xr:uid="{8D46FCA2-5145-45E5-8EAE-53778F1FBCA8}"/>
    <hyperlink ref="B103" r:id="rId25" location="pu2-22-pakalpojumu-pieejamibas-partraukumu-celonu-apzinasana-un-noversana" xr:uid="{99A47D34-637D-4CCE-B823-8DC23273B5FA}"/>
    <hyperlink ref="B109" r:id="rId26" location="pu2-23-merijumu-veiksana-un-rezultatu-izmantosana" xr:uid="{D886CCF1-CB7F-401D-8D12-8B0D18265648}"/>
    <hyperlink ref="B113" r:id="rId27" location="pu3-1-nemitiga-pilnveide" xr:uid="{D5CD9F35-EDBE-4736-B5C5-59B5BE47B34C}"/>
    <hyperlink ref="B115" r:id="rId28" location="pu3-2-parvaldibas-dalibnieku-iesaiste" xr:uid="{5C6A2DD3-8D5A-4808-A6CF-8D9D23E0F09B}"/>
    <hyperlink ref="B118" r:id="rId29" location="pu3-3-istenoto-aktivitasu-kontrole" xr:uid="{DFA57D24-684A-403E-9FAD-BE2B7B8609DA}"/>
    <hyperlink ref="B123" r:id="rId30" location="pu3-4-finansu-parvaldiba" xr:uid="{082D5A32-BE03-46CF-8CE8-DAA25EEAA2C1}"/>
    <hyperlink ref="B128" r:id="rId31" location="n1-1-meramiba-un-kontrolejamiba-parvaldamiba" xr:uid="{575F4403-0168-46AA-A57B-F8D0AC35E4CF}"/>
    <hyperlink ref="B136" r:id="rId32" location="n1-2-uzturamiba-parvaldamiba" xr:uid="{0ED1817E-5D23-4985-BFB9-FFB7B5E57EA9}"/>
    <hyperlink ref="B144" r:id="rId33" location="n1-3-pielagojamiba-un-pilnveidojamiba-parvaldamiba" xr:uid="{646AF0B8-5071-445E-9020-71A8888A5006}"/>
    <hyperlink ref="B151" r:id="rId34" location="n1-4-vienveidiga-izveide-un-piedavasana-parvaldamiba" xr:uid="{F9C31BED-7D78-490C-A7C0-CB5392111CF7}"/>
    <hyperlink ref="B161" r:id="rId35" location="n1-5-pakalpojumu-un-resursu-sasaiste-mijiedarbibas-un-atkaribu-caurspidigums-parvaldamiba" xr:uid="{90E4B7BC-90F0-45C6-A3F4-F67A6C01C9AA}"/>
    <hyperlink ref="B164" r:id="rId36" location="n2-1-atbilstiba-sabiedribas-vajadzibam-kopuma-atbilstiba-vajadzibam" xr:uid="{C844A863-54FE-4FFD-AC05-E27900CF218D}"/>
    <hyperlink ref="B168" r:id="rId37" location="n2-2-atbilstiba-dzives-situacijam-un-konkretam-pakalpojumu-sanemeju-vajadzibam-atbilstiba-vajadzibam" xr:uid="{88607BB8-A930-4C70-BC3A-59504D2F1E11}"/>
    <hyperlink ref="B176" r:id="rId38" location="n3-1-daudzkanalu-pieklustamiba-pieklustamiba" xr:uid="{C8270ABD-60EA-4EB0-90D9-40E763F86028}"/>
    <hyperlink ref="B182" r:id="rId39" location="n3-2-teritoriala-pieklustamiba-pieklustamiba" xr:uid="{0DA1D2A3-C247-4B04-AF89-C36FF6EA94CF}"/>
    <hyperlink ref="B187" r:id="rId40" location="n3-3-visu-sabiedribas-grupu-pieklustamiba-pieklustamiba" xr:uid="{43B67897-8040-4585-8F8C-5CBA1B42CEC1}"/>
    <hyperlink ref="B191" r:id="rId41" location="n3-4-parrobezu-pieklustamiba-pieklustamiba" xr:uid="{B4A3AF27-F4BE-431B-8144-A6A89E4EEC18}"/>
    <hyperlink ref="B201" r:id="rId42" location="n4-1-pakalpojumu-sanemeju-iesaiste-un-lidzdaliba-iesaiste-lidzdaliba-un-sadarbiba" xr:uid="{61768F68-960C-4EDF-81EB-7FA5287E5A28}"/>
    <hyperlink ref="B205" r:id="rId43" location="n4-2-sadarbiba-ar-partneriem-iesaiste-lidzdaliba-un-sadarbiba" xr:uid="{458E60ED-8FF8-4793-A863-407E17CC708F}"/>
    <hyperlink ref="B211" r:id="rId44" location="n5-1-pakalpojumu-digitala-transformacija-digitala-transformacija" xr:uid="{9F4B007C-582C-42C9-BF48-57C0B2D77AAA}"/>
    <hyperlink ref="B218" r:id="rId45" location="n5-2-sadarbspeja-digitala-transformacija" xr:uid="{ABA289CC-AD55-4F25-8800-7D78B7585B5B}"/>
    <hyperlink ref="B220" r:id="rId46" location="n6-1-vienkarsiba-un-ertiba-sanemejiem-lietojamiba" xr:uid="{298937BE-0BB9-43D3-B1EB-9E3A18D7EF57}"/>
    <hyperlink ref="B230" r:id="rId47" location="n6-2-lietotaju-atbalsts-lietojamiba" xr:uid="{EC90A4BF-F1A3-4759-9409-262AA6405134}"/>
    <hyperlink ref="B236" r:id="rId48" location="n7-1-pakalpojumu-adaptivitate-automatizacija" xr:uid="{20F9F073-5F7B-45E6-8B1F-7A7041116C0C}"/>
    <hyperlink ref="B243" r:id="rId49" location="n7-2-pakalpojumu-proaktiva-sniegsana-automatizacija" xr:uid="{4E3590BF-856A-4390-BCF3-D630754B12F0}"/>
    <hyperlink ref="B250" r:id="rId50" location="n7-2-pakalpojumu-proaktiva-sniegsana-automatizacija" xr:uid="{91BFE917-5591-4870-AE94-8B09CEDAE089}"/>
    <hyperlink ref="B253" r:id="rId51" location="n8-1-plass-sanemeju-loks-koplietosana" xr:uid="{734CDDD2-FBA6-4B59-81C3-B8C7EAA99606}"/>
    <hyperlink ref="B255" r:id="rId52" location="n8-2-kompetencu-centri-koplietosana" xr:uid="{83374BB5-DB5A-4F34-8EEE-384BC72AEF5B}"/>
    <hyperlink ref="B258" r:id="rId53" location="n9-1-unifikacija" xr:uid="{D817B675-C9EF-4C99-A0A1-29CBF9DA7181}"/>
    <hyperlink ref="B264" r:id="rId54" location="n10-1-drosiba" display="N9-1" xr:uid="{A794B391-7F96-47B4-B542-635C91FAB6A8}"/>
    <hyperlink ref="B274" r:id="rId55" xr:uid="{479C7F66-7824-4797-BECC-044FC161D071}"/>
    <hyperlink ref="B283" r:id="rId56" xr:uid="{E5C0B437-091E-4844-B643-DF9B40A670B4}"/>
    <hyperlink ref="B287" r:id="rId57" xr:uid="{546B5C11-5891-4BD3-9B16-B34CFFC7A83A}"/>
    <hyperlink ref="B292" r:id="rId58" xr:uid="{A9305B6F-6E2E-4CDC-8B21-567F4213DDE3}"/>
    <hyperlink ref="B296" r:id="rId59" xr:uid="{5D3DE130-130B-4268-955D-2F6579A155BA}"/>
    <hyperlink ref="B301" r:id="rId60" xr:uid="{AC5B8999-55F9-44FB-8890-B00387B620EE}"/>
    <hyperlink ref="B306" r:id="rId61" xr:uid="{0DB7B1CF-B628-4C69-BD7E-552A28D72A82}"/>
    <hyperlink ref="B309" r:id="rId62" xr:uid="{FF5FB0F7-20B2-4B93-AFE8-758EF4B98E8B}"/>
    <hyperlink ref="B311" r:id="rId63" xr:uid="{FAEE1FEC-4F17-4597-A6BE-762AFEAC0EC9}"/>
    <hyperlink ref="B315" r:id="rId64" xr:uid="{0EF6ECD3-76B9-4709-9737-A866F246A199}"/>
    <hyperlink ref="B325" r:id="rId65" xr:uid="{38FCD01B-2D11-4697-8CE7-6192CFF6E14A}"/>
    <hyperlink ref="H6" r:id="rId66" xr:uid="{6F5A5FB1-5209-45FE-B5B6-D60932ABAC88}"/>
    <hyperlink ref="I6" r:id="rId67" xr:uid="{D34BD36E-260B-473A-B488-D5D39F8D2C1F}"/>
    <hyperlink ref="J6" r:id="rId68" xr:uid="{49FBCCBE-78C7-4C84-950E-8636EF956A60}"/>
    <hyperlink ref="K6" r:id="rId69" xr:uid="{FAB35B8B-6B1A-45AF-ADA6-9B5633A13A2F}"/>
    <hyperlink ref="L6" r:id="rId70" xr:uid="{B2CED767-8629-476D-B030-7D6AA2136391}"/>
    <hyperlink ref="M6" r:id="rId71" xr:uid="{4D482B7F-814B-46D1-B83B-9D3BD5922FA9}"/>
    <hyperlink ref="N6" r:id="rId72" xr:uid="{36A2F395-CBE7-4C14-A2ED-80FE8F337AB0}"/>
    <hyperlink ref="O6" r:id="rId73" xr:uid="{488755FD-76F7-4E1D-B53D-BCBF50C37F9E}"/>
    <hyperlink ref="P6" r:id="rId74" xr:uid="{F0B9600D-D84D-47FB-92A3-C64C4D4A0ABE}"/>
    <hyperlink ref="Q6" r:id="rId75" xr:uid="{3EC94C99-84D6-41F3-9625-9D3D485C3DBB}"/>
    <hyperlink ref="R6" r:id="rId76" xr:uid="{721EC8BE-BB84-4588-A98D-9E83B838BEB3}"/>
    <hyperlink ref="S6" r:id="rId77" location="pu1-2-nozaru-pasvaldibu-un-iestazu-pakalpojumu-attistibas-planu-izveide-un-aktualizesana" display="PU1–2" xr:uid="{A12FDA62-8023-40DA-9FB5-F9C591EEE947}"/>
    <hyperlink ref="T6" r:id="rId78" location="pu2-1-pakalpojumu-planosana-izveide-ieviesana-uzturesana-un-attistiba" xr:uid="{680A550F-5CE3-432F-AD12-4D729701FFF9}"/>
    <hyperlink ref="U6" r:id="rId79" location="pu2-2-pakalpojumu-galveno-sanemeju-grupu-un-vajadzibu-apzinasana" xr:uid="{91D340FD-1606-420C-8382-06C0EF56DC6E}"/>
    <hyperlink ref="V6" r:id="rId80" location="pu2-3-pakalpojumu-sniegsanas-un-uzturesanas-rezultativako-un-efektivako-veidu-noteiksana" xr:uid="{D3F92B01-9F70-480D-A01E-65D72A572365}"/>
    <hyperlink ref="W6" r:id="rId81" location="pu2-4-pakalpojumu-sniegsanas-un-uzturesanas-rezultativitati-un-efektivitati-raksturojosu-raditaju-noteiksana-galveno-darbibas-raditaju-noteiksana" xr:uid="{A593314F-B6DF-4766-AB9E-5F47B7A8ECA5}"/>
    <hyperlink ref="X6" r:id="rId82" location="pu2-5-pakalpojumu-parvaldibai-nepieciesamo-speju-un-resursu-nodrosinasana" xr:uid="{96EAB594-C164-4821-AA54-B2AE36C30A82}"/>
    <hyperlink ref="Y6" r:id="rId83" location="pu2-6-pakalpojumu-parvaldibas-specialo-normativo-aktu-izstrade-un-pilnveide" xr:uid="{A72426EB-1F36-46F5-955A-D24494DC7C43}"/>
    <hyperlink ref="Z6" r:id="rId84" location="pu2-7-pakalpojumu-aprakstu-veidosana-registresana-un-uzturesana" xr:uid="{48603545-21B9-4894-BE97-5303DEEDBE59}"/>
    <hyperlink ref="AA6" r:id="rId85" location="pu2-8-informacijas-nodrosinasana-pakalpojumu-sanemejiem-par-pieejamiem-pakalpojumiem" xr:uid="{7AB04817-60A6-4F48-B54C-8EF51A51B15C}"/>
    <hyperlink ref="AB6" r:id="rId86" location="pu2-9-pakalpojumu-limenu-noteiksana-un-pakalpojumu-limenu-vienosanas-nosacijumu-saskanosana-ar-pakalpojumu-sanemejiem" xr:uid="{C715006C-2F9C-4DD5-BC59-DA2887A02BBB}"/>
    <hyperlink ref="AC6" r:id="rId87" location="pu2-10-ar-pakalpojumu-parvaldibu-saistitas-starpiestazu-un-parrobezu-sadarbibas-koordinesana" xr:uid="{D5B053B8-F658-473E-95E5-DDB1B80133CC}"/>
    <hyperlink ref="AD6" r:id="rId88" location="pu2-11-zinasanu-uzkrasana-un-pieejamibas-nodrosinasana" xr:uid="{CBD0007C-E1D8-41C1-B27F-87EDA02C6EC3}"/>
    <hyperlink ref="AE6" r:id="rId89" location="pu2-12-ar-pakalpojumu-parvaldibu-saistita-metodiska-atbalsta-nodrosinasana-pakalpojumu-sniegsana-iesaistitajiem" xr:uid="{46A038A8-36CF-4F81-949C-08EF3A8D81A4}"/>
    <hyperlink ref="AF6" r:id="rId90" location="pu2-13-pakalpojumu-un-resursu-pieejamibas-un-nepartrauktibas-planosana-un-nodrosinasana" xr:uid="{E0C9BA60-E3BE-464C-94C0-A69741B373EC}"/>
    <hyperlink ref="AG6" r:id="rId91" location="pu2-14-pieklustamibas-nodrosinasana-pakalpojumiem" xr:uid="{32D3ACC8-BE22-4E5E-91BA-9CCA64ADB1BC}"/>
    <hyperlink ref="AH6" r:id="rId92" location="pu2-15-pakalpojumu-pieprasijumu-parvaldiba-un-izpildes-nodrosinasana" xr:uid="{E6E42CC8-D88D-4853-9DAD-D641C804CECB}"/>
    <hyperlink ref="AI6" r:id="rId93" location="pu2-16-atbalsta-nodrosinasana-pakalpojumu-sanemejiem" xr:uid="{C7B454C2-8AA1-406C-B6B2-F8BA57DB13A6}"/>
    <hyperlink ref="AJ6" r:id="rId94" location="pu2-17-pakalpojumu-limenu-vienosanas-nosacijumu-izpildes-kontrole-un-nodrosinasana" xr:uid="{264FCD06-6A11-4263-B5E3-A4451FFFA60E}"/>
    <hyperlink ref="AK6" r:id="rId95" location="pu2-18-pakalpojumu-sanemeju-ierosinajumu-un-sudzibu-apkoposana-izvertesana-un-nepieciesamo-darbibu-veiksana" xr:uid="{4A64BC47-8A4E-4012-8710-4CB804D7D482}"/>
    <hyperlink ref="AL6" r:id="rId96" location="pu2-19-pakalpojumu-sniegsanas-apjomu-un-tiem-nepieciesama-nodrosinajuma-atbilstibas-parvaldiba" xr:uid="{50CDB6DA-BB71-419A-9382-74D33531C585}"/>
    <hyperlink ref="AM6" r:id="rId97" location="pu2-20-ar-pakalpojumu-un-resursu-parvaldibu-saistitu-izmainu-istenosana" xr:uid="{9FE6EC6E-7C14-4EFA-9255-AFF2B9CA22E9}"/>
    <hyperlink ref="AN6" r:id="rId98" location="pu2-21-iespejami-atra-pakalpojumu-pieejamibas-atjaunosana" xr:uid="{79ED726E-FE89-4B9C-8160-6D217472CE14}"/>
    <hyperlink ref="AO6" r:id="rId99" location="pu2-22-pakalpojumu-pieejamibas-partraukumu-celonu-apzinasana-un-noversana" xr:uid="{0601E9D5-16D2-41F5-A942-E4F69527DE45}"/>
    <hyperlink ref="AP6" r:id="rId100" location="pu2-23-merijumu-veiksana-un-rezultatu-izmantosana" xr:uid="{E496C6D8-7B08-4EA0-A498-AD1BC4418D5F}"/>
    <hyperlink ref="AQ6" r:id="rId101" location="pu3-1-nemitiga-pilnveide" xr:uid="{E5DD46F1-76E6-494F-8D03-E970095A8493}"/>
    <hyperlink ref="AR6" r:id="rId102" location="pu3-2-parvaldibas-dalibnieku-iesaiste" xr:uid="{31717E40-4BE6-4DD4-89A0-0D013D7BAB0B}"/>
    <hyperlink ref="AS6" r:id="rId103" location="pu3-3-istenoto-aktivitasu-kontrole" xr:uid="{54B2931E-A415-4AB7-9596-5B5FCCFE089B}"/>
    <hyperlink ref="AT6" r:id="rId104" location="pu3-4-finansu-parvaldiba" xr:uid="{1BEFFA0B-80FB-4143-9CC2-F26E42D45750}"/>
    <hyperlink ref="B10:E10" r:id="rId105" display="1. Pakalpojumu pārvaldības uzdevumi (PU) un lomu pienākumi (LP)" xr:uid="{72083D2B-6E40-481F-8DF3-304E09F6C976}"/>
    <hyperlink ref="B280:C280" r:id="rId106" location="s2-3-pakalpojumu-parvaldibas-attistiba" display="S2-3" xr:uid="{D39B1281-E25B-4075-B38D-A648345606C0}"/>
    <hyperlink ref="B282:C282" r:id="rId107" location="s2-4-saimnieka-attieksme" display="S2-4" xr:uid="{BDF14AE4-B34A-44C6-A6F4-47C0CC7C5B48}"/>
    <hyperlink ref="B284:C284" r:id="rId108" location="s3-1-personala-amati-un-lomas" display="S3-1" xr:uid="{237D2DED-F032-473F-8929-1DFD724F28E0}"/>
    <hyperlink ref="B285:C285" r:id="rId109" location="s3-2-personala-pietiekamiba" display="S3-2" xr:uid="{0F969668-5EC5-4AB5-8C6B-FE24189B9C28}"/>
    <hyperlink ref="B286:C286" r:id="rId110" location="s3-3-personala-piemerotiba" display="S3-3" xr:uid="{CBE7FD76-53CF-4E97-A108-CFCBAD16DD19}"/>
    <hyperlink ref="B288:C288" r:id="rId111" location="s4-2-visparejas-pakalpojumu-parvaldibas-politikas-istenosanas-kompetences" display="S4-2" xr:uid="{17C6C2E8-F937-4FF0-8674-872DB0BCA04A}"/>
    <hyperlink ref="B289:C289" r:id="rId112" location="s4-3-pakalpojumu-parvaldibas-uzdevumu-veiksanas-kompetences" display="S4-3" xr:uid="{3F9417E1-D916-4702-88C8-2C5DE7BCCA02}"/>
    <hyperlink ref="B290:C290" r:id="rId113" location="s4-4-pakalpojumu-izveides-sniegsanas-un-pilnveides-nosacijumu-istenosanas-kompetences" display="S4-4" xr:uid="{AD1CEC2B-1DA2-4ED0-A206-F7DDA832F7F7}"/>
    <hyperlink ref="B291:C291" r:id="rId114" location="s4-5-pakalpojumiem-un-pakalpojumu-parvaldibai-nepieciesamo-speju-un-resursu-nodrosinasanas-kompetences" display="S4-5" xr:uid="{AF3BABEA-15EE-409F-B1BC-2533DA8CDC9D}"/>
    <hyperlink ref="B293:C293" r:id="rId115" location="s5-1-valsti-vienotas-visparejas-ar-pakalpojumu-parvaldibu-saistitas-vadlinijas" display="S5-1" xr:uid="{1F5B4E69-C462-4FAC-A373-CB5E7A01DBCC}"/>
    <hyperlink ref="B294:C294" r:id="rId116" location="s5-2-nozare-vienotas-specializetas-ar-pakalpojumu-parvaldibu-saistitas-vadlinijas" display="S5-2" xr:uid="{873B21DE-1A2D-4C71-BF0F-3E8F10B2A0F2}"/>
    <hyperlink ref="B295:C295" r:id="rId117" location="s5-4-iestade-vienotas-specializetas-ar-pakalpojumu-parvaldibu-saistitas-vadlinijas" display="S5-4" xr:uid="{229198D7-3F22-48C4-9C7E-FF4DEFA80328}"/>
    <hyperlink ref="B297:C297" r:id="rId118" location="s6-1-valsti-vienoti-vispareji-ar-pakalpojumu-parvaldibu-saistiti-procesi" display="S6-1" xr:uid="{D3841C34-C9F7-47C5-BD8D-0793036B49BF}"/>
    <hyperlink ref="B298:C298" r:id="rId119" location="s6-2-nozare-vienoti-specializeti-ar-pakalpojumu-parvaldibu-saistiti-procesi" display="S6-2" xr:uid="{A1C7F265-B94B-40EC-899E-7325B62F0782}"/>
    <hyperlink ref="B299:C299" r:id="rId120" location="s6-4-iestade-vienoti-specializeti-ar-pakalpojumu-parvaldibu-saistiti-procesi" display="S6-4" xr:uid="{232BC987-4780-4851-9D55-2D7F616B0097}"/>
    <hyperlink ref="B302:C302" r:id="rId121" location="s7-1-normativais-regulejums-kas-nosaka-valsti-vienotu-vispareju-kartibu-pakalpojumu-parvaldibas-istenosanai" display="S7-1" xr:uid="{ED8FEB35-64C8-4C02-876F-AA894D75ACEB}"/>
    <hyperlink ref="B303:C303" r:id="rId122" location="s7-2-normativais-regulejums-kas-nosaka-nozare-vienotu-specializetu-kartibu-pakalpojumu-parvaldibas-istenosanai" display="S7-2" xr:uid="{C8809AD8-2359-44E2-BBAB-4714E966E531}"/>
    <hyperlink ref="B304:C304" r:id="rId123" location="s7-4-normativais-regulejums-kas-nosaka-iestade-vienotu-specializetu-kartibu-pakalpojumu-parvaldibas-istenosanai" display="S7-4" xr:uid="{D57D2261-B692-48A7-A97C-80F840AD313E}"/>
    <hyperlink ref="B307:C307" r:id="rId124" location="s8-1-partneru-piesaiste" display="S8-1" xr:uid="{87619231-37CF-4D84-856A-D3985685C0EA}"/>
    <hyperlink ref="B308:C308" r:id="rId125" location="s8-4-partneru-parvaldiba" display="S8-4" xr:uid="{A173E6BB-BE5A-44A8-83AB-AE8E8654B8D7}"/>
    <hyperlink ref="B310:C310" r:id="rId126" location="s9-1-pakalpojumu-sanemeju-lidzdaliba" display="S9-1" xr:uid="{C55AED35-718F-46E2-A3A9-A9BA0F97B091}"/>
    <hyperlink ref="B316:C316" r:id="rId127" location="r2-1-valsts-vienotais-registrs" display="R2-1" xr:uid="{F45C7E96-9ECC-49B7-8F35-CA661BA6F8D1}"/>
    <hyperlink ref="B317:C317" r:id="rId128" location="r2-2-pasapkalposanas-timeklvietnes-un-mobilas-lietotnes" display="R2-2" xr:uid="{BE0E9E23-9F61-47B1-813F-D362211FB38B}"/>
    <hyperlink ref="B318:C318" r:id="rId129" location="r2-2-pasapkalposanas-timeklvietnes-un-mobilas-lietotnes" display="R2-3" xr:uid="{D2420CE4-9FE3-4063-9CAB-D3E0AFCA033D}"/>
    <hyperlink ref="B319:C319" r:id="rId130" location="r2-4-specializeti-pamatdarbibas-digitalo-tehnologiju-risinajumi" display="R2-4" xr:uid="{9CB49ACF-05EB-4E0E-9E1A-9FA6EE705076}"/>
    <hyperlink ref="B320:C320" r:id="rId131" location="r2-5-dazadi-pakalpojumu-parvaldibai-nepieciesami-digitalo-tehnologiju-risinajumi" display="R2-5" xr:uid="{8DB3A645-314C-4AFE-A412-21CB72205D9D}"/>
    <hyperlink ref="B322:C322" r:id="rId132" location="r2-6-dazadas-pakalpojumiem-un-pakalpojumu-parvaldibai-nepieciesamas-koplietosanas-komponentes" display="R2-6" xr:uid="{5B814B75-3587-42F7-B60D-46508E06D71C}"/>
    <hyperlink ref="B323:C323" r:id="rId133" location="r2-7-tehnologiskais-nodrosinajums-atbalsta-funkciju-istenosanai" display="R2-7" xr:uid="{8ABC51C0-0BD8-449E-9459-0B4C533852B3}"/>
    <hyperlink ref="B324:C324" r:id="rId134" location="r2-8-infrastruktura" display="R2-8" xr:uid="{DBB2BC55-345F-4C31-8089-5CE5F61C4936}"/>
    <hyperlink ref="B275:C275" r:id="rId135" location="s2-2-pakalpojumu-parvaldibai-atbilstosas-vertibas" display="S2-2" xr:uid="{86B502BC-FE7E-444C-991C-C3CAD1C2E9D4}"/>
    <hyperlink ref="B314:C314" r:id="rId136" location="r1-1-informacijas-pielietojums" display="R1-1" xr:uid="{D62FF37F-20CE-4156-BBE3-73C35E3F715B}"/>
    <hyperlink ref="B312:C312" r:id="rId137" location="r1-3-informacijas-noteiksana" display="R1-3" xr:uid="{E7C94EB2-00F5-48EB-9C11-3E02BDAE2391}"/>
    <hyperlink ref="B313:C313" r:id="rId138" location="r1-2-informacijas-veidi" display="R1-2" xr:uid="{8B603409-13F0-49A4-8E4E-FA10389CA299}"/>
  </hyperlinks>
  <pageMargins left="0.7" right="0.7" top="0.75" bottom="0.75" header="0.3" footer="0.3"/>
  <pageSetup paperSize="8" scale="47" fitToHeight="0" orientation="landscape" verticalDpi="0" r:id="rId139"/>
  <legacyDrawing r:id="rId140"/>
  <extLst>
    <ext xmlns:x14="http://schemas.microsoft.com/office/spreadsheetml/2009/9/main" uri="{CCE6A557-97BC-4b89-ADB6-D9C93CAAB3DF}">
      <x14:dataValidations xmlns:xm="http://schemas.microsoft.com/office/excel/2006/main" count="3">
        <x14:dataValidation type="list" showInputMessage="1" showErrorMessage="1" error="Neatbilstoša vērtība!" xr:uid="{3FE681B5-BD5E-4B80-9E0B-EC3C946F3F1F}">
          <x14:formula1>
            <xm:f>Izvēlnes!$C$2:$C$5</xm:f>
          </x14:formula1>
          <xm:sqref>E124:E126 E12:E13 E15:E19 E21:E24 E26 E323 E39:E41 E43:E45 E47 E32:E37 E54:E55 E57 E59 E52 E61:E66 E49:E50 E73:E77 E83:E86 E88:E90 E92:E94 E96:E97 E99:E102 E104:E108 E110:E112 E114 E116:E117 E119:E122 E79:E80 E137:E143 E129:E135 E162:E163 E165:E167 E145:E150 E288:E291 E169:E175 E320:E321 E152:E160 E202:E204 E316:E318 E312:E314 E28:E30 E221:E229 E310 E231:E235 E275:E282 E265:E267 E270 E272 E286</xm:sqref>
        </x14:dataValidation>
        <x14:dataValidation type="list" showInputMessage="1" showErrorMessage="1" error="Neatbilstoša vērtība!" xr:uid="{6880CF3C-90F7-40C6-B0D9-BBC610C140F0}">
          <x14:formula1>
            <xm:f>Izvēlnes!$E$2:$E$5</xm:f>
          </x14:formula1>
          <xm:sqref>BC293:BC295 BC12:BC13 BC15:BC19 BC21:BC24 BC26 BC28:BC30 BC326:BC331 BC39:BC41 BC43:BC45 BC47 BC49:BC52 BC54:BC55 BC57 BC59 BC32:BC37 BC68:BC71 BC73:BC77 BC79:BC81 BC83:BC86 BC88:BC90 BC92:BC94 BC96:BC97 BC99:BC102 BC104:BC108 BC110:BC112 BC114 BC116:BC117 BC119:BC122 BC61:BC66 BC137:BC143 BC129:BC135 BC162:BC163 BC165:BC167 BC145:BC150 BC265:BC272 BC169:BC175 BC188:BC190 BC152:BC160 BC202:BC204 BC206:BC210 BC219 BC212:BC217 BC221:BC229 BC237:BC242 BC251:BC252 BC254 BC256:BC257 BC259:BC263 BC244:BC249 BC284:BC286 BC297:BC300 BC302:BC305 BC310 BC307:BC308 BC312:BC314 BC124:BC126 BC288:BC291 BC231:BC235 BC316:BC324 BC183:BC186 BC192:BC200 BC177:BC181 BC275:BC282</xm:sqref>
        </x14:dataValidation>
        <x14:dataValidation type="list" showInputMessage="1" showErrorMessage="1" error="Neatbilstoša vērtība!" xr:uid="{7BB766B0-86B1-4516-B892-486A66DEDB93}">
          <x14:formula1>
            <xm:f>Izvēlnes!$B$2:$B$6</xm:f>
          </x14:formula1>
          <xm:sqref>E284:E285 E293:E295 E297:E300 E302:E305 E324 E319 E322 E326:E331 E51 E68:E71 E81 E177:E181 E183:E186 E188:E190 E192:E200 E206:E210 E212:E217 E219 E237:E242 E244:E249 E251:E252 E254 E256:E257 E259:E263 E268:E269 E271 E307:E308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C185-A2EF-4ADB-A110-B7F3A3883950}">
  <sheetPr>
    <tabColor rgb="FFFFFF00"/>
  </sheetPr>
  <dimension ref="A1:AS23"/>
  <sheetViews>
    <sheetView showGridLines="0" showZeros="0" tabSelected="1" zoomScaleNormal="100" workbookViewId="0"/>
  </sheetViews>
  <sheetFormatPr defaultRowHeight="24.95" customHeight="1" outlineLevelCol="1" x14ac:dyDescent="0.25"/>
  <cols>
    <col min="1" max="1" width="1.7109375" style="79" customWidth="1"/>
    <col min="2" max="2" width="5.7109375" style="79" customWidth="1"/>
    <col min="3" max="3" width="20.7109375" style="79" customWidth="1"/>
    <col min="4" max="4" width="1.7109375" style="79" customWidth="1"/>
    <col min="5" max="5" width="4.7109375" style="79" customWidth="1"/>
    <col min="6" max="7" width="1.7109375" style="79" customWidth="1"/>
    <col min="8" max="9" width="3.7109375" style="79" hidden="1" customWidth="1" outlineLevel="1"/>
    <col min="10" max="10" width="4.7109375" style="79" customWidth="1" collapsed="1"/>
    <col min="11" max="11" width="5.7109375" style="79" customWidth="1"/>
    <col min="12" max="12" width="1.7109375" style="79" customWidth="1"/>
    <col min="13" max="15" width="9.7109375" style="79" customWidth="1"/>
    <col min="16" max="17" width="1.7109375" style="79" customWidth="1"/>
    <col min="18" max="19" width="3.7109375" style="79" hidden="1" customWidth="1" outlineLevel="1"/>
    <col min="20" max="20" width="5.7109375" style="79" customWidth="1" collapsed="1"/>
    <col min="21" max="21" width="5.7109375" style="79" customWidth="1"/>
    <col min="22" max="22" width="1.7109375" style="79" customWidth="1"/>
    <col min="23" max="25" width="9.7109375" style="79" customWidth="1"/>
    <col min="26" max="26" width="1.7109375" style="79" customWidth="1"/>
    <col min="27" max="28" width="3.7109375" style="79" hidden="1" customWidth="1" outlineLevel="1"/>
    <col min="29" max="29" width="5.7109375" style="79" customWidth="1" collapsed="1"/>
    <col min="30" max="30" width="5.7109375" style="79" customWidth="1"/>
    <col min="31" max="31" width="1.7109375" style="79" customWidth="1"/>
    <col min="32" max="34" width="9.7109375" style="79" customWidth="1"/>
    <col min="35" max="35" width="1.7109375" style="79" customWidth="1"/>
    <col min="36" max="37" width="3.7109375" style="79" hidden="1" customWidth="1" outlineLevel="1"/>
    <col min="38" max="38" width="5.7109375" style="79" customWidth="1" collapsed="1"/>
    <col min="39" max="39" width="5.7109375" style="79" customWidth="1"/>
    <col min="40" max="40" width="1.7109375" style="79" customWidth="1"/>
    <col min="41" max="43" width="9.7109375" style="79" customWidth="1"/>
    <col min="44" max="44" width="1.7109375" style="79" customWidth="1"/>
    <col min="45" max="45" width="13.7109375" style="79" customWidth="1"/>
    <col min="46" max="16384" width="9.140625" style="79"/>
  </cols>
  <sheetData>
    <row r="1" spans="1:45" s="85" customFormat="1" ht="24.95" customHeight="1" x14ac:dyDescent="0.25">
      <c r="B1" s="86" t="s">
        <v>76</v>
      </c>
      <c r="C1" s="86"/>
      <c r="D1" s="86"/>
      <c r="E1" s="86"/>
    </row>
    <row r="2" spans="1:45" s="81" customFormat="1" ht="20.100000000000001" customHeight="1" x14ac:dyDescent="0.25">
      <c r="B2" s="239" t="s">
        <v>68</v>
      </c>
      <c r="C2" s="239"/>
      <c r="D2" s="166"/>
      <c r="E2" s="231" t="s">
        <v>680</v>
      </c>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85"/>
    </row>
    <row r="3" spans="1:45" s="81" customFormat="1" ht="20.100000000000001" customHeight="1" x14ac:dyDescent="0.25">
      <c r="B3" s="238" t="s">
        <v>67</v>
      </c>
      <c r="C3" s="238"/>
      <c r="D3" s="82"/>
      <c r="E3" s="232" t="str">
        <f>'Novērtējums un pilnveides plāns'!D3</f>
        <v>Viedās administrācijas aģentūra</v>
      </c>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85"/>
    </row>
    <row r="4" spans="1:45" s="81" customFormat="1" ht="20.100000000000001" customHeight="1" x14ac:dyDescent="0.25">
      <c r="B4" s="242" t="s">
        <v>648</v>
      </c>
      <c r="C4" s="243"/>
      <c r="D4" s="165"/>
      <c r="E4" s="233" t="str">
        <f>'Novērtējums un pilnveides plāns'!D4</f>
        <v>Andris Bērziņš</v>
      </c>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85"/>
    </row>
    <row r="5" spans="1:45" s="81" customFormat="1" ht="20.100000000000001" customHeight="1" x14ac:dyDescent="0.25">
      <c r="B5" s="238" t="s">
        <v>65</v>
      </c>
      <c r="C5" s="238"/>
      <c r="D5" s="82"/>
      <c r="E5" s="232" t="str">
        <f>'Novērtējums un pilnveides plāns'!D5</f>
        <v>Infrastruktūras uzturēšana</v>
      </c>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85"/>
    </row>
    <row r="6" spans="1:45" ht="20.100000000000001" customHeight="1" x14ac:dyDescent="0.25">
      <c r="AR6" s="85"/>
    </row>
    <row r="7" spans="1:45" s="85" customFormat="1" ht="45" customHeight="1" thickBot="1" x14ac:dyDescent="0.3">
      <c r="B7" s="237" t="s">
        <v>678</v>
      </c>
      <c r="C7" s="237"/>
      <c r="D7" s="237"/>
      <c r="E7" s="237"/>
      <c r="F7" s="237"/>
      <c r="J7" s="240" t="s">
        <v>679</v>
      </c>
      <c r="K7" s="240"/>
      <c r="L7" s="240"/>
      <c r="M7" s="240"/>
      <c r="N7" s="240"/>
      <c r="O7" s="240"/>
      <c r="P7" s="161"/>
      <c r="T7" s="241" t="s">
        <v>690</v>
      </c>
      <c r="U7" s="230"/>
      <c r="V7" s="230"/>
      <c r="W7" s="230"/>
      <c r="X7" s="230"/>
      <c r="Y7" s="230"/>
      <c r="AC7" s="241" t="s">
        <v>691</v>
      </c>
      <c r="AD7" s="230"/>
      <c r="AE7" s="230"/>
      <c r="AF7" s="230"/>
      <c r="AG7" s="230"/>
      <c r="AH7" s="230"/>
      <c r="AL7" s="241" t="s">
        <v>692</v>
      </c>
      <c r="AM7" s="230"/>
      <c r="AN7" s="230"/>
      <c r="AO7" s="230"/>
      <c r="AP7" s="230"/>
      <c r="AQ7" s="230"/>
    </row>
    <row r="8" spans="1:45" s="80" customFormat="1" ht="9.9499999999999993" customHeight="1" x14ac:dyDescent="0.25">
      <c r="A8"/>
      <c r="B8" s="107"/>
      <c r="C8" s="83"/>
      <c r="D8" s="83"/>
      <c r="E8" s="83"/>
      <c r="F8" s="83"/>
      <c r="G8" s="85"/>
      <c r="H8" s="85"/>
      <c r="I8" s="85"/>
      <c r="J8" s="88"/>
      <c r="K8" s="87"/>
      <c r="L8" s="83"/>
      <c r="M8" s="84"/>
      <c r="N8" s="84"/>
      <c r="O8" s="84"/>
      <c r="P8" s="161"/>
      <c r="Q8" s="85"/>
      <c r="R8" s="85"/>
      <c r="S8" s="85"/>
      <c r="T8" s="88"/>
      <c r="U8" s="87"/>
      <c r="V8" s="83"/>
      <c r="W8" s="84"/>
      <c r="X8" s="84"/>
      <c r="Y8" s="84"/>
      <c r="Z8" s="85"/>
      <c r="AA8" s="85"/>
      <c r="AB8" s="85"/>
      <c r="AC8" s="88"/>
      <c r="AD8" s="87"/>
      <c r="AE8" s="83"/>
      <c r="AF8" s="84"/>
      <c r="AG8" s="84"/>
      <c r="AH8" s="84"/>
      <c r="AI8" s="85"/>
      <c r="AJ8" s="85"/>
      <c r="AK8" s="85"/>
      <c r="AL8" s="88"/>
      <c r="AM8" s="87"/>
      <c r="AN8" s="83"/>
      <c r="AO8" s="84"/>
      <c r="AP8" s="84"/>
      <c r="AQ8" s="84"/>
      <c r="AR8" s="85"/>
    </row>
    <row r="9" spans="1:45" s="94" customFormat="1" ht="24.95" customHeight="1" x14ac:dyDescent="0.25">
      <c r="A9" s="89"/>
      <c r="B9" s="244" t="s">
        <v>686</v>
      </c>
      <c r="C9" s="244"/>
      <c r="D9" s="90"/>
      <c r="E9" s="90"/>
      <c r="F9" s="90"/>
      <c r="G9" s="91"/>
      <c r="H9" s="91"/>
      <c r="I9" s="91"/>
      <c r="J9" s="109">
        <f>COUNTA('Novērtējums un pilnveides plāns'!$D10:$D332)</f>
        <v>256</v>
      </c>
      <c r="K9" s="92"/>
      <c r="L9" s="90"/>
      <c r="M9" s="93"/>
      <c r="N9" s="93"/>
      <c r="O9" s="93"/>
      <c r="P9" s="162"/>
      <c r="Q9" s="91"/>
      <c r="R9" s="91"/>
      <c r="S9" s="91"/>
      <c r="T9" s="109">
        <f>COUNTA('Novērtējums un pilnveides plāns'!$D10:$D126)</f>
        <v>88</v>
      </c>
      <c r="U9" s="92"/>
      <c r="V9" s="90"/>
      <c r="W9" s="93"/>
      <c r="X9" s="93"/>
      <c r="Y9" s="93"/>
      <c r="Z9" s="91"/>
      <c r="AA9" s="91"/>
      <c r="AB9" s="91"/>
      <c r="AC9" s="109">
        <f>COUNTA('Novērtējums un pilnveides plāns'!$D127:$D272)</f>
        <v>121</v>
      </c>
      <c r="AD9" s="92"/>
      <c r="AE9" s="90"/>
      <c r="AF9" s="93"/>
      <c r="AG9" s="93"/>
      <c r="AH9" s="93"/>
      <c r="AI9" s="91"/>
      <c r="AJ9" s="91"/>
      <c r="AK9" s="91"/>
      <c r="AL9" s="109">
        <f>COUNTA('Novērtējums un pilnveides plāns'!$D273:$D332)</f>
        <v>47</v>
      </c>
      <c r="AM9" s="92"/>
      <c r="AN9" s="90"/>
      <c r="AO9" s="93"/>
      <c r="AP9" s="93"/>
      <c r="AQ9" s="93"/>
      <c r="AR9" s="91"/>
    </row>
    <row r="10" spans="1:45" s="80" customFormat="1" ht="24.95" customHeight="1" x14ac:dyDescent="0.25">
      <c r="A10"/>
      <c r="B10" s="234" t="s">
        <v>689</v>
      </c>
      <c r="C10" s="95" t="s">
        <v>73</v>
      </c>
      <c r="D10" s="95"/>
      <c r="E10" s="96"/>
      <c r="F10" s="95"/>
      <c r="G10" s="85"/>
      <c r="H10" s="85"/>
      <c r="I10" s="85"/>
      <c r="J10" s="123">
        <f>COUNTIFS('Novērtējums un pilnveides plāns'!$E$10:$E$332,Izvēlnes!$B$2,'Novērtējums un pilnveides plāns'!$AX$10:$AX$332,"s")</f>
        <v>0</v>
      </c>
      <c r="K10" s="124">
        <f>J10/J$9</f>
        <v>0</v>
      </c>
      <c r="L10" s="95"/>
      <c r="M10" s="125"/>
      <c r="N10" s="125"/>
      <c r="O10" s="125"/>
      <c r="P10" s="161"/>
      <c r="Q10" s="85"/>
      <c r="R10" s="85"/>
      <c r="S10" s="85"/>
      <c r="T10" s="123">
        <f>COUNTIFS('Novērtējums un pilnveides plāns'!$E$10:$E$126,Izvēlnes!$B$2,'Novērtējums un pilnveides plāns'!$AX$10:$AX$126,"s")</f>
        <v>0</v>
      </c>
      <c r="U10" s="124">
        <f>T10/T$9</f>
        <v>0</v>
      </c>
      <c r="V10" s="95"/>
      <c r="W10" s="125"/>
      <c r="X10" s="125"/>
      <c r="Y10" s="125"/>
      <c r="Z10" s="85"/>
      <c r="AA10" s="85"/>
      <c r="AB10" s="85"/>
      <c r="AC10" s="123">
        <f>COUNTIFS('Novērtējums un pilnveides plāns'!$E$127:$E$272,Izvēlnes!$B$2,'Novērtējums un pilnveides plāns'!$AX$127:$AX$272,"s")</f>
        <v>0</v>
      </c>
      <c r="AD10" s="124">
        <f>AC10/AC$9</f>
        <v>0</v>
      </c>
      <c r="AE10" s="95"/>
      <c r="AF10" s="125"/>
      <c r="AG10" s="125"/>
      <c r="AH10" s="125"/>
      <c r="AI10" s="85"/>
      <c r="AJ10" s="85"/>
      <c r="AK10" s="85"/>
      <c r="AL10" s="123">
        <f>COUNTIFS('Novērtējums un pilnveides plāns'!$E$273:$E$332,Izvēlnes!$B$2,'Novērtējums un pilnveides plāns'!$AX$273:$AX$332,"s")</f>
        <v>0</v>
      </c>
      <c r="AM10" s="124">
        <f>AL10/AL$9</f>
        <v>0</v>
      </c>
      <c r="AN10" s="95"/>
      <c r="AO10" s="125"/>
      <c r="AP10" s="125"/>
      <c r="AQ10" s="125"/>
      <c r="AR10" s="85"/>
    </row>
    <row r="11" spans="1:45" s="80" customFormat="1" ht="24.95" customHeight="1" x14ac:dyDescent="0.25">
      <c r="A11"/>
      <c r="B11" s="235"/>
      <c r="C11" s="115" t="s">
        <v>74</v>
      </c>
      <c r="D11" s="116"/>
      <c r="E11" s="117"/>
      <c r="F11" s="115"/>
      <c r="G11" s="126"/>
      <c r="H11" s="126"/>
      <c r="I11" s="126"/>
      <c r="J11" s="126">
        <f>COUNTIFS('Novērtējums un pilnveides plāns'!$E$10:$E$332,Izvēlnes!$B$3,'Novērtējums un pilnveides plāns'!$AX$10:$AX$332,"s")</f>
        <v>1</v>
      </c>
      <c r="K11" s="127">
        <f t="shared" ref="K11:K13" si="0">J11/J$9</f>
        <v>3.90625E-3</v>
      </c>
      <c r="L11" s="115"/>
      <c r="M11" s="128"/>
      <c r="N11" s="128"/>
      <c r="O11" s="128"/>
      <c r="P11" s="171"/>
      <c r="Q11" s="126"/>
      <c r="R11" s="126"/>
      <c r="S11" s="126"/>
      <c r="T11" s="126">
        <f>COUNTIFS('Novērtējums un pilnveides plāns'!$E$10:$E$126,Izvēlnes!$B$3,'Novērtējums un pilnveides plāns'!$AX$10:$AX$126,"s")</f>
        <v>1</v>
      </c>
      <c r="U11" s="127">
        <f t="shared" ref="U11:U13" si="1">T11/T$9</f>
        <v>1.1363636363636364E-2</v>
      </c>
      <c r="V11" s="115"/>
      <c r="W11" s="128"/>
      <c r="X11" s="128"/>
      <c r="Y11" s="128"/>
      <c r="Z11" s="126"/>
      <c r="AA11" s="126"/>
      <c r="AB11" s="126"/>
      <c r="AC11" s="126">
        <f>COUNTIFS('Novērtējums un pilnveides plāns'!$E$127:$E$272,Izvēlnes!$B$3,'Novērtējums un pilnveides plāns'!$AX$127:$AX$272,"s")</f>
        <v>0</v>
      </c>
      <c r="AD11" s="127">
        <f t="shared" ref="AD11:AD13" si="2">AC11/AC$9</f>
        <v>0</v>
      </c>
      <c r="AE11" s="115"/>
      <c r="AF11" s="128"/>
      <c r="AG11" s="128"/>
      <c r="AH11" s="128"/>
      <c r="AI11" s="126"/>
      <c r="AJ11" s="126"/>
      <c r="AK11" s="126"/>
      <c r="AL11" s="126">
        <f>COUNTIFS('Novērtējums un pilnveides plāns'!$E$273:$E$332,Izvēlnes!$B$3,'Novērtējums un pilnveides plāns'!$AX$273:$AX$332,"s")</f>
        <v>0</v>
      </c>
      <c r="AM11" s="127">
        <f t="shared" ref="AM11:AM13" si="3">AL11/AL$9</f>
        <v>0</v>
      </c>
      <c r="AN11" s="115"/>
      <c r="AO11" s="128"/>
      <c r="AP11" s="128"/>
      <c r="AQ11" s="128"/>
      <c r="AR11" s="169"/>
      <c r="AS11" s="227" t="s">
        <v>698</v>
      </c>
    </row>
    <row r="12" spans="1:45" s="80" customFormat="1" ht="24.95" customHeight="1" x14ac:dyDescent="0.25">
      <c r="A12"/>
      <c r="B12" s="235"/>
      <c r="C12" s="120" t="s">
        <v>78</v>
      </c>
      <c r="D12" s="121"/>
      <c r="E12" s="122"/>
      <c r="F12" s="120"/>
      <c r="G12" s="131"/>
      <c r="H12" s="131"/>
      <c r="I12" s="131"/>
      <c r="J12" s="131">
        <f>COUNTIFS('Novērtējums un pilnveides plāns'!$E$10:$E$332,Izvēlnes!$B$4,'Novērtējums un pilnveides plāns'!$AX$10:$AX$332,"s")</f>
        <v>1</v>
      </c>
      <c r="K12" s="132">
        <f t="shared" si="0"/>
        <v>3.90625E-3</v>
      </c>
      <c r="L12" s="120"/>
      <c r="M12" s="133"/>
      <c r="N12" s="133"/>
      <c r="O12" s="133"/>
      <c r="P12" s="172"/>
      <c r="Q12" s="131"/>
      <c r="R12" s="131"/>
      <c r="S12" s="131"/>
      <c r="T12" s="131">
        <f>COUNTIFS('Novērtējums un pilnveides plāns'!$E$10:$E$126,Izvēlnes!$B$4,'Novērtējums un pilnveides plāns'!$AX$10:$AX$126,"s")</f>
        <v>1</v>
      </c>
      <c r="U12" s="134">
        <f t="shared" si="1"/>
        <v>1.1363636363636364E-2</v>
      </c>
      <c r="V12" s="120"/>
      <c r="W12" s="133"/>
      <c r="X12" s="133"/>
      <c r="Y12" s="133"/>
      <c r="Z12" s="131"/>
      <c r="AA12" s="131"/>
      <c r="AB12" s="131"/>
      <c r="AC12" s="131">
        <f>COUNTIFS('Novērtējums un pilnveides plāns'!$E$127:$E$272,Izvēlnes!$B$4,'Novērtējums un pilnveides plāns'!$AX$127:$AX$272,"s")</f>
        <v>0</v>
      </c>
      <c r="AD12" s="134">
        <f t="shared" si="2"/>
        <v>0</v>
      </c>
      <c r="AE12" s="120"/>
      <c r="AF12" s="133"/>
      <c r="AG12" s="133"/>
      <c r="AH12" s="133"/>
      <c r="AI12" s="131"/>
      <c r="AJ12" s="131"/>
      <c r="AK12" s="131"/>
      <c r="AL12" s="131">
        <f>COUNTIFS('Novērtējums un pilnveides plāns'!$E$273:$E$332,Izvēlnes!$B$4,'Novērtējums un pilnveides plāns'!$AX$273:$AX$332,"s")</f>
        <v>0</v>
      </c>
      <c r="AM12" s="134">
        <f t="shared" si="3"/>
        <v>0</v>
      </c>
      <c r="AN12" s="120"/>
      <c r="AO12" s="133"/>
      <c r="AP12" s="133"/>
      <c r="AQ12" s="133"/>
      <c r="AR12" s="170"/>
      <c r="AS12" s="228"/>
    </row>
    <row r="13" spans="1:45" s="80" customFormat="1" ht="24.95" customHeight="1" x14ac:dyDescent="0.25">
      <c r="A13"/>
      <c r="B13" s="236"/>
      <c r="C13" s="118" t="s">
        <v>75</v>
      </c>
      <c r="D13" s="118"/>
      <c r="E13" s="119"/>
      <c r="F13" s="118"/>
      <c r="G13" s="85"/>
      <c r="H13" s="85"/>
      <c r="I13" s="85"/>
      <c r="J13" s="129">
        <f>COUNTIFS('Novērtējums un pilnveides plāns'!$E$10:$E$332,Izvēlnes!$B$5,'Novērtējums un pilnveides plāns'!$AX$10:$AX$332,"s")</f>
        <v>0</v>
      </c>
      <c r="K13" s="110">
        <f t="shared" si="0"/>
        <v>0</v>
      </c>
      <c r="L13" s="118"/>
      <c r="M13" s="130"/>
      <c r="N13" s="130"/>
      <c r="O13" s="130"/>
      <c r="P13" s="161"/>
      <c r="Q13" s="85"/>
      <c r="R13" s="85"/>
      <c r="S13" s="85"/>
      <c r="T13" s="129">
        <f>COUNTIFS('Novērtējums un pilnveides plāns'!$E$10:$E$126,Izvēlnes!$B$5,'Novērtējums un pilnveides plāns'!$AX$10:$AX$126,"s")</f>
        <v>0</v>
      </c>
      <c r="U13" s="110">
        <f t="shared" si="1"/>
        <v>0</v>
      </c>
      <c r="V13" s="118"/>
      <c r="W13" s="130"/>
      <c r="X13" s="130"/>
      <c r="Y13" s="130"/>
      <c r="Z13" s="85"/>
      <c r="AA13" s="85"/>
      <c r="AB13" s="85"/>
      <c r="AC13" s="129">
        <f>COUNTIFS('Novērtējums un pilnveides plāns'!$E$127:$E$272,Izvēlnes!$B$5,'Novērtējums un pilnveides plāns'!$AX$127:$AX$272,"s")</f>
        <v>0</v>
      </c>
      <c r="AD13" s="110">
        <f t="shared" si="2"/>
        <v>0</v>
      </c>
      <c r="AE13" s="118"/>
      <c r="AF13" s="130"/>
      <c r="AG13" s="130"/>
      <c r="AH13" s="130"/>
      <c r="AI13" s="85"/>
      <c r="AJ13" s="85"/>
      <c r="AK13" s="85"/>
      <c r="AL13" s="129">
        <f>COUNTIFS('Novērtējums un pilnveides plāns'!$E$273:$E$332,Izvēlnes!$B$5,'Novērtējums un pilnveides plāns'!$AX$273:$AX$332,"s")</f>
        <v>0</v>
      </c>
      <c r="AM13" s="110">
        <f t="shared" si="3"/>
        <v>0</v>
      </c>
      <c r="AN13" s="118"/>
      <c r="AO13" s="130"/>
      <c r="AP13" s="130"/>
      <c r="AQ13" s="130"/>
      <c r="AR13" s="85"/>
    </row>
    <row r="14" spans="1:45" s="94" customFormat="1" ht="24.95" customHeight="1" x14ac:dyDescent="0.25">
      <c r="A14" s="89"/>
      <c r="B14" s="248" t="str">
        <f>IF(SUM(J14:AM14)&gt;0,"vēl ir jāvērtē"," ")</f>
        <v>vēl ir jāvērtē</v>
      </c>
      <c r="C14" s="248"/>
      <c r="D14" s="90"/>
      <c r="E14" s="90"/>
      <c r="F14" s="90"/>
      <c r="G14" s="91"/>
      <c r="H14" s="91"/>
      <c r="I14" s="91"/>
      <c r="J14" s="109">
        <f>J9-SUM(J10:J13)</f>
        <v>254</v>
      </c>
      <c r="K14" s="111">
        <f>IF(J14=J9,"100%",J14/J$9)</f>
        <v>0.9921875</v>
      </c>
      <c r="L14" s="90"/>
      <c r="M14" s="93"/>
      <c r="N14" s="93"/>
      <c r="O14" s="93"/>
      <c r="P14" s="162"/>
      <c r="Q14" s="91"/>
      <c r="R14" s="91"/>
      <c r="S14" s="91"/>
      <c r="T14" s="109">
        <f>T9-SUM(T10:T13)</f>
        <v>86</v>
      </c>
      <c r="U14" s="111">
        <f>IF(T14=T9,"100%",T14/T$9)</f>
        <v>0.97727272727272729</v>
      </c>
      <c r="V14" s="90"/>
      <c r="W14" s="93"/>
      <c r="X14" s="93"/>
      <c r="Y14" s="93"/>
      <c r="Z14" s="91"/>
      <c r="AA14" s="91"/>
      <c r="AB14" s="91"/>
      <c r="AC14" s="109">
        <f>AC9-SUM(AC10:AC13)</f>
        <v>121</v>
      </c>
      <c r="AD14" s="111" t="str">
        <f>IF(AC14=AC9,"100%",AC14/AC$9)</f>
        <v>100%</v>
      </c>
      <c r="AE14" s="90"/>
      <c r="AF14" s="93"/>
      <c r="AG14" s="93"/>
      <c r="AH14" s="93"/>
      <c r="AI14" s="91"/>
      <c r="AJ14" s="91"/>
      <c r="AK14" s="91"/>
      <c r="AL14" s="109">
        <f>AL9-SUM(AL10:AL13)</f>
        <v>47</v>
      </c>
      <c r="AM14" s="111" t="str">
        <f>IF(AL14=AL9,"100%",AL14/AL$9)</f>
        <v>100%</v>
      </c>
      <c r="AN14" s="90"/>
      <c r="AO14" s="93"/>
      <c r="AP14" s="93"/>
      <c r="AQ14" s="93"/>
      <c r="AR14" s="91"/>
    </row>
    <row r="15" spans="1:45" ht="20.100000000000001" customHeight="1" x14ac:dyDescent="0.25">
      <c r="AR15" s="85"/>
    </row>
    <row r="16" spans="1:45" s="85" customFormat="1" ht="45" customHeight="1" thickBot="1" x14ac:dyDescent="0.3">
      <c r="B16" s="237" t="s">
        <v>681</v>
      </c>
      <c r="C16" s="237"/>
      <c r="D16" s="237"/>
      <c r="E16" s="237"/>
      <c r="F16" s="237"/>
      <c r="H16" s="164" t="s">
        <v>74</v>
      </c>
      <c r="I16" s="164" t="s">
        <v>78</v>
      </c>
      <c r="J16" s="249" t="s">
        <v>679</v>
      </c>
      <c r="K16" s="240"/>
      <c r="L16" s="240"/>
      <c r="M16" s="240"/>
      <c r="N16" s="240"/>
      <c r="O16" s="240"/>
      <c r="P16" s="161"/>
      <c r="R16" s="164" t="s">
        <v>74</v>
      </c>
      <c r="S16" s="164" t="s">
        <v>78</v>
      </c>
      <c r="T16" s="229" t="s">
        <v>690</v>
      </c>
      <c r="U16" s="230"/>
      <c r="V16" s="230"/>
      <c r="W16" s="230"/>
      <c r="X16" s="230"/>
      <c r="Y16" s="230"/>
      <c r="AA16" s="164" t="s">
        <v>74</v>
      </c>
      <c r="AB16" s="164" t="s">
        <v>78</v>
      </c>
      <c r="AC16" s="229" t="s">
        <v>691</v>
      </c>
      <c r="AD16" s="230"/>
      <c r="AE16" s="230"/>
      <c r="AF16" s="230"/>
      <c r="AG16" s="230"/>
      <c r="AH16" s="230"/>
      <c r="AJ16" s="164" t="s">
        <v>74</v>
      </c>
      <c r="AK16" s="164" t="s">
        <v>78</v>
      </c>
      <c r="AL16" s="229" t="s">
        <v>692</v>
      </c>
      <c r="AM16" s="230"/>
      <c r="AN16" s="230"/>
      <c r="AO16" s="230"/>
      <c r="AP16" s="230"/>
      <c r="AQ16" s="230"/>
    </row>
    <row r="17" spans="1:45" s="80" customFormat="1" ht="9.9499999999999993" customHeight="1" x14ac:dyDescent="0.25">
      <c r="A17"/>
      <c r="B17" s="107"/>
      <c r="C17" s="83"/>
      <c r="D17" s="83"/>
      <c r="E17" s="83"/>
      <c r="F17" s="83"/>
      <c r="G17" s="85"/>
      <c r="H17" s="85"/>
      <c r="I17" s="85"/>
      <c r="J17" s="88"/>
      <c r="K17" s="87"/>
      <c r="L17" s="83"/>
      <c r="M17" s="84"/>
      <c r="N17" s="84"/>
      <c r="O17" s="84"/>
      <c r="P17" s="161"/>
      <c r="Q17" s="85"/>
      <c r="R17" s="85"/>
      <c r="S17" s="85"/>
      <c r="T17" s="88"/>
      <c r="U17" s="87"/>
      <c r="V17" s="83"/>
      <c r="W17" s="84"/>
      <c r="X17" s="84"/>
      <c r="Y17" s="84"/>
      <c r="Z17" s="85"/>
      <c r="AA17" s="85"/>
      <c r="AB17" s="85"/>
      <c r="AC17" s="88"/>
      <c r="AD17" s="87"/>
      <c r="AE17" s="83"/>
      <c r="AF17" s="84"/>
      <c r="AG17" s="84"/>
      <c r="AH17" s="84"/>
      <c r="AI17" s="85"/>
      <c r="AJ17" s="85"/>
      <c r="AK17" s="85"/>
      <c r="AL17" s="88"/>
      <c r="AM17" s="87"/>
      <c r="AN17" s="83"/>
      <c r="AO17" s="84"/>
      <c r="AP17" s="84"/>
      <c r="AQ17" s="84"/>
      <c r="AR17" s="85"/>
    </row>
    <row r="18" spans="1:45" s="94" customFormat="1" ht="24.95" customHeight="1" x14ac:dyDescent="0.25">
      <c r="A18" s="89"/>
      <c r="B18" s="250" t="s">
        <v>685</v>
      </c>
      <c r="C18" s="250"/>
      <c r="D18" s="90"/>
      <c r="E18" s="90"/>
      <c r="F18" s="90"/>
      <c r="G18" s="91"/>
      <c r="H18" s="91"/>
      <c r="I18" s="91"/>
      <c r="J18" s="109">
        <f>J11+J12</f>
        <v>2</v>
      </c>
      <c r="K18" s="92"/>
      <c r="L18" s="90"/>
      <c r="M18" s="93"/>
      <c r="N18" s="93"/>
      <c r="O18" s="93"/>
      <c r="P18" s="162"/>
      <c r="Q18" s="91"/>
      <c r="R18" s="91"/>
      <c r="S18" s="91"/>
      <c r="T18" s="109">
        <f>T11+T12</f>
        <v>2</v>
      </c>
      <c r="U18" s="92"/>
      <c r="V18" s="90"/>
      <c r="W18" s="93"/>
      <c r="X18" s="93"/>
      <c r="Y18" s="93"/>
      <c r="Z18" s="91"/>
      <c r="AA18" s="91"/>
      <c r="AB18" s="91"/>
      <c r="AC18" s="109">
        <f>AC11+AC12</f>
        <v>0</v>
      </c>
      <c r="AD18" s="92"/>
      <c r="AE18" s="90"/>
      <c r="AF18" s="93"/>
      <c r="AG18" s="93"/>
      <c r="AH18" s="93"/>
      <c r="AI18" s="91"/>
      <c r="AJ18" s="91"/>
      <c r="AK18" s="91"/>
      <c r="AL18" s="109">
        <f>AL11+AL12</f>
        <v>0</v>
      </c>
      <c r="AM18" s="152"/>
      <c r="AN18" s="90"/>
      <c r="AO18" s="93"/>
      <c r="AP18" s="93"/>
      <c r="AQ18" s="93"/>
      <c r="AR18" s="91"/>
    </row>
    <row r="19" spans="1:45" s="80" customFormat="1" ht="24.95" customHeight="1" x14ac:dyDescent="0.25">
      <c r="A19"/>
      <c r="B19" s="245" t="s">
        <v>682</v>
      </c>
      <c r="C19" s="140" t="s">
        <v>683</v>
      </c>
      <c r="D19" s="140"/>
      <c r="E19" s="141"/>
      <c r="F19" s="140"/>
      <c r="G19" s="85"/>
      <c r="H19" s="156">
        <f>COUNTIFS('Novērtējums un pilnveides plāns'!$E$10:$E$332,"atbilst daļēji",'Novērtējums un pilnveides plāns'!$BC$10:$BC$332,"neiesākta")</f>
        <v>1</v>
      </c>
      <c r="I19" s="156">
        <f>COUNTIFS('Novērtējums un pilnveides plāns'!$E$10:$E$332,"neatbilst",'Novērtējums un pilnveides plāns'!$BC$10:$BC$332,"neiesākta")</f>
        <v>0</v>
      </c>
      <c r="J19" s="143">
        <f>H19+I19</f>
        <v>1</v>
      </c>
      <c r="K19" s="127">
        <f>IF(J19=0,0,IF(J19=J$18,"100%",J19/J$18))</f>
        <v>0.5</v>
      </c>
      <c r="L19" s="115"/>
      <c r="M19" s="128"/>
      <c r="N19" s="128"/>
      <c r="O19" s="128"/>
      <c r="P19" s="161"/>
      <c r="Q19" s="85"/>
      <c r="R19" s="156">
        <f>COUNTIFS('Novērtējums un pilnveides plāns'!$E$10:$E$126,"atbilst daļēji",'Novērtējums un pilnveides plāns'!$BC$10:$BC$126,"neiesākta")</f>
        <v>1</v>
      </c>
      <c r="S19" s="156">
        <f>COUNTIFS('Novērtējums un pilnveides plāns'!$E$10:$E$126,"neatbilst",'Novērtējums un pilnveides plāns'!$BC$10:$BC$126,"neiesākta")</f>
        <v>0</v>
      </c>
      <c r="T19" s="143">
        <f>R19+S19</f>
        <v>1</v>
      </c>
      <c r="U19" s="127">
        <f>IF(T19=0,0,IF(T19=T$18,"100%",T19/T$18))</f>
        <v>0.5</v>
      </c>
      <c r="V19" s="115"/>
      <c r="W19" s="128"/>
      <c r="X19" s="128"/>
      <c r="Y19" s="128"/>
      <c r="Z19" s="85"/>
      <c r="AA19" s="156">
        <f>COUNTIFS('Novērtējums un pilnveides plāns'!$E$127:$E$272,"atbilst daļēji",'Novērtējums un pilnveides plāns'!$BC$127:$BC$272,"neiesākta")</f>
        <v>0</v>
      </c>
      <c r="AB19" s="156">
        <f>COUNTIFS('Novērtējums un pilnveides plāns'!$E$127:$E$272,"neatbilst",'Novērtējums un pilnveides plāns'!$BC$127:$BC$272,"neiesākta")</f>
        <v>0</v>
      </c>
      <c r="AC19" s="143">
        <f>AA19+AB19</f>
        <v>0</v>
      </c>
      <c r="AD19" s="127">
        <f>IF(AC19=0,0,IF(AC19=AC$18,"100%",AC19/AC$18))</f>
        <v>0</v>
      </c>
      <c r="AE19" s="115"/>
      <c r="AF19" s="128"/>
      <c r="AG19" s="128"/>
      <c r="AH19" s="128"/>
      <c r="AI19" s="85"/>
      <c r="AJ19" s="156">
        <f>COUNTIFS('Novērtējums un pilnveides plāns'!$E$273:$E$332,"atbilst daļēji",'Novērtējums un pilnveides plāns'!$BC$273:$BC$332,"neiesākta")</f>
        <v>0</v>
      </c>
      <c r="AK19" s="156">
        <f>COUNTIFS('Novērtējums un pilnveides plāns'!$E$273:$E$332,"neatbilst",'Novērtējums un pilnveides plāns'!$BC$273:$BC$332,"neiesākta")</f>
        <v>0</v>
      </c>
      <c r="AL19" s="143">
        <f>AJ19+AK19</f>
        <v>0</v>
      </c>
      <c r="AM19" s="127">
        <f>IF(AL19=0,0,IF(AL19=AL$18,"100%",AL19/AL$18))</f>
        <v>0</v>
      </c>
      <c r="AN19" s="115"/>
      <c r="AO19" s="128"/>
      <c r="AP19" s="128"/>
      <c r="AQ19" s="128"/>
      <c r="AR19" s="85"/>
      <c r="AS19" s="85"/>
    </row>
    <row r="20" spans="1:45" s="80" customFormat="1" ht="24.95" customHeight="1" x14ac:dyDescent="0.25">
      <c r="A20"/>
      <c r="B20" s="246"/>
      <c r="C20" s="120" t="s">
        <v>684</v>
      </c>
      <c r="D20" s="120"/>
      <c r="E20" s="142"/>
      <c r="F20" s="120"/>
      <c r="G20" s="85"/>
      <c r="H20" s="157">
        <f>COUNTIFS('Novērtējums un pilnveides plāns'!$E$10:$E$332,"atbilst daļēji",'Novērtējums un pilnveides plāns'!$BC$10:$BC$332,"iesākta")</f>
        <v>0</v>
      </c>
      <c r="I20" s="157">
        <f>COUNTIFS('Novērtējums un pilnveides plāns'!$E$10:$E$332,"neatbilst",'Novērtējums un pilnveides plāns'!$BC$10:$BC$332,"iesākta")</f>
        <v>1</v>
      </c>
      <c r="J20" s="144">
        <f>H20+I20</f>
        <v>1</v>
      </c>
      <c r="K20" s="134">
        <f>IF(J20=0,0,IF(J20=J$18,"100%",J20/J$18))</f>
        <v>0.5</v>
      </c>
      <c r="L20" s="120"/>
      <c r="M20" s="133"/>
      <c r="N20" s="133"/>
      <c r="O20" s="133"/>
      <c r="P20" s="161"/>
      <c r="Q20" s="85"/>
      <c r="R20" s="157">
        <f>COUNTIFS('Novērtējums un pilnveides plāns'!$E$10:$E$126,"atbilst daļēji",'Novērtējums un pilnveides plāns'!$BC$10:$BC$126,"iesākta")</f>
        <v>0</v>
      </c>
      <c r="S20" s="157">
        <f>COUNTIFS('Novērtējums un pilnveides plāns'!$E$10:$E$126,"neatbilst",'Novērtējums un pilnveides plāns'!$BC$10:$BC$126,"iesākta")</f>
        <v>1</v>
      </c>
      <c r="T20" s="144">
        <f>R20+S20</f>
        <v>1</v>
      </c>
      <c r="U20" s="134">
        <f>IF(T20=0,0,IF(T20=T$18,"100%",T20/T$18))</f>
        <v>0.5</v>
      </c>
      <c r="V20" s="120"/>
      <c r="W20" s="133"/>
      <c r="X20" s="133"/>
      <c r="Y20" s="133"/>
      <c r="Z20" s="85"/>
      <c r="AA20" s="157">
        <f>COUNTIFS('Novērtējums un pilnveides plāns'!$E$127:$E$272,"atbilst daļēji",'Novērtējums un pilnveides plāns'!$BC$127:$BC$272,"iesākta")</f>
        <v>0</v>
      </c>
      <c r="AB20" s="157">
        <f>COUNTIFS('Novērtējums un pilnveides plāns'!$E$127:$E$272,"neatbilst",'Novērtējums un pilnveides plāns'!$BC$127:$BC$272,"iesākta")</f>
        <v>0</v>
      </c>
      <c r="AC20" s="144">
        <f>AA20+AB20</f>
        <v>0</v>
      </c>
      <c r="AD20" s="134">
        <f>IF(AC20=0,0,IF(AC20=AC$18,"100%",AC20/AC$18))</f>
        <v>0</v>
      </c>
      <c r="AE20" s="120"/>
      <c r="AF20" s="133"/>
      <c r="AG20" s="133"/>
      <c r="AH20" s="133"/>
      <c r="AI20" s="85"/>
      <c r="AJ20" s="157">
        <f>COUNTIFS('Novērtējums un pilnveides plāns'!$E$273:$E$332,"atbilst daļēji",'Novērtējums un pilnveides plāns'!$BC$273:$BC$332,"iesākta")</f>
        <v>0</v>
      </c>
      <c r="AK20" s="157">
        <f>COUNTIFS('Novērtējums un pilnveides plāns'!$E$273:$E$332,"neatbilst",'Novērtējums un pilnveides plāns'!$BC$273:$BC$332,"iesākta")</f>
        <v>0</v>
      </c>
      <c r="AL20" s="144">
        <f>AJ20+AK20</f>
        <v>0</v>
      </c>
      <c r="AM20" s="134">
        <f>IF(AL20=0,0,IF(AL20=AL$18,"100%",AL20/AL$18))</f>
        <v>0</v>
      </c>
      <c r="AN20" s="120"/>
      <c r="AO20" s="133"/>
      <c r="AP20" s="133"/>
      <c r="AQ20" s="133"/>
      <c r="AR20" s="85"/>
    </row>
    <row r="21" spans="1:45" s="80" customFormat="1" ht="24.95" customHeight="1" x14ac:dyDescent="0.25">
      <c r="A21"/>
      <c r="B21" s="148"/>
      <c r="C21" s="149" t="str">
        <f>IF(SUM(J21:AQ21)&gt;0,"vēl ir jāplāno"," ")</f>
        <v xml:space="preserve"> </v>
      </c>
      <c r="D21" s="150"/>
      <c r="E21" s="151"/>
      <c r="F21" s="150"/>
      <c r="G21" s="85"/>
      <c r="H21" s="85"/>
      <c r="I21" s="85"/>
      <c r="J21" s="153">
        <f>J18-SUM(J19:J20)</f>
        <v>0</v>
      </c>
      <c r="K21" s="154">
        <f>IF(J21=0,0,IF(J21=J$18,"100%",J21/J$18))</f>
        <v>0</v>
      </c>
      <c r="L21" s="150"/>
      <c r="M21" s="155"/>
      <c r="N21" s="155"/>
      <c r="O21" s="155"/>
      <c r="P21" s="161"/>
      <c r="Q21" s="85"/>
      <c r="R21" s="85"/>
      <c r="S21" s="85"/>
      <c r="T21" s="153">
        <f>T18-SUM(T19:T20)</f>
        <v>0</v>
      </c>
      <c r="U21" s="154">
        <f>IF(T21=0,0,IF(T21=T$18,"100%",T21/T$18))</f>
        <v>0</v>
      </c>
      <c r="V21" s="150"/>
      <c r="W21" s="155"/>
      <c r="X21" s="155"/>
      <c r="Y21" s="155"/>
      <c r="Z21" s="85"/>
      <c r="AA21" s="85"/>
      <c r="AB21" s="85"/>
      <c r="AC21" s="153">
        <f>AC18-SUM(AC19:AC20)</f>
        <v>0</v>
      </c>
      <c r="AD21" s="154">
        <f>IF(AC21=0,0,IF(AC21=AC$18,"100%",AC21/AC$18))</f>
        <v>0</v>
      </c>
      <c r="AE21" s="150"/>
      <c r="AF21" s="155"/>
      <c r="AG21" s="155"/>
      <c r="AH21" s="155"/>
      <c r="AI21" s="85"/>
      <c r="AJ21" s="85"/>
      <c r="AK21" s="85"/>
      <c r="AL21" s="153">
        <f>AL18-SUM(AL19:AL20)</f>
        <v>0</v>
      </c>
      <c r="AM21" s="154">
        <f>IF(AL21=0,0,IF(AL21=AL$18,"100%",AL21/AL$18))</f>
        <v>0</v>
      </c>
      <c r="AN21" s="150"/>
      <c r="AO21" s="155"/>
      <c r="AP21" s="155"/>
      <c r="AQ21" s="155"/>
      <c r="AR21" s="85"/>
    </row>
    <row r="22" spans="1:45" s="94" customFormat="1" ht="24.95" customHeight="1" x14ac:dyDescent="0.25">
      <c r="A22" s="89"/>
      <c r="B22" s="247" t="str">
        <f>IF(SUM(J22:AM22)&gt;0,"vēl ir jāpilnveido"," ")</f>
        <v>vēl ir jāpilnveido</v>
      </c>
      <c r="C22" s="247"/>
      <c r="D22" s="145"/>
      <c r="E22" s="145"/>
      <c r="F22" s="145"/>
      <c r="G22" s="91"/>
      <c r="H22" s="91"/>
      <c r="I22" s="91"/>
      <c r="J22" s="146">
        <f>J19+J20</f>
        <v>2</v>
      </c>
      <c r="K22" s="163" t="str">
        <f>IF(J22=0,0,IF(J22=J$18,"100%",J22/J$18))</f>
        <v>100%</v>
      </c>
      <c r="L22" s="145"/>
      <c r="M22" s="147"/>
      <c r="N22" s="147"/>
      <c r="O22" s="147"/>
      <c r="P22" s="162"/>
      <c r="Q22" s="91"/>
      <c r="R22" s="91"/>
      <c r="S22" s="91"/>
      <c r="T22" s="146">
        <f>T19+T20</f>
        <v>2</v>
      </c>
      <c r="U22" s="163" t="str">
        <f>IF(T22=0,0,IF(T22=T$18,"100%",T22/T$18))</f>
        <v>100%</v>
      </c>
      <c r="V22" s="145"/>
      <c r="W22" s="147"/>
      <c r="X22" s="147"/>
      <c r="Y22" s="147"/>
      <c r="Z22" s="91"/>
      <c r="AA22" s="91"/>
      <c r="AB22" s="91"/>
      <c r="AC22" s="146">
        <f>AC19+AC20</f>
        <v>0</v>
      </c>
      <c r="AD22" s="163">
        <f>IF(AC22=0,0,IF(AC22=AC$18,"100%",AC22/AC$18))</f>
        <v>0</v>
      </c>
      <c r="AE22" s="145"/>
      <c r="AF22" s="147"/>
      <c r="AG22" s="147"/>
      <c r="AH22" s="147"/>
      <c r="AI22" s="91"/>
      <c r="AJ22" s="91"/>
      <c r="AK22" s="91"/>
      <c r="AL22" s="146">
        <f>AL19+AL20</f>
        <v>0</v>
      </c>
      <c r="AM22" s="163">
        <f>IF(AL22=0,0,IF(AL22=AL$18,"100%",AL22/AL$18))</f>
        <v>0</v>
      </c>
      <c r="AN22" s="145"/>
      <c r="AO22" s="147"/>
      <c r="AP22" s="147"/>
      <c r="AQ22" s="147"/>
      <c r="AR22" s="91"/>
    </row>
    <row r="23" spans="1:45" ht="24.95" customHeight="1" x14ac:dyDescent="0.25">
      <c r="H23" s="167"/>
    </row>
  </sheetData>
  <mergeCells count="25">
    <mergeCell ref="B19:B20"/>
    <mergeCell ref="B22:C22"/>
    <mergeCell ref="B14:C14"/>
    <mergeCell ref="B16:F16"/>
    <mergeCell ref="J16:O16"/>
    <mergeCell ref="B18:C18"/>
    <mergeCell ref="B10:B13"/>
    <mergeCell ref="B7:F7"/>
    <mergeCell ref="B3:C3"/>
    <mergeCell ref="B2:C2"/>
    <mergeCell ref="J7:O7"/>
    <mergeCell ref="B4:C4"/>
    <mergeCell ref="B5:C5"/>
    <mergeCell ref="B9:C9"/>
    <mergeCell ref="AS11:AS12"/>
    <mergeCell ref="AC16:AH16"/>
    <mergeCell ref="AL16:AQ16"/>
    <mergeCell ref="T16:Y16"/>
    <mergeCell ref="E2:AQ2"/>
    <mergeCell ref="E3:AQ3"/>
    <mergeCell ref="E4:AQ4"/>
    <mergeCell ref="E5:AQ5"/>
    <mergeCell ref="T7:Y7"/>
    <mergeCell ref="AC7:AH7"/>
    <mergeCell ref="AL7:AQ7"/>
  </mergeCells>
  <conditionalFormatting sqref="E1">
    <cfRule type="cellIs" dxfId="3" priority="8" operator="equal">
      <formula>"neattiecas"</formula>
    </cfRule>
    <cfRule type="cellIs" dxfId="2" priority="9" operator="equal">
      <formula>"neatbilst"</formula>
    </cfRule>
    <cfRule type="cellIs" dxfId="1" priority="10" operator="equal">
      <formula>"atbilst daļēji"</formula>
    </cfRule>
    <cfRule type="cellIs" dxfId="0" priority="11" operator="equal">
      <formula>"atbilst pilnībā"</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231C-ECE2-4B1B-9525-AEF3D877539C}">
  <dimension ref="A2:E6"/>
  <sheetViews>
    <sheetView showGridLines="0" workbookViewId="0"/>
  </sheetViews>
  <sheetFormatPr defaultColWidth="9.140625" defaultRowHeight="15.75" x14ac:dyDescent="0.25"/>
  <cols>
    <col min="1" max="1" width="9.140625" style="25"/>
    <col min="2" max="3" width="15.42578125" style="26" customWidth="1"/>
    <col min="4" max="4" width="4.7109375" style="26" customWidth="1"/>
    <col min="5" max="5" width="12.7109375" style="26" customWidth="1"/>
    <col min="6" max="16384" width="9.140625" style="26"/>
  </cols>
  <sheetData>
    <row r="2" spans="2:5" x14ac:dyDescent="0.25">
      <c r="B2" s="135" t="s">
        <v>73</v>
      </c>
      <c r="C2" s="135" t="s">
        <v>73</v>
      </c>
      <c r="E2" s="137" t="s">
        <v>82</v>
      </c>
    </row>
    <row r="3" spans="2:5" x14ac:dyDescent="0.25">
      <c r="B3" s="136" t="s">
        <v>74</v>
      </c>
      <c r="C3" s="136" t="s">
        <v>74</v>
      </c>
      <c r="E3" s="136" t="s">
        <v>81</v>
      </c>
    </row>
    <row r="4" spans="2:5" x14ac:dyDescent="0.25">
      <c r="B4" s="137" t="s">
        <v>78</v>
      </c>
      <c r="C4" s="137" t="s">
        <v>78</v>
      </c>
      <c r="E4" s="135" t="s">
        <v>83</v>
      </c>
    </row>
    <row r="5" spans="2:5" x14ac:dyDescent="0.25">
      <c r="B5" s="138" t="s">
        <v>75</v>
      </c>
      <c r="C5" s="139"/>
      <c r="E5" s="139"/>
    </row>
    <row r="6" spans="2:5" x14ac:dyDescent="0.25">
      <c r="B6" s="13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4FE3A0F42363B848BB0394E43D029405" ma:contentTypeVersion="14" ma:contentTypeDescription="Izveidot jaunu dokumentu." ma:contentTypeScope="" ma:versionID="7cae3943aad1a656abf10cfd4a8d71a2">
  <xsd:schema xmlns:xsd="http://www.w3.org/2001/XMLSchema" xmlns:xs="http://www.w3.org/2001/XMLSchema" xmlns:p="http://schemas.microsoft.com/office/2006/metadata/properties" xmlns:ns2="387cfdb0-bbbb-482f-970b-aba77a611e32" xmlns:ns3="6d4193cb-6222-4e36-9552-1d72919fb87b" targetNamespace="http://schemas.microsoft.com/office/2006/metadata/properties" ma:root="true" ma:fieldsID="30dd6ef2246d697be11a43ecb00f3c96" ns2:_="" ns3:_="">
    <xsd:import namespace="387cfdb0-bbbb-482f-970b-aba77a611e32"/>
    <xsd:import namespace="6d4193cb-6222-4e36-9552-1d72919fb87b"/>
    <xsd:element name="properties">
      <xsd:complexType>
        <xsd:sequence>
          <xsd:element name="documentManagement">
            <xsd:complexType>
              <xsd:all>
                <xsd:element ref="ns2:MediaServiceMetadata" minOccurs="0"/>
                <xsd:element ref="ns2:MediaServiceFastMetadata" minOccurs="0"/>
                <xsd:element ref="ns2:ribk"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cfdb0-bbbb-482f-970b-aba77a611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ibk" ma:index="10" nillable="true" ma:displayName="Dokumenta nosaukums" ma:internalName="ribk">
      <xsd:simpleType>
        <xsd:restriction base="dms:Text">
          <xsd:maxLength value="255"/>
        </xsd:restrictio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4193cb-6222-4e36-9552-1d72919fb87b"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095ca4df-7a47-4272-a207-5a00db48131a}" ma:internalName="TaxCatchAll" ma:showField="CatchAllData" ma:web="6d4193cb-6222-4e36-9552-1d72919fb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ibk xmlns="387cfdb0-bbbb-482f-970b-aba77a611e32" xsi:nil="true"/>
    <TaxCatchAll xmlns="6d4193cb-6222-4e36-9552-1d72919fb87b" xsi:nil="true"/>
    <lcf76f155ced4ddcb4097134ff3c332f xmlns="387cfdb0-bbbb-482f-970b-aba77a611e3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6D3778-E70D-4E99-A346-ECC328AD5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7cfdb0-bbbb-482f-970b-aba77a611e32"/>
    <ds:schemaRef ds:uri="6d4193cb-6222-4e36-9552-1d72919fb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A9BEEF-61B0-405E-9140-719C22826939}">
  <ds:schemaRefs>
    <ds:schemaRef ds:uri="387cfdb0-bbbb-482f-970b-aba77a611e32"/>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6d4193cb-6222-4e36-9552-1d72919fb87b"/>
    <ds:schemaRef ds:uri="http://purl.org/dc/dcmitype/"/>
    <ds:schemaRef ds:uri="http://purl.org/dc/terms/"/>
  </ds:schemaRefs>
</ds:datastoreItem>
</file>

<file path=customXml/itemProps3.xml><?xml version="1.0" encoding="utf-8"?>
<ds:datastoreItem xmlns:ds="http://schemas.openxmlformats.org/officeDocument/2006/customXml" ds:itemID="{E7111331-40DA-4E2F-A607-F62671A9FF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Novērtējums un pilnveides plāns</vt:lpstr>
      <vt:lpstr>Kopsavilkums</vt:lpstr>
      <vt:lpstr>Izvēlnes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2024-08-12T06:48:22Z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0x0101004FE3A0F42363B848BB0394E43D029405</vt:lpwstr>
  </property>
  <property fmtid="{D5CDD505-2E9C-101B-9397-08002B2CF9AE}" pid="3" name="MediaServiceImageTags">
    <vt:lpwstr/>
  </property>
</Properties>
</file>