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autoCompressPictures="0" defaultThemeVersion="124226"/>
  <xr:revisionPtr revIDLastSave="29" documentId="11_58147C167C9C5EEAEDB4C1CBA0A61120B011947F" xr6:coauthVersionLast="47" xr6:coauthVersionMax="47" xr10:uidLastSave="{4A3EDD84-F87C-4699-91C7-04E7058FCC84}"/>
  <bookViews>
    <workbookView xWindow="-38520" yWindow="-1905" windowWidth="38640" windowHeight="21840" tabRatio="807" activeTab="1" xr2:uid="{00000000-000D-0000-FFFF-FFFF00000000}"/>
  </bookViews>
  <sheets>
    <sheet name="Novērtējums un pilnveides plāns" sheetId="6" r:id="rId1"/>
    <sheet name="Kopsavilkums" sheetId="8" r:id="rId2"/>
    <sheet name="Izvēlnes" sheetId="7" state="hidden" r:id="rId3"/>
  </sheets>
  <definedNames>
    <definedName name="_xlnm._FilterDatabase" localSheetId="0" hidden="1">'Novērtējums un pilnveides plāns'!$A$9:$BH$331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113" i="6" l="1"/>
  <c r="F203" i="6"/>
  <c r="G203" i="6"/>
  <c r="E5" i="8"/>
  <c r="E4" i="8"/>
  <c r="E3" i="8"/>
  <c r="AX9" i="6"/>
  <c r="AW9" i="6"/>
  <c r="J9" i="8"/>
  <c r="AL9" i="8"/>
  <c r="AC9" i="8"/>
  <c r="T9" i="8"/>
  <c r="F275" i="6" l="1"/>
  <c r="G275" i="6"/>
  <c r="AU275" i="6"/>
  <c r="AU179" i="6"/>
  <c r="G179" i="6"/>
  <c r="F179" i="6"/>
  <c r="AU178" i="6"/>
  <c r="G178" i="6"/>
  <c r="F178" i="6"/>
  <c r="AU271" i="6"/>
  <c r="G271" i="6"/>
  <c r="F271" i="6"/>
  <c r="AU266" i="6"/>
  <c r="G266" i="6"/>
  <c r="F266" i="6"/>
  <c r="AU246" i="6"/>
  <c r="G246" i="6"/>
  <c r="F246" i="6"/>
  <c r="AU245" i="6"/>
  <c r="G245" i="6"/>
  <c r="F245" i="6"/>
  <c r="AU241" i="6"/>
  <c r="G241" i="6"/>
  <c r="F241" i="6"/>
  <c r="AU240" i="6"/>
  <c r="G240" i="6"/>
  <c r="F240" i="6"/>
  <c r="AU239" i="6"/>
  <c r="G239" i="6"/>
  <c r="F239" i="6"/>
  <c r="AU242" i="6"/>
  <c r="G242" i="6"/>
  <c r="F242" i="6"/>
  <c r="AU229" i="6"/>
  <c r="G229" i="6"/>
  <c r="F229" i="6"/>
  <c r="AU228" i="6"/>
  <c r="G228" i="6"/>
  <c r="F228" i="6"/>
  <c r="AU227" i="6"/>
  <c r="G227" i="6"/>
  <c r="F227" i="6"/>
  <c r="AU226" i="6"/>
  <c r="G226" i="6"/>
  <c r="F226" i="6"/>
  <c r="AU225" i="6"/>
  <c r="G225" i="6"/>
  <c r="F225" i="6"/>
  <c r="AU224" i="6"/>
  <c r="G224" i="6"/>
  <c r="F224" i="6"/>
  <c r="AU223" i="6"/>
  <c r="G223" i="6"/>
  <c r="F223" i="6"/>
  <c r="AU222" i="6"/>
  <c r="G222" i="6"/>
  <c r="F222" i="6"/>
  <c r="AU213" i="6"/>
  <c r="G213" i="6"/>
  <c r="F213" i="6"/>
  <c r="AU207" i="6"/>
  <c r="G207" i="6"/>
  <c r="F207" i="6"/>
  <c r="AU209" i="6"/>
  <c r="G209" i="6"/>
  <c r="F209" i="6"/>
  <c r="AU208" i="6"/>
  <c r="G208" i="6"/>
  <c r="F208" i="6"/>
  <c r="AU197" i="6"/>
  <c r="G197" i="6"/>
  <c r="F197" i="6"/>
  <c r="AU196" i="6"/>
  <c r="G196" i="6"/>
  <c r="F196" i="6"/>
  <c r="AU195" i="6"/>
  <c r="G195" i="6"/>
  <c r="F195" i="6"/>
  <c r="AU194" i="6"/>
  <c r="G194" i="6"/>
  <c r="F194" i="6"/>
  <c r="AU193" i="6"/>
  <c r="G193" i="6"/>
  <c r="F193" i="6"/>
  <c r="AU184" i="6"/>
  <c r="G184" i="6"/>
  <c r="F184" i="6"/>
  <c r="AU185" i="6"/>
  <c r="G185" i="6"/>
  <c r="F185" i="6"/>
  <c r="AU174" i="6"/>
  <c r="G174" i="6"/>
  <c r="F174" i="6"/>
  <c r="AU173" i="6"/>
  <c r="G173" i="6"/>
  <c r="F173" i="6"/>
  <c r="AU159" i="6"/>
  <c r="G159" i="6"/>
  <c r="F159" i="6"/>
  <c r="AU158" i="6"/>
  <c r="G158" i="6"/>
  <c r="F158" i="6"/>
  <c r="AU157" i="6"/>
  <c r="G157" i="6"/>
  <c r="F157" i="6"/>
  <c r="AU156" i="6"/>
  <c r="G156" i="6"/>
  <c r="F156" i="6"/>
  <c r="AU148" i="6"/>
  <c r="G148" i="6"/>
  <c r="F148" i="6"/>
  <c r="AU140" i="6"/>
  <c r="G140" i="6"/>
  <c r="F140" i="6"/>
  <c r="AU139" i="6"/>
  <c r="G139" i="6"/>
  <c r="F139" i="6"/>
  <c r="AU131" i="6"/>
  <c r="G131" i="6"/>
  <c r="F131" i="6"/>
  <c r="AU130" i="6"/>
  <c r="G130" i="6"/>
  <c r="F130" i="6"/>
  <c r="AU63" i="6"/>
  <c r="G63" i="6"/>
  <c r="F63" i="6"/>
  <c r="AU62" i="6"/>
  <c r="G62" i="6"/>
  <c r="F62" i="6"/>
  <c r="AU34" i="6"/>
  <c r="G34" i="6"/>
  <c r="F34" i="6"/>
  <c r="AU331" i="6" l="1"/>
  <c r="G331" i="6"/>
  <c r="F331" i="6"/>
  <c r="AU321" i="6"/>
  <c r="G321" i="6"/>
  <c r="F321" i="6"/>
  <c r="AU324" i="6"/>
  <c r="G324" i="6"/>
  <c r="F324" i="6"/>
  <c r="AU323" i="6"/>
  <c r="G323" i="6"/>
  <c r="F323" i="6"/>
  <c r="AU322" i="6"/>
  <c r="G322" i="6"/>
  <c r="F322" i="6"/>
  <c r="AU320" i="6"/>
  <c r="G320" i="6"/>
  <c r="F320" i="6"/>
  <c r="AU319" i="6"/>
  <c r="G319" i="6"/>
  <c r="F319" i="6"/>
  <c r="AU318" i="6"/>
  <c r="G318" i="6"/>
  <c r="F318" i="6"/>
  <c r="AU295" i="6"/>
  <c r="G295" i="6"/>
  <c r="F295" i="6"/>
  <c r="AU289" i="6"/>
  <c r="G289" i="6"/>
  <c r="F289" i="6"/>
  <c r="AU281" i="6"/>
  <c r="G281" i="6"/>
  <c r="F281" i="6"/>
  <c r="AU279" i="6"/>
  <c r="G279" i="6"/>
  <c r="F279" i="6"/>
  <c r="AU278" i="6"/>
  <c r="G278" i="6"/>
  <c r="F278" i="6"/>
  <c r="AU277" i="6"/>
  <c r="G277" i="6"/>
  <c r="F277" i="6"/>
  <c r="AU276" i="6"/>
  <c r="G276" i="6"/>
  <c r="F276" i="6"/>
  <c r="AU280" i="6"/>
  <c r="G280" i="6"/>
  <c r="F280" i="6"/>
  <c r="AU282" i="6"/>
  <c r="G282" i="6"/>
  <c r="F282" i="6"/>
  <c r="B9" i="6"/>
  <c r="B8" i="6"/>
  <c r="BH9" i="6"/>
  <c r="BH8" i="6"/>
  <c r="AU272" i="6"/>
  <c r="G272" i="6"/>
  <c r="F272" i="6"/>
  <c r="AU270" i="6"/>
  <c r="G270" i="6"/>
  <c r="F270" i="6"/>
  <c r="AU267" i="6"/>
  <c r="G267" i="6"/>
  <c r="F267" i="6"/>
  <c r="AU265" i="6"/>
  <c r="G265" i="6"/>
  <c r="F265" i="6"/>
  <c r="AU263" i="6"/>
  <c r="G263" i="6"/>
  <c r="F263" i="6"/>
  <c r="AU259" i="6"/>
  <c r="G259" i="6"/>
  <c r="F259" i="6"/>
  <c r="AU256" i="6"/>
  <c r="G256" i="6"/>
  <c r="F256" i="6"/>
  <c r="AU254" i="6"/>
  <c r="G254" i="6"/>
  <c r="F254" i="6"/>
  <c r="AU251" i="6"/>
  <c r="G251" i="6"/>
  <c r="F251" i="6"/>
  <c r="AU244" i="6"/>
  <c r="G244" i="6"/>
  <c r="F244" i="6"/>
  <c r="AU237" i="6"/>
  <c r="G237" i="6"/>
  <c r="F237" i="6"/>
  <c r="AU235" i="6"/>
  <c r="G235" i="6"/>
  <c r="F235" i="6"/>
  <c r="AU231" i="6"/>
  <c r="G231" i="6"/>
  <c r="F231" i="6"/>
  <c r="BA220" i="6"/>
  <c r="BB220" i="6"/>
  <c r="AU221" i="6"/>
  <c r="G221" i="6"/>
  <c r="F221" i="6"/>
  <c r="AU212" i="6"/>
  <c r="G212" i="6"/>
  <c r="F212" i="6"/>
  <c r="AU214" i="6"/>
  <c r="G214" i="6"/>
  <c r="F214" i="6"/>
  <c r="AU217" i="6"/>
  <c r="G217" i="6"/>
  <c r="F217" i="6"/>
  <c r="AU206" i="6"/>
  <c r="G206" i="6"/>
  <c r="F206" i="6"/>
  <c r="AU202" i="6"/>
  <c r="G202" i="6"/>
  <c r="F202" i="6"/>
  <c r="AU200" i="6"/>
  <c r="G200" i="6"/>
  <c r="F200" i="6"/>
  <c r="AU188" i="6"/>
  <c r="G188" i="6"/>
  <c r="F188" i="6"/>
  <c r="AU183" i="6"/>
  <c r="G183" i="6"/>
  <c r="F183" i="6"/>
  <c r="AU177" i="6"/>
  <c r="G177" i="6"/>
  <c r="F177" i="6"/>
  <c r="AU175" i="6"/>
  <c r="G175" i="6"/>
  <c r="F175" i="6"/>
  <c r="AU169" i="6"/>
  <c r="G169" i="6"/>
  <c r="F169" i="6"/>
  <c r="AU165" i="6"/>
  <c r="G165" i="6"/>
  <c r="F165" i="6"/>
  <c r="AU162" i="6"/>
  <c r="G162" i="6"/>
  <c r="F162" i="6"/>
  <c r="AU160" i="6"/>
  <c r="G160" i="6"/>
  <c r="F160" i="6"/>
  <c r="AU155" i="6"/>
  <c r="G155" i="6"/>
  <c r="F155" i="6"/>
  <c r="AU152" i="6"/>
  <c r="G152" i="6"/>
  <c r="F152" i="6"/>
  <c r="AU150" i="6"/>
  <c r="G150" i="6"/>
  <c r="F150" i="6"/>
  <c r="AU145" i="6"/>
  <c r="G145" i="6"/>
  <c r="F145" i="6"/>
  <c r="AU143" i="6"/>
  <c r="G143" i="6"/>
  <c r="F143" i="6"/>
  <c r="AU137" i="6"/>
  <c r="G137" i="6"/>
  <c r="F137" i="6"/>
  <c r="AU129" i="6"/>
  <c r="G129" i="6"/>
  <c r="F129" i="6"/>
  <c r="AU135" i="6"/>
  <c r="G135" i="6"/>
  <c r="F135" i="6"/>
  <c r="AU330" i="6"/>
  <c r="G330" i="6"/>
  <c r="F330" i="6"/>
  <c r="AU326" i="6"/>
  <c r="G326" i="6"/>
  <c r="F326" i="6"/>
  <c r="AU316" i="6"/>
  <c r="G316" i="6"/>
  <c r="F316" i="6"/>
  <c r="AU312" i="6"/>
  <c r="G312" i="6"/>
  <c r="F312" i="6"/>
  <c r="AU307" i="6"/>
  <c r="G307" i="6"/>
  <c r="F307" i="6"/>
  <c r="AU305" i="6"/>
  <c r="G305" i="6"/>
  <c r="F305" i="6"/>
  <c r="AU302" i="6"/>
  <c r="G302" i="6"/>
  <c r="F302" i="6"/>
  <c r="AU298" i="6"/>
  <c r="G298" i="6"/>
  <c r="F298" i="6"/>
  <c r="AU297" i="6"/>
  <c r="G297" i="6"/>
  <c r="F297" i="6"/>
  <c r="AU293" i="6"/>
  <c r="G293" i="6"/>
  <c r="F293" i="6"/>
  <c r="AU284" i="6"/>
  <c r="G284" i="6"/>
  <c r="F284" i="6"/>
  <c r="BA325" i="6"/>
  <c r="BB325" i="6"/>
  <c r="R7" i="6" s="1"/>
  <c r="BA315" i="6"/>
  <c r="BB315" i="6"/>
  <c r="BB311" i="6"/>
  <c r="BB309" i="6"/>
  <c r="BB306" i="6"/>
  <c r="BA301" i="6"/>
  <c r="BB301" i="6"/>
  <c r="BA296" i="6"/>
  <c r="BB296" i="6"/>
  <c r="BB292" i="6"/>
  <c r="BB287" i="6"/>
  <c r="BA283" i="6"/>
  <c r="BB283" i="6"/>
  <c r="BA274" i="6"/>
  <c r="BB274" i="6"/>
  <c r="BA264" i="6"/>
  <c r="BB264" i="6"/>
  <c r="BA258" i="6"/>
  <c r="BB258" i="6"/>
  <c r="BB255" i="6"/>
  <c r="BA253" i="6"/>
  <c r="BB253" i="6"/>
  <c r="BA218" i="6"/>
  <c r="BB218" i="6"/>
  <c r="BA136" i="6"/>
  <c r="BB136" i="6"/>
  <c r="BA128" i="6"/>
  <c r="BB128" i="6"/>
  <c r="BB27" i="6"/>
  <c r="BA25" i="6"/>
  <c r="BB25" i="6"/>
  <c r="BB20" i="6"/>
  <c r="BA14" i="6"/>
  <c r="BB14" i="6"/>
  <c r="BA11" i="6"/>
  <c r="BB11" i="6"/>
  <c r="BA123" i="6"/>
  <c r="BB123" i="6"/>
  <c r="AU124" i="6"/>
  <c r="G124" i="6"/>
  <c r="F124" i="6"/>
  <c r="BA118" i="6"/>
  <c r="BB118" i="6"/>
  <c r="AU119" i="6"/>
  <c r="G119" i="6"/>
  <c r="F119" i="6"/>
  <c r="BA115" i="6"/>
  <c r="BB115" i="6"/>
  <c r="AU116" i="6"/>
  <c r="G116" i="6"/>
  <c r="F116" i="6"/>
  <c r="BB113" i="6"/>
  <c r="AU114" i="6"/>
  <c r="G114" i="6"/>
  <c r="F114" i="6"/>
  <c r="BA109" i="6"/>
  <c r="BB109" i="6"/>
  <c r="AU110" i="6"/>
  <c r="G110" i="6"/>
  <c r="F110" i="6"/>
  <c r="BA103" i="6"/>
  <c r="BB103" i="6"/>
  <c r="AU108" i="6"/>
  <c r="G108" i="6"/>
  <c r="F108" i="6"/>
  <c r="AU104" i="6"/>
  <c r="G104" i="6"/>
  <c r="F104" i="6"/>
  <c r="BA98" i="6"/>
  <c r="BB98" i="6"/>
  <c r="AU99" i="6"/>
  <c r="G99" i="6"/>
  <c r="F99" i="6"/>
  <c r="BA95" i="6"/>
  <c r="BB95" i="6"/>
  <c r="AU96" i="6"/>
  <c r="G96" i="6"/>
  <c r="F96" i="6"/>
  <c r="BA91" i="6"/>
  <c r="BB91" i="6"/>
  <c r="AU92" i="6"/>
  <c r="G92" i="6"/>
  <c r="F92" i="6"/>
  <c r="BA87" i="6"/>
  <c r="BB87" i="6"/>
  <c r="AU88" i="6"/>
  <c r="G88" i="6"/>
  <c r="F88" i="6"/>
  <c r="BA82" i="6"/>
  <c r="BB82" i="6"/>
  <c r="AU83" i="6"/>
  <c r="G83" i="6"/>
  <c r="F83" i="6"/>
  <c r="BA78" i="6"/>
  <c r="BB78" i="6"/>
  <c r="AU79" i="6"/>
  <c r="G79" i="6"/>
  <c r="F79" i="6"/>
  <c r="BA72" i="6"/>
  <c r="BB72" i="6"/>
  <c r="AU77" i="6"/>
  <c r="G77" i="6"/>
  <c r="F77" i="6"/>
  <c r="AU73" i="6"/>
  <c r="G73" i="6"/>
  <c r="F73" i="6"/>
  <c r="BA67" i="6"/>
  <c r="BB67" i="6"/>
  <c r="AU68" i="6"/>
  <c r="G68" i="6"/>
  <c r="F68" i="6"/>
  <c r="BA60" i="6"/>
  <c r="BB60" i="6"/>
  <c r="AU66" i="6"/>
  <c r="G66" i="6"/>
  <c r="F66" i="6"/>
  <c r="BA58" i="6"/>
  <c r="BB58" i="6"/>
  <c r="AU59" i="6"/>
  <c r="G59" i="6"/>
  <c r="F59" i="6"/>
  <c r="BA56" i="6"/>
  <c r="BB56" i="6"/>
  <c r="AU57" i="6"/>
  <c r="G57" i="6"/>
  <c r="F57" i="6"/>
  <c r="BA53" i="6"/>
  <c r="BB53" i="6"/>
  <c r="AU54" i="6"/>
  <c r="G54" i="6"/>
  <c r="F54" i="6"/>
  <c r="BA48" i="6"/>
  <c r="BB48" i="6"/>
  <c r="AU49" i="6"/>
  <c r="G49" i="6"/>
  <c r="F49" i="6"/>
  <c r="BA46" i="6"/>
  <c r="BB46" i="6"/>
  <c r="AU47" i="6"/>
  <c r="G47" i="6"/>
  <c r="F47" i="6"/>
  <c r="BA42" i="6"/>
  <c r="BB42" i="6"/>
  <c r="AU43" i="6"/>
  <c r="G43" i="6"/>
  <c r="F43" i="6"/>
  <c r="BA38" i="6"/>
  <c r="BB38" i="6"/>
  <c r="AU39" i="6"/>
  <c r="G39" i="6"/>
  <c r="F39" i="6"/>
  <c r="BA31" i="6"/>
  <c r="BB31" i="6"/>
  <c r="AU37" i="6"/>
  <c r="G37" i="6"/>
  <c r="F37" i="6"/>
  <c r="AU32" i="6"/>
  <c r="G32" i="6"/>
  <c r="F32" i="6"/>
  <c r="G28" i="6"/>
  <c r="F28" i="6"/>
  <c r="AU28" i="6"/>
  <c r="G26" i="6"/>
  <c r="F26" i="6"/>
  <c r="AU26" i="6"/>
  <c r="G21" i="6"/>
  <c r="F21" i="6"/>
  <c r="AU21" i="6"/>
  <c r="G19" i="6"/>
  <c r="F19" i="6"/>
  <c r="AU19" i="6"/>
  <c r="G15" i="6"/>
  <c r="F15" i="6"/>
  <c r="AU15" i="6"/>
  <c r="G12" i="6"/>
  <c r="F12" i="6"/>
  <c r="AU12" i="6"/>
  <c r="S8" i="6"/>
  <c r="AY11" i="6" s="1"/>
  <c r="T8" i="6"/>
  <c r="AY14" i="6" s="1"/>
  <c r="U8" i="6"/>
  <c r="AY20" i="6" s="1"/>
  <c r="V8" i="6"/>
  <c r="AY25" i="6" s="1"/>
  <c r="W8" i="6"/>
  <c r="AY27" i="6" s="1"/>
  <c r="X8" i="6"/>
  <c r="AY31" i="6" s="1"/>
  <c r="Y8" i="6"/>
  <c r="Z8" i="6"/>
  <c r="AY42" i="6" s="1"/>
  <c r="AA8" i="6"/>
  <c r="AY46" i="6" s="1"/>
  <c r="AB8" i="6"/>
  <c r="AY48" i="6" s="1"/>
  <c r="AC8" i="6"/>
  <c r="AY53" i="6" s="1"/>
  <c r="AD8" i="6"/>
  <c r="AY56" i="6" s="1"/>
  <c r="AE8" i="6"/>
  <c r="AY58" i="6" s="1"/>
  <c r="AF8" i="6"/>
  <c r="AY60" i="6" s="1"/>
  <c r="AG8" i="6"/>
  <c r="AY67" i="6" s="1"/>
  <c r="AH8" i="6"/>
  <c r="AY72" i="6" s="1"/>
  <c r="AI8" i="6"/>
  <c r="AY78" i="6" s="1"/>
  <c r="AJ8" i="6"/>
  <c r="AY82" i="6" s="1"/>
  <c r="AK8" i="6"/>
  <c r="AY87" i="6" s="1"/>
  <c r="AL8" i="6"/>
  <c r="AY91" i="6" s="1"/>
  <c r="AM8" i="6"/>
  <c r="AY95" i="6" s="1"/>
  <c r="AN8" i="6"/>
  <c r="AY98" i="6" s="1"/>
  <c r="AO8" i="6"/>
  <c r="AY103" i="6" s="1"/>
  <c r="AP8" i="6"/>
  <c r="AY109" i="6" s="1"/>
  <c r="AQ8" i="6"/>
  <c r="AY113" i="6" s="1"/>
  <c r="AR8" i="6"/>
  <c r="AY115" i="6" s="1"/>
  <c r="AS8" i="6"/>
  <c r="AY118" i="6" s="1"/>
  <c r="AT8" i="6"/>
  <c r="AY123" i="6" s="1"/>
  <c r="S9" i="6"/>
  <c r="T9" i="6"/>
  <c r="U9" i="6"/>
  <c r="V9" i="6"/>
  <c r="W9" i="6"/>
  <c r="X9" i="6"/>
  <c r="Y9" i="6"/>
  <c r="Z9" i="6"/>
  <c r="AA9" i="6"/>
  <c r="AB9" i="6"/>
  <c r="AC9" i="6"/>
  <c r="AD9" i="6"/>
  <c r="AE9" i="6"/>
  <c r="AF9" i="6"/>
  <c r="AG9" i="6"/>
  <c r="AH9" i="6"/>
  <c r="AI9" i="6"/>
  <c r="AJ9" i="6"/>
  <c r="AK9" i="6"/>
  <c r="AL9" i="6"/>
  <c r="AM9" i="6"/>
  <c r="AN9" i="6"/>
  <c r="AO9" i="6"/>
  <c r="AP9" i="6"/>
  <c r="AQ9" i="6"/>
  <c r="AR9" i="6"/>
  <c r="AS9" i="6"/>
  <c r="AT9" i="6"/>
  <c r="H8" i="6"/>
  <c r="AY274" i="6" s="1"/>
  <c r="I8" i="6"/>
  <c r="AY283" i="6" s="1"/>
  <c r="J8" i="6"/>
  <c r="AY287" i="6" s="1"/>
  <c r="K8" i="6"/>
  <c r="L8" i="6"/>
  <c r="AY296" i="6" s="1"/>
  <c r="M8" i="6"/>
  <c r="AY301" i="6" s="1"/>
  <c r="N8" i="6"/>
  <c r="AY306" i="6" s="1"/>
  <c r="O8" i="6"/>
  <c r="AY309" i="6" s="1"/>
  <c r="P8" i="6"/>
  <c r="AY311" i="6" s="1"/>
  <c r="Q8" i="6"/>
  <c r="AY315" i="6" s="1"/>
  <c r="R8" i="6"/>
  <c r="G329" i="6"/>
  <c r="F329" i="6"/>
  <c r="AU329" i="6"/>
  <c r="G328" i="6"/>
  <c r="F328" i="6"/>
  <c r="AU328" i="6"/>
  <c r="G327" i="6"/>
  <c r="F327" i="6"/>
  <c r="AU327" i="6"/>
  <c r="G317" i="6"/>
  <c r="F317" i="6"/>
  <c r="AU317" i="6"/>
  <c r="BA311" i="6"/>
  <c r="G314" i="6"/>
  <c r="F314" i="6"/>
  <c r="AU314" i="6"/>
  <c r="G313" i="6"/>
  <c r="F313" i="6"/>
  <c r="AU313" i="6"/>
  <c r="G310" i="6"/>
  <c r="F310" i="6"/>
  <c r="AU310" i="6"/>
  <c r="BA309" i="6"/>
  <c r="BA306" i="6"/>
  <c r="G308" i="6"/>
  <c r="F308" i="6"/>
  <c r="AU308" i="6"/>
  <c r="G304" i="6"/>
  <c r="F304" i="6"/>
  <c r="AU304" i="6"/>
  <c r="G303" i="6"/>
  <c r="F303" i="6"/>
  <c r="AU303" i="6"/>
  <c r="G300" i="6"/>
  <c r="F300" i="6"/>
  <c r="AU300" i="6"/>
  <c r="G299" i="6"/>
  <c r="F299" i="6"/>
  <c r="AU299" i="6"/>
  <c r="BA292" i="6"/>
  <c r="G294" i="6"/>
  <c r="F294" i="6"/>
  <c r="AU294" i="6"/>
  <c r="BA287" i="6"/>
  <c r="G291" i="6"/>
  <c r="F291" i="6"/>
  <c r="AU291" i="6"/>
  <c r="G290" i="6"/>
  <c r="F290" i="6"/>
  <c r="AU290" i="6"/>
  <c r="G288" i="6"/>
  <c r="F288" i="6"/>
  <c r="AU288" i="6"/>
  <c r="G286" i="6"/>
  <c r="F286" i="6"/>
  <c r="AU286" i="6"/>
  <c r="G285" i="6"/>
  <c r="F285" i="6"/>
  <c r="AU285" i="6"/>
  <c r="G269" i="6"/>
  <c r="F269" i="6"/>
  <c r="AU269" i="6"/>
  <c r="G268" i="6"/>
  <c r="F268" i="6"/>
  <c r="AU268" i="6"/>
  <c r="G262" i="6"/>
  <c r="F262" i="6"/>
  <c r="AU262" i="6"/>
  <c r="G261" i="6"/>
  <c r="F261" i="6"/>
  <c r="AU261" i="6"/>
  <c r="G260" i="6"/>
  <c r="F260" i="6"/>
  <c r="AU260" i="6"/>
  <c r="G257" i="6"/>
  <c r="F257" i="6"/>
  <c r="AU257" i="6"/>
  <c r="BA255" i="6"/>
  <c r="BA250" i="6"/>
  <c r="G252" i="6"/>
  <c r="F252" i="6"/>
  <c r="AU252" i="6"/>
  <c r="BA243" i="6"/>
  <c r="G249" i="6"/>
  <c r="F249" i="6"/>
  <c r="AU249" i="6"/>
  <c r="G248" i="6"/>
  <c r="F248" i="6"/>
  <c r="AU248" i="6"/>
  <c r="G247" i="6"/>
  <c r="F247" i="6"/>
  <c r="AU247" i="6"/>
  <c r="BA236" i="6"/>
  <c r="G238" i="6"/>
  <c r="F238" i="6"/>
  <c r="AU238" i="6"/>
  <c r="BA230" i="6"/>
  <c r="G234" i="6"/>
  <c r="F234" i="6"/>
  <c r="AU234" i="6"/>
  <c r="G233" i="6"/>
  <c r="F233" i="6"/>
  <c r="AU233" i="6"/>
  <c r="G232" i="6"/>
  <c r="F232" i="6"/>
  <c r="AU232" i="6"/>
  <c r="G219" i="6"/>
  <c r="F219" i="6"/>
  <c r="AU219" i="6"/>
  <c r="G216" i="6"/>
  <c r="F216" i="6"/>
  <c r="AU216" i="6"/>
  <c r="G215" i="6"/>
  <c r="F215" i="6"/>
  <c r="AU215" i="6"/>
  <c r="BA205" i="6"/>
  <c r="G210" i="6"/>
  <c r="F210" i="6"/>
  <c r="AU210" i="6"/>
  <c r="BA201" i="6"/>
  <c r="G204" i="6"/>
  <c r="F204" i="6"/>
  <c r="AU204" i="6"/>
  <c r="BA191" i="6"/>
  <c r="G199" i="6"/>
  <c r="F199" i="6"/>
  <c r="AU199" i="6"/>
  <c r="G198" i="6"/>
  <c r="F198" i="6"/>
  <c r="AU198" i="6"/>
  <c r="G192" i="6"/>
  <c r="F192" i="6"/>
  <c r="AU192" i="6"/>
  <c r="BA187" i="6"/>
  <c r="G190" i="6"/>
  <c r="F190" i="6"/>
  <c r="AU190" i="6"/>
  <c r="G189" i="6"/>
  <c r="F189" i="6"/>
  <c r="AU189" i="6"/>
  <c r="BA182" i="6"/>
  <c r="G186" i="6"/>
  <c r="F186" i="6"/>
  <c r="AU186" i="6"/>
  <c r="BA176" i="6"/>
  <c r="G181" i="6"/>
  <c r="F181" i="6"/>
  <c r="AU181" i="6"/>
  <c r="G180" i="6"/>
  <c r="F180" i="6"/>
  <c r="AU180" i="6"/>
  <c r="G172" i="6"/>
  <c r="F172" i="6"/>
  <c r="AU172" i="6"/>
  <c r="G171" i="6"/>
  <c r="F171" i="6"/>
  <c r="AU171" i="6"/>
  <c r="G170" i="6"/>
  <c r="F170" i="6"/>
  <c r="AU170" i="6"/>
  <c r="BA168" i="6"/>
  <c r="BA164" i="6"/>
  <c r="G167" i="6"/>
  <c r="F167" i="6"/>
  <c r="AU167" i="6"/>
  <c r="G166" i="6"/>
  <c r="F166" i="6"/>
  <c r="AU166" i="6"/>
  <c r="BA161" i="6"/>
  <c r="G163" i="6"/>
  <c r="F163" i="6"/>
  <c r="AU163" i="6"/>
  <c r="BA151" i="6"/>
  <c r="G154" i="6"/>
  <c r="F154" i="6"/>
  <c r="AU154" i="6"/>
  <c r="G153" i="6"/>
  <c r="F153" i="6"/>
  <c r="AU153" i="6"/>
  <c r="BA144" i="6"/>
  <c r="G149" i="6"/>
  <c r="F149" i="6"/>
  <c r="AU149" i="6"/>
  <c r="G147" i="6"/>
  <c r="F147" i="6"/>
  <c r="AU147" i="6"/>
  <c r="G146" i="6"/>
  <c r="F146" i="6"/>
  <c r="AU146" i="6"/>
  <c r="G142" i="6"/>
  <c r="AU142" i="6"/>
  <c r="G141" i="6"/>
  <c r="F141" i="6"/>
  <c r="AU141" i="6"/>
  <c r="G138" i="6"/>
  <c r="F138" i="6"/>
  <c r="AU138" i="6"/>
  <c r="G134" i="6"/>
  <c r="F134" i="6"/>
  <c r="AU134" i="6"/>
  <c r="G133" i="6"/>
  <c r="F133" i="6"/>
  <c r="AU133" i="6"/>
  <c r="G132" i="6"/>
  <c r="F132" i="6"/>
  <c r="AU132" i="6"/>
  <c r="BA27" i="6"/>
  <c r="BA20" i="6"/>
  <c r="G126" i="6"/>
  <c r="F126" i="6"/>
  <c r="AU126" i="6"/>
  <c r="G125" i="6"/>
  <c r="F125" i="6"/>
  <c r="AU125" i="6"/>
  <c r="G122" i="6"/>
  <c r="F122" i="6"/>
  <c r="AU122" i="6"/>
  <c r="G121" i="6"/>
  <c r="F121" i="6"/>
  <c r="AU121" i="6"/>
  <c r="G120" i="6"/>
  <c r="F120" i="6"/>
  <c r="AU120" i="6"/>
  <c r="G117" i="6"/>
  <c r="F117" i="6"/>
  <c r="AU117" i="6"/>
  <c r="G112" i="6"/>
  <c r="F112" i="6"/>
  <c r="AU112" i="6"/>
  <c r="G111" i="6"/>
  <c r="F111" i="6"/>
  <c r="AU111" i="6"/>
  <c r="G107" i="6"/>
  <c r="F107" i="6"/>
  <c r="AU107" i="6"/>
  <c r="G106" i="6"/>
  <c r="F106" i="6"/>
  <c r="AU106" i="6"/>
  <c r="G105" i="6"/>
  <c r="F105" i="6"/>
  <c r="AU105" i="6"/>
  <c r="G102" i="6"/>
  <c r="F102" i="6"/>
  <c r="AU102" i="6"/>
  <c r="G101" i="6"/>
  <c r="F101" i="6"/>
  <c r="AU101" i="6"/>
  <c r="G100" i="6"/>
  <c r="F100" i="6"/>
  <c r="AU100" i="6"/>
  <c r="G97" i="6"/>
  <c r="F97" i="6"/>
  <c r="AU97" i="6"/>
  <c r="G94" i="6"/>
  <c r="F94" i="6"/>
  <c r="AU94" i="6"/>
  <c r="G93" i="6"/>
  <c r="F93" i="6"/>
  <c r="AU93" i="6"/>
  <c r="G90" i="6"/>
  <c r="F90" i="6"/>
  <c r="AU90" i="6"/>
  <c r="G89" i="6"/>
  <c r="F89" i="6"/>
  <c r="AU89" i="6"/>
  <c r="G86" i="6"/>
  <c r="F86" i="6"/>
  <c r="AU86" i="6"/>
  <c r="G85" i="6"/>
  <c r="F85" i="6"/>
  <c r="AU85" i="6"/>
  <c r="G84" i="6"/>
  <c r="F84" i="6"/>
  <c r="AU84" i="6"/>
  <c r="G81" i="6"/>
  <c r="F81" i="6"/>
  <c r="AU81" i="6"/>
  <c r="G80" i="6"/>
  <c r="F80" i="6"/>
  <c r="AU80" i="6"/>
  <c r="G76" i="6"/>
  <c r="F76" i="6"/>
  <c r="AU76" i="6"/>
  <c r="G75" i="6"/>
  <c r="F75" i="6"/>
  <c r="AU75" i="6"/>
  <c r="G74" i="6"/>
  <c r="F74" i="6"/>
  <c r="AU74" i="6"/>
  <c r="G71" i="6"/>
  <c r="F71" i="6"/>
  <c r="AU71" i="6"/>
  <c r="G70" i="6"/>
  <c r="F70" i="6"/>
  <c r="AU70" i="6"/>
  <c r="G69" i="6"/>
  <c r="F69" i="6"/>
  <c r="AU69" i="6"/>
  <c r="G65" i="6"/>
  <c r="F65" i="6"/>
  <c r="AU65" i="6"/>
  <c r="G64" i="6"/>
  <c r="F64" i="6"/>
  <c r="AU64" i="6"/>
  <c r="G61" i="6"/>
  <c r="F61" i="6"/>
  <c r="AU61" i="6"/>
  <c r="G55" i="6"/>
  <c r="F55" i="6"/>
  <c r="AU55" i="6"/>
  <c r="G52" i="6"/>
  <c r="F52" i="6"/>
  <c r="AU52" i="6"/>
  <c r="G51" i="6"/>
  <c r="F51" i="6"/>
  <c r="AU51" i="6"/>
  <c r="G50" i="6"/>
  <c r="F50" i="6"/>
  <c r="AU50" i="6"/>
  <c r="G45" i="6"/>
  <c r="F45" i="6"/>
  <c r="AU45" i="6"/>
  <c r="G44" i="6"/>
  <c r="F44" i="6"/>
  <c r="AU44" i="6"/>
  <c r="G41" i="6"/>
  <c r="F41" i="6"/>
  <c r="AU41" i="6"/>
  <c r="G40" i="6"/>
  <c r="F40" i="6"/>
  <c r="AU40" i="6"/>
  <c r="G36" i="6"/>
  <c r="F36" i="6"/>
  <c r="AU36" i="6"/>
  <c r="G35" i="6"/>
  <c r="F35" i="6"/>
  <c r="AU35" i="6"/>
  <c r="G33" i="6"/>
  <c r="F33" i="6"/>
  <c r="AU33" i="6"/>
  <c r="G30" i="6"/>
  <c r="F30" i="6"/>
  <c r="AU30" i="6"/>
  <c r="G29" i="6"/>
  <c r="F29" i="6"/>
  <c r="AU29" i="6"/>
  <c r="G24" i="6"/>
  <c r="F24" i="6"/>
  <c r="AU24" i="6"/>
  <c r="G23" i="6"/>
  <c r="F23" i="6"/>
  <c r="AU23" i="6"/>
  <c r="G22" i="6"/>
  <c r="F22" i="6"/>
  <c r="AU22" i="6"/>
  <c r="G18" i="6"/>
  <c r="F18" i="6"/>
  <c r="AU18" i="6"/>
  <c r="G17" i="6"/>
  <c r="F17" i="6"/>
  <c r="AU17" i="6"/>
  <c r="G16" i="6"/>
  <c r="F16" i="6"/>
  <c r="AU16" i="6"/>
  <c r="G13" i="6"/>
  <c r="F13" i="6"/>
  <c r="AU13" i="6"/>
  <c r="D8" i="6"/>
  <c r="H9" i="6"/>
  <c r="I9" i="6"/>
  <c r="J9" i="6"/>
  <c r="K9" i="6"/>
  <c r="L9" i="6"/>
  <c r="M9" i="6"/>
  <c r="N9" i="6"/>
  <c r="O9" i="6"/>
  <c r="P9" i="6"/>
  <c r="Q9" i="6"/>
  <c r="R9" i="6"/>
  <c r="BF9" i="6"/>
  <c r="BF8" i="6"/>
  <c r="BG9" i="6"/>
  <c r="BG8" i="6"/>
  <c r="BE9" i="6"/>
  <c r="BE8" i="6"/>
  <c r="D9" i="6"/>
  <c r="AY292" i="6" l="1"/>
  <c r="AY325" i="6"/>
  <c r="AY38" i="6"/>
  <c r="AU292" i="6"/>
  <c r="E292" i="6" s="1"/>
  <c r="AU274" i="6"/>
  <c r="E274" i="6" s="1"/>
  <c r="AU315" i="6"/>
  <c r="E315" i="6" s="1"/>
  <c r="AU325" i="6"/>
  <c r="E325" i="6" s="1"/>
  <c r="G325" i="6"/>
  <c r="F325" i="6"/>
  <c r="F315" i="6"/>
  <c r="G315" i="6"/>
  <c r="G311" i="6"/>
  <c r="F311" i="6"/>
  <c r="AU311" i="6"/>
  <c r="E311" i="6" s="1"/>
  <c r="G309" i="6"/>
  <c r="AU309" i="6"/>
  <c r="E309" i="6" s="1"/>
  <c r="F309" i="6"/>
  <c r="G306" i="6"/>
  <c r="F306" i="6"/>
  <c r="AU306" i="6"/>
  <c r="E306" i="6" s="1"/>
  <c r="AU301" i="6"/>
  <c r="E301" i="6" s="1"/>
  <c r="G301" i="6"/>
  <c r="F301" i="6"/>
  <c r="G296" i="6"/>
  <c r="F296" i="6"/>
  <c r="AU296" i="6"/>
  <c r="E296" i="6" s="1"/>
  <c r="G292" i="6"/>
  <c r="F292" i="6"/>
  <c r="AU287" i="6"/>
  <c r="E287" i="6" s="1"/>
  <c r="G287" i="6"/>
  <c r="F287" i="6"/>
  <c r="AU283" i="6"/>
  <c r="E283" i="6" s="1"/>
  <c r="G283" i="6"/>
  <c r="F283" i="6"/>
  <c r="G274" i="6"/>
  <c r="F274" i="6"/>
  <c r="AU236" i="6"/>
  <c r="E236" i="6" s="1"/>
  <c r="AU255" i="6"/>
  <c r="E255" i="6" s="1"/>
  <c r="AU250" i="6"/>
  <c r="E250" i="6" s="1"/>
  <c r="AU230" i="6"/>
  <c r="E230" i="6" s="1"/>
  <c r="AU220" i="6"/>
  <c r="E220" i="6" s="1"/>
  <c r="AU253" i="6"/>
  <c r="E253" i="6" s="1"/>
  <c r="AU258" i="6"/>
  <c r="E258" i="6" s="1"/>
  <c r="AU243" i="6"/>
  <c r="E243" i="6" s="1"/>
  <c r="F264" i="6"/>
  <c r="G264" i="6"/>
  <c r="AU264" i="6"/>
  <c r="E264" i="6" s="1"/>
  <c r="G258" i="6"/>
  <c r="F258" i="6"/>
  <c r="G255" i="6"/>
  <c r="F255" i="6"/>
  <c r="G253" i="6"/>
  <c r="F253" i="6"/>
  <c r="F250" i="6"/>
  <c r="G250" i="6"/>
  <c r="F243" i="6"/>
  <c r="G243" i="6"/>
  <c r="F236" i="6"/>
  <c r="G236" i="6"/>
  <c r="F230" i="6"/>
  <c r="G230" i="6"/>
  <c r="F218" i="6"/>
  <c r="AU218" i="6"/>
  <c r="E218" i="6" s="1"/>
  <c r="G218" i="6"/>
  <c r="G220" i="6"/>
  <c r="F220" i="6"/>
  <c r="F211" i="6"/>
  <c r="AU211" i="6"/>
  <c r="E211" i="6" s="1"/>
  <c r="G211" i="6"/>
  <c r="AU205" i="6"/>
  <c r="E205" i="6" s="1"/>
  <c r="G205" i="6"/>
  <c r="F205" i="6"/>
  <c r="G201" i="6"/>
  <c r="F201" i="6"/>
  <c r="AU201" i="6"/>
  <c r="E201" i="6" s="1"/>
  <c r="AU191" i="6"/>
  <c r="E191" i="6" s="1"/>
  <c r="G187" i="6"/>
  <c r="G191" i="6"/>
  <c r="F191" i="6"/>
  <c r="AU187" i="6"/>
  <c r="E187" i="6" s="1"/>
  <c r="F187" i="6"/>
  <c r="AU182" i="6"/>
  <c r="E182" i="6" s="1"/>
  <c r="G182" i="6"/>
  <c r="F182" i="6"/>
  <c r="G176" i="6"/>
  <c r="AU176" i="6"/>
  <c r="E176" i="6" s="1"/>
  <c r="F176" i="6"/>
  <c r="G168" i="6"/>
  <c r="AU161" i="6"/>
  <c r="E161" i="6" s="1"/>
  <c r="F168" i="6"/>
  <c r="AU168" i="6"/>
  <c r="E168" i="6" s="1"/>
  <c r="G164" i="6"/>
  <c r="AU164" i="6"/>
  <c r="E164" i="6" s="1"/>
  <c r="F164" i="6"/>
  <c r="F161" i="6"/>
  <c r="G161" i="6"/>
  <c r="AU151" i="6"/>
  <c r="E151" i="6" s="1"/>
  <c r="F151" i="6"/>
  <c r="G151" i="6"/>
  <c r="F144" i="6"/>
  <c r="G144" i="6"/>
  <c r="AU144" i="6"/>
  <c r="E144" i="6" s="1"/>
  <c r="F136" i="6"/>
  <c r="G136" i="6"/>
  <c r="AU136" i="6"/>
  <c r="E136" i="6" s="1"/>
  <c r="AU128" i="6"/>
  <c r="E128" i="6" s="1"/>
  <c r="F128" i="6"/>
  <c r="G128" i="6"/>
  <c r="AU14" i="6"/>
  <c r="E14" i="6" s="1"/>
  <c r="AU31" i="6"/>
  <c r="E31" i="6" s="1"/>
  <c r="AU48" i="6"/>
  <c r="E48" i="6" s="1"/>
  <c r="AU56" i="6"/>
  <c r="E56" i="6" s="1"/>
  <c r="AU60" i="6"/>
  <c r="E60" i="6" s="1"/>
  <c r="AU67" i="6"/>
  <c r="E67" i="6" s="1"/>
  <c r="AU78" i="6"/>
  <c r="E78" i="6" s="1"/>
  <c r="AU91" i="6"/>
  <c r="E91" i="6" s="1"/>
  <c r="AU98" i="6"/>
  <c r="E98" i="6" s="1"/>
  <c r="AU109" i="6"/>
  <c r="E109" i="6" s="1"/>
  <c r="AU115" i="6"/>
  <c r="E115" i="6" s="1"/>
  <c r="AU123" i="6"/>
  <c r="E123" i="6" s="1"/>
  <c r="AU53" i="6"/>
  <c r="E53" i="6" s="1"/>
  <c r="AU118" i="6"/>
  <c r="E118" i="6" s="1"/>
  <c r="F20" i="6"/>
  <c r="F118" i="6"/>
  <c r="F103" i="6"/>
  <c r="F87" i="6"/>
  <c r="F67" i="6"/>
  <c r="F53" i="6"/>
  <c r="F109" i="6"/>
  <c r="F91" i="6"/>
  <c r="F72" i="6"/>
  <c r="F42" i="6"/>
  <c r="F123" i="6"/>
  <c r="F56" i="6"/>
  <c r="F25" i="6"/>
  <c r="F113" i="6"/>
  <c r="F95" i="6"/>
  <c r="F78" i="6"/>
  <c r="F58" i="6"/>
  <c r="F46" i="6"/>
  <c r="F27" i="6"/>
  <c r="AU20" i="6"/>
  <c r="E20" i="6" s="1"/>
  <c r="G113" i="6"/>
  <c r="AU25" i="6"/>
  <c r="E25" i="6" s="1"/>
  <c r="AU27" i="6"/>
  <c r="E27" i="6" s="1"/>
  <c r="AU38" i="6"/>
  <c r="E38" i="6" s="1"/>
  <c r="AU42" i="6"/>
  <c r="E42" i="6" s="1"/>
  <c r="AU46" i="6"/>
  <c r="E46" i="6" s="1"/>
  <c r="AU58" i="6"/>
  <c r="E58" i="6" s="1"/>
  <c r="AU72" i="6"/>
  <c r="E72" i="6" s="1"/>
  <c r="AU82" i="6"/>
  <c r="E82" i="6" s="1"/>
  <c r="AU87" i="6"/>
  <c r="E87" i="6" s="1"/>
  <c r="AU95" i="6"/>
  <c r="E95" i="6" s="1"/>
  <c r="AU103" i="6"/>
  <c r="E103" i="6" s="1"/>
  <c r="AU113" i="6"/>
  <c r="E113" i="6" s="1"/>
  <c r="G58" i="6"/>
  <c r="G115" i="6"/>
  <c r="G98" i="6"/>
  <c r="G82" i="6"/>
  <c r="G60" i="6"/>
  <c r="G48" i="6"/>
  <c r="G31" i="6"/>
  <c r="G14" i="6"/>
  <c r="G46" i="6"/>
  <c r="F98" i="6"/>
  <c r="F60" i="6"/>
  <c r="G78" i="6"/>
  <c r="F115" i="6"/>
  <c r="F14" i="6"/>
  <c r="G118" i="6"/>
  <c r="G103" i="6"/>
  <c r="G87" i="6"/>
  <c r="G67" i="6"/>
  <c r="G53" i="6"/>
  <c r="G38" i="6"/>
  <c r="G20" i="6"/>
  <c r="G27" i="6"/>
  <c r="F48" i="6"/>
  <c r="G95" i="6"/>
  <c r="F82" i="6"/>
  <c r="F31" i="6"/>
  <c r="G123" i="6"/>
  <c r="G109" i="6"/>
  <c r="G91" i="6"/>
  <c r="G72" i="6"/>
  <c r="G56" i="6"/>
  <c r="G42" i="6"/>
  <c r="G25" i="6"/>
  <c r="F38" i="6"/>
  <c r="AU11" i="6"/>
  <c r="E11" i="6" s="1"/>
  <c r="F11" i="6"/>
  <c r="G11" i="6"/>
  <c r="AB19" i="8" l="1"/>
  <c r="AB20" i="8"/>
  <c r="AA20" i="8"/>
  <c r="AA19" i="8"/>
  <c r="R20" i="8"/>
  <c r="S19" i="8"/>
  <c r="R19" i="8"/>
  <c r="S20" i="8"/>
  <c r="AK20" i="8"/>
  <c r="H20" i="8"/>
  <c r="AJ20" i="8"/>
  <c r="I19" i="8"/>
  <c r="AK19" i="8"/>
  <c r="AJ19" i="8"/>
  <c r="H19" i="8"/>
  <c r="I20" i="8"/>
  <c r="AL12" i="8"/>
  <c r="AM12" i="8" s="1"/>
  <c r="AL11" i="8"/>
  <c r="AL10" i="8"/>
  <c r="AL13" i="8"/>
  <c r="AM13" i="8" s="1"/>
  <c r="AC12" i="8"/>
  <c r="AD12" i="8" s="1"/>
  <c r="AC13" i="8"/>
  <c r="AD13" i="8" s="1"/>
  <c r="AC11" i="8"/>
  <c r="AC10" i="8"/>
  <c r="T12" i="8"/>
  <c r="U12" i="8" s="1"/>
  <c r="T11" i="8"/>
  <c r="J12" i="8"/>
  <c r="K12" i="8" s="1"/>
  <c r="T10" i="8"/>
  <c r="U10" i="8" s="1"/>
  <c r="J10" i="8"/>
  <c r="T13" i="8"/>
  <c r="U13" i="8" s="1"/>
  <c r="J13" i="8"/>
  <c r="K13" i="8" s="1"/>
  <c r="J11" i="8"/>
  <c r="G10" i="6"/>
  <c r="G127" i="6"/>
  <c r="F10" i="6"/>
  <c r="F273" i="6"/>
  <c r="G273" i="6"/>
  <c r="F127" i="6"/>
  <c r="BB250" i="6"/>
  <c r="BB243" i="6"/>
  <c r="BB236" i="6"/>
  <c r="BB230" i="6"/>
  <c r="BB205" i="6"/>
  <c r="BB201" i="6"/>
  <c r="BB191" i="6"/>
  <c r="BB187" i="6"/>
  <c r="BB182" i="6"/>
  <c r="BB176" i="6"/>
  <c r="BB168" i="6"/>
  <c r="BB164" i="6"/>
  <c r="BB161" i="6"/>
  <c r="BB151" i="6"/>
  <c r="BB144" i="6"/>
  <c r="Q7" i="6"/>
  <c r="AT11" i="8" l="1"/>
  <c r="AC20" i="8"/>
  <c r="AC19" i="8"/>
  <c r="T19" i="8"/>
  <c r="T20" i="8"/>
  <c r="AL19" i="8"/>
  <c r="AL20" i="8"/>
  <c r="J19" i="8"/>
  <c r="J20" i="8"/>
  <c r="AC14" i="8"/>
  <c r="AD14" i="8" s="1"/>
  <c r="AL18" i="8"/>
  <c r="AD11" i="8"/>
  <c r="AC18" i="8"/>
  <c r="U11" i="8"/>
  <c r="T18" i="8"/>
  <c r="K11" i="8"/>
  <c r="J18" i="8"/>
  <c r="AM11" i="8"/>
  <c r="T14" i="8"/>
  <c r="U14" i="8" s="1"/>
  <c r="AL14" i="8"/>
  <c r="AM14" i="8" s="1"/>
  <c r="AD10" i="8"/>
  <c r="AM10" i="8"/>
  <c r="K10" i="8"/>
  <c r="J14" i="8"/>
  <c r="BA273" i="6" a="1"/>
  <c r="BA273" i="6" s="1"/>
  <c r="BA10" i="6" a="1"/>
  <c r="BA10" i="6" s="1"/>
  <c r="AC22" i="8" l="1"/>
  <c r="AD22" i="8" s="1"/>
  <c r="AM20" i="8"/>
  <c r="AD19" i="8"/>
  <c r="AD20" i="8"/>
  <c r="U20" i="8"/>
  <c r="U19" i="8"/>
  <c r="T22" i="8"/>
  <c r="U22" i="8" s="1"/>
  <c r="K20" i="8"/>
  <c r="K19" i="8"/>
  <c r="AM19" i="8"/>
  <c r="AL22" i="8"/>
  <c r="AM22" i="8" s="1"/>
  <c r="J22" i="8"/>
  <c r="K22" i="8" s="1"/>
  <c r="AL21" i="8"/>
  <c r="AM21" i="8" s="1"/>
  <c r="AC21" i="8"/>
  <c r="AD21" i="8" s="1"/>
  <c r="T21" i="8"/>
  <c r="U21" i="8" s="1"/>
  <c r="K14" i="8"/>
  <c r="B14" i="8" s="1"/>
  <c r="J21" i="8"/>
  <c r="P7" i="6"/>
  <c r="BA127" i="6" a="1"/>
  <c r="BA127" i="6" s="1"/>
  <c r="K21" i="8" l="1"/>
  <c r="C21" i="8" s="1"/>
  <c r="B22" i="8"/>
  <c r="O7" i="6"/>
  <c r="BD8" i="6"/>
  <c r="BD9" i="6"/>
  <c r="N7" i="6" l="1"/>
  <c r="M7" i="6" l="1"/>
  <c r="L7" i="6" l="1"/>
  <c r="K7" i="6" l="1"/>
  <c r="J7" i="6" l="1"/>
  <c r="I7" i="6" l="1"/>
  <c r="H7" i="6" l="1"/>
  <c r="BB273" i="6" l="1" a="1"/>
  <c r="BB273" i="6" s="1"/>
  <c r="BB127" i="6" s="1" a="1"/>
  <c r="BB127" i="6" s="1"/>
  <c r="AT7" i="6" l="1"/>
  <c r="AS7" i="6" l="1"/>
  <c r="AR7" i="6" l="1"/>
  <c r="AQ7" i="6" l="1"/>
  <c r="AP7" i="6" l="1"/>
  <c r="AO7" i="6" l="1"/>
  <c r="AN7" i="6" l="1"/>
  <c r="AM7" i="6" l="1"/>
  <c r="AL7" i="6" l="1"/>
  <c r="AK7" i="6" l="1"/>
  <c r="AJ7" i="6" l="1"/>
  <c r="AI7" i="6" l="1"/>
  <c r="AH7" i="6" l="1"/>
  <c r="AG7" i="6" l="1"/>
  <c r="AF7" i="6" l="1"/>
  <c r="AE7" i="6" l="1"/>
  <c r="AD7" i="6" l="1"/>
  <c r="AC7" i="6" l="1"/>
  <c r="AB7" i="6" l="1"/>
  <c r="AA7" i="6" l="1"/>
  <c r="Z7" i="6" l="1"/>
  <c r="Y7" i="6" l="1"/>
  <c r="X7" i="6" l="1"/>
  <c r="W7" i="6" l="1"/>
  <c r="V7" i="6" l="1"/>
  <c r="U7" i="6" l="1"/>
  <c r="T7" i="6" l="1"/>
  <c r="BB10" i="6" l="1" a="1"/>
  <c r="BB10" i="6" s="1"/>
  <c r="S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00000000-0006-0000-0000-000001000000}">
      <text>
        <r>
          <rPr>
            <sz val="12"/>
            <color indexed="81"/>
            <rFont val="Arial Narrow"/>
            <family val="2"/>
            <charset val="186"/>
          </rPr>
          <t>Esošās situācijas novērtējums:
atbilst pilnībā – pilnveide nav nepieciešama – plāns nav jāveido
atbilst daļēji – nepieciešami uzlabojumi – plāns ir jāveido
neatbilst – ir nepieciešama būtiska pilnveide – plāns ir jāveido
atsevišķos gadījumos:
neattiecas – plāns nav jāveido</t>
        </r>
        <r>
          <rPr>
            <b/>
            <sz val="12"/>
            <color indexed="81"/>
            <rFont val="Arial Narrow"/>
            <family val="2"/>
            <charset val="186"/>
          </rPr>
          <t xml:space="preserve">
</t>
        </r>
      </text>
    </comment>
  </commentList>
</comments>
</file>

<file path=xl/sharedStrings.xml><?xml version="1.0" encoding="utf-8"?>
<sst xmlns="http://schemas.openxmlformats.org/spreadsheetml/2006/main" count="2548" uniqueCount="851">
  <si>
    <t>Pakalpojumu pārvaldības uzdevumi</t>
  </si>
  <si>
    <t>PU1-2</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</si>
  <si>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</si>
  <si>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</si>
  <si>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</si>
  <si>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</si>
  <si>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</si>
  <si>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</si>
  <si>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</si>
  <si>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</si>
  <si>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</si>
  <si>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</si>
  <si>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</si>
  <si>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</si>
  <si>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</si>
  <si>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</si>
  <si>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</si>
  <si>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</si>
  <si>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</si>
  <si>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</si>
  <si>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</si>
  <si>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</si>
  <si>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</si>
  <si>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</si>
  <si>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</si>
  <si>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</si>
  <si>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</si>
  <si>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</si>
  <si>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</si>
  <si>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</si>
  <si>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</si>
  <si>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</si>
  <si>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</si>
  <si>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</si>
  <si>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PU2-18</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</si>
  <si>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</si>
  <si>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</si>
  <si>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</si>
  <si>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</si>
  <si>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</si>
  <si>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</si>
  <si>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</si>
  <si>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PU2-23</t>
  </si>
  <si>
    <t>Mērījumu veikšana un rezultātu izmantošana</t>
  </si>
  <si>
    <t>PU3-1</t>
  </si>
  <si>
    <t>Nemitīga pilnveide</t>
  </si>
  <si>
    <t>PU3-2</t>
  </si>
  <si>
    <t>Pārvaldības dalībnieku iesaiste</t>
  </si>
  <si>
    <t>PU3-3</t>
  </si>
  <si>
    <t>Īstenoto aktivitāšu kontrole</t>
  </si>
  <si>
    <t>PU3-4</t>
  </si>
  <si>
    <t>Finanšu pārvaldība</t>
  </si>
  <si>
    <t>Normatīvais regulējums</t>
  </si>
  <si>
    <t>Informācija</t>
  </si>
  <si>
    <t>Digitālās tehnoloģijas</t>
  </si>
  <si>
    <t>Citi resursi</t>
  </si>
  <si>
    <t>Finansējums</t>
  </si>
  <si>
    <t>Piezīmes</t>
  </si>
  <si>
    <t>Ar pakalpojumu pārvaldību saistītās starpiestāžu un pārrobežu sadarbības koordinēšana</t>
  </si>
  <si>
    <t>Partneri</t>
  </si>
  <si>
    <t>Vadlīnijas</t>
  </si>
  <si>
    <t>Procesi</t>
  </si>
  <si>
    <t>Kompetences</t>
  </si>
  <si>
    <t>N.p.k.</t>
  </si>
  <si>
    <t xml:space="preserve">Kultūra </t>
  </si>
  <si>
    <t>Pakalpojums:</t>
  </si>
  <si>
    <t>Atbildīgais
(vārds, uzvārds)</t>
  </si>
  <si>
    <t>Iestāde:</t>
  </si>
  <si>
    <t>Loma:</t>
  </si>
  <si>
    <t>Pilnveides prioritāte (augsta–1…zema–5)</t>
  </si>
  <si>
    <t>Pilnveides statuss</t>
  </si>
  <si>
    <t>( dd.mm.gggg )</t>
  </si>
  <si>
    <t>Pilnveides termiņi</t>
  </si>
  <si>
    <t>atbilst pilnībā</t>
  </si>
  <si>
    <t>atbilst daļēji</t>
  </si>
  <si>
    <t>neattiecas</t>
  </si>
  <si>
    <t>"Pakalpojumu vides pilnveides plāns 2024.–2027. gadam"</t>
  </si>
  <si>
    <t>Esošās situācijas novērtējums</t>
  </si>
  <si>
    <t>neatbilst</t>
  </si>
  <si>
    <t>Kontrolsummas</t>
  </si>
  <si>
    <t>Pakalpojumu saņēmēji</t>
  </si>
  <si>
    <t>iesākta</t>
  </si>
  <si>
    <t>neiesākta</t>
  </si>
  <si>
    <t>pabeigta</t>
  </si>
  <si>
    <t>Ietekme uz citām pilnveides sadaļām</t>
  </si>
  <si>
    <t>Atkarība no citām pilnveides sadaļām</t>
  </si>
  <si>
    <t>Nozaru, pašvaldību un iestāžu pakalpojumu attīstības plānu izveide un aktualizēšana</t>
  </si>
  <si>
    <t>Pakalpojumu līmeņu vienošanās nosacījumu izpildes kontrole un nodrošināšana</t>
  </si>
  <si>
    <t xml:space="preserve">Pakalpojumu saņēmēju ierosinājumu un sūdzību apkopošana, izvērtēšana un nepieciešamo darbību veikšana </t>
  </si>
  <si>
    <t xml:space="preserve"> Iespējami ātra pakalpojumu pieejamības atjaunošana</t>
  </si>
  <si>
    <t>N1-1</t>
  </si>
  <si>
    <t>"Mērāmība un kontrolējamība"  (Pārvaldāmība)</t>
  </si>
  <si>
    <t>N1-2</t>
  </si>
  <si>
    <t>"Uzturamība"  (Pārvaldāmība)</t>
  </si>
  <si>
    <t>N1-3</t>
  </si>
  <si>
    <t>"Pielāgojamība un pilnveidojamība"  (Pārvaldāmība)</t>
  </si>
  <si>
    <t>N1-4</t>
  </si>
  <si>
    <t>"Vienveidīga izveide un piedāvāšana"  (Pārvaldāmība)</t>
  </si>
  <si>
    <t>N1-5</t>
  </si>
  <si>
    <t>"Pakalpojumu un resursu sasaiste, mijiedarbības un atkarību caurspīdīgums"  (Pārvaldāmība)</t>
  </si>
  <si>
    <t>N2-1</t>
  </si>
  <si>
    <t>"Atbilstība sabiedrības vajadzībām kopumā"  (Atbilstība vajadzībām)</t>
  </si>
  <si>
    <t>N2-2</t>
  </si>
  <si>
    <t>"Atbilstība dzīves situācijām un konkrētām pakalpojumu saņēmēju vajadzībām"  (Atbilstība vajadzībām)</t>
  </si>
  <si>
    <t>N3-1</t>
  </si>
  <si>
    <t>"Daudzkanālu piekļūstamība"  (Piekļūstamība)</t>
  </si>
  <si>
    <t>N3-2</t>
  </si>
  <si>
    <t>"Teritoriālā piekļūstamība"  (Piekļūstamība)</t>
  </si>
  <si>
    <t>N3-3</t>
  </si>
  <si>
    <t>"Visu sabiedrības grupu piekļūstamība"  (Piekļūstamība)</t>
  </si>
  <si>
    <t>N3-4</t>
  </si>
  <si>
    <t>"Pārrobežu piekļūstamība"  (Piekļūstamība)</t>
  </si>
  <si>
    <t>N4-1</t>
  </si>
  <si>
    <t>"Pakalpojumu saņēmēju iesaiste un līdzdalība"  (Iesaiste, līdzdalība un sadarbība)</t>
  </si>
  <si>
    <t>N4-2</t>
  </si>
  <si>
    <t>"Sadarbība ar partneriem"  (Iesaiste, līdzdalība un sadarbība)</t>
  </si>
  <si>
    <t>N5-1</t>
  </si>
  <si>
    <t>"Pakalpojumu digitālā transformācija"  (Digitālā transformācija)</t>
  </si>
  <si>
    <t>N5-2</t>
  </si>
  <si>
    <t>N6-1</t>
  </si>
  <si>
    <t>"Sadarbspēja"  (Digitālā transformācija)</t>
  </si>
  <si>
    <t>"Vienkāršība un ērtība saņēmējiem"  (Lietojamība)</t>
  </si>
  <si>
    <t>N6-2</t>
  </si>
  <si>
    <t>"Lietotāju atbalsts"  (Lietojamība)</t>
  </si>
  <si>
    <t xml:space="preserve"> "Pakalpojumu adaptivitāte"  (Automatizācija)</t>
  </si>
  <si>
    <t>N7-1</t>
  </si>
  <si>
    <t>N7-2</t>
  </si>
  <si>
    <t>"Pakalpojumu proaktīva sniegšana"  (Automatizācija)</t>
  </si>
  <si>
    <t>N7-3</t>
  </si>
  <si>
    <t>"Automatizētas pakalpojumu plūsmas"  (Automatizācija)</t>
  </si>
  <si>
    <t>N8-1</t>
  </si>
  <si>
    <t>"Plašs saņēmēju loks"  (Koplietošana)</t>
  </si>
  <si>
    <t>N8-2</t>
  </si>
  <si>
    <t>"Kompetenču centri"  (Koplietošana)</t>
  </si>
  <si>
    <t>N9-1</t>
  </si>
  <si>
    <t>"Unifikācija"</t>
  </si>
  <si>
    <t>"Drošība"</t>
  </si>
  <si>
    <t>S2</t>
  </si>
  <si>
    <t>Personāls (Cilvēki)</t>
  </si>
  <si>
    <t>S3</t>
  </si>
  <si>
    <t>S4</t>
  </si>
  <si>
    <t>S5</t>
  </si>
  <si>
    <t>S6</t>
  </si>
  <si>
    <t>S7</t>
  </si>
  <si>
    <t>S8</t>
  </si>
  <si>
    <t>S9</t>
  </si>
  <si>
    <t>R1</t>
  </si>
  <si>
    <t>R2</t>
  </si>
  <si>
    <t>R3</t>
  </si>
  <si>
    <t>w</t>
  </si>
  <si>
    <t>Pakalpojumu pieejamības pārtraukumu cēloņu apzināšana un novēršana</t>
  </si>
  <si>
    <t>Tehniska informācija!</t>
  </si>
  <si>
    <t>LP1-2-1</t>
  </si>
  <si>
    <t>LP1-2-2</t>
  </si>
  <si>
    <t>LP2-1-1</t>
  </si>
  <si>
    <t>LP2-1-2</t>
  </si>
  <si>
    <t>LP2-1-3</t>
  </si>
  <si>
    <t>LP2-1-4</t>
  </si>
  <si>
    <t>LP2-1-5</t>
  </si>
  <si>
    <t>LP2-2-1</t>
  </si>
  <si>
    <t>LP2-2-2</t>
  </si>
  <si>
    <t>LP2-2-3</t>
  </si>
  <si>
    <t>LP2-2-4</t>
  </si>
  <si>
    <t>LP2-3-1</t>
  </si>
  <si>
    <t>LP2-4-1</t>
  </si>
  <si>
    <t>LP2-4-2</t>
  </si>
  <si>
    <t>LP2-4-3</t>
  </si>
  <si>
    <t>LP2-5-1</t>
  </si>
  <si>
    <t>LP2-5-2</t>
  </si>
  <si>
    <t>LP2-5-3</t>
  </si>
  <si>
    <t>LP2-5-4</t>
  </si>
  <si>
    <t>LP2-5-5</t>
  </si>
  <si>
    <t>LP2-6-1</t>
  </si>
  <si>
    <t>LP2-6-2</t>
  </si>
  <si>
    <t>LP2-6-3</t>
  </si>
  <si>
    <t>LP2-7-1</t>
  </si>
  <si>
    <t>LP2-7-2</t>
  </si>
  <si>
    <t>LP2-7-3</t>
  </si>
  <si>
    <t>LP2-8-1</t>
  </si>
  <si>
    <t>LP2-9-1</t>
  </si>
  <si>
    <t>LP2-9-2</t>
  </si>
  <si>
    <t>LP2-9-3</t>
  </si>
  <si>
    <t>LP2-9-4</t>
  </si>
  <si>
    <t>LP2-10-1</t>
  </si>
  <si>
    <t>LP2-10-2</t>
  </si>
  <si>
    <t>LP2-11-1</t>
  </si>
  <si>
    <t>LP2-12-1</t>
  </si>
  <si>
    <t>LP2-13-1</t>
  </si>
  <si>
    <t>LP2-13-2</t>
  </si>
  <si>
    <t>LP2-13-3</t>
  </si>
  <si>
    <t>LP2-13-4</t>
  </si>
  <si>
    <t>LP2-13-5</t>
  </si>
  <si>
    <t>LP2-14-1</t>
  </si>
  <si>
    <t>LP2-14-2</t>
  </si>
  <si>
    <t>LP2-14-3</t>
  </si>
  <si>
    <t>LP2-14-4</t>
  </si>
  <si>
    <t>LP2-15-1</t>
  </si>
  <si>
    <t>LP2-15-2</t>
  </si>
  <si>
    <t>LP2-15-3</t>
  </si>
  <si>
    <t>LP2-15-4</t>
  </si>
  <si>
    <t>LP2-15-5</t>
  </si>
  <si>
    <t>LP2-16-1</t>
  </si>
  <si>
    <t>LP2-16-2</t>
  </si>
  <si>
    <t>LP2-16-3</t>
  </si>
  <si>
    <t>LP2-17-1</t>
  </si>
  <si>
    <t>LP2-17-2</t>
  </si>
  <si>
    <t>LP2-17-3</t>
  </si>
  <si>
    <t>LP2-17-4</t>
  </si>
  <si>
    <t>LP2-18-1</t>
  </si>
  <si>
    <t>LP2-18-2</t>
  </si>
  <si>
    <t>LP2-18-3</t>
  </si>
  <si>
    <t>LP2-19-1</t>
  </si>
  <si>
    <t>LP2-19-2</t>
  </si>
  <si>
    <t>LP2-19-3</t>
  </si>
  <si>
    <t>LP2-20-1</t>
  </si>
  <si>
    <t>LP2-20-2</t>
  </si>
  <si>
    <t>LP2-21-1</t>
  </si>
  <si>
    <t>LP2-21-2</t>
  </si>
  <si>
    <t>LP2-21-3</t>
  </si>
  <si>
    <t>LP2-21-4</t>
  </si>
  <si>
    <t>LP2-22-1</t>
  </si>
  <si>
    <t>LP2-22-2</t>
  </si>
  <si>
    <t>LP2-22-3</t>
  </si>
  <si>
    <t>LP2-22-4</t>
  </si>
  <si>
    <t>LP2-22-5</t>
  </si>
  <si>
    <t>LP2-23-1</t>
  </si>
  <si>
    <t>LP2-23-2</t>
  </si>
  <si>
    <t>LP2-23-3</t>
  </si>
  <si>
    <t>LP3-1-1</t>
  </si>
  <si>
    <t>LP3-2-1</t>
  </si>
  <si>
    <t>LP3-2-2</t>
  </si>
  <si>
    <t>LP3-3-1</t>
  </si>
  <si>
    <t>LP3-3-2</t>
  </si>
  <si>
    <t>LP3-3-3</t>
  </si>
  <si>
    <t>LP3-3-4</t>
  </si>
  <si>
    <t>LP3-4-1</t>
  </si>
  <si>
    <t>LP3-4-2</t>
  </si>
  <si>
    <t>LP3-4-3</t>
  </si>
  <si>
    <t>Pilnveides sasniedzamais rezultāts
(pilnveides sadaļas – atbilstoši pakalpojumu pārvaldības politikai)</t>
  </si>
  <si>
    <t>S2-2</t>
  </si>
  <si>
    <t>S2-3</t>
  </si>
  <si>
    <t>S2-4</t>
  </si>
  <si>
    <t>S2-2-1</t>
  </si>
  <si>
    <t>S2-2-2</t>
  </si>
  <si>
    <t>S2-2-3</t>
  </si>
  <si>
    <t>S2-2-4</t>
  </si>
  <si>
    <t>S2-3-1</t>
  </si>
  <si>
    <t>S3-1</t>
  </si>
  <si>
    <t>S3-2</t>
  </si>
  <si>
    <t>S3-3</t>
  </si>
  <si>
    <t>S4-2</t>
  </si>
  <si>
    <t>S4-3</t>
  </si>
  <si>
    <t>S4-4</t>
  </si>
  <si>
    <t>S4-5</t>
  </si>
  <si>
    <t>S5-1</t>
  </si>
  <si>
    <t>S5-2</t>
  </si>
  <si>
    <t>S5-4</t>
  </si>
  <si>
    <t>S6-1</t>
  </si>
  <si>
    <t>S6-2</t>
  </si>
  <si>
    <t>S6-4</t>
  </si>
  <si>
    <t>S7-1</t>
  </si>
  <si>
    <t>S7-2</t>
  </si>
  <si>
    <t>S7-4</t>
  </si>
  <si>
    <t>S7-5</t>
  </si>
  <si>
    <t>S6-5</t>
  </si>
  <si>
    <t>S8-1</t>
  </si>
  <si>
    <t>S8-4</t>
  </si>
  <si>
    <t>S9-1</t>
  </si>
  <si>
    <t>R1-1</t>
  </si>
  <si>
    <t>R1-2</t>
  </si>
  <si>
    <t>R1-3</t>
  </si>
  <si>
    <t>R2-1</t>
  </si>
  <si>
    <t>R2-2</t>
  </si>
  <si>
    <t>R2-3</t>
  </si>
  <si>
    <t>R2-4</t>
  </si>
  <si>
    <t>R2-5</t>
  </si>
  <si>
    <t>R2-6</t>
  </si>
  <si>
    <t>R2-7</t>
  </si>
  <si>
    <t>R2-8</t>
  </si>
  <si>
    <t>R2-5-1</t>
  </si>
  <si>
    <t>R3-1-1</t>
  </si>
  <si>
    <t>R3-1-2</t>
  </si>
  <si>
    <t>R3-1-3</t>
  </si>
  <si>
    <t>R3-1-4</t>
  </si>
  <si>
    <t>R3-1-5</t>
  </si>
  <si>
    <t>R3-1-6</t>
  </si>
  <si>
    <r>
      <t>Pakalpojumu pārvaldības uzdevumi (</t>
    </r>
    <r>
      <rPr>
        <u/>
        <sz val="14"/>
        <color rgb="FFC00000"/>
        <rFont val="Arial Narrow"/>
        <family val="2"/>
        <charset val="186"/>
      </rPr>
      <t>PU</t>
    </r>
    <r>
      <rPr>
        <u/>
        <sz val="14"/>
        <color theme="1"/>
        <rFont val="Arial Narrow"/>
        <family val="2"/>
        <charset val="186"/>
      </rPr>
      <t>) un lomu pienākumi (</t>
    </r>
    <r>
      <rPr>
        <u/>
        <sz val="14"/>
        <color rgb="FFC00000"/>
        <rFont val="Arial Narrow"/>
        <family val="2"/>
        <charset val="186"/>
      </rPr>
      <t>LP</t>
    </r>
    <r>
      <rPr>
        <u/>
        <sz val="14"/>
        <color theme="1"/>
        <rFont val="Arial Narrow"/>
        <family val="2"/>
        <charset val="186"/>
      </rPr>
      <t>)</t>
    </r>
  </si>
  <si>
    <r>
      <t>Pakalpojumu izveides, sniegšanas un pilnveides nosacījumi (</t>
    </r>
    <r>
      <rPr>
        <u/>
        <sz val="14"/>
        <color rgb="FFC00000"/>
        <rFont val="Arial Narrow"/>
        <family val="2"/>
        <charset val="186"/>
      </rPr>
      <t>N</t>
    </r>
    <r>
      <rPr>
        <u/>
        <sz val="14"/>
        <color theme="1"/>
        <rFont val="Arial Narrow"/>
        <family val="2"/>
        <charset val="186"/>
      </rPr>
      <t>)</t>
    </r>
  </si>
  <si>
    <r>
      <t>Pakalpojumiem un pakalpojumu pārvaldībai nepieciešamās spējas (</t>
    </r>
    <r>
      <rPr>
        <u/>
        <sz val="14"/>
        <color rgb="FFC00000"/>
        <rFont val="Arial Narrow"/>
        <family val="2"/>
        <charset val="186"/>
      </rPr>
      <t>S</t>
    </r>
    <r>
      <rPr>
        <u/>
        <sz val="14"/>
        <color theme="1"/>
        <rFont val="Arial Narrow"/>
        <family val="2"/>
        <charset val="186"/>
      </rPr>
      <t>) un resursi (</t>
    </r>
    <r>
      <rPr>
        <u/>
        <sz val="14"/>
        <color rgb="FFC00000"/>
        <rFont val="Arial Narrow"/>
        <family val="2"/>
        <charset val="186"/>
      </rPr>
      <t>R</t>
    </r>
    <r>
      <rPr>
        <u/>
        <sz val="14"/>
        <color theme="1"/>
        <rFont val="Arial Narrow"/>
        <family val="2"/>
        <charset val="186"/>
      </rPr>
      <t>)</t>
    </r>
  </si>
  <si>
    <t>✦ ir apzinātas un dokumentētas pakalpojumu pārvaldībai un "Pakalpojumu kultūrai" atbilstošas iestādes vērtības</t>
  </si>
  <si>
    <t>✦ pakalpojumu pārvaldībai atbilstošās vērtības ir zināmas visiem pakalpojumu pārvaldībā iesaistītajiem</t>
  </si>
  <si>
    <t>✦ pakalpojumu pārvaldībai atbilstošās vērtības tiek skaidrotas un popularizētas</t>
  </si>
  <si>
    <t>✦ ikdienā tiek popularizēta un veicināta vērtībām atbilstoša pakalpojumu pārvaldībā iesaistīto rīcība</t>
  </si>
  <si>
    <t>✦ iestādes pakalpojumu pārvaldības dalībniekiem ir sapratne un pārliecība par pakalpojumu pārvaldības jēgu un nepieciešamību, un iestādes pakalpojumu pārvaldības dalībnieki ikdienā īsteno pakalpojumu pārvaldību</t>
  </si>
  <si>
    <t>✦ vadība visos pārvaldības līmeņos skaidro un popularizē "Saimnieka attieksmei" atbilstošu rīcību</t>
  </si>
  <si>
    <t>✦ ir izveidoti un ir pieejami specializēti, ar konkrēta pakalpojuma pārvaldību saistīti procesi</t>
  </si>
  <si>
    <t>✦ ir izveidots specializēts, ar konkrēta pakalpojuma pārvaldību saistīts normatīvais regulējums</t>
  </si>
  <si>
    <t>✦ nodrošina nepieciešamo informāciju iestādes pakalpojumu attīstības plāna izveidei un aktualizēšanai</t>
  </si>
  <si>
    <t>✦ piedalās iestādes pakalpojumu attīstības plāna izveidē un aktualizēšanā</t>
  </si>
  <si>
    <t>✦ plāno, veido, ievieš un uztur konkrētu iestādes pakalpojumu, nodrošinot tā atbilstību vajadzībām, prasībām un pakalpojumu izveides, sniegšanas un pilnveides nosacījumiem</t>
  </si>
  <si>
    <t>✦ organizē un vada sadarbību konkrēta pakalpojuma ieviešanas gaitā</t>
  </si>
  <si>
    <t>✦ informē klientus un apmāca lietotājus</t>
  </si>
  <si>
    <t>✦ pārrauga konkrēta pakalpojuma ieviešanas rezultātus</t>
  </si>
  <si>
    <t>✦ plāno un koordinē konkrēta pakalpojuma uzturēšanu, attīstību un pielāgošanu mainīgām pakalpojumu saņēmēju vajadzībām un situācijām</t>
  </si>
  <si>
    <t>✦ apzina un nosaka konkrēta pakalpojuma galvenās saņēmēju grupas</t>
  </si>
  <si>
    <t>✦ plāno konkrēta pakalpojuma izmaiņas saistībā ar pieprasījuma izmaiņām</t>
  </si>
  <si>
    <t>✦ nosaka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t>
  </si>
  <si>
    <r>
      <t xml:space="preserve">✦ nosaka konkrēta pakalpojuma sniegšanas un uzturēšanas </t>
    </r>
    <r>
      <rPr>
        <b/>
        <sz val="10"/>
        <color theme="1"/>
        <rFont val="Arial Narrow"/>
        <family val="2"/>
        <charset val="186"/>
      </rPr>
      <t>rezultativitātes rādītājus</t>
    </r>
    <r>
      <rPr>
        <sz val="10"/>
        <color theme="1"/>
        <rFont val="Arial Narrow"/>
        <family val="2"/>
        <charset val="186"/>
      </rPr>
      <t xml:space="preserve"> (galvenos darbības rādītājus) un dokumentē tos pakalpojuma aprakstā</t>
    </r>
  </si>
  <si>
    <r>
      <t xml:space="preserve">✦ nosaka konkrēta pakalpojuma sniegšanas un uzturēšanas </t>
    </r>
    <r>
      <rPr>
        <b/>
        <sz val="10"/>
        <color theme="1"/>
        <rFont val="Arial Narrow"/>
        <family val="2"/>
        <charset val="186"/>
      </rPr>
      <t>efektivitātes rādītājus</t>
    </r>
    <r>
      <rPr>
        <sz val="10"/>
        <color theme="1"/>
        <rFont val="Arial Narrow"/>
        <family val="2"/>
        <charset val="186"/>
      </rPr>
      <t xml:space="preserve"> (galvenos darbības rādītājus) un dokumentē tos pakalpojuma aprakstā</t>
    </r>
  </si>
  <si>
    <t>LP2-5-6</t>
  </si>
  <si>
    <t>✦ nosaka prasības un pieprasa konkrēta pakalpojuma vajadzībām nepieciešamo nodrošinājumu</t>
  </si>
  <si>
    <t>✦ kontrolē konkrēta pakalpojuma pārvaldībai faktiski nepieciešamā un esošā nodrošinājuma atbilstību</t>
  </si>
  <si>
    <t>✦ aktualizē prasības un prioritātes konkrēta pakalpojuma nodrošināšanai un attīstībai nepieciešamajiem resursiem</t>
  </si>
  <si>
    <t>✦ apzina nepieciešamos ar konkrēta pakalpojuma pārvaldību saistītus speciālos normatīvos aktus</t>
  </si>
  <si>
    <t>✦ izstrādā jaunus ar konkrēta pakalpojuma pārvaldību saistītus speciālos normatīvos aktus</t>
  </si>
  <si>
    <t>✦ veic izmaiņas un papildinājumus esošajos ar konkrēta pakalpojuma pārvaldību saistītajos speciālajos normatīvajos aktos</t>
  </si>
  <si>
    <t>✦ kontrolē un nodrošina konkrēta pakalpojuma piedāvāšanu pakalpojumu saņēmējiem – informācijas publicēšanu, pieejamību un aktualizēšanu pakalpojumu saņēmējiem paredzētos katalogos (piemēram, vispārējās un specializētās pašapkalpošanās tīmekļvietnēs un mobilās aplikācijās), tostarp kontrolē konkrēta pakalpojuma apraksta pieejamību</t>
  </si>
  <si>
    <t>✦ apzina konkrēta pakalpojuma saņēmējiem nepieciešamos pakalpojuma līmeņa vienošanās nosacījumus</t>
  </si>
  <si>
    <t>✦ apzina konkrēta pakalpojuma sniegšanas iespējas – pakalpojuma līmeņa nosacījumus</t>
  </si>
  <si>
    <t>✦ saskaņo konkrētam pakalpojumam pakalpojuma līmeņa vienošanās nosacījumus ar pakalpojuma saņēmējiem</t>
  </si>
  <si>
    <t>✦ koordinē ar konkrētu pakalpojumu saistītās citu iestāžu darbības un pārrobežu sadarbību</t>
  </si>
  <si>
    <t>✦ saskaņo ar konkrēta pakalpojuma pārvaldību saistītās darbības ar citām iesaistītajām iestādēm, tostarp ar pakalpojumu saņēmējiem un pakalpojumu sniegšanā un nodrošināšanā iesaistītajiem partneriem</t>
  </si>
  <si>
    <t>✦ uzkrāj un aktualizē zināšanas par situācijām un veiktajām darbībām, kas saistītas ar konkrēta pakalpojuma pieejamības pārtraukumiem, pārtraukumu cēloņiem, cēloņu novēršanas gaitu un rezultātiem, tostarp:
       ✦ nodrošina un kontrolē zināšanu uzkrāšanu un aktualizēšanu
       ✦ nodrošina zināšanu pieejamību</t>
  </si>
  <si>
    <t>✦ sniedz konkrēta pakalpojuma sniegšanā iesaistītajiem nepieciešamo metodisko atbalstu, tostarp par:
       ✦ informācijas un zināšanu izmantošanu
       ✦ iestādes pakalpojumu sniegšanu</t>
  </si>
  <si>
    <t>LP2-13-6</t>
  </si>
  <si>
    <t>✦ nosaka nepieciešamos konkrēta pakalpojuma pieejamības līmeņus</t>
  </si>
  <si>
    <t>✦ veic konkrēta pakalpojuma risku analīzi</t>
  </si>
  <si>
    <t>✦ nosaka konkrēta pakalpojuma kritiskās komponentes</t>
  </si>
  <si>
    <t>✦ mēra konkrēta pakalpojuma faktisko pieejamību</t>
  </si>
  <si>
    <t>✦ veido un uztur konkrēta pakalpojuma pieejamības un nepārtrauktības plānus</t>
  </si>
  <si>
    <t>✦ nodrošina nepieciešamo konkrēta pakalpojuma pieejamību un nepārtrauktību (īsteno proaktīvas un reaktīvas aktivitātes)</t>
  </si>
  <si>
    <t>✦ pārvalda pakalpojumu saņēmēju konkrēta pakalpojuma pieprasījumus un nodrošina to izpildi</t>
  </si>
  <si>
    <t>✦ organizē konkrēta pakalpojuma pieprasījumu izpildi – ja nepieciešams, piesaista pakalpojuma sniedzējus</t>
  </si>
  <si>
    <t>✦ pieņem lēmumus, ierosina izmaiņas un plāno uzlabojumus saistībā ar pakalpojuma pieprasījumu izpildi</t>
  </si>
  <si>
    <t>✦ pilnveido konkrēta pakalpojuma pieprasījuma apstrādes procesu</t>
  </si>
  <si>
    <t>✦ veic korektīvas darbības neatbilstību gadījumos un nodrošina pakalpojumu līmeņu vienošanās nosacījumu izpildes atbilstību noteiktajiem nosacījumiem</t>
  </si>
  <si>
    <t>✦ konsultē un apmāca pakalpojumu saņēmējus par konkrēta pakalpojuma lietošanas nosacījumiem</t>
  </si>
  <si>
    <t>✦ uzrauga pakalpojumu saņēmēju pakalpojumu lietošanas nosacījumu ievērošanu</t>
  </si>
  <si>
    <t>✦ izvērtē pakalpojumu saņēmēju ierosinājumus un sūdzības un pieņem atbilstošus lēmumus</t>
  </si>
  <si>
    <t>✦ informē ierosinājumu un sūdzību iesniedzējus par pieņemtajiem lēmumiem un veiktajām darbībām</t>
  </si>
  <si>
    <t>✦ vērtē konkrēta pakalpojuma izmaiņām nepieciešamā nodrošinājuma atbilstību</t>
  </si>
  <si>
    <t>✦ plāno konkrēta pakalpojuma izmaiņām nepieciešamā nodrošinājuma atbilstību un organizē savstarpēju salāgošanu</t>
  </si>
  <si>
    <t>✦ seko konkrēta pakalpojuma saņēmēju vajadzību un situācijas izmaiņām</t>
  </si>
  <si>
    <t>✦ apzina, pieņem atbilstošus lēmumus un veic atbilstošas izmaiņas konkrētā pakalpojumā</t>
  </si>
  <si>
    <t>✦ nodrošina konkrēta pakalpojuma iespējami ātru pieejamības atjaunošanu neplānotu, pilnīgu vai daļēju pieejamības pārtraukumu gadījumos (atbilstoši pakalpojumu līmeņu vienošanās nosacījumiem)</t>
  </si>
  <si>
    <t>✦ kontrolē citu iesaistīto veiktās pieejamības atjaunošanas darbības</t>
  </si>
  <si>
    <t>✦ analizē un dokumentē veiktās darbības</t>
  </si>
  <si>
    <t>✦ ja nepieciešams, veic korektīvas darbības</t>
  </si>
  <si>
    <t>✦ veic nepieciešamās darbības, lai nodrošinātu konkrēta pakalpojuma neplānotu, pilnīgu vai daļēju pieejamības pārtraukumu cēloņu apzināšanu un novēršanu</t>
  </si>
  <si>
    <t>✦ analizē un dokumentē pieejamības pārtraukumu cēloņus</t>
  </si>
  <si>
    <t>✦ apzina iespējamos risinājumus</t>
  </si>
  <si>
    <t>✦ pieņem lēmumus un ierosina izmaiņas</t>
  </si>
  <si>
    <t>✦ nodrošina izmaiņu īstenošanu</t>
  </si>
  <si>
    <t>✦ mēra un uzkrāj konkrēta pakalpojuma sniegšanas un uzturēšanas rezultativitātes un efektivitātes rādītājus (galvenos darbības rādītājus)</t>
  </si>
  <si>
    <t>✦ analizē iegūtos mērījumu rezultātus</t>
  </si>
  <si>
    <t>✦ nodrošina atbilstošo pārvaldības dalībnieku iesaisti aktivitāšu īstenošanā</t>
  </si>
  <si>
    <t>✦ plāno un nodrošina katras īstenotās aktivitātes kontrolei nepieciešamās spējas un resursus</t>
  </si>
  <si>
    <t>✦ veic katras īstenotās aktivitātes procesa, rezultāta un efektivitātes kontroli</t>
  </si>
  <si>
    <t>✦ nepieciešamības gadījumā plāno, nodrošina vai ierosina pilnveides aktivitātes</t>
  </si>
  <si>
    <t>✦ apzina, plāno un koordinē konkrēta pakalpojuma pārvaldībai nepieciešamo finansējumu</t>
  </si>
  <si>
    <t>✦ apzina konkrēta pakalpojuma pārvaldības faktiskās izmaksas</t>
  </si>
  <si>
    <t>✦ kontrolē konkrēta pakalpojuma pārvaldības faktisko izmaksu atbilstību plānotajām</t>
  </si>
  <si>
    <t>✦ ir nodrošināta personāla atbilstība veicamajiem pienākumiem – pakalpojumu pārvaldībā iesaistīto cilvēku rakstura iezīmju atbilstība veicamajiem pakalpojumu pārvaldības pienākumiem katrā no pakalpojumu pārvaldības virzieniem</t>
  </si>
  <si>
    <t>✦ galvenie darbības rādītāji un to vērtības tiek plānotas un dokumentētas pakalpojuma aprakstā</t>
  </si>
  <si>
    <t>✦ galveno darbības rādītāju faktiskie rezultāti tiek mērīti un uzkrāti</t>
  </si>
  <si>
    <t>N1-1-1</t>
  </si>
  <si>
    <t>N1-1-2</t>
  </si>
  <si>
    <t>N1-1-3</t>
  </si>
  <si>
    <t>N1-1-4</t>
  </si>
  <si>
    <t>N1-1-5</t>
  </si>
  <si>
    <t>N1-1-6</t>
  </si>
  <si>
    <t>N1-1-7</t>
  </si>
  <si>
    <t>✦ pakalpojumam ir noteikti pakalpojuma pārvaldībai nepieciešamie rezultativitātes rādītāji (galvenie darbības rādītāji)</t>
  </si>
  <si>
    <t>✦ pakalpojumam ir noteikti pakalpojuma pārvaldībai nepieciešamie efektivitātes rādītāji (galvenie darbības rādītāji)</t>
  </si>
  <si>
    <t>✦ pakalpojumam ir noteikti pakalpojuma pārvaldībai nepieciešamie rezultējošie rādītāji (galvenie darbības rādītāji)</t>
  </si>
  <si>
    <t>✦ pakalpojumam ir noteikti pakalpojuma pārvaldībai nepieciešamie virzošie rādītāji (galvenie darbības rādītāji)</t>
  </si>
  <si>
    <t>✦ galveno darbības rādītāju faktiskie rezultāti tiek analizēti un izmantoti:
       ✦ rezultējošie rādītāji – lai novērtētu tendenci, virzību uz mērķi un mērķa sasniegšanu
       ✦ virzošie rādītāji – lai ikdienā ietekmētu virzību uz mērķi</t>
  </si>
  <si>
    <t>N1-2-1</t>
  </si>
  <si>
    <t>N1-2-2</t>
  </si>
  <si>
    <t>N1-2-3</t>
  </si>
  <si>
    <t>N1-2-4</t>
  </si>
  <si>
    <t>N1-2-5</t>
  </si>
  <si>
    <t>N1-2-6</t>
  </si>
  <si>
    <t>N1-2-7</t>
  </si>
  <si>
    <t>✦ pakalpojumam ir viegli nodrošināt pieejamību un nepārtrauktību, tostarp atjaunot darba spējas pārtraukumu gadījumos</t>
  </si>
  <si>
    <t>✦ pakalpojumam ir ērta un lēta ekspluatācija</t>
  </si>
  <si>
    <t>✦ pakalpojuma pārvaldībā, tostarp sniegšanā ir maz iesaistītā personāla</t>
  </si>
  <si>
    <t>✦ pakalpojuma pārvaldībā, tostarp sniegšanā nav nepieciešamas īpašas, retas kompetences</t>
  </si>
  <si>
    <t>✦ pakalpojumam nav atkarība no daudzām sistēmām – nodrošinošajiem resursiem</t>
  </si>
  <si>
    <t>✦ pakalpojumam nav būtiskas atkarības no partnera vai daudziem partneriem – piegādātājiem (piegādātāju atkarība)</t>
  </si>
  <si>
    <t>N1-3-1</t>
  </si>
  <si>
    <t>N1-3-2</t>
  </si>
  <si>
    <t>N1-3-3</t>
  </si>
  <si>
    <t>N1-3-4</t>
  </si>
  <si>
    <t>N1-3-5</t>
  </si>
  <si>
    <t>✦ pakalpojuma pielāgošana mainīgām vajadzībām un apstākļiem ir ātra (piemēram, nav nepieciešamas izmaiņas normatīvajā regulējumā, nav nepieciešamas sarežģītas iepirkumu procedūras)</t>
  </si>
  <si>
    <t>✦ pakalpojuma pielāgošana mainīgām vajadzībām un apstākļiem ir vienkārša (piemēram, nav būtiski jāmaina tehnoloģiskais nodrošinājums, personāla kompetences, pakalpojuma sniegšanas procesi)</t>
  </si>
  <si>
    <t>N1-3-6</t>
  </si>
  <si>
    <t>✦ pakalpojumam ir izveidoti labi saprotami un ērti lietojami pakalpojuma pilnveides plāni</t>
  </si>
  <si>
    <t>✦ pakalpojumam ir izveidotas procedūras pakalpojuma rezultativitātes un efektivitātes nemitīgai pilnveidei, tostarp spēju un resursu optimizācijai (kompetences, personāls, procesi, tehnoloģijas, partnerattiecības, izmaksas)</t>
  </si>
  <si>
    <t>N1-4-1</t>
  </si>
  <si>
    <t>N1-4-2</t>
  </si>
  <si>
    <t>N1-4-3</t>
  </si>
  <si>
    <t>N1-4-4</t>
  </si>
  <si>
    <t>N1-4-5</t>
  </si>
  <si>
    <t>N1-4-6</t>
  </si>
  <si>
    <t>N1-4-7</t>
  </si>
  <si>
    <t>N1-4-8</t>
  </si>
  <si>
    <t>N1-4-9</t>
  </si>
  <si>
    <t>✦ pakalpojums ir aprakstīts atbilstoši valstī vienotai formai</t>
  </si>
  <si>
    <t>✦ pakalpojums ir veidots atbilstoši valstī vienotām pakalpojumu izveides vadlīnijām</t>
  </si>
  <si>
    <t>✦ pakalpojuma apraksts ietver pakalpojuma sniegšanai nepieciešamo informāciju</t>
  </si>
  <si>
    <t>✦ pakalpojuma apraksts ietver pakalpojuma pārvaldībai nepieciešamo  informāciju</t>
  </si>
  <si>
    <t>✦ pakalpojuma apraksts ir pieejams pakalpojumu pārvaldībā iesaistītajiem</t>
  </si>
  <si>
    <t>✦ pakalpojumam ir viegli uztverams un būtībai atbilstošs nosaukums un apraksts</t>
  </si>
  <si>
    <t>✦ pakalpojuma apraksts ir iekļauts (reģistrēts) "Valsts vienotajā reģistrā"</t>
  </si>
  <si>
    <t>N1-5-1</t>
  </si>
  <si>
    <t>N1-5-2</t>
  </si>
  <si>
    <t>N2-1-1</t>
  </si>
  <si>
    <t>N2-1-2</t>
  </si>
  <si>
    <t>N2-1-3</t>
  </si>
  <si>
    <t>✦ pakalpojums atbilst iestādes funkcijām un uzdevumiem</t>
  </si>
  <si>
    <t>✦ pakalpojuma sasaiste ar attīstības prioritātēm un mērķiem, funkcijām un uzdevumiem ir dokumentēta pakalpojuma aprakstā “Valsts vienotajā reģistrā”</t>
  </si>
  <si>
    <t>N2-2-1</t>
  </si>
  <si>
    <t>N2-2-2</t>
  </si>
  <si>
    <t>N2-2-3</t>
  </si>
  <si>
    <t>N2-2-4</t>
  </si>
  <si>
    <t>N2-2-5</t>
  </si>
  <si>
    <t>✦ pakalpojuma izveidē un sniegšanā ir apzinātas un ņemtas vērā pakalpojuma saņēmēju vajadzības</t>
  </si>
  <si>
    <t>✦ pakalpojums pilnībā apmierina pakalpojuma saņēmēju vajadzības (saņēmēju prasības), tostarp:
       ✦ saņemtā pakalpojuma rezultāts (kvantitāte un kvalitāte)
       ✦ saņemtā pakalpojuma efektivitāte (patērētais laiks, darbs un izmaksas)
       ✦ pakalpojuma saņemšanas process (ērtība un vienkāršība)</t>
  </si>
  <si>
    <t>N2-2-6</t>
  </si>
  <si>
    <t>N3-1-1</t>
  </si>
  <si>
    <t>N3-1-2</t>
  </si>
  <si>
    <t>N3-1-3</t>
  </si>
  <si>
    <t>N2-2-7</t>
  </si>
  <si>
    <t>✦ pakalpojuma līmeņa vienošanās nosacījumu ievērošana tiek kontrolēta</t>
  </si>
  <si>
    <t>✦ pakalpojuma saņēmējiem ir iespēja izvēlēties sev atbilstošāko pakalpojuma saņemšanas vidi un kanālus</t>
  </si>
  <si>
    <t>✦ pakalpojumu var pieprasīt un saņemt pakalpojuma līmeņa vienošanās nosacījumiem atbilstošā teritorijā vai vietā, tostarp saņemt atbalstu (palīdzību) pakalpojuma pieprasīšanai un pakalpojuma saņemšanai</t>
  </si>
  <si>
    <t>N3-2-1</t>
  </si>
  <si>
    <t>N3-2-2</t>
  </si>
  <si>
    <t>N3-2-3</t>
  </si>
  <si>
    <t>N3-2-4</t>
  </si>
  <si>
    <t>✦ pakalpojumu ir iespējams pieprasīt un saņemt personām ar zemiem ienākumiem – personām, kas nav materiāli pietiekami nodrošinātas digitālo tehnoloģiju iegādei</t>
  </si>
  <si>
    <t>✦ pakalpojumu ir iespējams pieprasīt un saņemt personām ar funkcionāliem traucējumiem – personām, kas dažādu iemeslu dēļ nav spējīgas izmantot digitālās tehnoloģijas, vai kam ir apgrūtināta vai neiespējama piekļuve pakalpojumam fiziskā vidē</t>
  </si>
  <si>
    <t>N3-3-1</t>
  </si>
  <si>
    <t>N3-3-2</t>
  </si>
  <si>
    <t>N3-3-3</t>
  </si>
  <si>
    <t>N3-4-1</t>
  </si>
  <si>
    <t>N3-4-2</t>
  </si>
  <si>
    <t>N3-4-3</t>
  </si>
  <si>
    <t>N3-4-4</t>
  </si>
  <si>
    <t>N3-4-5</t>
  </si>
  <si>
    <t>N3-4-6</t>
  </si>
  <si>
    <t>N3-4-7</t>
  </si>
  <si>
    <t>N3-4-8</t>
  </si>
  <si>
    <t>N3-4-9</t>
  </si>
  <si>
    <t>✦ ārvalstu iedzīvotājiem un uzņēmējiem ir nodrošināta viegla un lietotājdraudzīga piekļuve informācijai par pakalpojumu, pakalpojuma saņemšanas kārtību un atbalsta iespējām</t>
  </si>
  <si>
    <t>✦ ārvalstu iedzīvotājiem un uzņēmējiem ir nodrošināta informācijas viegla atrašana un saprotamība</t>
  </si>
  <si>
    <t>✦ ārvalstu iedzīvotājiem un uzņēmējiem ir nodrošināta iespēja saņemt palīdzību (atbalstu) pakalpojuma pieprasīšanai un saņemšanai</t>
  </si>
  <si>
    <t>✦ ārvalstu iedzīvotājiem un uzņēmējiem ir nodrošināta iespēja novērtēt pakalpojuma pieprasīšanas un saņemšanas atbilstību vajadzībām, procesu un saņemtā rezultāta kvalitāti</t>
  </si>
  <si>
    <t>✦ ārvalstu iedzīvotājiem un uzņēmējiem ir nodrošināta piekļuve pakalpojumam gan atrodoties Latvijas teritorijā, gan atrodoties ārpus Latvijas teritorijas</t>
  </si>
  <si>
    <t>✦ ārvalstu iedzīvotājiem un uzņēmējiem ir nodrošināta iespēja izmantot savus identifikācijas un autentifikācijas līdzekļus klātienes pakalpojuma pieprasīšanai un saņemšanai</t>
  </si>
  <si>
    <t>N4-1-1</t>
  </si>
  <si>
    <t>N4-1-2</t>
  </si>
  <si>
    <t>N4-1-3</t>
  </si>
  <si>
    <t>N4-2-1</t>
  </si>
  <si>
    <t>N4-2-2</t>
  </si>
  <si>
    <t>N4-2-3</t>
  </si>
  <si>
    <t>N4-2-4</t>
  </si>
  <si>
    <t>N4-2-5</t>
  </si>
  <si>
    <t>✦ partneri (pakalpojuma sniedzēji un nepieciešamo pakalpojumu piegādātāji) ir iesaistīti pakalpojuma pilnveidē un attīstībā – tiek ņemts vērā partneru viedoklis un ieteikumi</t>
  </si>
  <si>
    <t>✦ izmantojot partnerus – pakalpojuma sniedzējus, pakalpojumam ir nodrošināta augstāka:
       ✦ efektivitāte
       ✦ rezultativitāte
       ✦ pieejamība
       ✦ piekļūstamība</t>
  </si>
  <si>
    <t>✦ pakalpojuma pārvaldībā ir iesaistīti partneri – pakalpojuma sniedzēji</t>
  </si>
  <si>
    <t>✦ pakalpojuma pārvaldībā ir iesaistīti partneri – pakalpojumu piegādātāji</t>
  </si>
  <si>
    <t>N5-1-1</t>
  </si>
  <si>
    <t>N5-1-2</t>
  </si>
  <si>
    <t>N5-1-3</t>
  </si>
  <si>
    <t>N5-1-4</t>
  </si>
  <si>
    <t>N5-1-5</t>
  </si>
  <si>
    <t>✦ pakalpojumam ir izveidots tehnoloģiskais nodrošinājums pakalpojuma pieprasījumu apstrādei (rezultāta sagatavošanai) elektroniskā vidē, tostarp automatizētai pakalpojuma pieprasījumu apstrādei</t>
  </si>
  <si>
    <t>✦ pakalpojumam ir izveidots tehnoloģiskais nodrošinājums starpsistēmu sadarbības nodrošināšanai (d–pakalpojumiem)</t>
  </si>
  <si>
    <t>N5-1-6</t>
  </si>
  <si>
    <t>N5-2-1</t>
  </si>
  <si>
    <t>✦ pakalpojums spēj sadarboties ar citiem pakalpojumiem – ir nodrošināta ar pakalpojumu saistīto digitālo tehnoloģiju sadarbspēja, kas dod iespēju automatizēt pakalpojumu sniegšanas procesu, veidojot automatizētas pakalpojumu plūsmas, tostarp automatizēti apmainīties ar informāciju</t>
  </si>
  <si>
    <t>N6-1-1</t>
  </si>
  <si>
    <t>N6-1-2</t>
  </si>
  <si>
    <t>N6-1-3</t>
  </si>
  <si>
    <t>N6-1-4</t>
  </si>
  <si>
    <t>N6-1-5</t>
  </si>
  <si>
    <t>N6-1-6</t>
  </si>
  <si>
    <t>N6-1-7</t>
  </si>
  <si>
    <t>N6-1-8</t>
  </si>
  <si>
    <t>N6-1-9</t>
  </si>
  <si>
    <t>✦ informācija par pakalpojumu ir vienkārši un ērti pieejama</t>
  </si>
  <si>
    <t>✦ pakalpojumam ir viegli uztverams, saprotams un tā būtībai atbilstošs nosaukums un apraksts</t>
  </si>
  <si>
    <t>✦ pakalpojuma pieprasīšanai un saņemšanai paredzētais tehnoloģiskais nodrošinājums ir vienkārši un ērti lietojams (tostarp pašapkalpošanās tīmekļvietne, e-lietotne vai e-forma, lietotne viedtālrunī, mākslīgā intelekta risinājumi)</t>
  </si>
  <si>
    <t>N6-2-1</t>
  </si>
  <si>
    <t>N6-2-2</t>
  </si>
  <si>
    <t>N6-2-3</t>
  </si>
  <si>
    <t>N6-2-4</t>
  </si>
  <si>
    <t>N6-2-5</t>
  </si>
  <si>
    <t>N7-1-1</t>
  </si>
  <si>
    <t>N7-1-2</t>
  </si>
  <si>
    <t>N7-1-3</t>
  </si>
  <si>
    <t>N7-1-4</t>
  </si>
  <si>
    <t>N7-1-5</t>
  </si>
  <si>
    <t>N7-1-6</t>
  </si>
  <si>
    <t>✦ pakalpojums spēj automātiski pielāgoties dažādiem papildu nosacījumiem, tostarp teritorijai vai konkrētai pakalpojuma saņemšanas vietai</t>
  </si>
  <si>
    <t>✦ pakalpojums spēj automātiski pielāgoties konkrētam kontekstam, tostarp situācijai, apstākļiem, notikumiem</t>
  </si>
  <si>
    <t>✦ pakalpojums spēj automātiski pielāgoties konkrētam pakalpojuma saņēmējam, tostarp konkrētai personai</t>
  </si>
  <si>
    <t>N7-2-1</t>
  </si>
  <si>
    <t>N7-2-2</t>
  </si>
  <si>
    <t>N7-2-3</t>
  </si>
  <si>
    <t>N7-2-4</t>
  </si>
  <si>
    <t>N7-2-5</t>
  </si>
  <si>
    <t>✦ pakalpojumu ir iespējams sniegt bez pakalpojuma saņēmēja līdzdalības (pilnībā automātiski)</t>
  </si>
  <si>
    <t>N7-2-6</t>
  </si>
  <si>
    <t>✦ pakalpojums var tikt sniegts bez pakalpojuma pieprasījuma – vienreizēji</t>
  </si>
  <si>
    <t>✦ pakalpojums var tikt sniegts bez pakalpojuma pieprasījuma – regulāri</t>
  </si>
  <si>
    <t>✦ pakalpojuma saņēmējiem ir nodrošināta iespēja atteikties no pakalpojumu proaktīvas saņemšanas – izvēlēties nosacījumus mijiedarbībai ar pakalpojumu sniedzējiem</t>
  </si>
  <si>
    <t>N7-3-1</t>
  </si>
  <si>
    <t>N7-3-2</t>
  </si>
  <si>
    <t>N8-1-1</t>
  </si>
  <si>
    <t>N8-2-1</t>
  </si>
  <si>
    <t>N8-2-2</t>
  </si>
  <si>
    <t>✦ pakalpojums ir viens no "kompetenču centra" pakalpojumiem</t>
  </si>
  <si>
    <t>✦ pakalpojuma nodrošināšanā tiek izmantoti "kompetenču centru" pakalpojumi</t>
  </si>
  <si>
    <t>N9-1-1</t>
  </si>
  <si>
    <t>N9-1-2</t>
  </si>
  <si>
    <t>N9-1-3</t>
  </si>
  <si>
    <t>N9-1-4</t>
  </si>
  <si>
    <t>N9-1-5</t>
  </si>
  <si>
    <t>N10-1</t>
  </si>
  <si>
    <t>N10-1-1</t>
  </si>
  <si>
    <t>N10-1-2</t>
  </si>
  <si>
    <t>N10-1-3</t>
  </si>
  <si>
    <t>N10-1-4</t>
  </si>
  <si>
    <t>N10-1-5</t>
  </si>
  <si>
    <t>N10-1-6</t>
  </si>
  <si>
    <t>N10-1-7</t>
  </si>
  <si>
    <t>✦ pakalpojums ir uzticams un uz tā rezultātu var paļauties, tostarp ir nodrošināta pakalpojuma rezultāta atbilstības pārbaude ("izejošā kvalitātes kontrole")</t>
  </si>
  <si>
    <t>N10-1-8</t>
  </si>
  <si>
    <t>✦ pakalpojumam ir veiktas nepieciešamās darbības apdraudējumu ietekmes un varbūtības samazināšanai</t>
  </si>
  <si>
    <t>✦ nodrošina daudzkanālu piekļūstamību pakalpojumam – piekļūstamību alternatīvos pakalpojumu saņemšanas kanālos gan elektroniskā, gan "fiziskā" vidē</t>
  </si>
  <si>
    <t>✦ nodrošina teritoriālo piekļūstamību pakalpojumam – piekļūstamību pakalpojumiem visā valsts teritorijā</t>
  </si>
  <si>
    <t>✦ nodrošina piekļūstamību pakalpojumam visām sabiedrības grupām – iekļaujot personas ar zemiem ienākumiem, digitālās tehnoloģijas nepārzinošas personas un personas ar funkcionāliem traucējumiem</t>
  </si>
  <si>
    <t>✦ nodrošina pārrobežu piekļūstamību pakalpojumam – ārvalstu pakalpojumu saņēmēju piekļūstamību pakalpojumiem</t>
  </si>
  <si>
    <t>✦ pakalpojumam tiek veiktas aktivitātes pakalpojuma rezultativitātes un efektivitātes nemitīgai pilnveidei, un tās tiek veiktas atbilstoši plāniem un procedūrām (aktivitātes var tikt veiktas arī papildus plāniem – operatīvi reaģējot uz apkārtējām izmaiņām un vajadzībām)</t>
  </si>
  <si>
    <r>
      <t xml:space="preserve">✦ ir apzināta sasaiste un mijiedarbība starp pakalpojumu un tam nepieciešamo nodrošinājumu – spējām un resursiem, tostarp </t>
    </r>
    <r>
      <rPr>
        <b/>
        <sz val="10"/>
        <color theme="1"/>
        <rFont val="Arial Narrow"/>
        <family val="2"/>
        <charset val="186"/>
      </rPr>
      <t>pakalpojuma kritiskajām komponentēm</t>
    </r>
    <r>
      <rPr>
        <sz val="10"/>
        <color theme="1"/>
        <rFont val="Arial Narrow"/>
        <family val="2"/>
        <charset val="186"/>
      </rPr>
      <t xml:space="preserve"> (saistītajiem pakalpojumiem, spējām un resursiem, bez kuriem nav iespējams nodrošināt pakalpojuma sniegšanu)</t>
    </r>
  </si>
  <si>
    <t>N3-1-4</t>
  </si>
  <si>
    <t>N3-1-5</t>
  </si>
  <si>
    <t>✦ pakalpojums var tikt sniegts bez pakalpojuma pieprasījuma – iestājoties noteiktai situācijai, izpildoties noteiktiem nosacījumiem vai notiekot kādam notikumam</t>
  </si>
  <si>
    <t>Pakalpojumiem un pakalpojumu pārvaldībai nepieciešamās spējas un resursi</t>
  </si>
  <si>
    <t>Pazīme summēšanai</t>
  </si>
  <si>
    <t>✦ pakalpojumam noteiktie pakalpojuma līmeņa nosacījumi atbilst pakalpojuma saņēmēju vajadzībām</t>
  </si>
  <si>
    <t>✦ pakalpojuma apraksts spēj automātiski pielāgoties:
        ✦ konkrētam pakalpojuma saņēmējam, tostarp konkrētai personai
        ✦ konkrētam kontekstam, tostarp situācijai, apstākļiem, notikumiem
        ✦ dažādiem papildu nosacījumiem, tostarp teritorijai vai konkrētai pakalpojuma saņemšanas vietai</t>
  </si>
  <si>
    <t>✦ pakalpojuma pielāgošana mainīgām vajadzībām un apstākļiem ir ar mazām izmaksām</t>
  </si>
  <si>
    <t>✦ pakalpojuma apraksts ir pieejams publicēšanai pakalpojumu katalogos, tostarp pakalpojumu pašapkalpošanās tīmekļvietnēs un mobilajās aplikācijās</t>
  </si>
  <si>
    <t>✦ pakalpojuma teritoriālā piekļūstamība ir noteikta kā viens no pakalpojuma līmeņa vienošanās nosacījumiem (dokumentēta pakalpojuma aprakstā “Valsts vienotajā reģistrā”)</t>
  </si>
  <si>
    <t>✦ nosakot pakalpojuma teritoriālo piekļūstamību, ir salāgotas pakalpojumu saņēmēju vajadzības un pakalpojumu sniedzēju iespējas</t>
  </si>
  <si>
    <t>✦ ārvalstu iedzīvotājiem un uzņēmējiem ir nodrošināta iespēja pieprasīt un saņemt pakalpojumu ērtā veidā, tostarp gan elektroniskā vidē (attālināti), gan fiziskā vidē (klātienē), atkarībā no pakalpojuma būtības un atbilstoši pieprasīšanas un saņemšanas procesiem un tehniskajām iespējām</t>
  </si>
  <si>
    <t>✦ ārvalstu iedzīvotājiem un uzņēmējiem ir nodrošināta iespēja izmantot savus elektroniskās identifikācijas un autentifikācijas līdzekļus attālinātai pakalpojuma pieprasīšanai un saņemšanai (Eiropas Savienības iedzīvotājiem un uzņēmējiem)</t>
  </si>
  <si>
    <t>✦ veidojot un pilnveidojot pakalpojumu, ir apzinātas pakalpojumu saņēmēju vajadzības</t>
  </si>
  <si>
    <t>✦ veidojot un pilnveidojot pakalpojumu, ir salāgotas pakalpojumu saimnieku un sniedzēju iespējas ar pakalpojuma saņēmēju vajadzībām</t>
  </si>
  <si>
    <t>✦ pakalpojumam ir nodrošināta atgriezeniskā saite no pakalpojumu saņēmējiem, tostarp saņemtā pakalpojuma novērtēšana un pilnveides ieteikumu sniegšana</t>
  </si>
  <si>
    <t>✦ ja tas ir iespējams pēc pakalpojuma būtības un tas ir lietderīgi, pakalpojums tiek pieprasīts, apstrādāts un sniegts elektroniskā vidē (jāņem vērā, ka ne visus pakalpojumus ir nepieciešams un ir lietderīgi pieprasīt, apstrādāt un sniegt elektroniskā vidē)</t>
  </si>
  <si>
    <t>✦ pakalpojumam ir nodrošināta automatizēta starpsistēmu (tostarp starpiestāžu) pakalpojumu pieprasījumu apstrāde un izpilde, it īpaši informācijas pakalpojumiem</t>
  </si>
  <si>
    <t>✦ ir skaidra pakalpojuma jēga un sagaidāmais labums (pakalpojuma rezultāts – apmierinātā vajadzība)</t>
  </si>
  <si>
    <r>
      <t xml:space="preserve">✦ pakalpojumam ir nodrošināts </t>
    </r>
    <r>
      <rPr>
        <b/>
        <sz val="10"/>
        <color theme="1"/>
        <rFont val="Arial Narrow"/>
        <family val="2"/>
        <charset val="186"/>
      </rPr>
      <t>attālināts pašapkalpošanās atbalsts</t>
    </r>
    <r>
      <rPr>
        <sz val="10"/>
        <color theme="1"/>
        <rFont val="Arial Narrow"/>
        <family val="2"/>
        <charset val="186"/>
      </rPr>
      <t xml:space="preserve"> ("0.līmeņa" atbalsts), tostarp:
       ✦ pašapkalpošanās tīmekļvietnēs
       ✦ pieteikumu vadības sistēmās
       ✦ specializētās informācijas sistēmās
       ✦ mobilajās lietotnēs</t>
    </r>
  </si>
  <si>
    <r>
      <t xml:space="preserve">✦ pakalpojumam ir nodrošināts </t>
    </r>
    <r>
      <rPr>
        <b/>
        <sz val="10"/>
        <color theme="1"/>
        <rFont val="Arial Narrow"/>
        <family val="2"/>
        <charset val="186"/>
      </rPr>
      <t>attālināts speciālistu atbalsts</t>
    </r>
    <r>
      <rPr>
        <sz val="10"/>
        <color theme="1"/>
        <rFont val="Arial Narrow"/>
        <family val="2"/>
        <charset val="186"/>
      </rPr>
      <t xml:space="preserve"> ("1.līmeņa" atbalsts), tostarp:
       ✦ valsts vienotajā zvanu centrā (Valsts pārvaldes pakalpojumu palīdzības dienestā)
       ✦ iestāžu un pašvaldību palīdzības dienestā
       ✦ tieši – iestādēs vai pašvaldībās</t>
    </r>
  </si>
  <si>
    <r>
      <t xml:space="preserve">✦ pakalpojumam ir nodrošināts </t>
    </r>
    <r>
      <rPr>
        <b/>
        <sz val="10"/>
        <color theme="1"/>
        <rFont val="Arial Narrow"/>
        <family val="2"/>
        <charset val="186"/>
      </rPr>
      <t>klātienes speciālistu atbalsts</t>
    </r>
    <r>
      <rPr>
        <sz val="10"/>
        <color theme="1"/>
        <rFont val="Arial Narrow"/>
        <family val="2"/>
        <charset val="186"/>
      </rPr>
      <t xml:space="preserve"> ("1.līmeņa" atbalsts), tostarp:
       ✦ valsts un pašvaldības vienotajā klientu apkalpošanas centrā (VPVKAC)
       ✦ iestāžu un pašvaldību klientu apkalpošanas centros
       ✦ pakalpojuma sniedzēja atrašanās vietā
       ✦ pakalpojuma saņēmēja atrašanās vietā</t>
    </r>
  </si>
  <si>
    <r>
      <t xml:space="preserve">✦ pakalpojumam ir nodrošināts </t>
    </r>
    <r>
      <rPr>
        <b/>
        <sz val="10"/>
        <color theme="1"/>
        <rFont val="Arial Narrow"/>
        <family val="2"/>
        <charset val="186"/>
      </rPr>
      <t>attālināts ekspertu atbalsts</t>
    </r>
    <r>
      <rPr>
        <sz val="10"/>
        <color theme="1"/>
        <rFont val="Arial Narrow"/>
        <family val="2"/>
        <charset val="186"/>
      </rPr>
      <t xml:space="preserve"> ("2.līmeņa" atbalsts), tostarp:
       ✦ valsts vienotajā zvanu centrā (Valsts pārvaldes pakalpojumu palīdzības dienestā)
       ✦ iestāžu un pašvaldību palīdzības dienestā
       ✦ tieši – iestādēs vai pašvaldībās</t>
    </r>
  </si>
  <si>
    <r>
      <t xml:space="preserve">✦ pakalpojumam ir nodrošināts </t>
    </r>
    <r>
      <rPr>
        <b/>
        <sz val="10"/>
        <color theme="1"/>
        <rFont val="Arial Narrow"/>
        <family val="2"/>
        <charset val="186"/>
      </rPr>
      <t>klātienes ekspertu atbalsts</t>
    </r>
    <r>
      <rPr>
        <sz val="10"/>
        <color theme="1"/>
        <rFont val="Arial Narrow"/>
        <family val="2"/>
        <charset val="186"/>
      </rPr>
      <t xml:space="preserve"> ("2.līmeņa" atbalsts), tostarp:
       ✦ valsts un pašvaldības vienotajā klientu apkalpošanas centrā (VPVKAC)
       ✦ iestāžu un pašvaldību klientu apkalpošanas centros
       ✦ pakalpojuma sniedzēja atrašanās vietā
       ✦ pakalpojuma saņēmēja atrašanās vietā</t>
    </r>
  </si>
  <si>
    <t>✦ pakalpojuma rezultāts spēj automātiski pielāgoties:
        ✦ konkrētam pakalpojuma saņēmējam, tostarp konkrētai personai
        ✦ konkrētam kontekstam, tostarp situācijai, apstākļiem, notikumiem
        ✦ dažādiem papildu nosacījumiem, tostarp teritorijai vai konkrētai pakalpojuma saņemšanas vietai</t>
  </si>
  <si>
    <t>✦ pakalpojuma pieprasīšanas un saņemšanas process un nosacījumi (tostarp pakalpojuma pieprasīšanas forma, iesniedzamā informācija, iesniedzamie dokumenti, pakalpojuma līmeņa vienošanās nosacījumi) spēj automātiski pielāgoties:
        ✦ konkrētam pakalpojuma saņēmējam, tostarp konkrētai personai
        ✦ konkrētam kontekstam, tostarp situācijai, apstākļiem, notikumiem
        ✦ dažādiem papildu nosacījumiem, tostarp teritorijai vai konkrētai pakalpojuma saņemšanas vietai</t>
  </si>
  <si>
    <t>✦ pakalpojumu ir iespējams sniegt ar pakalpojuma saņēmēja līdzdalību (piemēram, automātiski uzsākot sniegt pakalpojumu bez pakalpojuma saņēmēja pieprasījuma, saņēmējam tiek lūgts sniegt papildu informāciju, lai pabeigtu pakalpojuma sniegšanas procesu)</t>
  </si>
  <si>
    <t>✦ pakalpojumu ir iespējams sniegt automātiski – kā kopējas pakalpojumu plūsmas vai kompleksa pakalpojuma sastāvdaļu, nodrošinot to, ka visas ar dzīves situāciju saistītās vajadzības (vajadzību grupu) pakalpojumu saņēmēji var apmierināt vienuviet – ar vienu pakalpojuma pieprasījumu, viena procesa ietvaros</t>
  </si>
  <si>
    <t>✦ pakalpojumu var sniegt kā kompleksas e-lietotnes, “kompleksa pakalpojuma” vai “viedā pakalpojuma” sastāvdaļu, kas ietver dzīves situācijā ietilpstošajām vajadzībām nepieciešamo "vienkāršo pakalpojumu" kopumu, savstarpēji sasaistot atsevišķos pakalpojumus, un pēc iespējas nodrošinot saistīto pakalpojumu proaktīvu sniegšanu (ar vai bez saņēmēju līdzdalības)</t>
  </si>
  <si>
    <t>Indikatīvs 
nepieciešamā finansējuma apjoms 
(EUR)</t>
  </si>
  <si>
    <t>Iespējamais 
finansējuma 
avots
(piemēram, ERAF, ANM, cits)</t>
  </si>
  <si>
    <t>✦ pakalpojums atbilstoši tā būtībai ir plānots un veidots tā, lai to varētu izmantot pēc iespējas plašāks pakalpojumu saņēmēju loks, tostarp:
       ✦ publiskajiem individuāla labuma pakalpojumiem (publisks pakalpojums, kas ir paredzēts konkrētam iedzīvotājam, uzņēmējam vai to grupai) – plašākas iedzīvotāju un uzņēmēju grupas
       ✦ starpiestāžu koplietošanas pakalpojumiem (starpiestāžu pakalpojums, kas ir paredzēts vairāk nekā vienai iestādei) – iestāžu grupas vai pat visas iestādes (pēc iespējas samazinot tādu pakalpojumu skaitu, kas ir paredzēti individuālai lietošanai – tikai vienai iestādei)</t>
  </si>
  <si>
    <r>
      <t xml:space="preserve">✦ pakalpojumam ir ar citiem pēc būtības vienādiem pakalpojumiem </t>
    </r>
    <r>
      <rPr>
        <b/>
        <sz val="10"/>
        <color theme="1"/>
        <rFont val="Arial Narrow"/>
        <family val="2"/>
        <charset val="186"/>
      </rPr>
      <t>vienāds nosaukums</t>
    </r>
  </si>
  <si>
    <r>
      <t xml:space="preserve">✦ pakalpojumam ir ar citiem pēc būtības vienādiem pakalpojumiem </t>
    </r>
    <r>
      <rPr>
        <b/>
        <sz val="10"/>
        <color theme="1"/>
        <rFont val="Arial Narrow"/>
        <family val="2"/>
        <charset val="186"/>
      </rPr>
      <t>vienāds pakalpojuma apraksts</t>
    </r>
  </si>
  <si>
    <r>
      <t xml:space="preserve">✦ pakalpojumam ir ar citiem pēc būtības vienādiem pakalpojumiem </t>
    </r>
    <r>
      <rPr>
        <b/>
        <sz val="10"/>
        <color theme="1"/>
        <rFont val="Arial Narrow"/>
        <family val="2"/>
        <charset val="186"/>
      </rPr>
      <t>vienāds pieprasīšanas un saņemšanas process un nosacījumi</t>
    </r>
    <r>
      <rPr>
        <sz val="10"/>
        <color theme="1"/>
        <rFont val="Arial Narrow"/>
        <family val="2"/>
        <charset val="186"/>
      </rPr>
      <t xml:space="preserve">, tostarp: 
       ✦ pakalpojuma pieprasīšanas forma            
       ✦ iesniedzamā informācija
       ✦ iesniedzamie dokumenti </t>
    </r>
  </si>
  <si>
    <r>
      <t xml:space="preserve">✦ pakalpojumam ir ar citiem pēc būtības vienādiem pakalpojumiem </t>
    </r>
    <r>
      <rPr>
        <b/>
        <sz val="10"/>
        <color theme="1"/>
        <rFont val="Arial Narrow"/>
        <family val="2"/>
        <charset val="186"/>
      </rPr>
      <t>vienāds ("standartizēts" vai centralizēts) tehnoloģiskais nodrošinājums</t>
    </r>
    <r>
      <rPr>
        <sz val="10"/>
        <color theme="1"/>
        <rFont val="Arial Narrow"/>
        <family val="2"/>
        <charset val="186"/>
      </rPr>
      <t>, tostarp viena kopīga pakalpojuma pieprasīšanas un saņemšanas e-lietotne</t>
    </r>
  </si>
  <si>
    <t>✦ pakalpojums neapdraud pakalpojuma saņēmējus, pakalpojuma sniedzējus un arī citus – tieši ar pakalpojumu nesaistītos</t>
  </si>
  <si>
    <t>✦ pakalpojumam ir nodrošināta piekļuves pārvaldība fiziskā vidē, tostarp:
       ✦ ir noteikti piekļuves nosacījumi
       ✦ pakalpojumu ir iespējams pieprasīt un saņemt, tikai izmantojot atbilstošus identifikācijas līdzekļus, un ar atbilstošu autorizāciju</t>
  </si>
  <si>
    <t>✦ pakalpojumam ir nodrošināta piekļuves pārvaldība elektroniskā vidē, tostarp:
       ✦ ir noteikti piekļuves nosacījumi
       ✦ pakalpojumu ir iespējams pieprasīt un saņemt, tikai izmantojot atbilstošus identifikācijas līdzekļus, un ar atbilstošu autorizāciju</t>
  </si>
  <si>
    <t>✦ pakalpojumam gan elektroniskā, gan fiziskā vidē ir nodrošināta konfidencialitāte un  personas datu aizsardzība, tostarp:
       ✦ pakalpojuma pieprasīšanas laikā
       ✦ pakalpojuma pieprasījuma apstrādes laikā
       ✦ pakalpojuma sniegšanas un saņemšanas laikā
       ✦ nodrošinot atbalstu pakalpojuma saņēmējiem</t>
  </si>
  <si>
    <t>✦ pakalpojumam ir nodrošināta ar pakalpojumu saistītās informācijas drošība, tostarp informācijas pieejamība, integritāte (datu pareizība, nepretrunīgums, pilnīga un nemainīta informācija) un konfidencialitāte</t>
  </si>
  <si>
    <r>
      <t xml:space="preserve">✦ ir izveidotas un </t>
    </r>
    <r>
      <rPr>
        <b/>
        <sz val="10"/>
        <color theme="1"/>
        <rFont val="Arial Narrow"/>
        <family val="2"/>
        <charset val="186"/>
      </rPr>
      <t>ir pieejamas</t>
    </r>
    <r>
      <rPr>
        <sz val="10"/>
        <color theme="1"/>
        <rFont val="Arial Narrow"/>
        <family val="2"/>
        <charset val="186"/>
      </rPr>
      <t xml:space="preserve"> valstī vienotas, vispārējas ar pakalpojumu pārvaldību saistītas vadlīnijas ("horizontālas" vadlīnijas), kas ir nepieciešamas pakalpojuma pārvaldībai, tostarp: 
       ✦ pakalpojumu pārvaldības pamatnosacījumu īstenošanai
       ✦ pakalpojumu pārvaldības uzdevumu veikšanai
       ✦ pakalpojumu izveides, sniegšanas un pilnveides nosacījumu īstenošanai
       ✦ pakalpojumu pārvaldības īstenošanai nepieciešamo spēju un resursu nodrošināšanai</t>
    </r>
  </si>
  <si>
    <r>
      <t xml:space="preserve">✦ ir izveidotas un </t>
    </r>
    <r>
      <rPr>
        <b/>
        <sz val="10"/>
        <color theme="1"/>
        <rFont val="Arial Narrow"/>
        <family val="2"/>
        <charset val="186"/>
      </rPr>
      <t>ir pieejamas</t>
    </r>
    <r>
      <rPr>
        <sz val="10"/>
        <color theme="1"/>
        <rFont val="Arial Narrow"/>
        <family val="2"/>
        <charset val="186"/>
      </rPr>
      <t xml:space="preserve"> iestādē vienotas, specializētas, ar pakalpojumu pārvaldību saistītas vadlīnijas – vadlīnijas, kas ir paredzētas lietošanai tikai konkrētajā iestādē un ir nepieciešamas pakalpojuma pārvaldībai</t>
    </r>
  </si>
  <si>
    <r>
      <t xml:space="preserve">✦ ir izveidotas un </t>
    </r>
    <r>
      <rPr>
        <b/>
        <sz val="10"/>
        <color theme="1"/>
        <rFont val="Arial Narrow"/>
        <family val="2"/>
        <charset val="186"/>
      </rPr>
      <t>ir pieejamas</t>
    </r>
    <r>
      <rPr>
        <sz val="10"/>
        <color theme="1"/>
        <rFont val="Arial Narrow"/>
        <family val="2"/>
        <charset val="186"/>
      </rPr>
      <t xml:space="preserve"> nozarē vienotas, specializētas, ar pakalpojumu pārvaldību saistītas vadlīnijas – vadlīnijas, kas ir paredzētas lietošanai tikai konkrētās nozares iestādēs un ir nepieciešamas pakalpojuma pārvaldībai</t>
    </r>
  </si>
  <si>
    <t>✦ ir izveidoti un ir pieejami iestādē vienoti, specializēti, ar pakalpojumu pārvaldību saistīti procesi – procesi, kas ir paredzēti lietošanai tikai konkrētajā iestādē un ir nepieciešami pakalpojuma pārvaldībai</t>
  </si>
  <si>
    <t>✦ ir izveidoti un ir pieejami nozarē vienoti, specializēti, ar pakalpojumu pārvaldību saistīti procesi – procesi, kas ir paredzēti lietošanai tikai konkrētajā nozarē un ir nepieciešami pakalpojuma pārvaldībai</t>
  </si>
  <si>
    <t>✦ ir izveidoti un ir pieejami valstī vienoti, vispārēji ar pakalpojumu pārvaldību saistīti procesi ("horizontāli" procesi), kas ir nepieciešami pakalpojuma pārvaldībai</t>
  </si>
  <si>
    <t>✦ ir izveidos valstī vienots, vispārējs ar pakalpojumu pārvaldību saistīts normatīvais regulējums ("horizontāls" normatīvais regulējums), kas ir nepieciešams pakalpojuma pārvaldībai</t>
  </si>
  <si>
    <t>✦ ir izveidots nozarē vienots, specializēts, ar pakalpojumu pārvaldību saistīts normatīvais regulējums, kas ir paredzēts lietošanai tikai konkrētajā nozarē un ir nepieciešams pakalpojuma pārvaldībai</t>
  </si>
  <si>
    <t>✦ ir izveidots iestādē vienots, specializēts, ar pakalpojumu pārvaldību saistīts normatīvais regulējums, kas ir paredzēts lietošanai tikai konkrētajā iestādē un ir nepieciešams pakalpojuma pārvaldībai</t>
  </si>
  <si>
    <t>✦ pakalpojumu pārvaldības īstenošanai pēc iespējas tiek piesaistīti partneri, tostarp:
       ✦ partneri – pakalpojumu piegādātāji
       ✦ partneri – pakalpojumu sniedzēji</t>
  </si>
  <si>
    <t>✦ pakalpojumu pārvaldības īstenošanai dažādos pakalpojumu pārvaldības posmos pēc iespējas tiek piesaistīti pakalpojumu saņēmēji, tostarp:
       ✦ pakalpojuma plānošanas posmā
       ✦ pakalpojuma izveides posmā
       ✦ pakalpojuma ieviešanas posmā
       ✦ pakalpojuma sniegšanas / uzturēšanas posmā
       ✦ pakalpojuma likvidēšanas posmā</t>
  </si>
  <si>
    <t>✦ pakalpojuma vadītājs nosaka pakalpojuma pārvaldībai (tostarp pakalpojumu sniegšanai un saņemšanai) nepieciešamās konkrētās informācijas veidu, saturu, apjomu un iegūšanas veidu</t>
  </si>
  <si>
    <t>✦ pakalpojuma pārvaldībai ir pieejamas nepieciešamās telpas</t>
  </si>
  <si>
    <t>✦ pakalpojuma pārvaldībai ir pieejams nepieciešamais darba vietu un biroja aprīkojums</t>
  </si>
  <si>
    <t>✦ pakalpojuma pārvaldībai ir pieejami nepieciešamie transporta līdzekļi</t>
  </si>
  <si>
    <t>✦ pakalpojuma pārvaldībai ir pieejamas nepieciešamās specializētās pamatdarbības iekārtas un aprīkojums</t>
  </si>
  <si>
    <t>✦ pakalpojuma pārvaldībai ir pieejamas nepieciešamās izejvielas un materiāli</t>
  </si>
  <si>
    <t>✦ pakalpojuma pārvaldībai ir pieejami nepieciešamie energoresursi</t>
  </si>
  <si>
    <t>✦ pakalpojuma piedāvāšanai pakalpojumu katalogos izmanto valsts centralizētās pašapkalpošanās tīmekļvietnes:
       ✦ latvija.gov.lv – publiskajiem pakalpojumiem
       ✦ virsis.gov.lv – starpiestāžu pakalpojumiem</t>
  </si>
  <si>
    <t>✦ pakalpojuma pārvaldībai izmanto "Valsts vienoto pieteikumu vadības sistēmu" vai savu – resora vai iestādes "lokālo" pieteikumu vadības sistēmu, tostarp:
       ✦ pakalpojumu pieprasījumiem
       ✦ incidentu pieteikumiem
       ✦ problēmu pieteikumiem</t>
  </si>
  <si>
    <t>✦ pakalpojuma pārvaldībai izmanto sev nepieciešamos specializētos pamatdarbības digitālo tehnoloģiju risinājumus, tostarp:
       ✦ pašapkalpošanās e-lietotnes un e-formas pakalpojumu pieprasīšanai un saņemšanai
       ✦ informācijas sistēmas datu uzkrāšanai un apstrādei
       ✦ informācijas apmaiņas risinājumus
       ✦ specializētas, digitālās tehnoloģijas saturošas iekārtas
       ✦ pakalpojumu automatizācijas, vadības un kontroles risinājumus</t>
  </si>
  <si>
    <t>✦ pakalpojuma pārvaldībai izmanto tehnoloģisko nodrošinājumu pakalpojumu finanšu plānošanai, uzskaitei un analīzei</t>
  </si>
  <si>
    <t>✦ pakalpojuma pārvaldībai izmanto pakalpojumiem un pakalpojumu pārvaldībai nepieciešamās koplietošanas komponentes, tostarp:
       ✦ maksājumu moduli
       ✦ vienoto pieteikšanās moduli
       ✦ pilnvarošanas risinājumu
       ✦ parakstīšanas rīkus, e-parakstu un laika zīmogu
       ✦ datu apmaiņas risinājumus
       ✦ centralizēto e-pakalpojumu lietotņu ietvaru</t>
  </si>
  <si>
    <t>✦ pakalpojuma pārvaldībai izmanto pakalpojumu pārvaldībai atbilstošu tehnoloģisko nodrošinājumu atbalsta funkciju īstenošanai, tostarp:
       ✦ grāmatvedības sistēmu
       ✦ personāla vadības sistēmu
       ✦ lietvedības sistēmu
       ✦ dokumentu vadības sistēmu</t>
  </si>
  <si>
    <t>✦ pakalpojuma pārvaldībai izmanto pakalpojumu pārvaldībai atbilstošu IKT infrastruktūru, tostarp:
       ✦ serverus
       ✦ datu glabātavas
       ✦ tīkla un sakaru iekārtas
       ✦ datorizētas darba vietas</t>
  </si>
  <si>
    <t>✦ ir apzināts un iestādē pārrunāts iestādes esošais pakalpojumu pārvaldības attīstības līmenis, ir noteikts un pakalpojumu pārvaldībā iesaistītajiem tiek skaidrots vēlamais attīstības līmenis un nepieciešamās izmaiņas domāšanā un rīcībā</t>
  </si>
  <si>
    <r>
      <t xml:space="preserve">✦ nosaka konkrēta pakalpojuma sniegšanas un uzturēšanas </t>
    </r>
    <r>
      <rPr>
        <b/>
        <sz val="10"/>
        <color theme="1"/>
        <rFont val="Arial Narrow"/>
        <family val="2"/>
        <charset val="186"/>
      </rPr>
      <t>kritiskos veiksmes faktorus un tiem atbilstošos, virzošos rādītājus</t>
    </r>
    <r>
      <rPr>
        <sz val="10"/>
        <color theme="1"/>
        <rFont val="Arial Narrow"/>
        <family val="2"/>
        <charset val="186"/>
      </rPr>
      <t xml:space="preserve"> (galvenos darbības rādītājus) un dokumentē tos pakalpojuma aprakstā</t>
    </r>
  </si>
  <si>
    <t>✦ nepieciešamības gadījumā veic korektīvas darbības un dokumentē rezultātus</t>
  </si>
  <si>
    <t>✦ kontrolē konkrēta pakalpojuma sniegšanas apjomus un to izmaiņas un vērtē izmaiņu tendences</t>
  </si>
  <si>
    <t>✦ pakalpojumam nav būtiskas mijiedarbības ar citiem pakalpojumiem</t>
  </si>
  <si>
    <t>✦ pakalpojumam ir noteikti pakalpojuma līmeņa vienošanās nosacījumi, un tie ir dokumentēti pakalpojuma aprakstā “Valsts vienotajā reģistrā”</t>
  </si>
  <si>
    <t>✦ pakalpojumam ir noteikti pakalpojuma līmeņa nosacījumi, un tie ir pieejami pakalpojuma saņēmējiem paredzētajos pakalpojumu katalogos</t>
  </si>
  <si>
    <t>✦ pakalpojumu ir iespējams pieprasīt fiziskā vidē un šai videi atbilstošajos kanālos</t>
  </si>
  <si>
    <t>✦ pakalpojumu ir iespējams saņemt fiziskā vidē un šai videi atbilstošajos kanālos</t>
  </si>
  <si>
    <t>✦ pakalpojumu ir iespējams pieprasīt elektroniskā vidē un šai videi atbilstošajos kanālos</t>
  </si>
  <si>
    <t>✦ pakalpojumu ir iespējams saņemt elektroniskā vidē un šai videi atbilstošajos kanālos</t>
  </si>
  <si>
    <t>✦ pakalpojumu ir iespējams pieprasīt un saņemt digitālās tehnoloģijas nepārzinošām personām – personām, kas nav kompetentas digitālo tehnoloģiju lietošanā (personām ar zemām digitālo tehnoloģiju prasmēm)</t>
  </si>
  <si>
    <t>✦ pakalpojuma pieprasīšanas un saņemšanas process ir pārredzams – pakalpojuma saņēmējiem ir iespēja sekot līdzi pakalpojuma pieprasījuma izpildes gaitai (statusiem)</t>
  </si>
  <si>
    <t>✦ veido konkrēta pakalpojuma aprakstu, reģistrē un uztur to "Valsts vienotajā reģistrā"</t>
  </si>
  <si>
    <t>✦ nodrošina konkrēta pakalpojuma sasaisti ar atbilstošām pakalpojumu saņēmēju vajadzībām konkrētās dzīves situācijās "Valsts vienotajā reģistrā"</t>
  </si>
  <si>
    <t>✦ nodrošina konkrēta pakalpojuma sasaisti ar tam nepieciešamajiem resursiem un pakalpojumiem "Valsts vienotajā reģistrā" (veic sasaisti ar pakalpojuma "kritiskajām komponentēm")</t>
  </si>
  <si>
    <t>✦ pakalpojums atbilst konkrētā dzīves situācijā esošai vajadzībai, un šī sasaiste ir dokumentēta  “Valsts vienotajā reģistrā”</t>
  </si>
  <si>
    <t>✦ pakalpojuma pārvaldībai izmanto "Valsts vienoto reģistru", tostarp:
       ✦ dzīves situāciju reģistrēšanai (vajadzību grupu reģistrs)
       ✦ pakalpojumu reģistrēšanai
       ✦ resursu reģistrēšanai</t>
  </si>
  <si>
    <t>✦ izmantojot partnerus – pakalpojumu piegādātājus (tostarp koplietošanas pakalpojumu sniedzējus un "kompetenču centrus"), pakalpojumam ir nodrošināta augstāka:
       ✦ efektivitāte
       ✦ rezultativitāte
       ✦ pieejamība
       ✦ piekļūstamība</t>
  </si>
  <si>
    <t>Pakalpojuma vadītājs:</t>
  </si>
  <si>
    <t>Identifikators</t>
  </si>
  <si>
    <t>"Pakalpojuma saimnieks" ✦</t>
  </si>
  <si>
    <r>
      <t xml:space="preserve">✦ pakalpojuma vadītājam ir </t>
    </r>
    <r>
      <rPr>
        <b/>
        <sz val="10"/>
        <color theme="1"/>
        <rFont val="Arial Narrow"/>
        <family val="2"/>
        <charset val="186"/>
      </rPr>
      <t>vispārējas kompetences pakalpojumu pārvaldības politikas īstenošanai</t>
    </r>
    <r>
      <rPr>
        <sz val="10"/>
        <color theme="1"/>
        <rFont val="Arial Narrow"/>
        <family val="2"/>
        <charset val="186"/>
      </rPr>
      <t>:
       ✦ pakalpojumu pārvaldības pamatnosacījumu īstenošanai
       ✦ pakalpojumu pārvaldības uzdevumu veikšanai
       ✦ pakalpojumu izveides, sniegšanas un pilnveides nosacījumu īstenošanai
       ✦ pakalpojumiem un pakalpojumu pārvaldības īstenošanai nepieciešamo spēju un resursu nodrošināšanai</t>
    </r>
  </si>
  <si>
    <r>
      <t>✦ pakalpojuma vadītājam ir</t>
    </r>
    <r>
      <rPr>
        <b/>
        <sz val="10"/>
        <color theme="1"/>
        <rFont val="Arial Narrow"/>
        <family val="2"/>
        <charset val="186"/>
      </rPr>
      <t xml:space="preserve"> pakalpojumu pārvaldības uzdevumu veikšanai nepieciešamās kompetences</t>
    </r>
  </si>
  <si>
    <r>
      <t xml:space="preserve">✦ pakalpojuma vadītājam ir </t>
    </r>
    <r>
      <rPr>
        <b/>
        <sz val="10"/>
        <color theme="1"/>
        <rFont val="Arial Narrow"/>
        <family val="2"/>
        <charset val="186"/>
      </rPr>
      <t>pakalpojumu izveides, sniegšanas un pilnveides nosacījumu īstenošanai nepieciešamās kompetences</t>
    </r>
  </si>
  <si>
    <r>
      <t xml:space="preserve">✦ pakalpojuma vadītājam ir </t>
    </r>
    <r>
      <rPr>
        <b/>
        <sz val="10"/>
        <color theme="1"/>
        <rFont val="Arial Narrow"/>
        <family val="2"/>
        <charset val="186"/>
      </rPr>
      <t>pakalpojumiem un pakalpojumu pārvaldībai nepieciešamo spēju un resursu nodrošināšanai nepieciešamās kompetences</t>
    </r>
  </si>
  <si>
    <t>✦ dokumentē pakalpojuma līmeņa vienošanās nosacījumus pakalpojuma aprakstā</t>
  </si>
  <si>
    <t>✦ uzkrāj un analizē informāciju par konkrēta pakalpojuma pieprasījumu izpildes gaitu un rezultātu, tostarp nodrošina šīs informācijas pieejamību pakalpojuma saņēmējiem</t>
  </si>
  <si>
    <t>✦ organizē un nodrošina atbalstu pakalpojuma saņēmējiem gan klātienē (klientu apkalpošanas centros), gan attālināti (palīdzības dienestā) konkrēta pakalpojuma pieprasīšanai un saņemšanai</t>
  </si>
  <si>
    <t>✦ organizē un nodrošina informāciju, konsultācijas un apmācību pakalpojumu saņēmējiem saistībā ar konkrēto pakalpojumu</t>
  </si>
  <si>
    <t xml:space="preserve">✦ organizē un nodrošina atbalstu pakalpojumu saņēmējiem – atbalsta saņemšanai nepieciešamo tehnoloģisko aprīkojumu </t>
  </si>
  <si>
    <t>✦ mēra, uzskaita un analizē konkrēta pakalpojuma pakalpojumu līmeņu vienošanās nosacījumu faktisko izpildi</t>
  </si>
  <si>
    <t>✦ izmanto iegūtos mērījumu rezultātus konkrēta pakalpojuma pilnveidei un attīstības plānošanai</t>
  </si>
  <si>
    <t>✦ apzina katrai pakalpojuma pārvaldības aktivitātei atbilstošos pārvaldības dalībniekus</t>
  </si>
  <si>
    <t>✦ apzina pakalpojuma pārvaldības aktivitāšu īstenošanas kontrolei nepieciešamos rādītājus, tostarp:
       ✦ procesa kontrolei
       ✦ rezultāta kontrolei
       ✦ efektivitātes kontrolei</t>
  </si>
  <si>
    <t>✦ jebkurā pakalpojumu saņēmējiem paredzētā pakalpojumu katalogā pakalpojuma piedāvāšanai (pakalpojuma apraksta eksponēšanai) tiek izmantota "Valsts vienotajā reģistrā" esošā informācija</t>
  </si>
  <si>
    <t>✦ pakalpojuma un resursu sasaiste un mijiedarbība ir dokumentēta pakalpojuma aprakstā "Valsts vienotajā reģistrā"</t>
  </si>
  <si>
    <t>✦ pakalpojuma pieprasīšanai un saņemšanai ir izveidotas e-formas, e-lietotnes vai mobilās aplikācijas</t>
  </si>
  <si>
    <t>✦ pakalpojuma saņēmējiem ir viegli atrast un izvēlēties sev nepieciešamo pakalpojumu</t>
  </si>
  <si>
    <r>
      <t>✦ pakalpojuma pieprasīšanas un saņemšanas procesā tiek ievērots "</t>
    </r>
    <r>
      <rPr>
        <b/>
        <sz val="10"/>
        <color theme="1"/>
        <rFont val="Arial Narrow"/>
        <family val="2"/>
        <charset val="186"/>
      </rPr>
      <t>informācijas vienreizes princips</t>
    </r>
    <r>
      <rPr>
        <sz val="10"/>
        <color theme="1"/>
        <rFont val="Arial Narrow"/>
        <family val="2"/>
        <charset val="186"/>
      </rPr>
      <t>" – pakalpojuma saņēmējam netiek pieprasīta informācija, kas jau ir pieejama pašam pakalpojuma sniedzējam (publiskajai pārvaldei)</t>
    </r>
  </si>
  <si>
    <r>
      <t>✦ pakalpojuma saņēmēji visas ar pakalpojuma pieprasīšanu un saņemšanu saistītās darbības var veikt vienuviet (vai nu klātienē, vai attālināti) – pakalpojuma izveidē ir īstenots "</t>
    </r>
    <r>
      <rPr>
        <b/>
        <sz val="10"/>
        <color theme="1"/>
        <rFont val="Arial Narrow"/>
        <family val="2"/>
        <charset val="186"/>
      </rPr>
      <t>vienas pieturas aģentūras princips</t>
    </r>
    <r>
      <rPr>
        <sz val="10"/>
        <color theme="1"/>
        <rFont val="Arial Narrow"/>
        <family val="2"/>
        <charset val="186"/>
      </rPr>
      <t>"</t>
    </r>
  </si>
  <si>
    <r>
      <t xml:space="preserve">✦ pakalpojumam ir ar citiem pēc būtības vienādiem pakalpojumiem </t>
    </r>
    <r>
      <rPr>
        <b/>
        <sz val="10"/>
        <color theme="1"/>
        <rFont val="Arial Narrow"/>
        <family val="2"/>
        <charset val="186"/>
      </rPr>
      <t>vienāds rezultāts</t>
    </r>
  </si>
  <si>
    <t>✦ iestādes pakalpojumu pārvaldības dalībnieku ikdienas rīcība ir atbilstoša vērtībām</t>
  </si>
  <si>
    <t>✦ ir izveidoti pakalpojumu pārvaldības īstenošanai atbilstoši amatu apraksti, kuros ir noteikti amati un lomas pakalpojumu pārvaldības īstenošanai, tostarp: 
       ✦ pakļautība 
       ✦ tiesības
       ✦ pienākumi
       ✦ atbildība</t>
  </si>
  <si>
    <t>✦ ir pietiekoši daudz personāla pakalpojumu pārvaldības uzdevumu veikšanai un pakalpojumu izveides, sniegšanas un pilnveides nosacījumu īstenošanai, atbilstoši pakalpojumu pārvaldības lomām</t>
  </si>
  <si>
    <t>✦ ir apzināta konkrētā pakalpojuma pārvaldībai nepieciešamā informācija (katrā no pakalpojumu pārvaldības mērogiem, līmeņiem un pakalpojumu pārvaldības posmiem ir nepieciešama atšķirīga veida informācija)</t>
  </si>
  <si>
    <t>✦ ir pieejama un tiek izmantota konkrētā pakalpojuma pārvaldībai nepieciešamā informācija, tostarp informācija:
       ✦ vispārējai pakalpojumu pārvaldībai
       ✦ pakalpojumu pārvaldības uzdevumu veikšanai
       ✦ pakalpojumu izveides, sniegšanas un pilnveides nosacījumu īstenošanai
       ✦ pakalpojumu un pakalpojumu pārvaldībai nepieciešamo spēju un resursu nodrošināšanai</t>
  </si>
  <si>
    <t>Vērtēšana</t>
  </si>
  <si>
    <t>Pakalpojumu vide kopumā</t>
  </si>
  <si>
    <t>"Pakalpojuma saimnieks"</t>
  </si>
  <si>
    <t>Plānošana un pilnveide</t>
  </si>
  <si>
    <t>Pilnveides statusi</t>
  </si>
  <si>
    <t>pilnveide nav iesākta</t>
  </si>
  <si>
    <t>pilnveide ir iesākta</t>
  </si>
  <si>
    <t>kopā ir jāplāno un jāpilnveido</t>
  </si>
  <si>
    <t>kopā ir jāvērtē</t>
  </si>
  <si>
    <t>Nemainīt !</t>
  </si>
  <si>
    <t>s</t>
  </si>
  <si>
    <t>Vērtēšanas 
rezultāti</t>
  </si>
  <si>
    <t>✦ Pakalpojumu pārvaldības uzdevumi
 un lomu pienākumi</t>
  </si>
  <si>
    <t>✦ Pakalpojumu izveides, sniegšanas 
un pilnveides nosacījumi</t>
  </si>
  <si>
    <t>✦ Pakalpojumiem un pakalpojumu pārvaldībai nepieciešamās spējas un resursi</t>
  </si>
  <si>
    <t>Nepieciešama plānošana 
un pilnveide</t>
  </si>
  <si>
    <t xml:space="preserve">
Uzsākšana vienreizējām darbībām</t>
  </si>
  <si>
    <t xml:space="preserve">
Pabeigšana vienreizējām darbībām 
vai 
uzsākšana nebeidzamām darbībām</t>
  </si>
  <si>
    <t>Veselības inspekcija</t>
  </si>
  <si>
    <t>Dace Tarasova</t>
  </si>
  <si>
    <t>Atlīdzības izmaksa par dzīvībai vai veselībai nodarīto kaitējumu</t>
  </si>
  <si>
    <t>x</t>
  </si>
  <si>
    <r>
      <rPr>
        <sz val="10"/>
        <color rgb="FFFF0000"/>
        <rFont val="Arial Narrow"/>
        <family val="2"/>
        <charset val="186"/>
      </rPr>
      <t>Daļēji – būtu spējīgi sniegt informāciju, ja tā tiktu pieprasīta</t>
    </r>
    <r>
      <rPr>
        <sz val="10"/>
        <color theme="1"/>
        <rFont val="Arial Narrow"/>
        <family val="2"/>
        <charset val="186"/>
      </rPr>
      <t xml:space="preserve">
• Nav izveidotas vadlīnijas rādītāju noteikšanai
• Nav izveidots process rādītāju noteikšdnai un mērīšanai
• Nav apzināta un ir pieejama daļēji plānošanai nepieciešamā informācija
• Iestādē pašlai netiek veidots pakalpojumu attīstības plāns
• Daļēji ir noteikti galvenie darbības rādītāji (tikai kvantitatīvie)
• Daļēji tiek mērīti galvenie darbības rādītāji </t>
    </r>
  </si>
  <si>
    <r>
      <rPr>
        <sz val="10"/>
        <color rgb="FFFF0000"/>
        <rFont val="Arial Narrow"/>
        <family val="2"/>
        <charset val="186"/>
      </rPr>
      <t>Pakalpojums nav salāgots ar pakalpojumu izveides, sniegšanas un pilnveides nosacījumiem</t>
    </r>
    <r>
      <rPr>
        <sz val="10"/>
        <color theme="1"/>
        <rFont val="Arial Narrow"/>
        <family val="2"/>
        <charset val="186"/>
      </rPr>
      <t xml:space="preserve">
• Nav pietiekošas kompetences saistībā ar nosacījumiem
• Nav izveidotas vadlīnijas
• Nav pieejama informācija par pakalpojumu saņēmēju vajadzībām
• Netiek apzinātas saņēmēju vajadzības
• Daļēji ir noteikti, bet nav saskaņoti pakalpojumu līmeņu vienošanās nosacījumi</t>
    </r>
  </si>
  <si>
    <r>
      <rPr>
        <sz val="10"/>
        <color rgb="FFFF0000"/>
        <rFont val="Arial Narrow"/>
        <family val="2"/>
        <charset val="186"/>
      </rPr>
      <t>Nav apzinātas mainīgās pakalpojumu saņēmēju vajadzības</t>
    </r>
    <r>
      <rPr>
        <sz val="10"/>
        <color theme="1"/>
        <rFont val="Arial Narrow"/>
        <family val="2"/>
        <charset val="186"/>
      </rPr>
      <t xml:space="preserve">
• Nav pietiekoša personāla (nav laiks) aptauju veikšanai
• Esošajam personālam nav pietiekošas kompetences vajadzību noskaidrošanai
• Netiek izmnantoti partneri (tā nav prioritāte)
• Netiek apzinātas saņēmēju vajadzības
• Daļēji ir noteikti, bet nav saskaņoti pakalpojumu līmeņu vienošanās nosacījumi</t>
    </r>
  </si>
  <si>
    <t>• Nav pietiekoša personāla (nav laiks) vajadzību noskaidrošanai
• Esošajam personālam nav pietiekošas kompetences vajadzību noskaidrošanai
• Netiek izmnantoti partneri (tā nav prioritāte)
• Daļēji ir nodrošināts pērsonāls pārvaldības uzdevumu pilnvērtīgai veikšanai
• Pakalpojumu pilnveidē netiek iesaistīti pakalpojumu saņēmēji</t>
  </si>
  <si>
    <t>• Nav pietiekoša personāla (nav laiks) vajadzību noskaidrošanai
• Esošajam personālam nav pietiekošas kompetences vajadzību noskaidrošanai
• Nav pieejama informācija par pakalpojumu saņēmēju vajadzībām
• Netiek apzinātas saņēmēju vajadzības
• Pakalpojumu pilnveidē netiek iesaistīti pakalpojumu saņēmēji</t>
  </si>
  <si>
    <t xml:space="preserve">• Esošajam personālam nav pietiekošas kompetences vajadzību noskaidrošanai
• Nav pieejama informācija par pakalpojumu saņēmēju vajadzībām
• Netiek apzinātas saņēmēju vajadzības
• Nav noteiki un netiek veikti pakalpojuma efektivitātes mērījumi  </t>
  </si>
  <si>
    <t>• Esošajam personālam nav pietiekošas kompetences vērtību noteikšanai
• Jāpilnveido esošā darba organizācija – process, kas nosaka atbildīgo par rādītāju noteikšanu (iespējama specializācija, iekšējs "kompetenču centrs")
• Nav noteikti pakalpojuma rezultatīvākie un efektīvākie sniegšanas veidi</t>
  </si>
  <si>
    <t xml:space="preserve">• Esošajam personālam nav pietiekošas kompetences nepieciešamā nodrošinājuma apzināšanai
• Nav pieejama informācija par visos konkrētā pakalpojuma pārvaldības posmos nepieciešamajām spējām un resursiem  
• Nav noskaidrotas pakalpojumu saņēmēju vajadzības
• Nav noteikti pakalpojuma rezultatīvākie un efektīvākie sniegšanas veidi
• Nav noteikti nepieciešamie pakalpojuma līmeņu vienošanās nosacījumi
• Netiek veikta pakalpojumu sniegšanas apjomu un tiem nepieciešamā nodrošinājuma atbilstības pārvaldība
</t>
  </si>
  <si>
    <t xml:space="preserve">• Esošajam personālam nav pietiekošas kompetences datu analīzei
• Nav pieejams tehnoloģiskais nodrošinājums analītikas veikšanai
• Nenotiek pakalpojumu pārvaldībai nepieciešamo spēju un resursu nodrošināšana
</t>
  </si>
  <si>
    <t xml:space="preserve">• Esošajam personālam nav pietiekošas kompetences pakalpojuma apjomu izmaiņu plānošanai
• Netiek veikta pakalpojumu sniegšanas apjomu un tiem nepieciešamā nodrošinājuma atbilstības pārvaldība
</t>
  </si>
  <si>
    <r>
      <t xml:space="preserve">Izpildam normatīvajā regulējumā noteiktās prasības, neesam apzinājuši pakalpojumu ņēmēju vajadzības.
</t>
    </r>
    <r>
      <rPr>
        <sz val="10"/>
        <rFont val="Arial Narrow"/>
        <family val="2"/>
        <charset val="186"/>
      </rPr>
      <t>• Nav pieejama informācija par pakalpojuma saņēmēju vajadzībām
• Nav noskaidrotas pakalpojumu saņēmēju vajadzības</t>
    </r>
  </si>
  <si>
    <t>• Nav pietiekoša personāla (nav laika)
• Nav noteiktas pakalpojuma ,,kritiskās komponentes"
• Nav sakārtots process, skaidri nosakot, kuram šī sasaiste jāveic</t>
  </si>
  <si>
    <t xml:space="preserve">• Nav pietiekoša personāla (nav laika)
• Nav sakārtots process, skaidri nosakot, kuram šī sasaiste jāveic
• Nav izveidots konkrētās dzīves situācijas apraksts 
• Nav apzinātas pakalpojumu saņēmēju vajadzības konkrētajā dzīves situācijā
</t>
  </si>
  <si>
    <r>
      <rPr>
        <sz val="10"/>
        <rFont val="Arial Narrow"/>
        <family val="2"/>
        <charset val="186"/>
      </rPr>
      <t xml:space="preserve">
</t>
    </r>
    <r>
      <rPr>
        <sz val="10"/>
        <color rgb="FFFF0000"/>
        <rFont val="Arial Narrow"/>
        <family val="2"/>
        <charset val="186"/>
      </rPr>
      <t xml:space="preserve"> </t>
    </r>
  </si>
  <si>
    <t xml:space="preserve">x </t>
  </si>
  <si>
    <r>
      <t xml:space="preserve">Korektīvas darbības tiek veiktas gadījumos, kad tas ir nepieciešams, tomēr ne vienmēr tās tiek  dokumentētas 
</t>
    </r>
    <r>
      <rPr>
        <sz val="10"/>
        <rFont val="Arial Narrow"/>
        <family val="2"/>
        <charset val="186"/>
      </rPr>
      <t>• nepieciešams pilnveidod sūdzību/ierosinājumu vadības procesu</t>
    </r>
    <r>
      <rPr>
        <sz val="10"/>
        <color rgb="FFFF0000"/>
        <rFont val="Arial Narrow"/>
        <family val="2"/>
        <charset val="186"/>
      </rPr>
      <t xml:space="preserve">
</t>
    </r>
    <r>
      <rPr>
        <sz val="10"/>
        <rFont val="Arial Narrow"/>
        <family val="2"/>
        <charset val="186"/>
      </rPr>
      <t xml:space="preserve">• nekonsekventa rezultātu dokumentēšana </t>
    </r>
  </si>
  <si>
    <t xml:space="preserve">• nav informācijas par pieejamības pātraukumu cēloņiem
• nav uzkrātas zināšanas par iespējamiem incidentiem pagātnē, kas sekmētu iespējamo risinājumu/piemērošanu aktuālo pārtraukumu cēloņu novēršanai
</t>
  </si>
  <si>
    <t>• Trūkst zināšanu (pašreiz tiek apgūtas) par pilnveides plānu izveidi.
• Pašreiz tiek apkopota nepieciešamā informācija pilnveides plāna izveidei.
• Nav pilnībā nodrošināta pakalpojuma attīstības īstenošana.</t>
  </si>
  <si>
    <t xml:space="preserve">• Pēc vienotu vadlīniju saņemšanas, jākoriģē pakalpojuma apraksts.
</t>
  </si>
  <si>
    <t>• Pakalpojuma aprakstu nepieciešams papildināt ar iepriekš neminētu pakalpojuma pārvaldībai nepieciešamo informāciju.</t>
  </si>
  <si>
    <r>
      <t xml:space="preserve">• </t>
    </r>
    <r>
      <rPr>
        <sz val="10"/>
        <color rgb="FFFF0000"/>
        <rFont val="Arial Narrow"/>
        <family val="2"/>
      </rPr>
      <t>Nav definētas pakalpojuma kritiskās komponentes</t>
    </r>
    <r>
      <rPr>
        <sz val="10"/>
        <color theme="1"/>
        <rFont val="Arial Narrow"/>
        <family val="2"/>
        <charset val="186"/>
      </rPr>
      <t>.
• Nav noteikta atbildīgā persona atsevišķiem pakalpojuma pārvaldības posmiem.
• Pašreiz nav noteikti pakalpojuma nodrošināšanas rezultatīvākie un efektīvākie veidi.</t>
    </r>
  </si>
  <si>
    <t>• Trūkst zināšanu un izpratnes par pakalpojumu un resursu sasaisti ,,Valsts vienotajā reģistrā"
•Pašreiz minētā funkcija nav deleģēta izpildei.</t>
  </si>
  <si>
    <t>• Apzinot pakalpojumu ņēmēju vajadzības, tiktu iegūta nepieciešamā informācija par 
• Jāidentificē un jāapraksta pakalpojumam atbilstoša dzīves situācija.</t>
  </si>
  <si>
    <t>• Nepieciešama informācija par pakalpojumu ņēmēju vajadzībām, lai izveidotu nepieciešamos pakalpojumu līmeņu vienošanās nosacījumus, kurus atspoguļot pakalpojumu katologā.
• Jāapzin pakalpojumu ņēmēju vajadzības.</t>
  </si>
  <si>
    <t>• Nav noteikti pakalpojuma vienošanās nosacījumi, nav ko kontrolēt.</t>
  </si>
  <si>
    <t>• Nav noteiktas pakalpojuma līmeņu vienošanās nosacījumu un nav apzinātas pakalpojumu ņēmēju vajadzības, tā rezultātā, nav iespējams noteikt šo mērījumu savstarpējo mijiedarbību.</t>
  </si>
  <si>
    <t xml:space="preserve">• Trūkst zināšanu par pakalpojumu teritoriālās piekļūstamības nosacījumu dokumentēšanu ,,Valsts vienotajā reģistrā";
• Jāapzina informācija par pakalpojuma līmeņa vienošanās nosacījumiem;
</t>
  </si>
  <si>
    <t xml:space="preserve">• Trūkst zināšanu par pakalpojuma teritoriālo piekļūstamību un tās salāgošanu ar pakalpojumu saņēmēju vajadzībās un sniedzēju iespējām;
• Jāapzina informācija par pakalpojuma piekļūstamības salāgošanu ar pakalpojumu saņēmēju vajadzībām un sniedzēju iespējām.
</t>
  </si>
  <si>
    <t>• Trūkst zināšanu un nav informācijas par pakalpojuma līmeņa vienošanās nosacījumiem.
• Jāidentificē un jāapzina informācija par pakalpojuma līmeņa vienošanās nosacījumiem atbilstošā teritorijā un vietā.</t>
  </si>
  <si>
    <t>• Trūkst cilvēku, lai sistemātiski veiktu pakalpojumu saņēmēju vajadzību apzināšanu.
• Trūkst zināšanu un izpratnes par nepieciešamību un metodēm pakalpojumu saņēmēju vajadzību monitoringam.
• Nepieciešams apzināt pakalpojumu ņēmēju vajadzības.</t>
  </si>
  <si>
    <t>• Ņemot vērā, ka pakalpojumu ņēmēju vajadzības nav identificētas, nav iespējama pakalpojumu turētāju iespēju un pakalpojumu ņēmēju vajadzību salāgošana.
• Nepieciešams apzināt pakalpojumu ņēmēju vajadzības.</t>
  </si>
  <si>
    <t>• Nepieciešams pilnveidot pakalpojumu sniegšanas procesu, iekļaujot atsevišķu sadaļu atgriezeniskās saites iegūšanai;
• Nepieciešams uzlabot pakalpojumu saņēmēju viedokļa izzināšanas procesu.</t>
  </si>
  <si>
    <t>• Jāapzin iespējamie apdraudējumi, jāveic risku analīze, un jāizveido apdraudējuma ietekmes mazināšanas plānu.</t>
  </si>
  <si>
    <t>• Trūkst informācijas par pakalpojumu pārvaldībai un pakalpojumu kultūrai raksturīgām vērtībām.
• Nepieciešamas vadlīnijas pakalpojumu kultūrai atbilstošu vērtību definēšanai.
• Nepieciešams metodiskais atbalsts no VARAM.</t>
  </si>
  <si>
    <t>• Pašreiz nav apzinātas un dokumentētas pakalpojuma pārvaldības vērtības, kā rezultātā, kāda informācija nav pieejama pakalpojuma pārvaldībā iesaistītajiem.</t>
  </si>
  <si>
    <t>• Pašreiz nav ko popularizēt.</t>
  </si>
  <si>
    <t>• Nevar popularizēt vērtībām atbilstošu rīcību, ja nav noteiktas konkrētas vērtības.</t>
  </si>
  <si>
    <r>
      <rPr>
        <sz val="10"/>
        <rFont val="Arial Narrow"/>
        <family val="2"/>
        <charset val="186"/>
      </rPr>
      <t>• Vērtības nav noteiktas atbilstoši pakalpojumu pārvaldības prasībām un kultūrai.</t>
    </r>
    <r>
      <rPr>
        <sz val="10"/>
        <color rgb="FFFF0000"/>
        <rFont val="Arial Narrow"/>
        <family val="2"/>
        <charset val="186"/>
      </rPr>
      <t xml:space="preserve">
</t>
    </r>
    <r>
      <rPr>
        <sz val="10"/>
        <rFont val="Arial Narrow"/>
        <family val="2"/>
        <charset val="186"/>
      </rPr>
      <t>• Lai noteiktu vai darbinieku rīcība ir atbilstoša vērtībām, nepieciešams definēt pakalpojumu kultūrai atbilstošas vērtības.</t>
    </r>
  </si>
  <si>
    <t>•  Trūkst zināšanu pakalpojuma pārvaldības attīstības līmeņa noteikšanai.
• Nepieciešams apzināt Inspekcijas pakalpojuma pārvaldības līmeni.</t>
  </si>
  <si>
    <t>• Neskatoties uz to, ka pakalpojums tiek nodrošināts, iestādei joprojām ir atšķirīgi viedokļi par pakalpojumu pārvaldības jēgu un nepieciešamību pašreiz piedāvātajā variantā.
• Lai objektīvi spriestu par konkrētā rādītāja izpildi, būtu nepieciešams veikt pakalpojumu pārvaldības dalībnieku viedokļus, izpēti un analīzi.</t>
  </si>
  <si>
    <t>• Nepieciešams pilnveidot pakalpojuma pārvaldības procesu tajā definējot par pakalpojumu pārvaldību atbildīgās personas, veikt izmaiņas atbildīgo personu amatu aprakstos, skaidri nosakot pakļautību, tiesības (..).
• jāveic pakalpojumu vides pilnveide Inspekcijā.</t>
  </si>
  <si>
    <r>
      <t xml:space="preserve">• </t>
    </r>
    <r>
      <rPr>
        <sz val="10"/>
        <color rgb="FFFF0000"/>
        <rFont val="Arial Narrow"/>
        <family val="2"/>
        <charset val="186"/>
      </rPr>
      <t xml:space="preserve">Atbilst daļēji, jo ņemot vērā faktu, ka pakalpojums tiek nodrošināts, var pieņemt, ka iesaistītie darbinieki ir atbilstoši, tomēr trūkst objektīvi konstatējami dati.
</t>
    </r>
    <r>
      <rPr>
        <sz val="10"/>
        <rFont val="Arial Narrow"/>
        <family val="2"/>
        <charset val="186"/>
      </rPr>
      <t>• Trūkst zināšanu, lai izveidotu metodoloģiju, pēc kuras balstoties, noteikt, vai pakalpojumu pārvaldības procesā iesaistīto personu rakstura iezīmes atbilst veicamajiem pienākumiem.
•  Trūkst objektīvu datu par iesaistīto darbinieku raksturu iezīmju atbilstību veicamajiem pienākumiem.</t>
    </r>
  </si>
  <si>
    <r>
      <t xml:space="preserve">Novērtējums "atbilst daļēji", jo pašreiz valsts vienotajā reģistrā  pakalpojums tikai reģistrēts.
</t>
    </r>
    <r>
      <rPr>
        <sz val="10"/>
        <rFont val="Arial Narrow"/>
        <family val="2"/>
        <charset val="186"/>
      </rPr>
      <t>• Nepieciešama pakalpojumu pārvaldes procesa pilnveide, nosakot konkrētu atbildīgo (-s) par informācijas uzturēšanu vienotajā reģistrā.
• jāizveido ar pakalpojumu saistītās dzīves situācijas apraksts.
• jāveic resursu reģistrēšana vienotajā reģistrā.
• jāveic pakalpojumu vides pilnveide Inspekcijā. 
• jāveic ar pakalpojumu uzturēšanu saistītās darbības.</t>
    </r>
  </si>
  <si>
    <t>• jāizveido Valsts un nozares vadošo iestāžu piedāvājumā nav vienota pieteikumu vadības sistēmas piedāvājuma.
• Inspekcijas rīcībā nav tādu digitālu risinājumu, kas varētu pildīt pieteikumu vadības sistēmas funkcijas.
• esošajā finansu situācijā nav iespēju iegādāties šim nolūkam paredzētu programnodrošinājumu vai programnodrošinājuma izstrādi.</t>
  </si>
  <si>
    <r>
      <t xml:space="preserve">Piešķirts vērtējums "atbilst daļēji", jo konkrētā pakalpojuma nodrošināšanā nav iespējama situācija, kad pakalpojuma vadītājs nosaka nepieciešamās informācijas veidu pakalpojuma sniegšanai un saņemšanai (to nosaka ārejās normatīvs).
</t>
    </r>
    <r>
      <rPr>
        <sz val="10"/>
        <rFont val="Arial Narrow"/>
        <family val="2"/>
        <charset val="186"/>
      </rPr>
      <t>• trūkst zināšanu par pakalpojumu pārvaldībai nepieciešamās informācijas raksturu un apjomu.
• nepieciešams apzināt pakalpojumu ņēmēju vajadzības.
• nepieciešams noteikt pakalpojumu sniegšanas rezultatīvākozs un efektīvākos veidus.</t>
    </r>
  </si>
  <si>
    <r>
      <t xml:space="preserve">Piešķirts vērtējums "atbilst daļēji", jo pakalpojums ir izveidots un tiek nodrošināts, kas liecina par to, ka Inspekcijas rīcībā ir informācija, kas nepieciešama pakalpojuma pārvaldībai, jautājums tikai cik pilnīga ir šī informācija.
</t>
    </r>
    <r>
      <rPr>
        <sz val="10"/>
        <rFont val="Arial Narrow"/>
        <family val="2"/>
        <charset val="186"/>
      </rPr>
      <t xml:space="preserve">• trūkst zināšanu par pakalpojumu pārvaldībai nepieciešamās informācijas raksturu un apjomu.
• trūkst informācijas par pakalpojumu ņēmēju vajadzībām.
• nepieciešams apzināt pakalpojumu ņēmēju vajadzības.
</t>
    </r>
  </si>
  <si>
    <t>Sākotnēji piešķirtais vērtējums "atbilst daļēji" nomainīts pret "neattiecas". Lai arī pakalpojuma nodrošināšana lielā mērā atkarīga no āŗējā normatīvā noteiktā, attiecībā uz pakalpojuma pārvaldību nav nepieciešams specializēts normatīvais regulējums. Pakalpojuma pārvaldību var īstenot tieši tāpat kā jebkuru citu attiecīgā līmeņa pakalpojumu.</t>
  </si>
  <si>
    <t>• Nav izveidotas, tādēļ arī nav pieejamas valstī vienotas, ar pakalpojumu pārvaldību saistītas, vadlīnijas;
• Tiklīdz būs pieejamas vadlīnijas, pakalpojuma vadītājs pārskatīs pakalpojuma pilnveides plānu, pielāgojot to vadlīnijām.</t>
  </si>
  <si>
    <t>• Nozarē nav izveidotas un pieejamas vienotas un specializētas vadlīnijas, jo pakalpojums ir specifisks.
• Tiklīdz būs pieejamas vadlīnijas, pakalpojuma vadītājs pārskatīs pakalpojuma pilnveides plānu, pielāgojot to vadlīnijām.</t>
  </si>
  <si>
    <r>
      <rPr>
        <sz val="10"/>
        <color rgb="FFFF0000"/>
        <rFont val="Arial Narrow"/>
        <family val="2"/>
      </rPr>
      <t>• Vērtējums ,,atbilst daļēji", jo Inspekcijā ir izstrādāta kārtība un procedūras pakalpojumam nodrošināšanai, tomēr ņemot vērā "Politikas" uzstādījumus esošo kārtību nepieciešams pilnveidot.</t>
    </r>
    <r>
      <rPr>
        <sz val="10"/>
        <color theme="1"/>
        <rFont val="Arial Narrow"/>
        <family val="2"/>
        <charset val="186"/>
      </rPr>
      <t xml:space="preserve">
• Trūkst informācijas un zināšanu par pamatnostādnēm un principiem, kas piemērojami esošo kārtību pilnveidei.
• Tiklīdz būs pieejamas vadlīnijas, pakalpojuma vadītājs pārskatīs esošo kārtību veicot nepieciešamās izmaiņas un vai papildinājumus.</t>
    </r>
  </si>
  <si>
    <t>Nomainījām uz "atbilst pilnībā", jo esam noteikuši tik rādītājus cik noteicām un šos mēs mēram un nodrošinam kontroli</t>
  </si>
  <si>
    <t>• Ņemot vērā, ka pakalpojuma pārvaldība joprojām ir jauna lieta, ir nepieciešams pārskatīt un pilnveidot pakalpojuma aprakstus "Valsts vienotajā reģistrā".</t>
  </si>
  <si>
    <t>Vērtība tika mainīta no "atbilst daļēji" uz "atbilst pilnībā"</t>
  </si>
  <si>
    <t>Vērtība "atbilst daļēji" tika mainīta uz "atbilst pilnībā"</t>
  </si>
  <si>
    <t>• Trūkst pārliecības par pilnvērtīgas "saimnieka attieksmes" piemērošanu iespējamību pašreizējā situācijā;
• Nepieciešams izstrādāt visaptveršu iestādes pakalpojumu pārvaldības plānu kurā ietverti "saimnieka attieksmes" principa atbilstoši pasākumi.</t>
  </si>
  <si>
    <t>VARAM</t>
  </si>
  <si>
    <t>• Nav izlasīta – iepazīta pakalpojumu pārvaldības politika</t>
  </si>
  <si>
    <t>–</t>
  </si>
  <si>
    <t>• Pakalpojumu vadītājam nepieciešams papildināt zināšanas ar pakalpojumu pārvaldību saistītās jomās
• Nepieciešamas VARAM sagatavotās vadlīnijas un apmācība</t>
  </si>
  <si>
    <r>
      <t xml:space="preserve">Piešķirts vērtējums "atbilst daļēji", jo pašreizējā situācijā ir pieejama un tiek izmantota tikai tā informācija, kas nodrošina vispārēju pakalpojuma pārvaldību, tai skaitā pakalpojuma sniegšanai un pilnveides nosacījumu īstenošanai nepieciešamā informācija.
</t>
    </r>
    <r>
      <rPr>
        <sz val="10"/>
        <rFont val="Arial Narrow"/>
        <family val="2"/>
        <charset val="186"/>
      </rPr>
      <t>• trūkst zināšanu par pakalpojumu pārvaldībai nepieciešamās informācijas raksturu un apjomu</t>
    </r>
  </si>
  <si>
    <t>• Ja valstī tiks izveidoti vienoti, ar pakalpojumu pārvaldību saistīti, procesi, pakalpojuma vadītājs pielāgos pakalpojuma vadību atbilstoši šiem procesiem.</t>
  </si>
  <si>
    <t>• Ja nozarē tiks izveidoti vienoti, ar pakalpojumu pārvaldību saistīti, procesi, pakalpojuma vadītājs pielāgos pakalpojuma vadību atbilstoši šiem procesiem.</t>
  </si>
  <si>
    <r>
      <t>Vērtējums ,,atbilst daļēji", jo Inspekcijā ir izveidoti un pieejami ar pakalpojumu pārvaldību saistīti procesi, tomēr to klāsts pilnībā "nenosedz" visus pakalpojuma pārvaldības aspektus</t>
    </r>
    <r>
      <rPr>
        <sz val="10"/>
        <color theme="1"/>
        <rFont val="Arial Narrow"/>
        <family val="2"/>
        <charset val="186"/>
      </rPr>
      <t xml:space="preserve">
• Ja iestādē tiks izveidoti vienoti, ar pakalpojumu pārvaldību saistīti, procesi, pakalpojuma vadītājs pielāgos pakalpojuma vadību atbilstoši šiem procesiem.</t>
    </r>
  </si>
  <si>
    <t>Andrejs Cvetkovs</t>
  </si>
  <si>
    <t>VARAM
VM</t>
  </si>
  <si>
    <r>
      <t xml:space="preserve">Vērtējums "atbilst daļēji", jo pašreiz tiek izmantotas tikai atsevišķas koplietošanas komponentes.
</t>
    </r>
    <r>
      <rPr>
        <sz val="10"/>
        <rFont val="Arial Narrow"/>
        <family val="2"/>
        <charset val="186"/>
      </rPr>
      <t xml:space="preserve">• Pakalpojumu pārvaldībā iesaistītajiem darbiniekiem trūkst zināšanu par koplietošanas komponenšu veidiem un iespējām, kā arī par to iespējamu izmntošanu pakalpojuma nodrošināšanā.
</t>
    </r>
    <r>
      <rPr>
        <b/>
        <sz val="10"/>
        <color rgb="FF00B050"/>
        <rFont val="Arial Narrow"/>
        <family val="2"/>
        <charset val="186"/>
      </rPr>
      <t>• Jānosaka pakalpojumu sniegšanas un uzturēšanas rezultatīvākie un efektīvākie veidi, tādējādi ļaujot objektīvi izvēlēties konkrētam pakalpojumam atbilstošākās koplietošanas komponentes.</t>
    </r>
    <r>
      <rPr>
        <sz val="10"/>
        <color rgb="FFFF0000"/>
        <rFont val="Arial Narrow"/>
        <family val="2"/>
        <charset val="186"/>
      </rPr>
      <t xml:space="preserve"> (JĀSĀK AR ŠĪ NOSACĪJUMA IZPILDI, KAS ĪSTENOJAMA SADARBĪBĀ AR PAKALPOJUMA KOPUMA VADĪTĀJU)</t>
    </r>
  </si>
  <si>
    <t>Sākotnējā vērtējuma "atbilst daļēji" nomaiņa uz "atbilst pilnībā"</t>
  </si>
  <si>
    <t>???</t>
  </si>
  <si>
    <t>Inārija Dzene</t>
  </si>
  <si>
    <t>Alla Nogotkova</t>
  </si>
  <si>
    <r>
      <t xml:space="preserve">• Trūkst zināšanu un izpratnes par to, kā veikt pakalpojuma saņēmēju vajadzību apzināšanu.
• Jāapzin pakalpojumu saņēmēju vajadzības.
• Jāizveido konkrētas dzīves situācijas apraksts, ar kuru mēs varētu sasaistīt attiecīgo pakalpojumu.
</t>
    </r>
    <r>
      <rPr>
        <sz val="10"/>
        <color rgb="FFFF0000"/>
        <rFont val="Arial Narrow"/>
        <family val="2"/>
        <charset val="186"/>
      </rPr>
      <t>Sāksim ar dzīves situācijas apraksta izveidošanu.</t>
    </r>
    <r>
      <rPr>
        <sz val="10"/>
        <color theme="1"/>
        <rFont val="Arial Narrow"/>
        <family val="2"/>
        <charset val="186"/>
      </rPr>
      <t xml:space="preserve">
</t>
    </r>
  </si>
  <si>
    <r>
      <t xml:space="preserve">•  Trūkst informācijas par to, vai pakalpojums pilnībā apmierina pakalpojuma saņēmēju.
• Jāapzin pakalpojumu ņēmēju vajadzības.
</t>
    </r>
    <r>
      <rPr>
        <sz val="10"/>
        <color rgb="FFFF0000"/>
        <rFont val="Arial Narrow"/>
        <family val="2"/>
        <charset val="186"/>
      </rPr>
      <t>Jāveic pakalpojumu saņēmēju vajadzību apmierinātības mērījuma veikšana.</t>
    </r>
  </si>
  <si>
    <r>
      <t xml:space="preserve">Piešķirts vērtējums "atbilst daļēji", jo vienotais normatīvais regulējums nav pilnībā izstrādāts.
</t>
    </r>
    <r>
      <rPr>
        <sz val="10"/>
        <color theme="1"/>
        <rFont val="Arial Narrow"/>
        <family val="2"/>
        <charset val="186"/>
      </rPr>
      <t>Valstī vienoto normatīvo regulējumu veido VARAM
Ir jāseko izmaiņām un jāpārstāv pakalpojuma interesese normatīvā regulējuma izveides procesā</t>
    </r>
  </si>
  <si>
    <t>VM</t>
  </si>
  <si>
    <r>
      <t xml:space="preserve">✦ pakalpojumu pārvaldības īstenošanai piesaistītie partneri tiek pārvaldīti, tostarp:
       ✦ ir noslēgtas vienošanās, kas ietver pakalpojumu līmeņu nosacījumus
       </t>
    </r>
    <r>
      <rPr>
        <sz val="10"/>
        <color rgb="FFFF0000"/>
        <rFont val="Arial Narrow"/>
        <family val="2"/>
        <charset val="186"/>
      </rPr>
      <t>✦ partneri tiek regulāri vērtēti</t>
    </r>
  </si>
  <si>
    <r>
      <rPr>
        <sz val="10"/>
        <color rgb="FFFF0000"/>
        <rFont val="Arial Narrow"/>
        <family val="2"/>
        <charset val="186"/>
      </rPr>
      <t>Piešķirts vērtējums "atbilst daļēji", jo partneru vērtēšana nav pastāvīgs un strukturāli pārvaldīts process.</t>
    </r>
    <r>
      <rPr>
        <sz val="10"/>
        <color theme="1"/>
        <rFont val="Arial Narrow"/>
        <family val="2"/>
        <charset val="186"/>
      </rPr>
      <t xml:space="preserve">
• Nepieciešams pilnveidot pakalpojumu pārvaldības procesu, paredzot kārtību kādā tiek nodrošināta piesaistīto partneru regulāra novērtēšana.</t>
    </r>
  </si>
  <si>
    <r>
      <t xml:space="preserve">• </t>
    </r>
    <r>
      <rPr>
        <sz val="10"/>
        <color rgb="FFFF0000"/>
        <rFont val="Arial Narrow"/>
        <family val="2"/>
        <charset val="186"/>
      </rPr>
      <t>Atbilst daļēji, jo lai pakalpojumu pilnveidotu atbilstoši politikā noteiktajām prasībām, pakalpojuma pārvaldībā iesaistīto darbinieku skaitu vajadzētu palielināt.</t>
    </r>
    <r>
      <rPr>
        <sz val="10"/>
        <color theme="1"/>
        <rFont val="Arial Narrow"/>
        <family val="2"/>
        <charset val="186"/>
      </rPr>
      <t xml:space="preserve">
• Nav pietiekošs finansējums personāla attīstībai, skaita palielināšanai
• Netiek pilnvērtīgi veikta speju salāgošana ar pakalpojumam nepieciešamo
</t>
    </r>
    <r>
      <rPr>
        <b/>
        <sz val="10"/>
        <color theme="1"/>
        <rFont val="Arial Narrow"/>
        <family val="2"/>
        <charset val="186"/>
      </rPr>
      <t>VISPIRMS</t>
    </r>
    <r>
      <rPr>
        <sz val="10"/>
        <color theme="1"/>
        <rFont val="Arial Narrow"/>
        <family val="2"/>
        <charset val="186"/>
      </rPr>
      <t xml:space="preserve"> </t>
    </r>
    <r>
      <rPr>
        <b/>
        <sz val="10"/>
        <color theme="1"/>
        <rFont val="Arial Narrow"/>
        <family val="2"/>
        <charset val="186"/>
      </rPr>
      <t>BŪTU VĒLAMS IDENTIFICĒT PAKALPOJUMA IZPILDEI NEPIECIEŠAMO PERSONĀLU –APRĒĶINS
PĒC TAM I.DZENE</t>
    </r>
  </si>
  <si>
    <r>
      <t xml:space="preserve">✦ lēmums par pakalpojuma teritoriālo piekļūstamību (iespēju pakalpojumu pieprasīt, saņemt un nodrošināt atbalstu tā pieprasīšanai un saņemšanai) ir pieņemts pamatoti, izvērtējot:
       ✦ valsts reģionālo politiku
       ✦ plānošanas reģionu teritorijas plānošanas dokumentos noteikto pakalpojumu izvietojumu (tīklu)
</t>
    </r>
    <r>
      <rPr>
        <sz val="10"/>
        <color rgb="FFFF0000"/>
        <rFont val="Arial Narrow"/>
        <family val="2"/>
        <charset val="186"/>
      </rPr>
      <t xml:space="preserve">       ✦ nozares, pašvaldības un iestādes pakalpojumu attīstības plānu</t>
    </r>
    <r>
      <rPr>
        <sz val="10"/>
        <color theme="1"/>
        <rFont val="Arial Narrow"/>
        <family val="2"/>
        <charset val="186"/>
      </rPr>
      <t xml:space="preserve">
       ✦ konkrētā pakalpojuma būtību un specifiku
       ✦ pakalpojuma saņēmējiem nepieciešamo un pakalpojuma sniedzējiem iespējamo teritoriālo pārklājumu vai konkrētas vietas
       ✦ konkrētam pakalpojumam pieejamos pakalpojuma pieprasīšanas, pakalpojuma saņemšanas un atbalsta saņemšanas kanālus</t>
    </r>
  </si>
  <si>
    <r>
      <t xml:space="preserve">✦ pakalpojumam ir apzināti iespējamie </t>
    </r>
    <r>
      <rPr>
        <sz val="10"/>
        <rFont val="Arial Narrow"/>
        <family val="2"/>
        <charset val="186"/>
      </rPr>
      <t>drošības apdraudējum</t>
    </r>
    <r>
      <rPr>
        <sz val="10"/>
        <color theme="1"/>
        <rFont val="Arial Narrow"/>
        <family val="2"/>
        <charset val="186"/>
      </rPr>
      <t>i gan elektroniskā, gan fiziskā vidē, ir veikta risku analīze un ir izveidots plāns apdraudējuma ietekmes un varbūtības samazināšanai</t>
    </r>
  </si>
  <si>
    <r>
      <t xml:space="preserve">• Trūkst zināšanu un izpratnes par risku pārvaldību, kā rezultātā, pašreiz nav apzināti ar pakalpojumu nodrošinājumu saistīties drošības apdraudējumi, kā arī nav veikta risku analīze šādā griezumā.
• Trūkst infromācija apdraudējuma ietekmes mazināšanas plāna izstrādei. 
</t>
    </r>
    <r>
      <rPr>
        <b/>
        <sz val="10"/>
        <color rgb="FFFF0000"/>
        <rFont val="Arial Narrow"/>
        <family val="2"/>
        <charset val="186"/>
      </rPr>
      <t>1. jāapzin došības apdraudējumi;</t>
    </r>
    <r>
      <rPr>
        <sz val="10"/>
        <color rgb="FFFF0000"/>
        <rFont val="Arial Narrow"/>
        <family val="2"/>
        <charset val="186"/>
      </rPr>
      <t>2. jāidentificē riski; 3. jāanalizē riski; 4.jāizveido risku mazinošo plānu.</t>
    </r>
  </si>
  <si>
    <r>
      <t xml:space="preserve">• Nepieciešams ieviest pieprasījuma vadības sistēmu.
</t>
    </r>
    <r>
      <rPr>
        <sz val="10"/>
        <color rgb="FFFF0000"/>
        <rFont val="Arial Narrow"/>
        <family val="2"/>
        <charset val="186"/>
      </rPr>
      <t>Esošajā finansu situācijā nav iespēju iegādāties šim nolūkam paredzētu programnodrošinājumu vai programnodrošinājuma izstrādi.</t>
    </r>
  </si>
  <si>
    <r>
      <t>✦ pakalpojumam ir viegli saprotams, vienkāršs un ērts pakalpojuma pieprasīšanas un saņemšanas process un nosacījumi, tostarp process ir:
       ✦</t>
    </r>
    <r>
      <rPr>
        <sz val="10"/>
        <color rgb="FFFF0000"/>
        <rFont val="Arial Narrow"/>
        <family val="2"/>
        <charset val="186"/>
      </rPr>
      <t xml:space="preserve"> vienkāršs, ērts un ātrs</t>
    </r>
    <r>
      <rPr>
        <sz val="10"/>
        <color theme="1"/>
        <rFont val="Arial Narrow"/>
        <family val="2"/>
        <charset val="186"/>
      </rPr>
      <t xml:space="preserve">
       ✦ "pierasts" un intuitīvs – tas neprasa speciālas zināšanas
       ✦ veicina "pareizu rīcību" gan no pakalpojuma saņēmēju, gan pakalpojuma sniedzēju puses</t>
    </r>
  </si>
  <si>
    <r>
      <rPr>
        <sz val="10"/>
        <color rgb="FFFF0000"/>
        <rFont val="Arial Narrow"/>
        <family val="2"/>
        <charset val="186"/>
      </rPr>
      <t xml:space="preserve">Piešķirta vērtība ,,atbilst daļēji", jo: 
• pakalpojuma izpilds laiks nevar būt ātrs;
• pakalpojumus ir komplicētas un prasa no pakalpojuma sniedzēja specifiskas zināšanas un prasmes.
</t>
    </r>
    <r>
      <rPr>
        <sz val="10"/>
        <color theme="1"/>
        <rFont val="Arial Narrow"/>
        <family val="2"/>
        <charset val="186"/>
      </rPr>
      <t xml:space="preserve">• Konkrētā novērtējuma vērtība ir fakta konstatācija, kas balstīta pakalpojuma specifikā, kura izpildi nosaka normatīvais regulējums (PTL,MK not.1268 u.c.) 
</t>
    </r>
    <r>
      <rPr>
        <b/>
        <sz val="10"/>
        <color rgb="FFFF0000"/>
        <rFont val="Arial Narrow"/>
        <family val="2"/>
        <charset val="186"/>
      </rPr>
      <t>NESAREDZAM PILNVEIDES IESPĒJAS</t>
    </r>
    <r>
      <rPr>
        <sz val="10"/>
        <color theme="1"/>
        <rFont val="Arial Narrow"/>
        <family val="2"/>
        <charset val="186"/>
      </rPr>
      <t xml:space="preserve">
</t>
    </r>
  </si>
  <si>
    <r>
      <t xml:space="preserve">✦ pakalpojuma pieprasījuma tehnoloģiskais nodrošinājums (tostarp e-formas, e-lietotnes un mobilās aplikācijas) ir sasaistīts ar pamatdarbības sistēmām, un </t>
    </r>
    <r>
      <rPr>
        <b/>
        <sz val="10"/>
        <color theme="1"/>
        <rFont val="Arial Narrow"/>
        <family val="2"/>
        <charset val="186"/>
      </rPr>
      <t>pakalpojuma rezultātu</t>
    </r>
    <r>
      <rPr>
        <sz val="10"/>
        <color theme="1"/>
        <rFont val="Arial Narrow"/>
        <family val="2"/>
        <charset val="186"/>
      </rPr>
      <t xml:space="preserve"> ir iespējams sagatavot elektroniskā vidē, bez personāla "roku darba"</t>
    </r>
  </si>
  <si>
    <r>
      <rPr>
        <sz val="10"/>
        <rFont val="Arial Narrow"/>
        <family val="2"/>
        <charset val="186"/>
      </rPr>
      <t xml:space="preserve">Atzīmējām , ka atbilst pilnībā, jo nodrošinām </t>
    </r>
    <r>
      <rPr>
        <b/>
        <sz val="10"/>
        <color rgb="FFFF0000"/>
        <rFont val="Arial Narrow"/>
        <family val="2"/>
        <charset val="186"/>
      </rPr>
      <t>pēc iespējas</t>
    </r>
    <r>
      <rPr>
        <b/>
        <sz val="10"/>
        <rFont val="Arial Narrow"/>
        <family val="2"/>
        <charset val="186"/>
      </rPr>
      <t xml:space="preserve"> </t>
    </r>
    <r>
      <rPr>
        <sz val="10"/>
        <rFont val="Arial Narrow"/>
        <family val="2"/>
        <charset val="186"/>
      </rPr>
      <t>saprotamā valodā.</t>
    </r>
    <r>
      <rPr>
        <sz val="10"/>
        <color rgb="FFFF0000"/>
        <rFont val="Arial Narrow"/>
        <family val="2"/>
        <charset val="186"/>
      </rPr>
      <t xml:space="preserve">
</t>
    </r>
  </si>
  <si>
    <r>
      <t xml:space="preserve">✦ ārvalstu iedzīvotājiem un uzņēmējiem ir nodrošināta pakalpojuma pieprasīšana un saņemšana </t>
    </r>
    <r>
      <rPr>
        <sz val="10"/>
        <color rgb="FFFF0000"/>
        <rFont val="Arial Narrow"/>
        <family val="2"/>
        <charset val="186"/>
      </rPr>
      <t>pēc iespējas</t>
    </r>
    <r>
      <rPr>
        <sz val="10"/>
        <color theme="1"/>
        <rFont val="Arial Narrow"/>
        <family val="2"/>
        <charset val="186"/>
      </rPr>
      <t xml:space="preserve"> saprotamā valodā</t>
    </r>
  </si>
  <si>
    <t xml:space="preserve">nomainījām uz atbilst, jo ir nodrošināta iespēja saņemt palīdzību (atbalstu) ārvalstu iedzīvotājiem
</t>
  </si>
  <si>
    <r>
      <t xml:space="preserve">• Nepieciešams veicināt izpratni par partneru nozīmīgo lomu pakalpojuma pilnveides aktivitāšu plānošanā.
• Pilnveides plānošanā nepieciešams iesaistīt partnerus.
</t>
    </r>
    <r>
      <rPr>
        <sz val="10"/>
        <color rgb="FFFF0000"/>
        <rFont val="Arial Narrow"/>
        <family val="2"/>
        <charset val="186"/>
      </rPr>
      <t>Aptaujāt partnerus attiecībā uz viņu iesaisti pakalpojuma un potenciālo pienesumu pakalpojuma pilnveidē - ārpakalpojuma ārsti eksperti, NVD. Kā viņi var ņemt dalību pilnveidē? utt.</t>
    </r>
  </si>
  <si>
    <t>NVD, ārpakalpojumi (ārsti)</t>
  </si>
  <si>
    <r>
      <t xml:space="preserve">✦ pakalpojums atbilst valsts, nozares vai pašvaldības, </t>
    </r>
    <r>
      <rPr>
        <b/>
        <sz val="10"/>
        <color theme="1"/>
        <rFont val="Arial Narrow"/>
        <family val="2"/>
        <charset val="186"/>
      </rPr>
      <t>vai iestādes</t>
    </r>
    <r>
      <rPr>
        <sz val="10"/>
        <color theme="1"/>
        <rFont val="Arial Narrow"/>
        <family val="2"/>
        <charset val="186"/>
      </rPr>
      <t xml:space="preserve"> attīstības prioritātēm un mērķiem – ir skaidri apzināta pakalpojuma loma un devums attīstības prioritāšu un mērķu īstenošanā</t>
    </r>
  </si>
  <si>
    <r>
      <t xml:space="preserve">✦ apzina konkrēta pakalpojuma galveno saņēmēju grupu </t>
    </r>
    <r>
      <rPr>
        <sz val="10"/>
        <color rgb="FFFF0000"/>
        <rFont val="Arial Narrow"/>
        <family val="2"/>
        <charset val="186"/>
      </rPr>
      <t>vajadzības</t>
    </r>
    <r>
      <rPr>
        <sz val="10"/>
        <color theme="1"/>
        <rFont val="Arial Narrow"/>
        <family val="2"/>
        <charset val="186"/>
      </rPr>
      <t xml:space="preserve"> un </t>
    </r>
    <r>
      <rPr>
        <sz val="10"/>
        <color rgb="FFFF0000"/>
        <rFont val="Arial Narrow"/>
        <family val="2"/>
        <charset val="186"/>
      </rPr>
      <t>pieprasījumu</t>
    </r>
    <r>
      <rPr>
        <sz val="10"/>
        <color theme="1"/>
        <rFont val="Arial Narrow"/>
        <family val="2"/>
        <charset val="186"/>
      </rPr>
      <t xml:space="preserve"> pēc pakalpojuma, tostarp:
       ✦ iespējamos apjomus
       ✦ nepieciešamo rezultātu
       ✦ pakalpojuma saņemšanas veidu</t>
    </r>
  </si>
  <si>
    <r>
      <t xml:space="preserve">✦ </t>
    </r>
    <r>
      <rPr>
        <sz val="10"/>
        <color rgb="FFFF0000"/>
        <rFont val="Arial Narrow"/>
        <family val="2"/>
        <charset val="186"/>
      </rPr>
      <t>seko</t>
    </r>
    <r>
      <rPr>
        <sz val="10"/>
        <color theme="1"/>
        <rFont val="Arial Narrow"/>
        <family val="2"/>
        <charset val="186"/>
      </rPr>
      <t xml:space="preserve"> konkrēta pakalpojuma galveno saņēmēju grupu </t>
    </r>
    <r>
      <rPr>
        <sz val="10"/>
        <color rgb="FFFF0000"/>
        <rFont val="Arial Narrow"/>
        <family val="2"/>
        <charset val="186"/>
      </rPr>
      <t>vajadzību izmaiņu tendencēm</t>
    </r>
    <r>
      <rPr>
        <sz val="10"/>
        <color theme="1"/>
        <rFont val="Arial Narrow"/>
        <family val="2"/>
        <charset val="186"/>
      </rPr>
      <t xml:space="preserve"> un </t>
    </r>
    <r>
      <rPr>
        <sz val="10"/>
        <color rgb="FFFF0000"/>
        <rFont val="Arial Narrow"/>
        <family val="2"/>
        <charset val="186"/>
      </rPr>
      <t>novērtē to ietekmi</t>
    </r>
    <r>
      <rPr>
        <sz val="10"/>
        <color theme="1"/>
        <rFont val="Arial Narrow"/>
        <family val="2"/>
        <charset val="186"/>
      </rPr>
      <t xml:space="preserve"> uz pakalpojumu</t>
    </r>
  </si>
  <si>
    <r>
      <t xml:space="preserve">✦ </t>
    </r>
    <r>
      <rPr>
        <sz val="10"/>
        <color rgb="FFFF0000"/>
        <rFont val="Arial Narrow"/>
        <family val="2"/>
        <charset val="186"/>
      </rPr>
      <t>visos</t>
    </r>
    <r>
      <rPr>
        <sz val="10"/>
        <color theme="1"/>
        <rFont val="Arial Narrow"/>
        <family val="2"/>
        <charset val="186"/>
      </rPr>
      <t xml:space="preserve"> konkrēta pakalpojuma </t>
    </r>
    <r>
      <rPr>
        <sz val="10"/>
        <color rgb="FFFF0000"/>
        <rFont val="Arial Narrow"/>
        <family val="2"/>
        <charset val="186"/>
      </rPr>
      <t>pārvaldības posmos</t>
    </r>
    <r>
      <rPr>
        <sz val="10"/>
        <color theme="1"/>
        <rFont val="Arial Narrow"/>
        <family val="2"/>
        <charset val="186"/>
      </rPr>
      <t xml:space="preserve"> apzina, plāno un pieprasa konkrēta pakalpojuma </t>
    </r>
    <r>
      <rPr>
        <sz val="10"/>
        <color rgb="FFFF0000"/>
        <rFont val="Arial Narrow"/>
        <family val="2"/>
        <charset val="186"/>
      </rPr>
      <t>pārvaldībai nepieciešamo</t>
    </r>
    <r>
      <rPr>
        <sz val="10"/>
        <color theme="1"/>
        <rFont val="Arial Narrow"/>
        <family val="2"/>
        <charset val="186"/>
      </rPr>
      <t xml:space="preserve"> nodrošinājumu (nepieciešamās spējas un resursus)</t>
    </r>
  </si>
  <si>
    <r>
      <t xml:space="preserve">✦ </t>
    </r>
    <r>
      <rPr>
        <sz val="10"/>
        <color rgb="FFFF0000"/>
        <rFont val="Arial Narrow"/>
        <family val="2"/>
        <charset val="186"/>
      </rPr>
      <t>analizē</t>
    </r>
    <r>
      <rPr>
        <sz val="10"/>
        <color theme="1"/>
        <rFont val="Arial Narrow"/>
        <family val="2"/>
        <charset val="186"/>
      </rPr>
      <t xml:space="preserve"> konkrēta pakalpojuma sniegšanas apjomus un to izmaiņu tendences</t>
    </r>
  </si>
  <si>
    <r>
      <t xml:space="preserve">✦ </t>
    </r>
    <r>
      <rPr>
        <sz val="10"/>
        <color rgb="FFFF0000"/>
        <rFont val="Arial Narrow"/>
        <family val="2"/>
        <charset val="186"/>
      </rPr>
      <t xml:space="preserve">plāno </t>
    </r>
    <r>
      <rPr>
        <sz val="10"/>
        <rFont val="Arial Narrow"/>
        <family val="2"/>
        <charset val="186"/>
      </rPr>
      <t xml:space="preserve">konkrēta pakalpojuma </t>
    </r>
    <r>
      <rPr>
        <sz val="10"/>
        <color rgb="FFFF0000"/>
        <rFont val="Arial Narrow"/>
        <family val="2"/>
        <charset val="186"/>
      </rPr>
      <t>apjomu izmaiņas</t>
    </r>
  </si>
  <si>
    <r>
      <t xml:space="preserve">✦ pakalpojuma pārvaldībai izmanto dažādus pakalpojumu pārvaldībai nepieciešamos papildu digitālo tehnoloģiju risinājumus, tostarp:
       ✦ tehnoloģisku nodrošinājumu klātienes pieteikumu reģistrācijai
       </t>
    </r>
    <r>
      <rPr>
        <sz val="10"/>
        <color rgb="FFFF0000"/>
        <rFont val="Arial Narrow"/>
        <family val="2"/>
        <charset val="186"/>
      </rPr>
      <t>✦ tehnoloģisko nodrošinājumu pakalpojumu galveno darbības rādītāju mērīšanai un analīzei</t>
    </r>
    <r>
      <rPr>
        <sz val="10"/>
        <color theme="1"/>
        <rFont val="Arial Narrow"/>
        <family val="2"/>
        <charset val="186"/>
      </rPr>
      <t xml:space="preserve">
      </t>
    </r>
    <r>
      <rPr>
        <sz val="10"/>
        <color rgb="FFFF0000"/>
        <rFont val="Arial Narrow"/>
        <family val="2"/>
        <charset val="186"/>
      </rPr>
      <t xml:space="preserve"> ✦ pakalpojumu monitorēšanai un diagnostikai</t>
    </r>
    <r>
      <rPr>
        <sz val="10"/>
        <color theme="1"/>
        <rFont val="Arial Narrow"/>
        <family val="2"/>
        <charset val="186"/>
      </rPr>
      <t xml:space="preserve">
  </t>
    </r>
    <r>
      <rPr>
        <sz val="10"/>
        <color rgb="FFFF0000"/>
        <rFont val="Arial Narrow"/>
        <family val="2"/>
        <charset val="186"/>
      </rPr>
      <t xml:space="preserve">     ✦ zināšanu uzkrāšanai datubāzē
</t>
    </r>
    <r>
      <rPr>
        <sz val="10"/>
        <color theme="1"/>
        <rFont val="Arial Narrow"/>
        <family val="2"/>
        <charset val="186"/>
      </rPr>
      <t xml:space="preserve">       ✦ tehnoloģisku nodrošinājumu klientu un partneru attiecību pārvaldībai
       </t>
    </r>
    <r>
      <rPr>
        <sz val="10"/>
        <color rgb="FFFF0000"/>
        <rFont val="Arial Narrow"/>
        <family val="2"/>
        <charset val="186"/>
      </rPr>
      <t>✦ tehnoloģisku nodrošinājumu sūdzību pārvaldībai</t>
    </r>
    <r>
      <rPr>
        <sz val="10"/>
        <color theme="1"/>
        <rFont val="Arial Narrow"/>
        <family val="2"/>
        <charset val="186"/>
      </rPr>
      <t xml:space="preserve">
       ✦ tehnoloģisku nodrošinājumu aptauju veikšanai</t>
    </r>
  </si>
  <si>
    <r>
      <t xml:space="preserve">Nav pietiekošas kompetences biznesa analītikas rīku pielietošanai, nav pakalpojuma monitorēšanas rīki, zināšanu datu bāze, sūdzību pārvaldības rīks.
</t>
    </r>
    <r>
      <rPr>
        <sz val="10"/>
        <color theme="1"/>
        <rFont val="Arial Narrow"/>
        <family val="2"/>
        <charset val="186"/>
      </rPr>
      <t>• Nav pietiekošas kompetences atsevišķu tehnoloģiju lietošanai</t>
    </r>
    <r>
      <rPr>
        <sz val="10"/>
        <color rgb="FFFF0000"/>
        <rFont val="Arial Narrow"/>
        <family val="2"/>
        <charset val="186"/>
      </rPr>
      <t xml:space="preserve">
</t>
    </r>
    <r>
      <rPr>
        <sz val="10"/>
        <rFont val="Arial Narrow"/>
        <family val="2"/>
        <charset val="186"/>
      </rPr>
      <t>• Nepieciešams pilnveidot esošos, kā arī jāapsver jaunu digitālu risinājumu iegādes un/vai izstrādes iespējamība.
• Nepieciešams apzināt pakalpojumu pārvaldībai paredzēto resursu apjomu.</t>
    </r>
  </si>
  <si>
    <t>Tehnoloģiju pieejamība pakalpojumu finanšu plānošanai, uzskaitei un analīzei ir atkarīga no valstī centralizētu risinājumu izveides</t>
  </si>
  <si>
    <t>FM (VK)</t>
  </si>
  <si>
    <t>Artūrs Matešs</t>
  </si>
  <si>
    <t>Neattiecas, jo pakalpojuma apstrādē neizbēgami ir un būs iesaistīti cilvēki – eksperti.</t>
  </si>
  <si>
    <t>Pakalpojuma specifika nepieļauj pilnīgu procesa automātisku nodrošinājumu.</t>
  </si>
  <si>
    <t>Antra Valdmane</t>
  </si>
  <si>
    <t>VK</t>
  </si>
  <si>
    <t>Agnese Logoša</t>
  </si>
  <si>
    <r>
      <t>✦</t>
    </r>
    <r>
      <rPr>
        <b/>
        <sz val="10"/>
        <color theme="1"/>
        <rFont val="Arial Narrow"/>
        <family val="2"/>
        <charset val="186"/>
      </rPr>
      <t xml:space="preserve"> ierosina vai veic</t>
    </r>
    <r>
      <rPr>
        <sz val="10"/>
        <color theme="1"/>
        <rFont val="Arial Narrow"/>
        <family val="2"/>
        <charset val="186"/>
      </rPr>
      <t xml:space="preserve"> darbības, kas saistītas ar pakalpojuma un tam nepieciešamā nodrošinājuma rezultativitātes un efektivitātes nemitīgu pilnveidi, tostarp pakalpojumu sniegšanas un resursu izmantošanas pilnveidi</t>
    </r>
  </si>
  <si>
    <t>Ilze Grīsliņa</t>
  </si>
  <si>
    <r>
      <t xml:space="preserve">• Nav sakārtoti procesi (nav noteikta kārtība zināšanu uzkrāšanai)
• Nav pieteikumu vadības sistēma, kurā tiek reģistrēti pakalpojumu pieejamības pārtraukumi, un nav tehnoloģiskā risinājuma zināšanu uzkrāšanai 
• Netiek veikta incidentu parvaldība saistībā ar šo pakalpojumu
• Netiek veikta problēmu parvaldība saistībā ar šo pakalpojumu
</t>
    </r>
    <r>
      <rPr>
        <sz val="10"/>
        <color rgb="FFFF0000"/>
        <rFont val="Arial Narrow"/>
        <family val="2"/>
        <charset val="186"/>
      </rPr>
      <t>Iespējams būs tad, kad sāksim monitorēt mūsu pakapojuma pieejamību.</t>
    </r>
    <r>
      <rPr>
        <sz val="10"/>
        <color theme="1"/>
        <rFont val="Arial Narrow"/>
        <family val="2"/>
        <charset val="186"/>
      </rPr>
      <t xml:space="preserve"> </t>
    </r>
    <r>
      <rPr>
        <sz val="10"/>
        <color rgb="FFFF0000"/>
        <rFont val="Arial Narrow"/>
        <family val="2"/>
        <charset val="186"/>
      </rPr>
      <t>GAIDAM CENTRALIZĒTO- kamēr nav, jāizstrādā sava iekšēja kārtība</t>
    </r>
  </si>
  <si>
    <r>
      <t xml:space="preserve">
</t>
    </r>
    <r>
      <rPr>
        <sz val="10"/>
        <color rgb="FFFF0000"/>
        <rFont val="Arial Narrow"/>
        <family val="2"/>
        <charset val="186"/>
      </rPr>
      <t>Kontrole tiek veikta, bet to neveic pakalpojuma vadītājs</t>
    </r>
    <r>
      <rPr>
        <sz val="10"/>
        <color theme="1"/>
        <rFont val="Arial Narrow"/>
        <family val="2"/>
        <charset val="186"/>
      </rPr>
      <t xml:space="preserve">
• Darba organizācija (procesi) neparedz kārtību un pienākumu pakalpojuma vadītājam to darīt. 
</t>
    </r>
    <r>
      <rPr>
        <sz val="10"/>
        <color rgb="FFFF0000"/>
        <rFont val="Arial Narrow"/>
        <family val="2"/>
        <charset val="186"/>
      </rPr>
      <t>Procesā jāieraksta, ka pakalpojuma vadītājs kontrolē.</t>
    </r>
  </si>
  <si>
    <r>
      <rPr>
        <sz val="10"/>
        <color rgb="FFFF0000"/>
        <rFont val="Arial Narrow"/>
        <family val="2"/>
        <charset val="186"/>
      </rPr>
      <t>Pakalpojumam ir noteikti atsevišķi rezutativitātes rādītāji (reālsniegto pakalpojumu skaitu u.c. skaitliskie rādītāji)</t>
    </r>
    <r>
      <rPr>
        <sz val="10"/>
        <color theme="1"/>
        <rFont val="Arial Narrow"/>
        <family val="2"/>
        <charset val="186"/>
      </rPr>
      <t xml:space="preserve">
• Esošajam personālam nav pietiekošas kompetences vērtību noteikšanai
• Jāpilnveido esošā darba organizācija – process, kas nosaka atbildīgo par rādītāju noteikšanu (iespējama specializācija, iekšējs "kompetenču centrs")
• Nav noteikti pakalpojuma rezultatīvākie un efektīvākie sniegšanas veidi</t>
    </r>
  </si>
  <si>
    <t>Nozarē vienoto normatīvo regulējumu veido nozares ministrija
Ir jāseko izmaiņām un jāpārstāv pakalpojuma interesese normatīvā regulējuma izveides procesā</t>
  </si>
  <si>
    <t>VDAA</t>
  </si>
  <si>
    <r>
      <rPr>
        <sz val="10"/>
        <color rgb="FFFF0000"/>
        <rFont val="Arial Narrow"/>
        <family val="2"/>
        <charset val="186"/>
      </rPr>
      <t>Netiek izvērtēts:
nozares, iestādes pakalpojumu attīstības plāns (iestādes darbības stratēģijas sastāvdaļa) – tāda nav</t>
    </r>
    <r>
      <rPr>
        <sz val="10"/>
        <color theme="1"/>
        <rFont val="Arial Narrow"/>
        <family val="2"/>
        <charset val="186"/>
      </rPr>
      <t xml:space="preserve">
• Trūkst zināšanu par teritoriālo piekļūstamību, ņemot vērā valsts reģionālo politiku;
• Trūkst informācija par teriotoriālo plānošanu
• Pilnvērtīgi netiek veikta pakalpojumu attīstības plānu izveide nozares un iestādes mērogā</t>
    </r>
  </si>
  <si>
    <r>
      <t xml:space="preserve">• Iespējamā pilnveide ir ierobežota, jo pakalpojuma izpildes kārtību lielā mērā nosaka normatīvais regulējums. 
</t>
    </r>
    <r>
      <rPr>
        <b/>
        <sz val="10"/>
        <color rgb="FFFF0000"/>
        <rFont val="Arial Narrow"/>
        <family val="2"/>
        <charset val="186"/>
      </rPr>
      <t>PILNVEIDES AKTIVITĀTES NAV IESPĒJAMAS</t>
    </r>
  </si>
  <si>
    <r>
      <rPr>
        <sz val="10"/>
        <color theme="3" tint="0.39997558519241921"/>
        <rFont val="Arial Narrow"/>
        <family val="2"/>
        <charset val="186"/>
      </rPr>
      <t>Precizēt par pārvaldes uzdevumiem, kas varētu būt par iemeslu neatbilstībai. (Aile G)</t>
    </r>
    <r>
      <rPr>
        <sz val="10"/>
        <color theme="1"/>
        <rFont val="Arial Narrow"/>
        <family val="2"/>
        <charset val="186"/>
      </rPr>
      <t xml:space="preserve">
• Balstoties uz pakalpojuma pielāgošanas sarežģītību un nepieciešamajiem resursiem, tad pakalpojuma pielāgošanas prognozējamās izmaksas būtu vērtējamas kā salīdzinoši augstas.
</t>
    </r>
    <r>
      <rPr>
        <b/>
        <sz val="10"/>
        <color rgb="FFFF0000"/>
        <rFont val="Arial Narrow"/>
        <family val="2"/>
        <charset val="186"/>
      </rPr>
      <t>PILNVEIDES AKTIVITĀTES NAV IESPĒJAMAS</t>
    </r>
  </si>
  <si>
    <t>• trūkst kompetences pakalpojumu līmeņu vienošanās nosacījumu noteikšanā
• trūkst informācijas par pakalpojumu ņēmēju vajadzībām (nav noteiktas)
• nav apzinātas pakalpojuma saņēmēju vajadzības</t>
  </si>
  <si>
    <r>
      <rPr>
        <sz val="10"/>
        <color rgb="FFFF0000"/>
        <rFont val="Arial Narrow"/>
        <family val="2"/>
        <charset val="186"/>
      </rPr>
      <t>Kaut arī mums liekas, ka viss ir ērti lietojams, tomēr pilnvērtīgi nav nodrošināta atgriezeniskā saite no pakalpojumu saņēmējiem. (Ekspress aptauja ar mērķi noskaidrot ērtumu no bijušajiem pakalpojuma saņēmējiem)</t>
    </r>
    <r>
      <rPr>
        <sz val="10"/>
        <color theme="1"/>
        <rFont val="Arial Narrow"/>
        <family val="2"/>
        <charset val="186"/>
      </rPr>
      <t xml:space="preserve">
• Nav pilnvērtīgi noskaidrotas saņēmēju vajadzības
• Nav pilnvērtīgi nodrošināta pakalpojumu saņēmēju iesaiste</t>
    </r>
  </si>
  <si>
    <r>
      <rPr>
        <sz val="10"/>
        <color rgb="FFFF0000"/>
        <rFont val="Arial Narrow"/>
        <family val="2"/>
        <charset val="186"/>
      </rPr>
      <t>Nav pieejama automātiska pakalpojuma novērtēšana ārvalstu iedzīvotājiem. Novērtējumu, ja pastāv vēlēšanās, var iesniegt iesnieguma formātā.</t>
    </r>
    <r>
      <rPr>
        <sz val="10"/>
        <color theme="1"/>
        <rFont val="Arial Narrow"/>
        <family val="2"/>
        <charset val="186"/>
      </rPr>
      <t xml:space="preserve">
• Nav nepieciešamās digitālās tehnoloģijas pakalpojumu novērtēšanai ārvalstu iedzīvotājiem.
</t>
    </r>
    <r>
      <rPr>
        <sz val="10"/>
        <color rgb="FFFF0000"/>
        <rFont val="Arial Narrow"/>
        <family val="2"/>
        <charset val="186"/>
      </rPr>
      <t>Jāprecizē ar VDAA par iespējām</t>
    </r>
    <r>
      <rPr>
        <sz val="10"/>
        <color theme="1"/>
        <rFont val="Arial Narrow"/>
        <family val="2"/>
        <charset val="186"/>
      </rPr>
      <t xml:space="preserve">
</t>
    </r>
  </si>
  <si>
    <r>
      <rPr>
        <sz val="10"/>
        <color rgb="FFFF0000"/>
        <rFont val="Arial Narrow"/>
        <family val="2"/>
        <charset val="186"/>
      </rPr>
      <t>Pakalpojuma uzturēšanas posmā tiek iesaistīti pakalpojumu saņēmēji pēc nepieciešamības - atbilst daļēji</t>
    </r>
    <r>
      <rPr>
        <sz val="10"/>
        <color theme="1"/>
        <rFont val="Arial Narrow"/>
        <family val="2"/>
        <charset val="186"/>
      </rPr>
      <t xml:space="preserve">
• Pašreiz iesakņojusies pakalpojumu pārvaldības kultūra nav vērsta uz aktīvu pakalpojumu ņēmēju iesaisti pakalpojumu pārvaldības procesos. 
• trūkst zināšanu un izpratnes par pakalpojumu saņēmēju iesaistes īstenošanu, kā arī praktisko pienesumu atsevišķos pakalpojumu pārvaldības posmos.
• Nepieciešams attīsatīt pakalpojuma pārvaldības dalībnieku iesaisti.
</t>
    </r>
    <r>
      <rPr>
        <b/>
        <sz val="10"/>
        <color rgb="FFFF0000"/>
        <rFont val="Arial Narrow"/>
        <family val="2"/>
        <charset val="186"/>
      </rPr>
      <t>Neatbilstības novēršanu- jāsāk ar zināšanas trūkumu novēršanu</t>
    </r>
    <r>
      <rPr>
        <sz val="10"/>
        <color rgb="FFFF0000"/>
        <rFont val="Arial Narrow"/>
        <family val="2"/>
        <charset val="186"/>
      </rPr>
      <t xml:space="preserve"> - 3mēneši, iegūstam zināšanas u.tt. </t>
    </r>
    <r>
      <rPr>
        <sz val="10"/>
        <color theme="1"/>
        <rFont val="Arial Narrow"/>
        <family val="2"/>
        <charset val="186"/>
      </rPr>
      <t>Pasākums sadalāms vairākos posmos.</t>
    </r>
  </si>
  <si>
    <t>• Iestādē pakalpojumu kultūras izveide būs ilgtermiņa darbība
• Nav procesi, kas nosaka līdzdalības kārtību
• Iestādē pašlaik netiek veidots pakalpojumu attīstības plāns</t>
  </si>
  <si>
    <t xml:space="preserve">• Nav pietiekošas kompetences attiecībā uz pakalpojuma ņēmēju vajadzību izzināšanu 
• Nav apzinātas pakalpojumu galveno saņēmēju grupu vajadzības
</t>
  </si>
  <si>
    <r>
      <rPr>
        <sz val="10"/>
        <rFont val="Arial Narrow"/>
        <family val="2"/>
        <charset val="186"/>
      </rPr>
      <t xml:space="preserve">• Nav pietiekošas kompetences attiecībā uz pakalpojuma sniegšanas iespēju apzināšanu </t>
    </r>
    <r>
      <rPr>
        <sz val="10"/>
        <color rgb="FFFF0000"/>
        <rFont val="Arial Narrow"/>
        <family val="2"/>
        <charset val="186"/>
      </rPr>
      <t xml:space="preserve">
</t>
    </r>
  </si>
  <si>
    <r>
      <rPr>
        <sz val="10"/>
        <color rgb="FFFF0000"/>
        <rFont val="Arial Narrow"/>
        <family val="2"/>
        <charset val="186"/>
      </rPr>
      <t>Tiek daļēji dokumentēti pakalpojuma līmeņa vienošanās nosacījumi pakalpojuma aprakstā - VIRSIS – vajadzētu būt vairāk tādu nosacījumu (ir tikai 1)</t>
    </r>
    <r>
      <rPr>
        <sz val="10"/>
        <color theme="1"/>
        <rFont val="Arial Narrow"/>
        <family val="2"/>
        <charset val="186"/>
      </rPr>
      <t xml:space="preserve">
• Nav noteikti PLVN, ko varētu reģistrēt</t>
    </r>
  </si>
  <si>
    <t xml:space="preserve">• Nav pietiekošas kompetences attiecībā uz pakalpojuma pieejamības līmeņa noteikšanu 
• Nav apzināts pakalpojumu galveno saņēmēju grupu vajadzības, lai noteiktu pakalpojumam nepieciešamo pieejamības līmeni 
</t>
  </si>
  <si>
    <t xml:space="preserve">• Nav pietiekošas kompetences kritisko komponenšu noteikšanai 
• Netiek uzkrāta un netiek apzināta informācija saistībā ar iespējamiem pātraukumiem pakalpojumu pieejamībā, kā rezultātā trūkst informācijas, lai noteiktu pakalpojuma kritiskās komponentes 
</t>
  </si>
  <si>
    <t>• Trūkst zināšanu risku vadības jautājumā
• esošajā risku vadības procesā nav integrēta pakalpojumu risku pārvaldība</t>
  </si>
  <si>
    <r>
      <rPr>
        <sz val="10"/>
        <color rgb="FFFF0000"/>
        <rFont val="Arial Narrow"/>
        <family val="2"/>
        <charset val="186"/>
      </rPr>
      <t xml:space="preserve">Atbilst daļēji, jo Inspekcijā ir informācjas sistēmu nepārtrauktas darbības nodrošināšnas plāns, nav konkrēta plāna attiecībā uz konkrētā pakalpojuma pieejamības nepārtrauktības nodrošināšanu </t>
    </r>
    <r>
      <rPr>
        <sz val="10"/>
        <color theme="1"/>
        <rFont val="Arial Narrow"/>
        <family val="2"/>
        <charset val="186"/>
      </rPr>
      <t xml:space="preserve">
• Nav pietiekošas kompetences, lai izveidotu  pakalpojuma pieejamības un nepārtrauktības plānu 
 • Nav noteikti pakalpojuma pieejamības līmeņi kā rezultātā trūkst informācijas pieejamības un nepārtrauktības plāna izveidei
</t>
    </r>
    <r>
      <rPr>
        <sz val="10"/>
        <color rgb="FFFF0000"/>
        <rFont val="Arial Narrow"/>
        <family val="2"/>
        <charset val="186"/>
      </rPr>
      <t>Sākumā jāievāc pamatinformācija par pieejamības ieteikmējošiem faktoriem (kad un kādi ir ceļoņi pārtraukšanai u.c.)</t>
    </r>
    <r>
      <rPr>
        <sz val="10"/>
        <color theme="1"/>
        <rFont val="Arial Narrow"/>
        <family val="2"/>
        <charset val="186"/>
      </rPr>
      <t xml:space="preserve">
</t>
    </r>
  </si>
  <si>
    <r>
      <t xml:space="preserve">• Nav izstrādātas (pieejamas) vadlīnijas pakalpojuma faktiskās pieejamības monitoringam 
• Nav tehnoloģiskā nodrošinājuma pakalpojuma faktiskās pieejamības mērīšanai 
 • Netiek veikti mērījumi par pakalpojuma faktisko pieejamību
</t>
    </r>
    <r>
      <rPr>
        <sz val="10"/>
        <color rgb="FFFF0000"/>
        <rFont val="Arial Narrow"/>
        <family val="2"/>
        <charset val="186"/>
      </rPr>
      <t>Pilnveides darbība datums norāda uz brīdi, ka mērīt konkrēta pakalpojuma faktisko pieejamību Indpekcijā definētos pakalpojumu pieejamību raksturojošos komponentes</t>
    </r>
    <r>
      <rPr>
        <sz val="10"/>
        <color theme="1"/>
        <rFont val="Arial Narrow"/>
        <family val="2"/>
        <charset val="186"/>
      </rPr>
      <t xml:space="preserve">
 </t>
    </r>
  </si>
  <si>
    <r>
      <rPr>
        <sz val="10"/>
        <color rgb="FFFF0000"/>
        <rFont val="Arial Narrow"/>
        <family val="2"/>
        <charset val="186"/>
      </rPr>
      <t>Atbilst daļēji, jo tiek veiktas reaktīvas darbības, lai nodrošinātu pakalpojuma pieejamību un nepārtrauktību. Netiek veiktas proaktīvas- netiek plānota un apzināta proaktīva darbība</t>
    </r>
    <r>
      <rPr>
        <sz val="10"/>
        <color theme="1"/>
        <rFont val="Arial Narrow"/>
        <family val="2"/>
        <charset val="186"/>
      </rPr>
      <t xml:space="preserve">
• Nav (iztrūkst) informācija par iespējamajiem pārtraukumiem pakalpojuma pieejamībā 
• Nav izstrādāts process rīcībai konkrētās ar pakalpojuma pieejamības pārtraukumiem saistītās situācijās.</t>
    </r>
    <r>
      <rPr>
        <sz val="10"/>
        <color rgb="FFFF0000"/>
        <rFont val="Arial Narrow"/>
        <family val="2"/>
        <charset val="186"/>
      </rPr>
      <t xml:space="preserve"> Konkrētā pillnveides aktivitāte norāda laika periodu, kurā tiks izveidota centralizēta kārtība kā pakalpojuma vadītājam reaģēt uz incidentiem</t>
    </r>
    <r>
      <rPr>
        <sz val="10"/>
        <color theme="1"/>
        <rFont val="Arial Narrow"/>
        <family val="2"/>
        <charset val="186"/>
      </rPr>
      <t xml:space="preserve">
 • Trūkst objektīvi apstiprinātas informācijas par pakalpojuma pieejamības pārtraukumiem, to cēloņiem, kā rezultātā trūkst informācijas proaktīvu un reaktīvu aktivitāšu noteikšanai/īstenošanai 
</t>
    </r>
    <r>
      <rPr>
        <b/>
        <sz val="10"/>
        <color rgb="FFFF0000"/>
        <rFont val="Arial Narrow"/>
        <family val="2"/>
        <charset val="186"/>
      </rPr>
      <t xml:space="preserve">Jāiekļauj konkrēta kārtība par proaktīvu rīcību pakalpojuma pieejamības pārtraukumu gadījumā. 
</t>
    </r>
    <r>
      <rPr>
        <sz val="10"/>
        <color theme="1"/>
        <rFont val="Arial Narrow"/>
        <family val="2"/>
        <charset val="186"/>
      </rPr>
      <t xml:space="preserve">
</t>
    </r>
  </si>
  <si>
    <r>
      <rPr>
        <sz val="10"/>
        <color rgb="FFFF0000"/>
        <rFont val="Arial Narrow"/>
        <family val="2"/>
        <charset val="186"/>
      </rPr>
      <t xml:space="preserve">Atbilst daļēji, jo tiek uzkrāta un analizēta pakalpojuma pieprasījuma izpildes gaita, bet netiek nodrošināta šīs informācijas pieejamība pakalpojuma saņēmējiem (nav pieteikuma vadības sistēmas (kas nodrošinātu piekļuvi reāllaika informācijai par pakalpojuma izpildes gaitu)
</t>
    </r>
    <r>
      <rPr>
        <sz val="10"/>
        <color theme="1"/>
        <rFont val="Arial Narrow"/>
        <family val="2"/>
        <charset val="186"/>
      </rPr>
      <t xml:space="preserve">• Trūkst programmatūra (Pakalpojumu pieteikumu sistēma), lai izsekotu pakalpojumu pieteikumiem
• Pakalpojuma spēju un resursu nodrošināšana nav pietiekošā apjomā
</t>
    </r>
    <r>
      <rPr>
        <sz val="10"/>
        <color rgb="FFFF0000"/>
        <rFont val="Arial Narrow"/>
        <family val="2"/>
        <charset val="186"/>
      </rPr>
      <t>Gaidam iesniegumu vadības sistēmas vienotu risinājumu</t>
    </r>
  </si>
  <si>
    <r>
      <rPr>
        <sz val="10"/>
        <color rgb="FFFF0000"/>
        <rFont val="Arial Narrow"/>
        <family val="2"/>
        <charset val="186"/>
      </rPr>
      <t xml:space="preserve">Norādītās darbības (pieņemam, ierosinam un plānojam) veicam reaktīvi nevis balstoties uz pastāvīgi pieejamo informāciju un pakalpojuma izpildes statusu
</t>
    </r>
    <r>
      <rPr>
        <sz val="10"/>
        <rFont val="Arial Narrow"/>
        <family val="2"/>
        <charset val="186"/>
      </rPr>
      <t xml:space="preserve">• Trūkst operatīva  (reāllaika) informācija par pakalpojuma izpildes statusu
• Netiek nodrošināta pakalpojuma pieprasījuma pārvaldība pilnā apjomā </t>
    </r>
    <r>
      <rPr>
        <sz val="10"/>
        <color rgb="FFFF0000"/>
        <rFont val="Arial Narrow"/>
        <family val="2"/>
        <charset val="186"/>
      </rPr>
      <t xml:space="preserve">
</t>
    </r>
  </si>
  <si>
    <r>
      <rPr>
        <sz val="10"/>
        <color rgb="FFFF0000"/>
        <rFont val="Arial Narrow"/>
        <family val="2"/>
        <charset val="186"/>
      </rPr>
      <t xml:space="preserve">Atbilst daļēji, jo pieprasījuma apstrādes procesa pilnveide tiek veikta  balstoties uz vienotu pieeju Inspekcijas procesu pilnveides kārtību. Esošās pilnveides aktivitātes nenodrošina pilnvērtīgu pieprasījuma apstrādes procesa digitalizāciju (Pieteikuma vadības sistēma)
</t>
    </r>
    <r>
      <rPr>
        <sz val="10"/>
        <rFont val="Arial Narrow"/>
        <family val="2"/>
        <charset val="186"/>
      </rPr>
      <t>• N</t>
    </r>
    <r>
      <rPr>
        <sz val="10"/>
        <color theme="1"/>
        <rFont val="Arial Narrow"/>
        <family val="2"/>
        <charset val="186"/>
      </rPr>
      <t xml:space="preserve">av īpašā digitāla risinājuma pakalpojuma pieteikumu pārvaldībai
• Pakalpojuma spēju un resursu nodrošināšana nav pietiekošā apjomā
</t>
    </r>
    <r>
      <rPr>
        <sz val="10"/>
        <color rgb="FFFF0000"/>
        <rFont val="Arial Narrow"/>
        <family val="2"/>
        <charset val="186"/>
      </rPr>
      <t>Gaidam iesniegumu vadības sistēmas vienotu risinājumu</t>
    </r>
    <r>
      <rPr>
        <sz val="10"/>
        <color theme="1"/>
        <rFont val="Arial Narrow"/>
        <family val="2"/>
        <charset val="186"/>
      </rPr>
      <t xml:space="preserve">
</t>
    </r>
  </si>
  <si>
    <t xml:space="preserve">•  Nav  noteikti pakalpojumu vienošanās nosacījumi kā rezultātā nav datu ko mērīt
• Trūkst zināšanas par pakalpojuma līmeņu vienošanās nosacījumu noteikšanu
• Nav noteikti pakalpojuma līmeņu vienošanās nosacījumi
</t>
  </si>
  <si>
    <t>•  Trūkst zināšanas un izpratnes par pakalpojuma līmeņa vienošanās nosacījumiem
•  Nemērot, neuzskaitot un neanalizējot pakalpojumu līmeņu vienošanos nosacījumu izpildi nav informācijas par korektīvo darbību nepieciešamību
• Nav noteikti pakalpojuma līmeņu vienošanās nosacījumi
• Neveicam pakalpojumu līmeņu vienošanās nosacījumu izpildes kontroli</t>
  </si>
  <si>
    <r>
      <rPr>
        <sz val="10"/>
        <color rgb="FFFF0000"/>
        <rFont val="Arial Narrow"/>
        <family val="2"/>
        <charset val="186"/>
      </rPr>
      <t>Tikai daļēji ir noteikti PLVN, un tas traucē pilnvērtīgi konsultēt un apmācīt pakalpojuma saņēmējus</t>
    </r>
    <r>
      <rPr>
        <sz val="10"/>
        <color theme="1"/>
        <rFont val="Arial Narrow"/>
        <family val="2"/>
        <charset val="186"/>
      </rPr>
      <t xml:space="preserve">
• Nav noteikti pakalpojuma līmeņu vienošanās nosacījumi</t>
    </r>
  </si>
  <si>
    <r>
      <t xml:space="preserve">Tiek pieņemtas sūdzības un iersoinājumi, kā arī reāģējam uz tām, bet būtu pilnveidojams process kā nošķirt sūdzību par pakalpojumu no sūdzībām par Inspekcijas pārraudzībā esošajām jomām
</t>
    </r>
    <r>
      <rPr>
        <sz val="10"/>
        <rFont val="Arial Narrow"/>
        <family val="2"/>
        <charset val="186"/>
      </rPr>
      <t xml:space="preserve">• Nepieciešams pilnveidod sūdzību/ierosinājumu vadības procesu - </t>
    </r>
    <r>
      <rPr>
        <sz val="10"/>
        <color rgb="FFFF0000"/>
        <rFont val="Arial Narrow"/>
        <family val="2"/>
        <charset val="186"/>
      </rPr>
      <t xml:space="preserve">pilnveides pasākums atspoguļo periodu, kur tiks izvērtēts esošais sūdzību vadības process.Pēc tam šī aktivitāte būs pastāvīga un mainīsies par pasākumu atbildīgā persona.
</t>
    </r>
    <r>
      <rPr>
        <sz val="10"/>
        <rFont val="Arial Narrow"/>
        <family val="2"/>
        <charset val="186"/>
      </rPr>
      <t xml:space="preserve">• Reakcija uz sūdzībām/ierosinājumiem ir reaktīva, neapkopojot datus un neveicot to padziļinātu analīzi, kā rezultātā pieņemtie lēmumi maz ietekmē pakalpojuma pilnveidi ilgtermiņa </t>
    </r>
  </si>
  <si>
    <r>
      <t xml:space="preserve">Atkarībā no sūdzības vai ierosinājuma satura tiek nodrošināta atgriezeniskā saite iesniedzējam (veidlapas nosūtīšana, lēmuma nosūtīšana pdf formāta u.c.) 
</t>
    </r>
    <r>
      <rPr>
        <sz val="10"/>
        <rFont val="Arial Narrow"/>
        <family val="2"/>
        <charset val="186"/>
      </rPr>
      <t>• Pašreiz šī atgriezeniskā saite tiek nodrošināta spontāni un nekonsekventi nevis kā stingri reglamentēts process 
• Nepieciešama sūdzību ierosinājumu vadības procesa pilnveidošana</t>
    </r>
  </si>
  <si>
    <t>• Trūkst izpratnes par pakalpojumu ņēmēju vajadzības apzināšanas nozīmīgumu pakalpojuma pilnveidei
• Trūkst mērķtiecīgi vadīta komunikācija ar potenciālajiem pakalojuma saņēmējiem
• Nav apzinātas pakalpojumu saņēmēju vajadzības</t>
  </si>
  <si>
    <t xml:space="preserve">• Trūkst zināšanu kā efektīvi apzināt pakalpojumu ņēmēju vajadzības un to izmaiņas
• Nav apzinātas pakalpojumu saņēmēju vajadzības, lai sekotu izmaiņām konkrētā pakalpojumā
• Izstrūktot informācijai par situācijas un pakalpojumu ņēmēju vajadzību izmaiņām nav informatīvās bāzes datos balstītu lēmumu pieņemšanai
</t>
  </si>
  <si>
    <r>
      <rPr>
        <sz val="10"/>
        <color rgb="FFFF0000"/>
        <rFont val="Arial Narrow"/>
        <family val="2"/>
        <charset val="186"/>
      </rPr>
      <t xml:space="preserve">Nomainījām ,,daļēji atbilst" uz ,,netabilst" (LP2-21-2 - 4) </t>
    </r>
    <r>
      <rPr>
        <sz val="10"/>
        <color theme="1"/>
        <rFont val="Arial Narrow"/>
        <family val="2"/>
        <charset val="186"/>
      </rPr>
      <t xml:space="preserve">
• Trūkst zināšanu saistībā ar pakalpojuma līmeņa vienošanās nosacījumu noteikšanu- </t>
    </r>
    <r>
      <rPr>
        <b/>
        <sz val="10"/>
        <color rgb="FFFF0000"/>
        <rFont val="Arial Narrow"/>
        <family val="2"/>
        <charset val="186"/>
      </rPr>
      <t>konkrētais pilnveides pasākums attiecas tikai uz zināšanu trūkumu novēršanu.</t>
    </r>
    <r>
      <rPr>
        <sz val="10"/>
        <color theme="1"/>
        <rFont val="Arial Narrow"/>
        <family val="2"/>
        <charset val="186"/>
      </rPr>
      <t xml:space="preserve">
• Nav pakalpoujma pieteikuma vadības sistēma, kas fiksē pieejamības pārtraukumus
• Neesot pakalpojuma pārvaldības sistēmai netiek identificēti/ reģistrēti incidenti- </t>
    </r>
    <r>
      <rPr>
        <sz val="10"/>
        <color rgb="FFFF0000"/>
        <rFont val="Arial Narrow"/>
        <family val="2"/>
        <charset val="186"/>
      </rPr>
      <t>GAIDAM CENTRALIZĒTO- kamēr nav, jāizstrādā sava iekšēja kārtība</t>
    </r>
    <r>
      <rPr>
        <sz val="10"/>
        <color theme="1"/>
        <rFont val="Arial Narrow"/>
        <family val="2"/>
        <charset val="186"/>
      </rPr>
      <t xml:space="preserve">
</t>
    </r>
  </si>
  <si>
    <t xml:space="preserve">• Trūkst zināšanu par incidentu pārvaldību
• Netiek uzkrāta informācija par iesēpjami notikušiem incidentiem
• Neesot informācijai par iespējamiem pātraukumu pakalpojumu nodrošināšanā, netiek realizēta ātra pakalpojuma pieejamības atjaunošana (nav darbības ko kontrolēt)
Šī pilnveides pasākuma apzināšana tiks īstenota tikai pēc iepriekšējā kritērija sākotnējā pilnveides pasākuma beigām. </t>
  </si>
  <si>
    <r>
      <t xml:space="preserve">• Trūkst informācijas par incidentiem
• Nav mērījumu par iespējami notikušu incidentu raksturojošām īpašībām </t>
    </r>
    <r>
      <rPr>
        <sz val="10"/>
        <color rgb="FFFF0000"/>
        <rFont val="Arial Narrow"/>
        <family val="2"/>
        <charset val="186"/>
      </rPr>
      <t>GAIDAM CENTRALIZĒTO- kamēr nav, jāizstrādā sava iekšēja kārtība</t>
    </r>
    <r>
      <rPr>
        <sz val="10"/>
        <color theme="1"/>
        <rFont val="Arial Narrow"/>
        <family val="2"/>
        <charset val="186"/>
      </rPr>
      <t xml:space="preserve">
Šī pilnveides pasākuma apzināšana tiks īstenota tikai pēc iepriekšējā kritērija sākotnējā pilnveides pasākuma beigām. </t>
    </r>
  </si>
  <si>
    <r>
      <rPr>
        <sz val="10"/>
        <color rgb="FFFF0000"/>
        <rFont val="Arial Narrow"/>
        <family val="2"/>
        <charset val="186"/>
      </rPr>
      <t xml:space="preserve">Pie nosacījuma, ja incidentu piefiksējam veicam nepieciešamās darbības tā novēršanai, cēloņu analīzei un korektīvai darbībai.  </t>
    </r>
    <r>
      <rPr>
        <sz val="10"/>
        <color theme="1"/>
        <rFont val="Arial Narrow"/>
        <family val="2"/>
        <charset val="186"/>
      </rPr>
      <t xml:space="preserve">
• Trūkst informācijas par incidentiem un to raksturu (nav arī korektīvo darbību
• Netiek noteikti iespējamie cēloņi (nav sistēmas) </t>
    </r>
    <r>
      <rPr>
        <sz val="10"/>
        <color rgb="FFFF0000"/>
        <rFont val="Arial Narrow"/>
        <family val="2"/>
        <charset val="186"/>
      </rPr>
      <t>GAIDAM CENTRALIZĒTO- kamēr nav, jāizstrādā sava iekšēja kārtība</t>
    </r>
    <r>
      <rPr>
        <sz val="10"/>
        <color theme="1"/>
        <rFont val="Arial Narrow"/>
        <family val="2"/>
        <charset val="186"/>
      </rPr>
      <t xml:space="preserve">
</t>
    </r>
  </si>
  <si>
    <t xml:space="preserve">
• Trūkst zināšanas par pieejamības pātraukumu savlaicīgu identificēšnu (kādas darbības jāvēic? Kā to novērst?)
• Trūkst informācijas par iespējamajiem notikušajiem incidentiem
• Netiek nodrošināta pietiekoša pakalpojuma pārvaldībai nepieciešamās spējas un resursi
Pilnveides darbība -  jānosaka pieejamības līmeņi-&gt; sistēmas, kārtības izveidošana kā mēs fiksēsism pieejamības pātraukumus -&gt;
</t>
  </si>
  <si>
    <t xml:space="preserve">• Nav informācijas par iespējamamajiem pārtraukumiem (trūkst pamatdatu saistībā ar iespējamajiem incidentiem) 
• Neveicam pieejamības pārtraukumu cēloņu apzināšanu
</t>
  </si>
  <si>
    <t>• Trūkst informācijas argumentētu lēmumu pieņemšanai 
• Neveicam pieejamības pārtraukumu cēloņu apzināšanu</t>
  </si>
  <si>
    <t>• Trūkst informācijas nepieciešamajām izmaiņām
• Netiek apzināta pakalpojuma pieejamības pārtraukumu cēloņi, kā arī netiek veikta to analīze un korektīvo darbību noteikšana, lai nodrošinātu iespējamās izmaiņas</t>
  </si>
  <si>
    <r>
      <rPr>
        <sz val="10"/>
        <color rgb="FFFF0000"/>
        <rFont val="Arial Narrow"/>
        <family val="2"/>
        <charset val="186"/>
      </rPr>
      <t xml:space="preserve">Mēram un  uzkrājam </t>
    </r>
    <r>
      <rPr>
        <b/>
        <sz val="10"/>
        <color rgb="FFFF0000"/>
        <rFont val="Arial Narrow"/>
        <family val="2"/>
        <charset val="186"/>
      </rPr>
      <t>atsevišķus</t>
    </r>
    <r>
      <rPr>
        <sz val="10"/>
        <color rgb="FFFF0000"/>
        <rFont val="Arial Narrow"/>
        <family val="2"/>
        <charset val="186"/>
      </rPr>
      <t xml:space="preserve"> pakalpojuma rezultivitātes rādītāju (iesnieguma skaits, izpildes laiks u.c.)
</t>
    </r>
    <r>
      <rPr>
        <sz val="10"/>
        <rFont val="Arial Narrow"/>
        <family val="2"/>
        <charset val="186"/>
      </rPr>
      <t>• Nav pieejamas vadlīnijas pakalpojumu galveno darbības rādītāju pārvaldībai (noteikšanai, mērīšanai, analīzei)</t>
    </r>
    <r>
      <rPr>
        <sz val="10"/>
        <color theme="1"/>
        <rFont val="Arial Narrow"/>
        <family val="2"/>
        <charset val="186"/>
      </rPr>
      <t xml:space="preserve">
• Nav pietiekoši plaša informācija, lai veiktu mērījumus, kas sniegtu jēgpilnu pamatu pakalpojumu pilnveides aktivitāšu noteikšanai.
• Nav noteikti pakalpojuma efektivitāti raksturojošie rādītāju, rezultativitātes rādītāji noteikti daļēji
</t>
    </r>
  </si>
  <si>
    <r>
      <t>Analizējam</t>
    </r>
    <r>
      <rPr>
        <b/>
        <sz val="10"/>
        <color rgb="FFFF0000"/>
        <rFont val="Arial Narrow"/>
        <family val="2"/>
        <charset val="186"/>
      </rPr>
      <t xml:space="preserve"> daļēji</t>
    </r>
    <r>
      <rPr>
        <sz val="10"/>
        <color rgb="FFFF0000"/>
        <rFont val="Arial Narrow"/>
        <family val="2"/>
        <charset val="186"/>
      </rPr>
      <t xml:space="preserve"> noteiktos pakalpojuma rezultivitātes rādītājus (iesnieguma skaits, izpildes laiks u.c.) 
</t>
    </r>
    <r>
      <rPr>
        <sz val="10"/>
        <rFont val="Arial Narrow"/>
        <family val="2"/>
        <charset val="186"/>
      </rPr>
      <t>• Trūkst informācija par būtiskiem pakalpojumu rezultivitāti un efektivitāti raksturojušajiem rādītājiem
• Mērījumu veikšana daļlēja (tikai rezultivitātes rādītāji)</t>
    </r>
  </si>
  <si>
    <t>• Trūkst zināšanas un izpratne par pakalpojumu pārvaldības iespējām un nozīmi
• Nepilnīgi noteikti galvenie snieguma rādītāji
• Tiek veikts noteikto snieguma rādītāju apkopojums, tomēr iztrūkst jēgpilna un uz pakalpojuma pilnveidi vērsta rezultātu analīze</t>
  </si>
  <si>
    <r>
      <rPr>
        <sz val="10"/>
        <color rgb="FFFF0000"/>
        <rFont val="Arial Narrow"/>
        <family val="2"/>
        <charset val="186"/>
      </rPr>
      <t xml:space="preserve">Pastāv daudz iespēju kā pakalpojumu pilnveidot, saredzam pilnveides iespējas
</t>
    </r>
    <r>
      <rPr>
        <sz val="10"/>
        <rFont val="Arial Narrow"/>
        <family val="2"/>
        <charset val="186"/>
      </rPr>
      <t xml:space="preserve">• Attieksmes maiņa attiecībā pret pakalpojuma pārvaldību (saimnieka attieksme)
• Nepietiekošas zināšanas un izpratne par pakalpojuma pārvaldības procesiem un nozīmi iestādes stratēģisko mērķu īstenošanai
• Cilvēkresursu trūkums (piem., lai popularizētu pakalpojuma esamību un pieejamību)
• Nepieciešams uzlabot mērījumos iegūto rezultātu izmantošanu pakalpojuma pilnveidei
</t>
    </r>
    <r>
      <rPr>
        <sz val="10"/>
        <color theme="3" tint="0.39997558519241921"/>
        <rFont val="Arial Narrow"/>
        <family val="2"/>
        <charset val="186"/>
      </rPr>
      <t>Iespējamā pilnveide ir sabiedrības informēšana par pakalpojumu</t>
    </r>
    <r>
      <rPr>
        <sz val="10"/>
        <rFont val="Arial Narrow"/>
        <family val="2"/>
        <charset val="186"/>
      </rPr>
      <t xml:space="preserve">
</t>
    </r>
    <r>
      <rPr>
        <sz val="10"/>
        <color theme="1"/>
        <rFont val="Arial Narrow"/>
        <family val="2"/>
        <charset val="186"/>
      </rPr>
      <t xml:space="preserve">
</t>
    </r>
  </si>
  <si>
    <r>
      <t xml:space="preserve">Atbilst daļēji, jo tiek veikti mērījumi par procesa izpildes kontroli  un rezultātiem
</t>
    </r>
    <r>
      <rPr>
        <sz val="10"/>
        <rFont val="Arial Narrow"/>
        <family val="2"/>
        <charset val="186"/>
      </rPr>
      <t>• Trūkst zināšanu par atsevišķiem ar efektivitāti raksturojošo rādītāju noteikšanu
• Trūkst informācija (dati) par atsevišķiem efektivitāti raksturojošiem rādītājiem</t>
    </r>
    <r>
      <rPr>
        <sz val="10"/>
        <color rgb="FFFF0000"/>
        <rFont val="Arial Narrow"/>
        <family val="2"/>
        <charset val="186"/>
      </rPr>
      <t xml:space="preserve">
</t>
    </r>
    <r>
      <rPr>
        <sz val="10"/>
        <rFont val="Arial Narrow"/>
        <family val="2"/>
        <charset val="186"/>
      </rPr>
      <t>• Nepieciešams pārskatīt un papildināt galvenos darbības rādītāju (pašreiz tikai daļēji noteikti galvenie pakalpojuma darbības rādītāji)</t>
    </r>
  </si>
  <si>
    <t>• Nav pieejamas kompetences finanšu plānošanai
• Nav pieejamas vadlīnijas pakalpojuma pārvaldībai nepieciešamo resursu finanšu pārvaldībai
• Nav izveidota iestādes iekšēja kārtība finanšu pārvaldībai
• Nav noteikti pakalpojuma sniegšanas rezultatīvākie un efektīvāk ie veidi
Ir jāprecizē iestādē kopēja pieeja finanšu pārvaldībai, šo uzdevumu varētu sākt veikt  no 2026. gada</t>
  </si>
  <si>
    <r>
      <t xml:space="preserve">• Nav pieejamas vadlīnijas (metodoloģija) pakalpojuma pārvaldības faktisko izmaksu aprēķināšanai
• Trūkst zināšanu par faktisko izmaksu aprēķināšanu
• Trūkst digitālā risinājumu efektīvai finanšu pārvaldībai </t>
    </r>
    <r>
      <rPr>
        <sz val="10"/>
        <color rgb="FFFF0000"/>
        <rFont val="Arial Narrow"/>
        <family val="2"/>
        <charset val="186"/>
      </rPr>
      <t>(?)</t>
    </r>
    <r>
      <rPr>
        <sz val="10"/>
        <color theme="1"/>
        <rFont val="Arial Narrow"/>
        <family val="2"/>
        <charset val="186"/>
      </rPr>
      <t xml:space="preserve">
• Ne visas pakalpoujuma pārvaldības faktisko izmaksu pozīcijas tiek mērītas, kas traucē apzināt faktisko izmaksu patieso apmēru</t>
    </r>
  </si>
  <si>
    <r>
      <t xml:space="preserve">• Nav pieejamas vadlīnijas pakalpojuma pārvaldībai nepieciešamo resursu finanšu pārvaldību
• Nav noteiktas pakalpojuma pārvaldībai plānotās izmaksas kā rezultātā nav iespējams kontrolēt atbilstību 
• Trūkst digitālā risinājumu efektīvai finanšu pārvaldībai </t>
    </r>
    <r>
      <rPr>
        <sz val="10"/>
        <color rgb="FFFF0000"/>
        <rFont val="Arial Narrow"/>
        <family val="2"/>
        <charset val="186"/>
      </rPr>
      <t>(?)</t>
    </r>
    <r>
      <rPr>
        <sz val="10"/>
        <color theme="1"/>
        <rFont val="Arial Narrow"/>
        <family val="2"/>
        <charset val="186"/>
      </rPr>
      <t xml:space="preserve">
• Nav noteiktas plānotas izmaksa, kā rezultātā nav iespējams salīdzināt un kontrolēt plānoto/faktisko izmaksu attiecību</t>
    </r>
  </si>
  <si>
    <r>
      <rPr>
        <sz val="10"/>
        <color rgb="FFFF0000"/>
        <rFont val="Arial Narrow"/>
        <family val="2"/>
        <charset val="186"/>
      </rPr>
      <t>Novērtējuma vērtība "Atbilst daļēji", jo ir noteiks ar pakalpojuma sniegšanas apjomu saistīts rādītājs, tas tiek mērīts un tam var konstatēt izmaiņas.</t>
    </r>
    <r>
      <rPr>
        <sz val="10"/>
        <color theme="1"/>
        <rFont val="Arial Narrow"/>
        <family val="2"/>
        <charset val="186"/>
      </rPr>
      <t xml:space="preserve">
Trūkst kvalitāti raksturojošie rādītāji (piem., klientu apmierinātība ar pakalpojumu, kļūdu vai sūdzības skaitu izmaiņas)
• Trūkst informācija (zināšanas un izpratne) par galveno darbības rādītāju noteikšanas nozīmi pakalpojuma pārvaldībai
</t>
    </r>
  </si>
  <si>
    <t>• Trūkst informācija (zināšanas un izpratne) par galveno darbības rādītāju noteikšanas nozīmi pakalpojuma pārvaldībai</t>
  </si>
  <si>
    <t>• Trūkst informācija (zināšanas un izpratne) par virzošo rādītāju noteikšanas nozīmi pakalpojuma pārvaldībai</t>
  </si>
  <si>
    <r>
      <t xml:space="preserve">Nomainīju vērtību uz "Atbilst daļēji", jo mums ir noteiks ar pakalpojuma sniegšanas apjomu saistīts rādītājs, mēs to arī mēram un varam konstatēt izmaiņas, vērtības tiek plānotas struktūrvienības darba plānos
</t>
    </r>
    <r>
      <rPr>
        <sz val="10"/>
        <rFont val="Arial Narrow"/>
        <family val="2"/>
        <charset val="186"/>
      </rPr>
      <t>• Trūkst zināšanas par galveno darbības rādītāju plānošanu un tās nozīmi pakalpojuma atīstībā
• Netiek pienācīgi uzturēts pakalpojums</t>
    </r>
  </si>
  <si>
    <r>
      <t xml:space="preserve">Nomainīju vērtību uz "Atbilst daļēji", jo mums ir noteiks ar pakalpojuma sniegšanas apjomu saistīts rādītājs, mēs to arī mēram un varam konstatēt izmaiņas
</t>
    </r>
    <r>
      <rPr>
        <sz val="10"/>
        <rFont val="Arial Narrow"/>
        <family val="2"/>
        <charset val="186"/>
      </rPr>
      <t>• Nepieciešama procesa pilnveidošana skaidro norādot kādi darbības rādītāji jāmēra un jāuzkrāj, kā arī kas par to atbildīgs
• Nepilnīgi noteikti galvenie darbības rādītāji</t>
    </r>
    <r>
      <rPr>
        <sz val="10"/>
        <color rgb="FFFF0000"/>
        <rFont val="Arial Narrow"/>
        <family val="2"/>
        <charset val="186"/>
      </rPr>
      <t xml:space="preserve">
</t>
    </r>
  </si>
  <si>
    <t>• Pietrūkst informācija korektai snieguma rādītāju anaīzei
• Nepietiekoša informatīvā bāze korektai rezultātu izmantošanai</t>
  </si>
  <si>
    <r>
      <rPr>
        <sz val="10"/>
        <color rgb="FFFF0000"/>
        <rFont val="Arial Narrow"/>
        <family val="2"/>
        <charset val="186"/>
      </rPr>
      <t>Pakalpojumam nav iespējama lēta ekspluatācija, jo ir iesaistīti dārgi eksperti un ir komplicēts ekspertīzes process</t>
    </r>
    <r>
      <rPr>
        <sz val="10"/>
        <color theme="1"/>
        <rFont val="Arial Narrow"/>
        <family val="2"/>
        <charset val="186"/>
      </rPr>
      <t xml:space="preserve">
• Lai uzlabotu pakalpojuma rentabilitāti  lietderīgi būtu pakalpojuma pārvaldību un izpildi nodot vienai struktūrvienībai vai pat kā atsevišķai institūcijai
• Lai padarītu ērtāku ekspluatāciju, ir nepieciešams pilnveidot normatīvo regulējumu saistībā ar pakalpojuma īstenošanu (savi eksperti utt.)</t>
    </r>
  </si>
  <si>
    <r>
      <rPr>
        <sz val="10"/>
        <color rgb="FFFF0000"/>
        <rFont val="Arial Narrow"/>
        <family val="2"/>
        <charset val="186"/>
      </rPr>
      <t>Pakalpojuma pārvaldībai nav nepieciešamas retas kompetences, savukārt pakalpojuma izpildei un sniegšanai nepieciešami augsti kvalificēti darbinieki (retas kompetences)</t>
    </r>
    <r>
      <rPr>
        <sz val="10"/>
        <color theme="1"/>
        <rFont val="Arial Narrow"/>
        <family val="2"/>
        <charset val="186"/>
      </rPr>
      <t xml:space="preserve">
• Normatīvais regulējums ir neatbilstošs – nosaka nepamatoti augstu kvalifikāciju iesaistītajiem speciālistiem
• Nav izveidoti pakalpojuma būtībai atbilstoši normatīvie akti – tie neatbilst pakalpojuma būtībai 
Šis novērtējums paliks ,,atbilst daļēji" statusa, attiecībā uz sadaļu par kompetencēm pakalpojuma nodrošināšanā paliks nemainīga, jo vienmēr būs nepieciešamas īpašas un retas kompetences, lai nodrošinātu pakalpojumu
</t>
    </r>
  </si>
  <si>
    <r>
      <rPr>
        <sz val="10"/>
        <color rgb="FFFF0000"/>
        <rFont val="Arial Narrow"/>
        <family val="2"/>
      </rPr>
      <t>Piešķīrām vērtību ,,atbilst daļēji", jo esošās procedūras rezultativitātes un efektivitātes pilnveidei jāpārskata un jāuzlabo.</t>
    </r>
    <r>
      <rPr>
        <sz val="10"/>
        <color theme="1"/>
        <rFont val="Arial Narrow"/>
        <family val="2"/>
        <charset val="186"/>
      </rPr>
      <t xml:space="preserve">
• Nepietiekošas zināšanas un izpratne par pakalpojuma pārvaldības procesiem un nozīmi iestādes stratēģisko mērķu īstenošanai;
• Nepieciešams uzlabot mērījumos iegūto rezultātu izmantošanu pakalpojuma pilnveidei.</t>
    </r>
    <r>
      <rPr>
        <sz val="10"/>
        <color theme="1"/>
        <rFont val="Arial Narrow"/>
        <family val="2"/>
      </rPr>
      <t xml:space="preserve">
</t>
    </r>
    <r>
      <rPr>
        <b/>
        <sz val="10"/>
        <color rgb="FFFF0000"/>
        <rFont val="Arial Narrow"/>
        <family val="2"/>
        <charset val="186"/>
      </rPr>
      <t xml:space="preserve">Kā </t>
    </r>
    <r>
      <rPr>
        <b/>
        <u/>
        <sz val="10"/>
        <color rgb="FFFF0000"/>
        <rFont val="Arial Narrow"/>
        <family val="2"/>
        <charset val="186"/>
      </rPr>
      <t>pirmā</t>
    </r>
    <r>
      <rPr>
        <b/>
        <sz val="10"/>
        <color rgb="FFFF0000"/>
        <rFont val="Arial Narrow"/>
        <family val="2"/>
        <charset val="186"/>
      </rPr>
      <t xml:space="preserve"> pilnveides aktivitāte veicama - zināšanu trūkumu novēršana (līdz 01.04.2025.) 
</t>
    </r>
  </si>
  <si>
    <t>Esošās aktivitātes tiek veiktas ar atbilstošām, pašreiz izveidotām procedūrām, bet tās būtu jāpilnveido, tādēļ vērtējums – ,,atbilst daļēji".
• Nepietiekošas zināšanas un izpratne par pakalpojuma pārvaldības procesiem un nozīmi iestādes stratēģisko mērķu īstenošanai;
• Nepieciešams uzlabot mērījumos iegūto rezultātu izmantošanu pakalpojuma pilnveidei.</t>
  </si>
  <si>
    <t>• Nav pieejamas vienotas vadlīnijas
• Nav izveidots iestātes paklpojumu pilnveides plāns
Neatbilstība tiks novērsta, kad valstī tiks izstrādātas attiecīgas vadlīnijas.</t>
  </si>
  <si>
    <r>
      <rPr>
        <sz val="10"/>
        <color rgb="FFFF0000"/>
        <rFont val="Arial Narrow"/>
        <family val="2"/>
        <charset val="186"/>
      </rPr>
      <t xml:space="preserve">Situācijas novērtējums tika mainīts no "neatbilst" uz "daļēji atbilst"- </t>
    </r>
    <r>
      <rPr>
        <sz val="10"/>
        <color theme="1"/>
        <rFont val="Arial Narrow"/>
        <family val="2"/>
      </rPr>
      <t xml:space="preserve">
• Varētu tikt precīzāk noteikta skaidrāka loma, kāda tieši ir attiecīgā pakalpojuma loma iestādes vai sabiedrības mērķu attīstībā.
• Nav apzinātas paklpojumu ņēmēju vajadzības</t>
    </r>
    <r>
      <rPr>
        <sz val="10"/>
        <color theme="1"/>
        <rFont val="Arial Narrow"/>
        <family val="2"/>
        <charset val="186"/>
      </rPr>
      <t xml:space="preserve">
</t>
    </r>
    <r>
      <rPr>
        <sz val="10"/>
        <color rgb="FFFF0000"/>
        <rFont val="Arial Narrow"/>
        <family val="2"/>
        <charset val="186"/>
      </rPr>
      <t>Nepieciešams izvērtēt vai pakalpojums atbilst vidēja termiņa statēģijas prioritāriem mērķiem un prioritāriem virzieniem.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</si>
</sst>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0"/>
      <color theme="1"/>
      <name val="Arial Narrow"/>
      <family val="2"/>
      <charset val="186"/>
    </font>
    <font>
      <sz val="14"/>
      <color theme="1"/>
      <name val="Arial Narrow"/>
      <family val="2"/>
      <charset val="186"/>
    </font>
    <font>
      <sz val="10"/>
      <color theme="0" tint="-0.34998626667073579"/>
      <name val="Arial Narrow"/>
      <family val="2"/>
      <charset val="186"/>
    </font>
    <font>
      <sz val="12"/>
      <color rgb="FFC00000"/>
      <name val="Arial Narrow"/>
      <family val="2"/>
      <charset val="186"/>
    </font>
    <font>
      <sz val="8"/>
      <name val="Calibri"/>
      <family val="2"/>
      <scheme val="minor"/>
    </font>
    <font>
      <sz val="8"/>
      <color theme="0" tint="-0.499984740745262"/>
      <name val="Arial Narrow"/>
      <family val="2"/>
      <charset val="186"/>
    </font>
    <font>
      <sz val="8"/>
      <color theme="0" tint="-0.34998626667073579"/>
      <name val="Arial Narrow"/>
      <family val="2"/>
      <charset val="186"/>
    </font>
    <font>
      <sz val="12"/>
      <color indexed="81"/>
      <name val="Arial Narrow"/>
      <family val="2"/>
      <charset val="186"/>
    </font>
    <font>
      <b/>
      <sz val="12"/>
      <color indexed="81"/>
      <name val="Arial Narrow"/>
      <family val="2"/>
      <charset val="186"/>
    </font>
    <font>
      <sz val="11"/>
      <color theme="1"/>
      <name val="Arial Narrow"/>
      <family val="2"/>
      <charset val="186"/>
    </font>
    <font>
      <b/>
      <sz val="12"/>
      <color rgb="FFC00000"/>
      <name val="Arial Narrow"/>
      <family val="2"/>
      <charset val="186"/>
    </font>
    <font>
      <b/>
      <sz val="14"/>
      <color rgb="FFC00000"/>
      <name val="Arial Narrow"/>
      <family val="2"/>
      <charset val="186"/>
    </font>
    <font>
      <u/>
      <sz val="11"/>
      <color theme="10"/>
      <name val="Calibri"/>
      <family val="2"/>
      <scheme val="minor"/>
    </font>
    <font>
      <sz val="9"/>
      <color rgb="FFC00000"/>
      <name val="Arial Narrow"/>
      <family val="2"/>
      <charset val="186"/>
    </font>
    <font>
      <u/>
      <sz val="12"/>
      <color rgb="FFC00000"/>
      <name val="Arial Narrow"/>
      <family val="2"/>
      <charset val="186"/>
    </font>
    <font>
      <u/>
      <sz val="14"/>
      <color rgb="FFC00000"/>
      <name val="Arial Narrow"/>
      <family val="2"/>
      <charset val="186"/>
    </font>
    <font>
      <sz val="10"/>
      <name val="Arial Narrow"/>
      <family val="2"/>
      <charset val="186"/>
    </font>
    <font>
      <sz val="16"/>
      <color rgb="FFC00000"/>
      <name val="Arial Narrow"/>
      <family val="2"/>
      <charset val="186"/>
    </font>
    <font>
      <u/>
      <sz val="10"/>
      <color rgb="FFC00000"/>
      <name val="Arial Narrow"/>
      <family val="2"/>
      <charset val="186"/>
    </font>
    <font>
      <b/>
      <sz val="10"/>
      <color theme="1"/>
      <name val="Arial Narrow"/>
      <family val="2"/>
      <charset val="186"/>
    </font>
    <font>
      <sz val="10"/>
      <color rgb="FFFF0000"/>
      <name val="Arial Narrow"/>
      <family val="2"/>
      <charset val="186"/>
    </font>
    <font>
      <u/>
      <sz val="14"/>
      <color theme="1"/>
      <name val="Arial Narrow"/>
      <family val="2"/>
      <charset val="186"/>
    </font>
    <font>
      <b/>
      <sz val="14"/>
      <color theme="1"/>
      <name val="Arial Narrow"/>
      <family val="2"/>
      <charset val="186"/>
    </font>
    <font>
      <sz val="8"/>
      <color theme="1"/>
      <name val="Arial Narrow"/>
      <family val="2"/>
      <charset val="186"/>
    </font>
    <font>
      <sz val="12"/>
      <color indexed="8"/>
      <name val="Arial Narrow"/>
      <family val="2"/>
      <charset val="186"/>
    </font>
    <font>
      <sz val="10"/>
      <color indexed="8"/>
      <name val="Arial Narrow"/>
      <family val="2"/>
      <charset val="186"/>
    </font>
    <font>
      <sz val="12"/>
      <color theme="0" tint="-0.34998626667073579"/>
      <name val="Arial Narrow"/>
      <family val="2"/>
      <charset val="186"/>
    </font>
    <font>
      <sz val="11"/>
      <color theme="0" tint="-0.34998626667073579"/>
      <name val="Calibri"/>
      <family val="2"/>
      <scheme val="minor"/>
    </font>
    <font>
      <sz val="14"/>
      <color theme="0" tint="-0.34998626667073579"/>
      <name val="Arial Narrow"/>
      <family val="2"/>
      <charset val="186"/>
    </font>
    <font>
      <sz val="9"/>
      <color theme="1"/>
      <name val="Arial Narrow"/>
      <family val="2"/>
      <charset val="186"/>
    </font>
    <font>
      <sz val="14"/>
      <color rgb="FFC00000"/>
      <name val="Arial Narrow"/>
      <family val="2"/>
      <charset val="186"/>
    </font>
    <font>
      <sz val="9"/>
      <color theme="0" tint="-0.34998626667073579"/>
      <name val="Arial Narrow"/>
      <family val="2"/>
      <charset val="186"/>
    </font>
    <font>
      <sz val="8"/>
      <color rgb="FFC00000"/>
      <name val="Arial Narrow"/>
      <family val="2"/>
      <charset val="186"/>
    </font>
    <font>
      <sz val="8"/>
      <color indexed="8"/>
      <name val="Arial Narrow"/>
      <family val="2"/>
      <charset val="186"/>
    </font>
    <font>
      <sz val="18"/>
      <color rgb="FFC00000"/>
      <name val="Arial Black"/>
      <family val="2"/>
      <charset val="186"/>
    </font>
    <font>
      <b/>
      <sz val="10"/>
      <color rgb="FFFF0000"/>
      <name val="Arial Narrow"/>
      <family val="2"/>
      <charset val="186"/>
    </font>
    <font>
      <sz val="10"/>
      <color theme="3" tint="0.39997558519241921"/>
      <name val="Arial Narrow"/>
      <family val="2"/>
      <charset val="186"/>
    </font>
    <font>
      <sz val="10"/>
      <color theme="3"/>
      <name val="Arial Narrow"/>
      <family val="2"/>
      <charset val="186"/>
    </font>
    <font>
      <sz val="10"/>
      <color rgb="FFFF0000"/>
      <name val="Arial Narrow"/>
      <family val="2"/>
    </font>
    <font>
      <sz val="10"/>
      <color theme="1"/>
      <name val="Arial Narrow"/>
      <family val="2"/>
    </font>
    <font>
      <b/>
      <sz val="10"/>
      <color rgb="FF00B050"/>
      <name val="Arial Narrow"/>
      <family val="2"/>
      <charset val="186"/>
    </font>
    <font>
      <b/>
      <u/>
      <sz val="10"/>
      <color rgb="FFFF0000"/>
      <name val="Arial Narrow"/>
      <family val="2"/>
      <charset val="186"/>
    </font>
    <font>
      <b/>
      <sz val="10"/>
      <name val="Arial Narrow"/>
      <family val="2"/>
      <charset val="186"/>
    </font>
  </fonts>
  <fills count="20">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E7"/>
        <bgColor indexed="64"/>
      </patternFill>
    </fill>
    <fill>
      <patternFill patternType="solid">
        <fgColor theme="9" tint="0.79998168889431442"/>
        <bgColor indexed="64"/>
      </patternFill>
    </fill>
    <fill>
      <patternFill patternType="solid">
        <fgColor rgb="FFF8F8F8"/>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CCFF99"/>
        <bgColor indexed="64"/>
      </patternFill>
    </fill>
    <fill>
      <patternFill patternType="solid">
        <fgColor rgb="FFFFCCCC"/>
        <bgColor indexed="64"/>
      </patternFill>
    </fill>
    <fill>
      <patternFill patternType="solid">
        <fgColor rgb="FFECECEC"/>
        <bgColor indexed="64"/>
      </patternFill>
    </fill>
    <fill>
      <patternFill patternType="solid">
        <fgColor rgb="FFE8E8E8"/>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CCFFCC"/>
        <bgColor indexed="64"/>
      </patternFill>
    </fill>
    <fill>
      <patternFill patternType="solid">
        <fgColor theme="9" tint="0.59999389629810485"/>
        <bgColor indexed="64"/>
      </patternFill>
    </fill>
  </fills>
  <borders count="3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diagonal/>
    </border>
    <border>
      <left/>
      <right/>
      <top style="thin">
        <color theme="0" tint="-0.14999847407452621"/>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bottom style="thin">
        <color rgb="FFC00000"/>
      </bottom>
      <diagonal/>
    </border>
    <border>
      <left/>
      <right/>
      <top style="thin">
        <color rgb="FFC00000"/>
      </top>
      <bottom/>
      <diagonal/>
    </border>
    <border>
      <left/>
      <right/>
      <top style="thin">
        <color rgb="FFC00000"/>
      </top>
      <bottom style="thin">
        <color theme="0" tint="-0.14999847407452621"/>
      </bottom>
      <diagonal/>
    </border>
    <border>
      <left/>
      <right/>
      <top style="thin">
        <color theme="0" tint="-0.14999847407452621"/>
      </top>
      <bottom style="thin">
        <color rgb="FFC00000"/>
      </bottom>
      <diagonal/>
    </border>
    <border>
      <left style="thin">
        <color theme="0" tint="-0.14999847407452621"/>
      </left>
      <right style="thin">
        <color theme="0" tint="-0.14999847407452621"/>
      </right>
      <top style="thin">
        <color rgb="FFC00000"/>
      </top>
      <bottom style="thin">
        <color theme="0" tint="-0.14999847407452621"/>
      </bottom>
      <diagonal/>
    </border>
    <border>
      <left style="thin">
        <color theme="0" tint="-0.14999847407452621"/>
      </left>
      <right style="thin">
        <color theme="0" tint="-0.14999847407452621"/>
      </right>
      <top/>
      <bottom style="thin">
        <color rgb="FFC00000"/>
      </bottom>
      <diagonal/>
    </border>
    <border>
      <left style="thin">
        <color theme="0" tint="-0.14999847407452621"/>
      </left>
      <right style="thin">
        <color theme="0" tint="-0.14999847407452621"/>
      </right>
      <top style="thin">
        <color theme="0" tint="-0.14999847407452621"/>
      </top>
      <bottom style="thin">
        <color rgb="FFC00000"/>
      </bottom>
      <diagonal/>
    </border>
    <border>
      <left/>
      <right/>
      <top style="thin">
        <color rgb="FFC00000"/>
      </top>
      <bottom style="thin">
        <color rgb="FFC00000"/>
      </bottom>
      <diagonal/>
    </border>
    <border>
      <left style="thin">
        <color theme="0" tint="-0.14999847407452621"/>
      </left>
      <right/>
      <top style="thin">
        <color rgb="FFC00000"/>
      </top>
      <bottom style="thin">
        <color theme="0" tint="-0.14999847407452621"/>
      </bottom>
      <diagonal/>
    </border>
    <border>
      <left style="thin">
        <color theme="0" tint="-0.14999847407452621"/>
      </left>
      <right/>
      <top style="thin">
        <color theme="0" tint="-0.14999847407452621"/>
      </top>
      <bottom style="thin">
        <color rgb="FFC00000"/>
      </bottom>
      <diagonal/>
    </border>
    <border>
      <left/>
      <right style="thin">
        <color rgb="FFC00000"/>
      </right>
      <top/>
      <bottom/>
      <diagonal/>
    </border>
    <border>
      <left/>
      <right/>
      <top/>
      <bottom style="medium">
        <color rgb="FFC00000"/>
      </bottom>
      <diagonal/>
    </border>
    <border>
      <left style="thin">
        <color theme="0" tint="-0.14999847407452621"/>
      </left>
      <right/>
      <top/>
      <bottom style="medium">
        <color rgb="FFC00000"/>
      </bottom>
      <diagonal/>
    </border>
    <border>
      <left style="thin">
        <color theme="0" tint="-0.14999847407452621"/>
      </left>
      <right style="thin">
        <color theme="0" tint="-0.14999847407452621"/>
      </right>
      <top/>
      <bottom style="medium">
        <color rgb="FFC00000"/>
      </bottom>
      <diagonal/>
    </border>
    <border>
      <left/>
      <right style="thin">
        <color rgb="FFC00000"/>
      </right>
      <top style="thin">
        <color rgb="FFC00000"/>
      </top>
      <bottom style="thin">
        <color theme="0" tint="-0.14999847407452621"/>
      </bottom>
      <diagonal/>
    </border>
    <border>
      <left/>
      <right style="thin">
        <color rgb="FFC00000"/>
      </right>
      <top style="thin">
        <color theme="0" tint="-0.14999847407452621"/>
      </top>
      <bottom style="thin">
        <color rgb="FFC00000"/>
      </bottom>
      <diagonal/>
    </border>
  </borders>
  <cellStyleXfs count="2">
    <xf numFmtId="0" fontId="0" fillId="0" borderId="0"/>
    <xf numFmtId="0" fontId="25" fillId="0" borderId="0" applyNumberFormat="0" applyFill="0" applyBorder="0" applyAlignment="0" applyProtection="0"/>
  </cellStyleXfs>
  <cellXfs count="269">
    <xf numFmtId="0" fontId="0" fillId="0" borderId="0" xfId="0"/>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5" fillId="0" borderId="0" xfId="0" applyFont="1" applyAlignment="1">
      <alignment horizontal="left" vertical="center"/>
    </xf>
    <xf numFmtId="0" fontId="11"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center" vertical="center"/>
    </xf>
    <xf numFmtId="3" fontId="12" fillId="2" borderId="12" xfId="0" applyNumberFormat="1" applyFont="1" applyFill="1" applyBorder="1" applyAlignment="1">
      <alignment horizontal="center" vertical="center"/>
    </xf>
    <xf numFmtId="0" fontId="11" fillId="2" borderId="7" xfId="0" applyFont="1" applyFill="1" applyBorder="1" applyAlignment="1">
      <alignment vertical="center" wrapText="1"/>
    </xf>
    <xf numFmtId="0" fontId="19" fillId="2" borderId="12" xfId="0" applyFont="1" applyFill="1" applyBorder="1" applyAlignment="1">
      <alignment horizontal="center" vertical="center"/>
    </xf>
    <xf numFmtId="3" fontId="19" fillId="2" borderId="12" xfId="0" applyNumberFormat="1" applyFont="1" applyFill="1" applyBorder="1" applyAlignment="1">
      <alignment horizontal="center" vertical="center"/>
    </xf>
    <xf numFmtId="49" fontId="15" fillId="0" borderId="0" xfId="0" applyNumberFormat="1" applyFont="1" applyAlignment="1">
      <alignment horizontal="center" vertical="center"/>
    </xf>
    <xf numFmtId="14" fontId="13" fillId="0" borderId="1" xfId="0" applyNumberFormat="1" applyFont="1" applyBorder="1" applyAlignment="1">
      <alignment horizontal="center" vertical="center" wrapText="1"/>
    </xf>
    <xf numFmtId="0" fontId="13" fillId="4" borderId="9" xfId="0" applyFont="1" applyFill="1" applyBorder="1" applyAlignment="1">
      <alignment vertical="center"/>
    </xf>
    <xf numFmtId="14" fontId="24" fillId="0" borderId="1" xfId="0" applyNumberFormat="1" applyFont="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12" xfId="0" applyFont="1" applyFill="1" applyBorder="1" applyAlignment="1">
      <alignment vertical="center" wrapText="1"/>
    </xf>
    <xf numFmtId="0" fontId="18" fillId="2" borderId="0" xfId="0" applyFont="1" applyFill="1" applyAlignment="1">
      <alignment vertical="center" wrapText="1"/>
    </xf>
    <xf numFmtId="0" fontId="19" fillId="2" borderId="8"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27" fillId="3" borderId="13" xfId="1" applyFont="1" applyFill="1" applyBorder="1" applyAlignment="1">
      <alignment horizontal="center" vertical="center"/>
    </xf>
    <xf numFmtId="0" fontId="19" fillId="3" borderId="7" xfId="0" applyFont="1" applyFill="1" applyBorder="1" applyAlignment="1">
      <alignment horizontal="center" vertical="center"/>
    </xf>
    <xf numFmtId="0" fontId="19" fillId="4" borderId="7" xfId="0" applyFont="1" applyFill="1" applyBorder="1" applyAlignment="1">
      <alignment horizontal="center" vertical="center"/>
    </xf>
    <xf numFmtId="0" fontId="6" fillId="0" borderId="0" xfId="0" applyFont="1" applyAlignment="1">
      <alignment horizontal="center" vertical="center"/>
    </xf>
    <xf numFmtId="0" fontId="16" fillId="3" borderId="12"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7" fillId="4" borderId="10" xfId="1" applyFont="1" applyFill="1" applyBorder="1" applyAlignment="1">
      <alignment horizontal="center" vertical="center"/>
    </xf>
    <xf numFmtId="14" fontId="29" fillId="3" borderId="2" xfId="0" applyNumberFormat="1" applyFont="1" applyFill="1" applyBorder="1" applyAlignment="1">
      <alignment horizontal="center" vertical="center" wrapText="1"/>
    </xf>
    <xf numFmtId="14" fontId="29" fillId="4" borderId="2" xfId="0" applyNumberFormat="1" applyFont="1" applyFill="1" applyBorder="1" applyAlignment="1">
      <alignment horizontal="center" vertical="center" wrapText="1"/>
    </xf>
    <xf numFmtId="1" fontId="12" fillId="5" borderId="12" xfId="0" applyNumberFormat="1" applyFont="1" applyFill="1" applyBorder="1" applyAlignment="1">
      <alignment horizontal="center" vertical="center" wrapText="1"/>
    </xf>
    <xf numFmtId="1" fontId="12" fillId="0" borderId="0" xfId="0" applyNumberFormat="1" applyFont="1" applyAlignment="1">
      <alignment horizontal="center" vertical="center"/>
    </xf>
    <xf numFmtId="0" fontId="13" fillId="2"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3" fillId="0" borderId="1" xfId="0" applyFont="1" applyBorder="1" applyAlignment="1">
      <alignment horizontal="center" vertical="center"/>
    </xf>
    <xf numFmtId="0" fontId="16" fillId="3"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 xfId="0" applyFont="1" applyFill="1" applyBorder="1" applyAlignment="1">
      <alignment horizontal="center" vertical="center"/>
    </xf>
    <xf numFmtId="14" fontId="24"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14" fontId="13" fillId="2"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xf>
    <xf numFmtId="0" fontId="13" fillId="6" borderId="1" xfId="0" applyFont="1" applyFill="1" applyBorder="1" applyAlignment="1">
      <alignment vertical="center" wrapText="1"/>
    </xf>
    <xf numFmtId="0" fontId="13" fillId="6" borderId="1" xfId="0" applyFont="1" applyFill="1" applyBorder="1" applyAlignment="1">
      <alignment horizontal="left" vertical="center" wrapText="1"/>
    </xf>
    <xf numFmtId="0" fontId="27" fillId="2" borderId="3" xfId="1" applyFont="1" applyFill="1" applyBorder="1" applyAlignment="1">
      <alignment horizontal="center" vertical="center"/>
    </xf>
    <xf numFmtId="0" fontId="13" fillId="0" borderId="1" xfId="0" applyFont="1" applyBorder="1" applyAlignment="1">
      <alignment horizontal="left" vertical="top" wrapText="1"/>
    </xf>
    <xf numFmtId="0" fontId="13" fillId="2" borderId="1" xfId="0" applyFont="1" applyFill="1" applyBorder="1" applyAlignment="1">
      <alignment horizontal="left" vertical="top"/>
    </xf>
    <xf numFmtId="0" fontId="13" fillId="0" borderId="0" xfId="0" applyFont="1" applyAlignment="1">
      <alignment horizontal="left" vertical="top" wrapText="1"/>
    </xf>
    <xf numFmtId="0" fontId="13" fillId="2" borderId="7" xfId="0" applyFont="1" applyFill="1" applyBorder="1" applyAlignment="1">
      <alignment horizontal="center" vertical="center" wrapText="1"/>
    </xf>
    <xf numFmtId="0" fontId="19" fillId="2" borderId="0" xfId="0" applyFont="1" applyFill="1" applyAlignment="1">
      <alignment horizontal="center" vertical="center"/>
    </xf>
    <xf numFmtId="0" fontId="12" fillId="2" borderId="10"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14" fillId="7" borderId="1" xfId="0" applyFont="1" applyFill="1" applyBorder="1" applyAlignment="1">
      <alignment horizontal="center" vertical="center"/>
    </xf>
    <xf numFmtId="0" fontId="35" fillId="7" borderId="1" xfId="0" applyFont="1" applyFill="1" applyBorder="1" applyAlignment="1">
      <alignment horizontal="center" vertical="center"/>
    </xf>
    <xf numFmtId="14" fontId="4" fillId="7" borderId="1" xfId="0" applyNumberFormat="1" applyFont="1" applyFill="1" applyBorder="1" applyAlignment="1">
      <alignment horizontal="center" vertical="center" wrapText="1"/>
    </xf>
    <xf numFmtId="49" fontId="14" fillId="7" borderId="1" xfId="0" applyNumberFormat="1" applyFont="1" applyFill="1" applyBorder="1" applyAlignment="1">
      <alignment horizontal="center" vertical="center"/>
    </xf>
    <xf numFmtId="0" fontId="14" fillId="7" borderId="1" xfId="0" applyFont="1" applyFill="1" applyBorder="1" applyAlignment="1">
      <alignment horizontal="center" vertical="center" wrapText="1"/>
    </xf>
    <xf numFmtId="3" fontId="14" fillId="7" borderId="1" xfId="0" applyNumberFormat="1" applyFont="1" applyFill="1" applyBorder="1" applyAlignment="1">
      <alignment horizontal="center" vertical="center"/>
    </xf>
    <xf numFmtId="0" fontId="13" fillId="7" borderId="1" xfId="0" applyFont="1" applyFill="1" applyBorder="1" applyAlignment="1">
      <alignment horizontal="left" vertical="top" wrapText="1"/>
    </xf>
    <xf numFmtId="1" fontId="18" fillId="8" borderId="0" xfId="0" applyNumberFormat="1" applyFont="1" applyFill="1" applyAlignment="1">
      <alignment horizontal="center" vertical="center"/>
    </xf>
    <xf numFmtId="1" fontId="18" fillId="8" borderId="2" xfId="0" applyNumberFormat="1" applyFont="1" applyFill="1" applyBorder="1" applyAlignment="1">
      <alignment vertical="center" wrapText="1"/>
    </xf>
    <xf numFmtId="0" fontId="36" fillId="8" borderId="0" xfId="0" applyFont="1" applyFill="1" applyAlignment="1">
      <alignment horizontal="center" vertical="center"/>
    </xf>
    <xf numFmtId="1" fontId="18" fillId="8" borderId="12" xfId="0" applyNumberFormat="1" applyFont="1" applyFill="1" applyBorder="1" applyAlignment="1">
      <alignment textRotation="90"/>
    </xf>
    <xf numFmtId="1" fontId="18" fillId="8" borderId="13" xfId="0" applyNumberFormat="1" applyFont="1" applyFill="1" applyBorder="1" applyAlignment="1">
      <alignment vertical="center" textRotation="90"/>
    </xf>
    <xf numFmtId="1" fontId="18" fillId="8" borderId="1" xfId="0" applyNumberFormat="1" applyFont="1" applyFill="1" applyBorder="1" applyAlignment="1">
      <alignment horizontal="center" vertical="center"/>
    </xf>
    <xf numFmtId="1" fontId="18" fillId="0" borderId="0" xfId="0" applyNumberFormat="1" applyFont="1" applyAlignment="1">
      <alignment horizontal="center" vertical="center"/>
    </xf>
    <xf numFmtId="0" fontId="29" fillId="6" borderId="1" xfId="0" applyFont="1" applyFill="1" applyBorder="1" applyAlignment="1">
      <alignment vertical="center" wrapText="1"/>
    </xf>
    <xf numFmtId="0" fontId="2" fillId="0" borderId="0" xfId="0" applyFont="1" applyAlignment="1">
      <alignment horizontal="left" vertical="center" wrapText="1"/>
    </xf>
    <xf numFmtId="0" fontId="37" fillId="0" borderId="0" xfId="0" applyFont="1" applyAlignment="1">
      <alignment horizontal="left" vertical="center" wrapText="1"/>
    </xf>
    <xf numFmtId="0" fontId="2" fillId="0" borderId="0" xfId="0" applyFont="1" applyAlignment="1">
      <alignment horizontal="left" vertical="center"/>
    </xf>
    <xf numFmtId="0" fontId="2" fillId="6" borderId="0" xfId="0" applyFont="1" applyFill="1" applyAlignment="1">
      <alignment horizontal="left" vertical="center"/>
    </xf>
    <xf numFmtId="0" fontId="37" fillId="2" borderId="0" xfId="0" applyFont="1" applyFill="1" applyAlignment="1">
      <alignment horizontal="right" vertical="center" wrapText="1"/>
    </xf>
    <xf numFmtId="0" fontId="37" fillId="2" borderId="0" xfId="0" applyFont="1" applyFill="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xf>
    <xf numFmtId="0" fontId="38" fillId="2" borderId="0" xfId="0" applyFont="1" applyFill="1" applyAlignment="1">
      <alignment vertical="center" wrapText="1"/>
    </xf>
    <xf numFmtId="0" fontId="2" fillId="2" borderId="0" xfId="0" applyFont="1" applyFill="1" applyAlignment="1">
      <alignment vertical="center" wrapText="1"/>
    </xf>
    <xf numFmtId="0" fontId="40" fillId="0" borderId="0" xfId="0" applyFont="1"/>
    <xf numFmtId="0" fontId="39" fillId="2" borderId="0" xfId="0" applyFont="1" applyFill="1" applyAlignment="1">
      <alignment horizontal="right" vertical="center" wrapText="1"/>
    </xf>
    <xf numFmtId="0" fontId="41" fillId="0" borderId="0" xfId="0" applyFont="1" applyAlignment="1">
      <alignment horizontal="left" vertical="center" wrapText="1"/>
    </xf>
    <xf numFmtId="0" fontId="15" fillId="2" borderId="0" xfId="0" applyFont="1" applyFill="1" applyAlignment="1">
      <alignment vertical="center" wrapText="1"/>
    </xf>
    <xf numFmtId="0" fontId="39" fillId="2" borderId="0" xfId="0" applyFont="1" applyFill="1" applyAlignment="1">
      <alignment horizontal="left" vertical="center" wrapText="1"/>
    </xf>
    <xf numFmtId="0" fontId="39" fillId="0" borderId="0" xfId="0" applyFont="1" applyAlignment="1">
      <alignment horizontal="left" vertical="center" wrapText="1"/>
    </xf>
    <xf numFmtId="0" fontId="37" fillId="2" borderId="9" xfId="0" applyFont="1" applyFill="1" applyBorder="1" applyAlignment="1">
      <alignment horizontal="right" vertical="center" wrapText="1"/>
    </xf>
    <xf numFmtId="0" fontId="37" fillId="12" borderId="9" xfId="0" applyFont="1" applyFill="1" applyBorder="1" applyAlignment="1">
      <alignment horizontal="right" vertical="center" wrapText="1"/>
    </xf>
    <xf numFmtId="0" fontId="36" fillId="2" borderId="1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49" fontId="42" fillId="2" borderId="7" xfId="0" applyNumberFormat="1" applyFont="1" applyFill="1" applyBorder="1" applyAlignment="1">
      <alignment textRotation="90" wrapText="1"/>
    </xf>
    <xf numFmtId="49" fontId="42" fillId="2" borderId="12" xfId="0" applyNumberFormat="1" applyFont="1" applyFill="1" applyBorder="1" applyAlignment="1">
      <alignment textRotation="90" wrapText="1"/>
    </xf>
    <xf numFmtId="49"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0" xfId="0" applyNumberFormat="1" applyFont="1" applyAlignment="1">
      <alignment horizontal="center" vertical="center" wrapText="1"/>
    </xf>
    <xf numFmtId="0" fontId="2" fillId="2" borderId="0" xfId="0" applyFont="1" applyFill="1" applyAlignment="1">
      <alignment horizontal="left" vertical="center" wrapText="1"/>
    </xf>
    <xf numFmtId="0" fontId="16" fillId="9" borderId="11" xfId="0" applyFont="1" applyFill="1" applyBorder="1" applyAlignment="1">
      <alignment horizontal="left" vertical="center" indent="1"/>
    </xf>
    <xf numFmtId="0" fontId="16" fillId="2" borderId="0" xfId="0" applyFont="1" applyFill="1" applyAlignment="1">
      <alignment horizontal="center" vertical="center" wrapText="1"/>
    </xf>
    <xf numFmtId="164" fontId="44" fillId="2" borderId="13" xfId="0" applyNumberFormat="1" applyFont="1" applyFill="1" applyBorder="1" applyAlignment="1">
      <alignment horizontal="center" vertical="center" wrapText="1"/>
    </xf>
    <xf numFmtId="164" fontId="26" fillId="2" borderId="7" xfId="0" applyNumberFormat="1" applyFont="1" applyFill="1" applyBorder="1" applyAlignment="1">
      <alignment horizontal="center" vertical="center" wrapText="1"/>
    </xf>
    <xf numFmtId="1" fontId="14" fillId="5" borderId="1" xfId="0" applyNumberFormat="1" applyFont="1" applyFill="1" applyBorder="1" applyAlignment="1">
      <alignment horizontal="left" vertical="center"/>
    </xf>
    <xf numFmtId="1" fontId="12" fillId="5" borderId="1" xfId="0" applyNumberFormat="1" applyFont="1" applyFill="1" applyBorder="1" applyAlignment="1">
      <alignment horizontal="center" vertical="center"/>
    </xf>
    <xf numFmtId="0" fontId="45" fillId="5" borderId="8" xfId="0" applyFont="1" applyFill="1" applyBorder="1" applyAlignment="1">
      <alignment horizontal="center" vertical="center"/>
    </xf>
    <xf numFmtId="0" fontId="37" fillId="15" borderId="16" xfId="0" applyFont="1" applyFill="1" applyBorder="1" applyAlignment="1">
      <alignment horizontal="right" vertical="center" wrapText="1"/>
    </xf>
    <xf numFmtId="0" fontId="37" fillId="14" borderId="16" xfId="0" applyFont="1" applyFill="1" applyBorder="1" applyAlignment="1">
      <alignment horizontal="right" vertical="center" wrapText="1"/>
    </xf>
    <xf numFmtId="0" fontId="37" fillId="11" borderId="16" xfId="0" applyFont="1" applyFill="1" applyBorder="1" applyAlignment="1">
      <alignment horizontal="right" vertical="center" wrapText="1"/>
    </xf>
    <xf numFmtId="0" fontId="37" fillId="2" borderId="10" xfId="0" applyFont="1" applyFill="1" applyBorder="1" applyAlignment="1">
      <alignment horizontal="right" vertical="center" wrapText="1"/>
    </xf>
    <xf numFmtId="0" fontId="37" fillId="10" borderId="10" xfId="0" applyFont="1" applyFill="1" applyBorder="1" applyAlignment="1">
      <alignment horizontal="right" vertical="center" wrapText="1"/>
    </xf>
    <xf numFmtId="0" fontId="37" fillId="15" borderId="17" xfId="0" applyFont="1" applyFill="1" applyBorder="1" applyAlignment="1">
      <alignment horizontal="right" vertical="center" wrapText="1"/>
    </xf>
    <xf numFmtId="0" fontId="37" fillId="14" borderId="17" xfId="0" applyFont="1" applyFill="1" applyBorder="1" applyAlignment="1">
      <alignment horizontal="right" vertical="center" wrapText="1"/>
    </xf>
    <xf numFmtId="0" fontId="37" fillId="13" borderId="17" xfId="0" applyFont="1" applyFill="1" applyBorder="1" applyAlignment="1">
      <alignment horizontal="right" vertical="center" wrapText="1"/>
    </xf>
    <xf numFmtId="0" fontId="37" fillId="2" borderId="9" xfId="0" applyFont="1" applyFill="1" applyBorder="1" applyAlignment="1">
      <alignment horizontal="center" vertical="center" wrapText="1"/>
    </xf>
    <xf numFmtId="164" fontId="44" fillId="2" borderId="7" xfId="0" applyNumberFormat="1" applyFont="1" applyFill="1" applyBorder="1" applyAlignment="1">
      <alignment horizontal="center" vertical="center" wrapText="1"/>
    </xf>
    <xf numFmtId="0" fontId="37" fillId="2" borderId="9" xfId="0" applyFont="1" applyFill="1" applyBorder="1" applyAlignment="1">
      <alignment horizontal="left" vertical="center" wrapText="1"/>
    </xf>
    <xf numFmtId="0" fontId="37" fillId="15" borderId="16" xfId="0" applyFont="1" applyFill="1" applyBorder="1" applyAlignment="1">
      <alignment horizontal="center" vertical="center" wrapText="1"/>
    </xf>
    <xf numFmtId="164" fontId="44" fillId="15" borderId="18" xfId="0" applyNumberFormat="1" applyFont="1" applyFill="1" applyBorder="1" applyAlignment="1">
      <alignment horizontal="center" vertical="center" wrapText="1"/>
    </xf>
    <xf numFmtId="0" fontId="37" fillId="15" borderId="16" xfId="0" applyFont="1" applyFill="1" applyBorder="1" applyAlignment="1">
      <alignment horizontal="left" vertical="center" wrapText="1"/>
    </xf>
    <xf numFmtId="0" fontId="37" fillId="2" borderId="10" xfId="0" applyFont="1" applyFill="1" applyBorder="1" applyAlignment="1">
      <alignment horizontal="center" vertical="center" wrapText="1"/>
    </xf>
    <xf numFmtId="0" fontId="37" fillId="2" borderId="10" xfId="0" applyFont="1" applyFill="1" applyBorder="1" applyAlignment="1">
      <alignment horizontal="left" vertical="center" wrapText="1"/>
    </xf>
    <xf numFmtId="0" fontId="37" fillId="15" borderId="17" xfId="0" applyFont="1" applyFill="1" applyBorder="1" applyAlignment="1">
      <alignment horizontal="center" vertical="center" wrapText="1"/>
    </xf>
    <xf numFmtId="164" fontId="44" fillId="15" borderId="19" xfId="0" applyNumberFormat="1" applyFont="1" applyFill="1" applyBorder="1" applyAlignment="1">
      <alignment horizontal="center" vertical="center" wrapText="1"/>
    </xf>
    <xf numFmtId="0" fontId="37" fillId="15" borderId="17" xfId="0" applyFont="1" applyFill="1" applyBorder="1" applyAlignment="1">
      <alignment horizontal="left" vertical="center" wrapText="1"/>
    </xf>
    <xf numFmtId="164" fontId="44" fillId="15" borderId="20" xfId="0" applyNumberFormat="1" applyFont="1" applyFill="1" applyBorder="1" applyAlignment="1">
      <alignment horizontal="center" vertical="center" wrapText="1"/>
    </xf>
    <xf numFmtId="0" fontId="7" fillId="12" borderId="1" xfId="0" applyFont="1" applyFill="1" applyBorder="1" applyAlignment="1">
      <alignment vertical="center"/>
    </xf>
    <xf numFmtId="0" fontId="7" fillId="11" borderId="1" xfId="0" applyFont="1" applyFill="1" applyBorder="1" applyAlignment="1">
      <alignment vertical="center"/>
    </xf>
    <xf numFmtId="0" fontId="7" fillId="13" borderId="1" xfId="0" applyFont="1" applyFill="1" applyBorder="1" applyAlignment="1">
      <alignment vertical="center"/>
    </xf>
    <xf numFmtId="0" fontId="7" fillId="10" borderId="1" xfId="0" applyFont="1" applyFill="1" applyBorder="1" applyAlignment="1">
      <alignment vertical="center"/>
    </xf>
    <xf numFmtId="0" fontId="7" fillId="0" borderId="1" xfId="0" applyFont="1" applyBorder="1" applyAlignment="1">
      <alignment vertical="center"/>
    </xf>
    <xf numFmtId="0" fontId="37" fillId="15" borderId="15" xfId="0" applyFont="1" applyFill="1" applyBorder="1" applyAlignment="1">
      <alignment horizontal="right" vertical="center" wrapText="1"/>
    </xf>
    <xf numFmtId="0" fontId="37" fillId="13" borderId="16" xfId="0" applyFont="1" applyFill="1" applyBorder="1" applyAlignment="1">
      <alignment horizontal="right" vertical="center" wrapText="1"/>
    </xf>
    <xf numFmtId="0" fontId="37" fillId="11" borderId="17" xfId="0" applyFont="1" applyFill="1" applyBorder="1" applyAlignment="1">
      <alignment horizontal="right" vertical="center" wrapText="1"/>
    </xf>
    <xf numFmtId="0" fontId="37" fillId="15" borderId="22" xfId="0" applyFont="1" applyFill="1" applyBorder="1" applyAlignment="1">
      <alignment horizontal="center" vertical="center" wrapText="1"/>
    </xf>
    <xf numFmtId="0" fontId="37" fillId="15" borderId="23" xfId="0" applyFont="1" applyFill="1" applyBorder="1" applyAlignment="1">
      <alignment horizontal="center" vertical="center" wrapText="1"/>
    </xf>
    <xf numFmtId="0" fontId="39" fillId="7" borderId="0" xfId="0" applyFont="1" applyFill="1" applyAlignment="1">
      <alignment horizontal="right" vertical="center" wrapText="1"/>
    </xf>
    <xf numFmtId="0" fontId="16" fillId="7" borderId="0" xfId="0" applyFont="1" applyFill="1" applyAlignment="1">
      <alignment horizontal="center" vertical="center" wrapText="1"/>
    </xf>
    <xf numFmtId="0" fontId="39" fillId="7" borderId="0" xfId="0" applyFont="1" applyFill="1" applyAlignment="1">
      <alignment horizontal="left" vertical="center" wrapText="1"/>
    </xf>
    <xf numFmtId="0" fontId="37" fillId="2" borderId="16" xfId="0" applyFont="1" applyFill="1" applyBorder="1" applyAlignment="1">
      <alignment vertical="center" textRotation="90" wrapText="1"/>
    </xf>
    <xf numFmtId="0" fontId="16" fillId="2" borderId="16" xfId="0" applyFont="1" applyFill="1" applyBorder="1" applyAlignment="1">
      <alignment horizontal="right" vertical="center" wrapText="1"/>
    </xf>
    <xf numFmtId="0" fontId="37" fillId="2" borderId="16" xfId="0" applyFont="1" applyFill="1" applyBorder="1" applyAlignment="1">
      <alignment horizontal="right" vertical="center" wrapText="1"/>
    </xf>
    <xf numFmtId="0" fontId="39" fillId="2" borderId="16" xfId="0" applyFont="1" applyFill="1" applyBorder="1" applyAlignment="1">
      <alignment horizontal="right" vertical="center" wrapText="1"/>
    </xf>
    <xf numFmtId="0" fontId="15" fillId="2" borderId="0" xfId="0" applyFont="1" applyFill="1" applyAlignment="1">
      <alignment horizontal="center" vertical="center" wrapText="1"/>
    </xf>
    <xf numFmtId="0" fontId="16" fillId="2" borderId="16" xfId="0" applyFont="1" applyFill="1" applyBorder="1" applyAlignment="1">
      <alignment horizontal="center" vertical="center" wrapText="1"/>
    </xf>
    <xf numFmtId="164" fontId="26" fillId="2" borderId="18" xfId="0" applyNumberFormat="1" applyFont="1" applyFill="1" applyBorder="1" applyAlignment="1">
      <alignment horizontal="center" vertical="center" wrapText="1"/>
    </xf>
    <xf numFmtId="0" fontId="37" fillId="2" borderId="16" xfId="0" applyFont="1" applyFill="1" applyBorder="1" applyAlignment="1">
      <alignment horizontal="left" vertical="center" wrapText="1"/>
    </xf>
    <xf numFmtId="0" fontId="46" fillId="15" borderId="18" xfId="0" applyFont="1" applyFill="1" applyBorder="1" applyAlignment="1">
      <alignment horizontal="center" vertical="center" wrapText="1"/>
    </xf>
    <xf numFmtId="0" fontId="46" fillId="15" borderId="20" xfId="0" applyFont="1" applyFill="1" applyBorder="1" applyAlignment="1">
      <alignment horizontal="center" vertical="center" wrapText="1"/>
    </xf>
    <xf numFmtId="0" fontId="16" fillId="2" borderId="4" xfId="0" applyFont="1" applyFill="1" applyBorder="1" applyAlignment="1">
      <alignment horizontal="left" vertical="center" indent="1"/>
    </xf>
    <xf numFmtId="0" fontId="16" fillId="2" borderId="4" xfId="0" applyFont="1" applyFill="1" applyBorder="1" applyAlignment="1">
      <alignment horizontal="left" vertical="top" wrapText="1" indent="1"/>
    </xf>
    <xf numFmtId="1" fontId="12" fillId="5" borderId="8" xfId="0" applyNumberFormat="1" applyFont="1" applyFill="1" applyBorder="1" applyAlignment="1">
      <alignment horizontal="center" vertical="center" wrapText="1"/>
    </xf>
    <xf numFmtId="0" fontId="14" fillId="0" borderId="24" xfId="0" applyFont="1" applyBorder="1" applyAlignment="1">
      <alignment horizontal="left" vertical="center" wrapText="1"/>
    </xf>
    <xf numFmtId="0" fontId="41" fillId="0" borderId="24" xfId="0" applyFont="1" applyBorder="1" applyAlignment="1">
      <alignment horizontal="left" vertical="center" wrapText="1"/>
    </xf>
    <xf numFmtId="164" fontId="26" fillId="7" borderId="7" xfId="0" applyNumberFormat="1" applyFont="1" applyFill="1" applyBorder="1" applyAlignment="1">
      <alignment horizontal="center" vertical="center" wrapText="1"/>
    </xf>
    <xf numFmtId="0" fontId="36" fillId="15" borderId="27" xfId="0" applyFont="1" applyFill="1" applyBorder="1" applyAlignment="1">
      <alignment horizontal="center" textRotation="90" wrapText="1"/>
    </xf>
    <xf numFmtId="0" fontId="2" fillId="6" borderId="21" xfId="0" applyFont="1" applyFill="1" applyBorder="1" applyAlignment="1">
      <alignment horizontal="left" vertical="center"/>
    </xf>
    <xf numFmtId="0" fontId="2" fillId="6" borderId="10" xfId="0" applyFont="1" applyFill="1" applyBorder="1" applyAlignment="1">
      <alignment horizontal="left" vertical="center"/>
    </xf>
    <xf numFmtId="0" fontId="36" fillId="0" borderId="0" xfId="0" applyFont="1" applyAlignment="1">
      <alignment horizontal="left" vertical="center" wrapText="1"/>
    </xf>
    <xf numFmtId="3" fontId="13" fillId="0" borderId="1" xfId="0" applyNumberFormat="1" applyFont="1" applyBorder="1" applyAlignment="1">
      <alignment horizontal="center" vertical="center" wrapText="1"/>
    </xf>
    <xf numFmtId="0" fontId="37" fillId="15" borderId="15" xfId="0" applyFont="1" applyFill="1" applyBorder="1" applyAlignment="1">
      <alignment horizontal="center" vertical="center" wrapText="1"/>
    </xf>
    <xf numFmtId="0" fontId="37" fillId="15" borderId="14" xfId="0" applyFont="1" applyFill="1" applyBorder="1" applyAlignment="1">
      <alignment horizontal="center" vertical="center" wrapText="1"/>
    </xf>
    <xf numFmtId="0" fontId="37" fillId="15" borderId="28" xfId="0" applyFont="1" applyFill="1" applyBorder="1" applyAlignment="1">
      <alignment horizontal="center" vertical="center" wrapText="1"/>
    </xf>
    <xf numFmtId="0" fontId="37" fillId="15" borderId="29" xfId="0" applyFont="1" applyFill="1" applyBorder="1" applyAlignment="1">
      <alignment horizontal="center" vertical="center" wrapText="1"/>
    </xf>
    <xf numFmtId="0" fontId="16" fillId="9" borderId="11" xfId="0" applyFont="1" applyFill="1" applyBorder="1" applyAlignment="1">
      <alignment horizontal="left" vertical="center" wrapText="1" indent="1"/>
    </xf>
    <xf numFmtId="0" fontId="33" fillId="0" borderId="1" xfId="0" applyFont="1" applyBorder="1" applyAlignment="1">
      <alignment horizontal="left" vertical="top" wrapText="1"/>
    </xf>
    <xf numFmtId="14" fontId="24" fillId="10" borderId="1" xfId="0" applyNumberFormat="1" applyFont="1" applyFill="1" applyBorder="1" applyAlignment="1">
      <alignment horizontal="center" vertical="center"/>
    </xf>
    <xf numFmtId="0" fontId="50" fillId="0" borderId="1" xfId="0" applyFont="1" applyBorder="1" applyAlignment="1">
      <alignment horizontal="left" vertical="top" wrapText="1"/>
    </xf>
    <xf numFmtId="0" fontId="12" fillId="0" borderId="1" xfId="0" applyFont="1" applyBorder="1" applyAlignment="1">
      <alignment horizontal="left" vertical="top" wrapText="1"/>
    </xf>
    <xf numFmtId="0" fontId="13" fillId="0" borderId="0" xfId="0" applyFont="1" applyAlignment="1">
      <alignment horizontal="left" vertical="center" wrapText="1"/>
    </xf>
    <xf numFmtId="0" fontId="13" fillId="16" borderId="1" xfId="0" applyFont="1" applyFill="1" applyBorder="1" applyAlignment="1">
      <alignment horizontal="left" vertical="top" wrapText="1"/>
    </xf>
    <xf numFmtId="0" fontId="51" fillId="16" borderId="1" xfId="0" applyFont="1" applyFill="1" applyBorder="1" applyAlignment="1">
      <alignment horizontal="left" vertical="top" wrapText="1"/>
    </xf>
    <xf numFmtId="0" fontId="33" fillId="16" borderId="1" xfId="0" applyFont="1" applyFill="1" applyBorder="1" applyAlignment="1">
      <alignment horizontal="left" vertical="top" wrapText="1"/>
    </xf>
    <xf numFmtId="0" fontId="13" fillId="9" borderId="1" xfId="0" applyFont="1" applyFill="1" applyBorder="1" applyAlignment="1">
      <alignment horizontal="left" vertical="top" wrapText="1"/>
    </xf>
    <xf numFmtId="0" fontId="52" fillId="16" borderId="1" xfId="0" applyFont="1" applyFill="1" applyBorder="1" applyAlignment="1">
      <alignment horizontal="left" vertical="top" wrapText="1"/>
    </xf>
    <xf numFmtId="0" fontId="13" fillId="17" borderId="1" xfId="0" applyFont="1" applyFill="1" applyBorder="1" applyAlignment="1">
      <alignment horizontal="left" vertical="top" wrapText="1"/>
    </xf>
    <xf numFmtId="0" fontId="52" fillId="17" borderId="1" xfId="0" applyFont="1" applyFill="1" applyBorder="1" applyAlignment="1">
      <alignment horizontal="left" vertical="top" wrapText="1"/>
    </xf>
    <xf numFmtId="0" fontId="13" fillId="18" borderId="1" xfId="0" applyFont="1" applyFill="1" applyBorder="1" applyAlignment="1">
      <alignment horizontal="left" vertical="top" wrapText="1"/>
    </xf>
    <xf numFmtId="0" fontId="13" fillId="19" borderId="1" xfId="0" applyFont="1" applyFill="1" applyBorder="1" applyAlignment="1">
      <alignment horizontal="left" vertical="top" wrapText="1"/>
    </xf>
    <xf numFmtId="0" fontId="29" fillId="0" borderId="1" xfId="0" applyFont="1" applyBorder="1" applyAlignment="1">
      <alignment horizontal="left" vertical="top" wrapText="1"/>
    </xf>
    <xf numFmtId="0" fontId="33" fillId="18" borderId="1" xfId="0" applyFont="1" applyFill="1" applyBorder="1" applyAlignment="1">
      <alignment horizontal="left" vertical="top" wrapText="1"/>
    </xf>
    <xf numFmtId="0" fontId="12" fillId="6" borderId="1" xfId="0" applyFont="1" applyFill="1" applyBorder="1" applyAlignment="1">
      <alignment horizontal="center" vertical="center"/>
    </xf>
    <xf numFmtId="0" fontId="6"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1" fillId="6" borderId="3" xfId="1" applyFont="1" applyFill="1" applyBorder="1" applyAlignment="1">
      <alignment horizontal="center" vertical="center"/>
    </xf>
    <xf numFmtId="0" fontId="31" fillId="6" borderId="4" xfId="1" applyFont="1" applyFill="1" applyBorder="1" applyAlignment="1">
      <alignment horizontal="center" vertical="center"/>
    </xf>
    <xf numFmtId="0" fontId="34" fillId="7" borderId="1" xfId="1"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13" fillId="4" borderId="12" xfId="0" applyFont="1" applyFill="1" applyBorder="1" applyAlignment="1">
      <alignment horizontal="center" textRotation="90" wrapText="1"/>
    </xf>
    <xf numFmtId="0" fontId="22" fillId="3" borderId="9" xfId="0" applyFont="1" applyFill="1" applyBorder="1" applyAlignment="1">
      <alignment horizontal="center" vertical="center"/>
    </xf>
    <xf numFmtId="0" fontId="22" fillId="3" borderId="6" xfId="0" applyFont="1" applyFill="1" applyBorder="1" applyAlignment="1">
      <alignment horizontal="center" vertical="center"/>
    </xf>
    <xf numFmtId="0" fontId="13" fillId="3" borderId="2" xfId="0" applyFont="1" applyFill="1" applyBorder="1" applyAlignment="1">
      <alignment horizontal="center" textRotation="90" wrapText="1"/>
    </xf>
    <xf numFmtId="0" fontId="13" fillId="4" borderId="0" xfId="0" applyFont="1" applyFill="1" applyAlignment="1">
      <alignment horizontal="center" textRotation="90" wrapText="1"/>
    </xf>
    <xf numFmtId="0" fontId="13" fillId="2" borderId="5" xfId="0" applyFont="1" applyFill="1" applyBorder="1" applyAlignment="1">
      <alignment horizontal="right" vertical="center"/>
    </xf>
    <xf numFmtId="0" fontId="13" fillId="2" borderId="9" xfId="0" applyFont="1" applyFill="1" applyBorder="1" applyAlignment="1">
      <alignment horizontal="right" vertical="center"/>
    </xf>
    <xf numFmtId="0" fontId="13" fillId="2" borderId="2" xfId="0" applyFont="1" applyFill="1" applyBorder="1" applyAlignment="1">
      <alignment horizontal="right" vertical="center" wrapText="1"/>
    </xf>
    <xf numFmtId="0" fontId="13" fillId="2" borderId="0" xfId="0" applyFont="1" applyFill="1" applyAlignment="1">
      <alignment horizontal="right" vertical="center" wrapText="1"/>
    </xf>
    <xf numFmtId="0" fontId="27" fillId="2" borderId="11" xfId="1" applyFont="1" applyFill="1" applyBorder="1" applyAlignment="1">
      <alignment horizontal="left" vertical="center" indent="1"/>
    </xf>
    <xf numFmtId="0" fontId="27" fillId="2" borderId="4" xfId="1" applyFont="1" applyFill="1" applyBorder="1" applyAlignment="1">
      <alignment horizontal="left" vertical="center" indent="1"/>
    </xf>
    <xf numFmtId="1" fontId="18" fillId="8" borderId="12" xfId="0" applyNumberFormat="1" applyFont="1" applyFill="1" applyBorder="1" applyAlignment="1">
      <alignment horizontal="center" vertical="center" textRotation="90"/>
    </xf>
    <xf numFmtId="0" fontId="11" fillId="2" borderId="2" xfId="0" applyFont="1" applyFill="1" applyBorder="1" applyAlignment="1">
      <alignment horizontal="center" vertical="center"/>
    </xf>
    <xf numFmtId="0" fontId="11" fillId="2" borderId="8" xfId="0" applyFont="1" applyFill="1" applyBorder="1" applyAlignment="1">
      <alignment horizontal="center" vertical="center"/>
    </xf>
    <xf numFmtId="0" fontId="13" fillId="3" borderId="12" xfId="0" applyFont="1" applyFill="1" applyBorder="1" applyAlignment="1">
      <alignment horizontal="center" textRotation="90" wrapText="1"/>
    </xf>
    <xf numFmtId="0" fontId="11" fillId="2" borderId="2" xfId="0" applyFont="1" applyFill="1" applyBorder="1" applyAlignment="1">
      <alignment horizontal="center"/>
    </xf>
    <xf numFmtId="0" fontId="11" fillId="2" borderId="8" xfId="0" applyFont="1" applyFill="1" applyBorder="1" applyAlignment="1">
      <alignment horizontal="center"/>
    </xf>
    <xf numFmtId="0" fontId="7" fillId="2" borderId="12" xfId="0" applyFont="1" applyFill="1" applyBorder="1" applyAlignment="1">
      <alignment horizontal="center" textRotation="90" wrapText="1"/>
    </xf>
    <xf numFmtId="0" fontId="8" fillId="2" borderId="2" xfId="0" applyFont="1" applyFill="1" applyBorder="1" applyAlignment="1">
      <alignment horizontal="center" vertic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6" fillId="2" borderId="12" xfId="0" applyFont="1" applyFill="1" applyBorder="1" applyAlignment="1">
      <alignment horizontal="center" vertical="center" wrapText="1"/>
    </xf>
    <xf numFmtId="0" fontId="9" fillId="2" borderId="12" xfId="0" applyFont="1" applyFill="1" applyBorder="1" applyAlignment="1">
      <alignment horizontal="center" vertical="center" wrapText="1"/>
    </xf>
    <xf numFmtId="1" fontId="30" fillId="5" borderId="9" xfId="0" applyNumberFormat="1" applyFont="1" applyFill="1" applyBorder="1" applyAlignment="1">
      <alignment horizontal="center" vertical="center" wrapText="1"/>
    </xf>
    <xf numFmtId="1" fontId="30" fillId="5" borderId="0" xfId="0" applyNumberFormat="1" applyFont="1" applyFill="1" applyAlignment="1">
      <alignment horizontal="center" vertical="center" wrapText="1"/>
    </xf>
    <xf numFmtId="1" fontId="16" fillId="5" borderId="12" xfId="0" applyNumberFormat="1" applyFont="1" applyFill="1" applyBorder="1" applyAlignment="1">
      <alignment horizontal="center" textRotation="90" wrapText="1"/>
    </xf>
    <xf numFmtId="0" fontId="7" fillId="2" borderId="3" xfId="0" applyFont="1" applyFill="1" applyBorder="1" applyAlignment="1">
      <alignment horizontal="left" vertical="center"/>
    </xf>
    <xf numFmtId="0" fontId="8" fillId="2" borderId="11" xfId="0" applyFont="1" applyFill="1" applyBorder="1" applyAlignment="1">
      <alignment horizontal="left" vertical="center"/>
    </xf>
    <xf numFmtId="0" fontId="8" fillId="2" borderId="4" xfId="0" applyFont="1" applyFill="1" applyBorder="1" applyAlignment="1">
      <alignment horizontal="left" vertical="center"/>
    </xf>
    <xf numFmtId="0" fontId="13" fillId="2" borderId="3" xfId="0" applyFont="1" applyFill="1" applyBorder="1" applyAlignment="1">
      <alignment horizontal="right" vertical="center"/>
    </xf>
    <xf numFmtId="0" fontId="13" fillId="2" borderId="11" xfId="0" applyFont="1" applyFill="1" applyBorder="1" applyAlignment="1">
      <alignment horizontal="right" vertical="center"/>
    </xf>
    <xf numFmtId="0" fontId="5" fillId="2" borderId="12" xfId="0" applyFont="1" applyFill="1" applyBorder="1" applyAlignment="1">
      <alignment horizontal="center" vertical="center" wrapText="1"/>
    </xf>
    <xf numFmtId="0" fontId="13" fillId="2" borderId="12" xfId="0" applyFont="1" applyFill="1" applyBorder="1" applyAlignment="1">
      <alignment horizontal="center" vertical="top" wrapText="1"/>
    </xf>
    <xf numFmtId="0" fontId="13"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6" fillId="2" borderId="5" xfId="0" applyFont="1" applyFill="1" applyBorder="1" applyAlignment="1">
      <alignment horizontal="center" textRotation="90" wrapText="1"/>
    </xf>
    <xf numFmtId="0" fontId="36" fillId="2" borderId="2" xfId="0" applyFont="1" applyFill="1" applyBorder="1" applyAlignment="1">
      <alignment horizontal="center" textRotation="90" wrapText="1"/>
    </xf>
    <xf numFmtId="1" fontId="24" fillId="5" borderId="2" xfId="0" applyNumberFormat="1" applyFont="1" applyFill="1" applyBorder="1" applyAlignment="1">
      <alignment horizontal="center" vertical="center" wrapText="1"/>
    </xf>
    <xf numFmtId="1" fontId="24" fillId="5" borderId="0" xfId="0" applyNumberFormat="1" applyFont="1" applyFill="1" applyAlignment="1">
      <alignment horizontal="center" vertical="center" wrapText="1"/>
    </xf>
    <xf numFmtId="1" fontId="24" fillId="5" borderId="8" xfId="0" applyNumberFormat="1" applyFont="1" applyFill="1" applyBorder="1" applyAlignment="1">
      <alignment horizontal="center" vertical="center" wrapText="1"/>
    </xf>
    <xf numFmtId="0" fontId="38" fillId="15" borderId="15" xfId="0" applyFont="1" applyFill="1" applyBorder="1" applyAlignment="1">
      <alignment horizontal="center" vertical="center" textRotation="90" wrapText="1"/>
    </xf>
    <xf numFmtId="0" fontId="38" fillId="15" borderId="14" xfId="0" applyFont="1" applyFill="1" applyBorder="1" applyAlignment="1">
      <alignment horizontal="center" vertical="center" textRotation="90" wrapText="1"/>
    </xf>
    <xf numFmtId="0" fontId="16" fillId="7" borderId="0" xfId="0" applyFont="1" applyFill="1" applyAlignment="1">
      <alignment horizontal="right" vertical="center" wrapText="1"/>
    </xf>
    <xf numFmtId="0" fontId="16" fillId="2" borderId="9" xfId="0" applyFont="1" applyFill="1" applyBorder="1" applyAlignment="1">
      <alignment horizontal="right" vertical="center" wrapText="1"/>
    </xf>
    <xf numFmtId="0" fontId="43" fillId="15" borderId="25" xfId="0" applyFont="1" applyFill="1" applyBorder="1" applyAlignment="1">
      <alignment horizontal="center" vertical="center"/>
    </xf>
    <xf numFmtId="0" fontId="43" fillId="15" borderId="26" xfId="0" applyFont="1" applyFill="1" applyBorder="1" applyAlignment="1">
      <alignment horizontal="center" vertical="center" wrapText="1"/>
    </xf>
    <xf numFmtId="0" fontId="43" fillId="15" borderId="25" xfId="0" applyFont="1" applyFill="1" applyBorder="1" applyAlignment="1">
      <alignment horizontal="center" vertical="center" wrapText="1"/>
    </xf>
    <xf numFmtId="0" fontId="16" fillId="2" borderId="0" xfId="0" applyFont="1" applyFill="1" applyAlignment="1">
      <alignment horizontal="right" vertical="center" wrapText="1"/>
    </xf>
    <xf numFmtId="0" fontId="13" fillId="2" borderId="9" xfId="0" applyFont="1" applyFill="1" applyBorder="1" applyAlignment="1">
      <alignment horizontal="center" vertical="center" textRotation="90" wrapText="1"/>
    </xf>
    <xf numFmtId="0" fontId="13" fillId="2" borderId="0" xfId="0" applyFont="1" applyFill="1" applyAlignment="1">
      <alignment horizontal="center" vertical="center" textRotation="90" wrapText="1"/>
    </xf>
    <xf numFmtId="0" fontId="13" fillId="2" borderId="10" xfId="0" applyFont="1" applyFill="1" applyBorder="1" applyAlignment="1">
      <alignment horizontal="center" vertical="center" textRotation="90" wrapText="1"/>
    </xf>
    <xf numFmtId="0" fontId="2" fillId="6" borderId="0" xfId="0" applyFont="1" applyFill="1" applyAlignment="1">
      <alignment horizontal="right" vertical="center"/>
    </xf>
    <xf numFmtId="0" fontId="2" fillId="6" borderId="10" xfId="0" applyFont="1" applyFill="1" applyBorder="1" applyAlignment="1">
      <alignment horizontal="right" vertical="center"/>
    </xf>
    <xf numFmtId="0" fontId="1" fillId="6" borderId="21" xfId="0" applyFont="1" applyFill="1" applyBorder="1" applyAlignment="1">
      <alignment horizontal="right" vertical="center"/>
    </xf>
    <xf numFmtId="0" fontId="2" fillId="6" borderId="21" xfId="0" applyFont="1" applyFill="1" applyBorder="1" applyAlignment="1">
      <alignment horizontal="right" vertical="center"/>
    </xf>
    <xf numFmtId="0" fontId="16" fillId="2" borderId="10" xfId="0" applyFont="1" applyFill="1" applyBorder="1" applyAlignment="1">
      <alignment horizontal="right" vertical="center" wrapText="1"/>
    </xf>
    <xf numFmtId="0" fontId="16" fillId="6" borderId="10" xfId="0" applyFont="1" applyFill="1" applyBorder="1" applyAlignment="1">
      <alignment horizontal="left" vertical="center"/>
    </xf>
    <xf numFmtId="0" fontId="16" fillId="6" borderId="0" xfId="0" applyFont="1" applyFill="1" applyAlignment="1">
      <alignment horizontal="left" vertical="center"/>
    </xf>
    <xf numFmtId="0" fontId="16" fillId="6" borderId="21" xfId="0" applyFont="1" applyFill="1" applyBorder="1" applyAlignment="1">
      <alignment horizontal="left" vertical="center"/>
    </xf>
    <xf numFmtId="0" fontId="1" fillId="15" borderId="25" xfId="0" applyFont="1" applyFill="1" applyBorder="1" applyAlignment="1">
      <alignment horizontal="center" vertical="center" wrapText="1"/>
    </xf>
    <xf numFmtId="0" fontId="2" fillId="15" borderId="25" xfId="0" applyFont="1" applyFill="1" applyBorder="1" applyAlignment="1">
      <alignment horizontal="center" vertical="center" wrapText="1"/>
    </xf>
    <xf numFmtId="0" fontId="47" fillId="15" borderId="15" xfId="0" applyFont="1" applyFill="1" applyBorder="1" applyAlignment="1">
      <alignment horizontal="center" vertical="center" wrapText="1"/>
    </xf>
    <xf numFmtId="0" fontId="47" fillId="15" borderId="14" xfId="0" applyFont="1" applyFill="1" applyBorder="1" applyAlignment="1">
      <alignment horizontal="center" vertical="center" wrapText="1"/>
    </xf>
    <xf numFmtId="0" fontId="16" fillId="15" borderId="15" xfId="0" applyFont="1" applyFill="1" applyBorder="1" applyAlignment="1">
      <alignment horizontal="center" vertical="center" wrapText="1"/>
    </xf>
    <xf numFmtId="0" fontId="16" fillId="15" borderId="14" xfId="0" applyFont="1" applyFill="1" applyBorder="1" applyAlignment="1">
      <alignment horizontal="center" vertical="center" wrapText="1"/>
    </xf>
    <xf numFmtId="0" fontId="1" fillId="15" borderId="26" xfId="0" applyFont="1" applyFill="1" applyBorder="1" applyAlignment="1">
      <alignment horizontal="center" vertical="center" wrapText="1"/>
    </xf>
  </cellXfs>
  <cellStyles count="2">
    <cellStyle name="Hyperlink" xfId="1" builtinId="8"/>
    <cellStyle name="Normal" xfId="0" builtinId="0"/>
  </cellStyles>
  <dxfs count="403">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tint="-0.499984740745262"/>
      </font>
      <fill>
        <patternFill>
          <bgColor theme="0" tint="-0.14996795556505021"/>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rgb="FFFFCCCC"/>
        </patternFill>
      </fill>
    </dxf>
    <dxf>
      <fill>
        <patternFill>
          <bgColor rgb="FFFFFF99"/>
        </patternFill>
      </fill>
    </dxf>
    <dxf>
      <fill>
        <patternFill>
          <bgColor rgb="FFCCFF99"/>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rgb="FFCCFF99"/>
        </patternFill>
      </fill>
    </dxf>
    <dxf>
      <fill>
        <patternFill>
          <bgColor rgb="FFFFFF99"/>
        </patternFill>
      </fill>
    </dxf>
    <dxf>
      <fill>
        <patternFill>
          <bgColor rgb="FFFFCCCC"/>
        </patternFill>
      </fill>
    </dxf>
    <dxf>
      <fill>
        <patternFill>
          <bgColor theme="0" tint="-0.1499679555650502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Medium9"/>
  <colors>
    <mruColors>
      <color rgb="FFCCFFCC"/>
      <color rgb="FFCCFF99"/>
      <color rgb="FFE8E8E8"/>
      <color rgb="FFFFFF99"/>
      <color rgb="FFFFCCCC"/>
      <color rgb="FFECECEC"/>
      <color rgb="FFFFFFE7"/>
      <color rgb="FFFFFFCC"/>
      <color rgb="FFF8F8F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26B4-45BF-9B5A-23D3E2F76978}"/>
              </c:ext>
            </c:extLst>
          </c:dPt>
          <c:dPt>
            <c:idx val="1"/>
            <c:bubble3D val="0"/>
            <c:spPr>
              <a:solidFill>
                <a:srgbClr val="FFFF99"/>
              </a:solidFill>
              <a:ln w="19050">
                <a:noFill/>
              </a:ln>
              <a:effectLst/>
            </c:spPr>
            <c:extLst>
              <c:ext xmlns:c16="http://schemas.microsoft.com/office/drawing/2014/chart" uri="{C3380CC4-5D6E-409C-BE32-E72D297353CC}">
                <c16:uniqueId val="{00000002-26B4-45BF-9B5A-23D3E2F76978}"/>
              </c:ext>
            </c:extLst>
          </c:dPt>
          <c:dPt>
            <c:idx val="2"/>
            <c:bubble3D val="0"/>
            <c:spPr>
              <a:solidFill>
                <a:srgbClr val="FFCCCC"/>
              </a:solidFill>
              <a:ln w="19050">
                <a:noFill/>
              </a:ln>
              <a:effectLst/>
            </c:spPr>
            <c:extLst>
              <c:ext xmlns:c16="http://schemas.microsoft.com/office/drawing/2014/chart" uri="{C3380CC4-5D6E-409C-BE32-E72D297353CC}">
                <c16:uniqueId val="{00000005-26B4-45BF-9B5A-23D3E2F76978}"/>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3-26B4-45BF-9B5A-23D3E2F76978}"/>
              </c:ext>
            </c:extLst>
          </c:dPt>
          <c:dPt>
            <c:idx val="4"/>
            <c:bubble3D val="0"/>
            <c:spPr>
              <a:noFill/>
              <a:ln w="19050">
                <a:noFill/>
              </a:ln>
              <a:effectLst/>
            </c:spPr>
            <c:extLst>
              <c:ext xmlns:c16="http://schemas.microsoft.com/office/drawing/2014/chart" uri="{C3380CC4-5D6E-409C-BE32-E72D297353CC}">
                <c16:uniqueId val="{00000004-26B4-45BF-9B5A-23D3E2F76978}"/>
              </c:ext>
            </c:extLst>
          </c:dPt>
          <c:val>
            <c:numRef>
              <c:f>Kopsavilkums!$J$10:$J$14</c:f>
              <c:numCache>
                <c:formatCode>General</c:formatCode>
                <c:ptCount val="5"/>
                <c:pt idx="0">
                  <c:v>92</c:v>
                </c:pt>
                <c:pt idx="1">
                  <c:v>50</c:v>
                </c:pt>
                <c:pt idx="2">
                  <c:v>78</c:v>
                </c:pt>
                <c:pt idx="3">
                  <c:v>36</c:v>
                </c:pt>
                <c:pt idx="4">
                  <c:v>0</c:v>
                </c:pt>
              </c:numCache>
            </c:numRef>
          </c:val>
          <c:extLst>
            <c:ext xmlns:c16="http://schemas.microsoft.com/office/drawing/2014/chart" uri="{C3380CC4-5D6E-409C-BE32-E72D297353CC}">
              <c16:uniqueId val="{00000000-26B4-45BF-9B5A-23D3E2F7697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E2F0-4F72-97DF-512E3411407D}"/>
              </c:ext>
            </c:extLst>
          </c:dPt>
          <c:dPt>
            <c:idx val="1"/>
            <c:bubble3D val="0"/>
            <c:spPr>
              <a:solidFill>
                <a:srgbClr val="FFFF99"/>
              </a:solidFill>
              <a:ln w="19050">
                <a:noFill/>
              </a:ln>
              <a:effectLst/>
            </c:spPr>
            <c:extLst>
              <c:ext xmlns:c16="http://schemas.microsoft.com/office/drawing/2014/chart" uri="{C3380CC4-5D6E-409C-BE32-E72D297353CC}">
                <c16:uniqueId val="{00000003-E2F0-4F72-97DF-512E3411407D}"/>
              </c:ext>
            </c:extLst>
          </c:dPt>
          <c:dPt>
            <c:idx val="2"/>
            <c:bubble3D val="0"/>
            <c:spPr>
              <a:solidFill>
                <a:srgbClr val="FFCCCC"/>
              </a:solidFill>
              <a:ln w="19050">
                <a:noFill/>
              </a:ln>
              <a:effectLst/>
            </c:spPr>
            <c:extLst>
              <c:ext xmlns:c16="http://schemas.microsoft.com/office/drawing/2014/chart" uri="{C3380CC4-5D6E-409C-BE32-E72D297353CC}">
                <c16:uniqueId val="{00000005-E2F0-4F72-97DF-512E3411407D}"/>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E2F0-4F72-97DF-512E3411407D}"/>
              </c:ext>
            </c:extLst>
          </c:dPt>
          <c:dPt>
            <c:idx val="4"/>
            <c:bubble3D val="0"/>
            <c:spPr>
              <a:noFill/>
              <a:ln w="19050">
                <a:noFill/>
              </a:ln>
              <a:effectLst/>
            </c:spPr>
            <c:extLst>
              <c:ext xmlns:c16="http://schemas.microsoft.com/office/drawing/2014/chart" uri="{C3380CC4-5D6E-409C-BE32-E72D297353CC}">
                <c16:uniqueId val="{00000009-E2F0-4F72-97DF-512E3411407D}"/>
              </c:ext>
            </c:extLst>
          </c:dPt>
          <c:val>
            <c:numRef>
              <c:f>Kopsavilkums!$T$10:$T$14</c:f>
              <c:numCache>
                <c:formatCode>General</c:formatCode>
                <c:ptCount val="5"/>
                <c:pt idx="0">
                  <c:v>29</c:v>
                </c:pt>
                <c:pt idx="1">
                  <c:v>21</c:v>
                </c:pt>
                <c:pt idx="2">
                  <c:v>35</c:v>
                </c:pt>
                <c:pt idx="3">
                  <c:v>3</c:v>
                </c:pt>
                <c:pt idx="4">
                  <c:v>0</c:v>
                </c:pt>
              </c:numCache>
            </c:numRef>
          </c:val>
          <c:extLst>
            <c:ext xmlns:c16="http://schemas.microsoft.com/office/drawing/2014/chart" uri="{C3380CC4-5D6E-409C-BE32-E72D297353CC}">
              <c16:uniqueId val="{0000000A-E2F0-4F72-97DF-512E3411407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413D-49E0-8587-07C4C0BD8C59}"/>
              </c:ext>
            </c:extLst>
          </c:dPt>
          <c:dPt>
            <c:idx val="1"/>
            <c:bubble3D val="0"/>
            <c:spPr>
              <a:solidFill>
                <a:srgbClr val="FFFF99"/>
              </a:solidFill>
              <a:ln w="19050">
                <a:noFill/>
              </a:ln>
              <a:effectLst/>
            </c:spPr>
            <c:extLst>
              <c:ext xmlns:c16="http://schemas.microsoft.com/office/drawing/2014/chart" uri="{C3380CC4-5D6E-409C-BE32-E72D297353CC}">
                <c16:uniqueId val="{00000003-413D-49E0-8587-07C4C0BD8C59}"/>
              </c:ext>
            </c:extLst>
          </c:dPt>
          <c:dPt>
            <c:idx val="2"/>
            <c:bubble3D val="0"/>
            <c:spPr>
              <a:solidFill>
                <a:srgbClr val="FFCCCC"/>
              </a:solidFill>
              <a:ln w="19050">
                <a:noFill/>
              </a:ln>
              <a:effectLst/>
            </c:spPr>
            <c:extLst>
              <c:ext xmlns:c16="http://schemas.microsoft.com/office/drawing/2014/chart" uri="{C3380CC4-5D6E-409C-BE32-E72D297353CC}">
                <c16:uniqueId val="{00000005-413D-49E0-8587-07C4C0BD8C59}"/>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413D-49E0-8587-07C4C0BD8C59}"/>
              </c:ext>
            </c:extLst>
          </c:dPt>
          <c:dPt>
            <c:idx val="4"/>
            <c:bubble3D val="0"/>
            <c:spPr>
              <a:noFill/>
              <a:ln w="19050">
                <a:noFill/>
              </a:ln>
              <a:effectLst/>
            </c:spPr>
            <c:extLst>
              <c:ext xmlns:c16="http://schemas.microsoft.com/office/drawing/2014/chart" uri="{C3380CC4-5D6E-409C-BE32-E72D297353CC}">
                <c16:uniqueId val="{00000009-413D-49E0-8587-07C4C0BD8C59}"/>
              </c:ext>
            </c:extLst>
          </c:dPt>
          <c:val>
            <c:numRef>
              <c:f>Kopsavilkums!$AC$10:$AC$14</c:f>
              <c:numCache>
                <c:formatCode>General</c:formatCode>
                <c:ptCount val="5"/>
                <c:pt idx="0">
                  <c:v>53</c:v>
                </c:pt>
                <c:pt idx="1">
                  <c:v>14</c:v>
                </c:pt>
                <c:pt idx="2">
                  <c:v>29</c:v>
                </c:pt>
                <c:pt idx="3">
                  <c:v>25</c:v>
                </c:pt>
                <c:pt idx="4">
                  <c:v>0</c:v>
                </c:pt>
              </c:numCache>
            </c:numRef>
          </c:val>
          <c:extLst>
            <c:ext xmlns:c16="http://schemas.microsoft.com/office/drawing/2014/chart" uri="{C3380CC4-5D6E-409C-BE32-E72D297353CC}">
              <c16:uniqueId val="{0000000A-413D-49E0-8587-07C4C0BD8C5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4000-4ABE-9206-98ADA4979223}"/>
              </c:ext>
            </c:extLst>
          </c:dPt>
          <c:dPt>
            <c:idx val="1"/>
            <c:bubble3D val="0"/>
            <c:spPr>
              <a:solidFill>
                <a:srgbClr val="FFFF99"/>
              </a:solidFill>
              <a:ln w="19050">
                <a:noFill/>
              </a:ln>
              <a:effectLst/>
            </c:spPr>
            <c:extLst>
              <c:ext xmlns:c16="http://schemas.microsoft.com/office/drawing/2014/chart" uri="{C3380CC4-5D6E-409C-BE32-E72D297353CC}">
                <c16:uniqueId val="{00000003-4000-4ABE-9206-98ADA4979223}"/>
              </c:ext>
            </c:extLst>
          </c:dPt>
          <c:dPt>
            <c:idx val="2"/>
            <c:bubble3D val="0"/>
            <c:spPr>
              <a:solidFill>
                <a:srgbClr val="FFCCCC"/>
              </a:solidFill>
              <a:ln w="19050">
                <a:noFill/>
              </a:ln>
              <a:effectLst/>
            </c:spPr>
            <c:extLst>
              <c:ext xmlns:c16="http://schemas.microsoft.com/office/drawing/2014/chart" uri="{C3380CC4-5D6E-409C-BE32-E72D297353CC}">
                <c16:uniqueId val="{00000005-4000-4ABE-9206-98ADA4979223}"/>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4000-4ABE-9206-98ADA4979223}"/>
              </c:ext>
            </c:extLst>
          </c:dPt>
          <c:dPt>
            <c:idx val="4"/>
            <c:bubble3D val="0"/>
            <c:spPr>
              <a:noFill/>
              <a:ln w="19050">
                <a:noFill/>
              </a:ln>
              <a:effectLst/>
            </c:spPr>
            <c:extLst>
              <c:ext xmlns:c16="http://schemas.microsoft.com/office/drawing/2014/chart" uri="{C3380CC4-5D6E-409C-BE32-E72D297353CC}">
                <c16:uniqueId val="{00000009-4000-4ABE-9206-98ADA4979223}"/>
              </c:ext>
            </c:extLst>
          </c:dPt>
          <c:val>
            <c:numRef>
              <c:f>Kopsavilkums!$AL$10:$AL$14</c:f>
              <c:numCache>
                <c:formatCode>General</c:formatCode>
                <c:ptCount val="5"/>
                <c:pt idx="0">
                  <c:v>10</c:v>
                </c:pt>
                <c:pt idx="1">
                  <c:v>15</c:v>
                </c:pt>
                <c:pt idx="2">
                  <c:v>14</c:v>
                </c:pt>
                <c:pt idx="3">
                  <c:v>8</c:v>
                </c:pt>
                <c:pt idx="4">
                  <c:v>0</c:v>
                </c:pt>
              </c:numCache>
            </c:numRef>
          </c:val>
          <c:extLst>
            <c:ext xmlns:c16="http://schemas.microsoft.com/office/drawing/2014/chart" uri="{C3380CC4-5D6E-409C-BE32-E72D297353CC}">
              <c16:uniqueId val="{0000000A-4000-4ABE-9206-98ADA497922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7FDD-4A79-8DB7-56C920492908}"/>
              </c:ext>
            </c:extLst>
          </c:dPt>
          <c:dPt>
            <c:idx val="1"/>
            <c:bubble3D val="0"/>
            <c:spPr>
              <a:solidFill>
                <a:srgbClr val="FFFF99"/>
              </a:solidFill>
              <a:ln w="19050">
                <a:noFill/>
              </a:ln>
              <a:effectLst/>
            </c:spPr>
            <c:extLst>
              <c:ext xmlns:c16="http://schemas.microsoft.com/office/drawing/2014/chart" uri="{C3380CC4-5D6E-409C-BE32-E72D297353CC}">
                <c16:uniqueId val="{00000003-7FDD-4A79-8DB7-56C920492908}"/>
              </c:ext>
            </c:extLst>
          </c:dPt>
          <c:dPt>
            <c:idx val="2"/>
            <c:bubble3D val="0"/>
            <c:spPr>
              <a:noFill/>
              <a:ln w="19050">
                <a:noFill/>
              </a:ln>
              <a:effectLst/>
            </c:spPr>
            <c:extLst>
              <c:ext xmlns:c16="http://schemas.microsoft.com/office/drawing/2014/chart" uri="{C3380CC4-5D6E-409C-BE32-E72D297353CC}">
                <c16:uniqueId val="{00000005-7FDD-4A79-8DB7-56C920492908}"/>
              </c:ext>
            </c:extLst>
          </c:dPt>
          <c:dPt>
            <c:idx val="3"/>
            <c:bubble3D val="0"/>
            <c:spPr>
              <a:noFill/>
              <a:ln w="19050">
                <a:noFill/>
              </a:ln>
              <a:effectLst/>
            </c:spPr>
            <c:extLst>
              <c:ext xmlns:c16="http://schemas.microsoft.com/office/drawing/2014/chart" uri="{C3380CC4-5D6E-409C-BE32-E72D297353CC}">
                <c16:uniqueId val="{00000007-7FDD-4A79-8DB7-56C920492908}"/>
              </c:ext>
            </c:extLst>
          </c:dPt>
          <c:dPt>
            <c:idx val="4"/>
            <c:bubble3D val="0"/>
            <c:spPr>
              <a:noFill/>
              <a:ln w="19050">
                <a:noFill/>
              </a:ln>
              <a:effectLst/>
            </c:spPr>
            <c:extLst>
              <c:ext xmlns:c16="http://schemas.microsoft.com/office/drawing/2014/chart" uri="{C3380CC4-5D6E-409C-BE32-E72D297353CC}">
                <c16:uniqueId val="{00000009-7FDD-4A79-8DB7-56C920492908}"/>
              </c:ext>
            </c:extLst>
          </c:dPt>
          <c:val>
            <c:numRef>
              <c:f>Kopsavilkums!$J$19:$J$21</c:f>
              <c:numCache>
                <c:formatCode>General</c:formatCode>
                <c:ptCount val="3"/>
                <c:pt idx="0">
                  <c:v>122</c:v>
                </c:pt>
                <c:pt idx="1">
                  <c:v>6</c:v>
                </c:pt>
                <c:pt idx="2">
                  <c:v>0</c:v>
                </c:pt>
              </c:numCache>
            </c:numRef>
          </c:val>
          <c:extLst>
            <c:ext xmlns:c16="http://schemas.microsoft.com/office/drawing/2014/chart" uri="{C3380CC4-5D6E-409C-BE32-E72D297353CC}">
              <c16:uniqueId val="{0000000A-7FDD-4A79-8DB7-56C92049290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5125-4659-8D4B-79E4FE57996B}"/>
              </c:ext>
            </c:extLst>
          </c:dPt>
          <c:dPt>
            <c:idx val="1"/>
            <c:bubble3D val="0"/>
            <c:spPr>
              <a:solidFill>
                <a:srgbClr val="FFFF99"/>
              </a:solidFill>
              <a:ln w="19050">
                <a:noFill/>
              </a:ln>
              <a:effectLst/>
            </c:spPr>
            <c:extLst>
              <c:ext xmlns:c16="http://schemas.microsoft.com/office/drawing/2014/chart" uri="{C3380CC4-5D6E-409C-BE32-E72D297353CC}">
                <c16:uniqueId val="{00000003-5125-4659-8D4B-79E4FE57996B}"/>
              </c:ext>
            </c:extLst>
          </c:dPt>
          <c:dPt>
            <c:idx val="2"/>
            <c:bubble3D val="0"/>
            <c:spPr>
              <a:noFill/>
              <a:ln w="19050">
                <a:noFill/>
              </a:ln>
              <a:effectLst/>
            </c:spPr>
            <c:extLst>
              <c:ext xmlns:c16="http://schemas.microsoft.com/office/drawing/2014/chart" uri="{C3380CC4-5D6E-409C-BE32-E72D297353CC}">
                <c16:uniqueId val="{00000005-5125-4659-8D4B-79E4FE57996B}"/>
              </c:ext>
            </c:extLst>
          </c:dPt>
          <c:dPt>
            <c:idx val="3"/>
            <c:bubble3D val="0"/>
            <c:spPr>
              <a:noFill/>
              <a:ln w="19050">
                <a:noFill/>
              </a:ln>
              <a:effectLst/>
            </c:spPr>
            <c:extLst>
              <c:ext xmlns:c16="http://schemas.microsoft.com/office/drawing/2014/chart" uri="{C3380CC4-5D6E-409C-BE32-E72D297353CC}">
                <c16:uniqueId val="{00000007-5125-4659-8D4B-79E4FE57996B}"/>
              </c:ext>
            </c:extLst>
          </c:dPt>
          <c:dPt>
            <c:idx val="4"/>
            <c:bubble3D val="0"/>
            <c:spPr>
              <a:noFill/>
              <a:ln w="19050">
                <a:noFill/>
              </a:ln>
              <a:effectLst/>
            </c:spPr>
            <c:extLst>
              <c:ext xmlns:c16="http://schemas.microsoft.com/office/drawing/2014/chart" uri="{C3380CC4-5D6E-409C-BE32-E72D297353CC}">
                <c16:uniqueId val="{00000009-5125-4659-8D4B-79E4FE57996B}"/>
              </c:ext>
            </c:extLst>
          </c:dPt>
          <c:val>
            <c:numRef>
              <c:f>Kopsavilkums!$T$19:$T$21</c:f>
              <c:numCache>
                <c:formatCode>General</c:formatCode>
                <c:ptCount val="3"/>
                <c:pt idx="0">
                  <c:v>55</c:v>
                </c:pt>
                <c:pt idx="1">
                  <c:v>1</c:v>
                </c:pt>
                <c:pt idx="2">
                  <c:v>0</c:v>
                </c:pt>
              </c:numCache>
            </c:numRef>
          </c:val>
          <c:extLst>
            <c:ext xmlns:c16="http://schemas.microsoft.com/office/drawing/2014/chart" uri="{C3380CC4-5D6E-409C-BE32-E72D297353CC}">
              <c16:uniqueId val="{0000000A-5125-4659-8D4B-79E4FE57996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E0A1-4BB7-ACFA-0CF346B134A7}"/>
              </c:ext>
            </c:extLst>
          </c:dPt>
          <c:dPt>
            <c:idx val="1"/>
            <c:bubble3D val="0"/>
            <c:spPr>
              <a:solidFill>
                <a:srgbClr val="FFFF99"/>
              </a:solidFill>
              <a:ln w="19050">
                <a:noFill/>
              </a:ln>
              <a:effectLst/>
            </c:spPr>
            <c:extLst>
              <c:ext xmlns:c16="http://schemas.microsoft.com/office/drawing/2014/chart" uri="{C3380CC4-5D6E-409C-BE32-E72D297353CC}">
                <c16:uniqueId val="{00000003-E0A1-4BB7-ACFA-0CF346B134A7}"/>
              </c:ext>
            </c:extLst>
          </c:dPt>
          <c:dPt>
            <c:idx val="2"/>
            <c:bubble3D val="0"/>
            <c:spPr>
              <a:noFill/>
              <a:ln w="19050">
                <a:noFill/>
              </a:ln>
              <a:effectLst/>
            </c:spPr>
            <c:extLst>
              <c:ext xmlns:c16="http://schemas.microsoft.com/office/drawing/2014/chart" uri="{C3380CC4-5D6E-409C-BE32-E72D297353CC}">
                <c16:uniqueId val="{00000005-E0A1-4BB7-ACFA-0CF346B134A7}"/>
              </c:ext>
            </c:extLst>
          </c:dPt>
          <c:dPt>
            <c:idx val="3"/>
            <c:bubble3D val="0"/>
            <c:spPr>
              <a:noFill/>
              <a:ln w="19050">
                <a:noFill/>
              </a:ln>
              <a:effectLst/>
            </c:spPr>
            <c:extLst>
              <c:ext xmlns:c16="http://schemas.microsoft.com/office/drawing/2014/chart" uri="{C3380CC4-5D6E-409C-BE32-E72D297353CC}">
                <c16:uniqueId val="{00000007-E0A1-4BB7-ACFA-0CF346B134A7}"/>
              </c:ext>
            </c:extLst>
          </c:dPt>
          <c:dPt>
            <c:idx val="4"/>
            <c:bubble3D val="0"/>
            <c:spPr>
              <a:noFill/>
              <a:ln w="19050">
                <a:noFill/>
              </a:ln>
              <a:effectLst/>
            </c:spPr>
            <c:extLst>
              <c:ext xmlns:c16="http://schemas.microsoft.com/office/drawing/2014/chart" uri="{C3380CC4-5D6E-409C-BE32-E72D297353CC}">
                <c16:uniqueId val="{00000009-E0A1-4BB7-ACFA-0CF346B134A7}"/>
              </c:ext>
            </c:extLst>
          </c:dPt>
          <c:val>
            <c:numRef>
              <c:f>Kopsavilkums!$AC$19:$AC$21</c:f>
              <c:numCache>
                <c:formatCode>General</c:formatCode>
                <c:ptCount val="3"/>
                <c:pt idx="0">
                  <c:v>42</c:v>
                </c:pt>
                <c:pt idx="1">
                  <c:v>1</c:v>
                </c:pt>
                <c:pt idx="2">
                  <c:v>0</c:v>
                </c:pt>
              </c:numCache>
            </c:numRef>
          </c:val>
          <c:extLst>
            <c:ext xmlns:c16="http://schemas.microsoft.com/office/drawing/2014/chart" uri="{C3380CC4-5D6E-409C-BE32-E72D297353CC}">
              <c16:uniqueId val="{0000000A-E0A1-4BB7-ACFA-0CF346B134A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no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4091-406B-850E-9B1CDDDB2D93}"/>
              </c:ext>
            </c:extLst>
          </c:dPt>
          <c:dPt>
            <c:idx val="1"/>
            <c:bubble3D val="0"/>
            <c:spPr>
              <a:solidFill>
                <a:srgbClr val="FFFF99"/>
              </a:solidFill>
              <a:ln w="19050">
                <a:noFill/>
              </a:ln>
              <a:effectLst/>
            </c:spPr>
            <c:extLst>
              <c:ext xmlns:c16="http://schemas.microsoft.com/office/drawing/2014/chart" uri="{C3380CC4-5D6E-409C-BE32-E72D297353CC}">
                <c16:uniqueId val="{00000003-4091-406B-850E-9B1CDDDB2D93}"/>
              </c:ext>
            </c:extLst>
          </c:dPt>
          <c:dPt>
            <c:idx val="2"/>
            <c:bubble3D val="0"/>
            <c:spPr>
              <a:noFill/>
              <a:ln w="19050">
                <a:noFill/>
              </a:ln>
              <a:effectLst/>
            </c:spPr>
            <c:extLst>
              <c:ext xmlns:c16="http://schemas.microsoft.com/office/drawing/2014/chart" uri="{C3380CC4-5D6E-409C-BE32-E72D297353CC}">
                <c16:uniqueId val="{00000005-4091-406B-850E-9B1CDDDB2D93}"/>
              </c:ext>
            </c:extLst>
          </c:dPt>
          <c:dPt>
            <c:idx val="3"/>
            <c:bubble3D val="0"/>
            <c:spPr>
              <a:noFill/>
              <a:ln w="19050">
                <a:noFill/>
              </a:ln>
              <a:effectLst/>
            </c:spPr>
            <c:extLst>
              <c:ext xmlns:c16="http://schemas.microsoft.com/office/drawing/2014/chart" uri="{C3380CC4-5D6E-409C-BE32-E72D297353CC}">
                <c16:uniqueId val="{00000007-4091-406B-850E-9B1CDDDB2D93}"/>
              </c:ext>
            </c:extLst>
          </c:dPt>
          <c:dPt>
            <c:idx val="4"/>
            <c:bubble3D val="0"/>
            <c:spPr>
              <a:noFill/>
              <a:ln w="19050">
                <a:noFill/>
              </a:ln>
              <a:effectLst/>
            </c:spPr>
            <c:extLst>
              <c:ext xmlns:c16="http://schemas.microsoft.com/office/drawing/2014/chart" uri="{C3380CC4-5D6E-409C-BE32-E72D297353CC}">
                <c16:uniqueId val="{00000009-4091-406B-850E-9B1CDDDB2D93}"/>
              </c:ext>
            </c:extLst>
          </c:dPt>
          <c:val>
            <c:numRef>
              <c:f>Kopsavilkums!$AL$19:$AL$21</c:f>
              <c:numCache>
                <c:formatCode>General</c:formatCode>
                <c:ptCount val="3"/>
                <c:pt idx="0">
                  <c:v>25</c:v>
                </c:pt>
                <c:pt idx="1">
                  <c:v>4</c:v>
                </c:pt>
                <c:pt idx="2">
                  <c:v>0</c:v>
                </c:pt>
              </c:numCache>
            </c:numRef>
          </c:val>
          <c:extLst>
            <c:ext xmlns:c16="http://schemas.microsoft.com/office/drawing/2014/chart" uri="{C3380CC4-5D6E-409C-BE32-E72D297353CC}">
              <c16:uniqueId val="{0000000A-4091-406B-850E-9B1CDDDB2D9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13608</xdr:colOff>
      <xdr:row>8</xdr:row>
      <xdr:rowOff>6123</xdr:rowOff>
    </xdr:from>
    <xdr:to>
      <xdr:col>14</xdr:col>
      <xdr:colOff>585108</xdr:colOff>
      <xdr:row>13</xdr:row>
      <xdr:rowOff>170089</xdr:rowOff>
    </xdr:to>
    <xdr:graphicFrame macro="">
      <xdr:nvGraphicFramePr>
        <xdr:cNvPr id="3" name="Chart 2">
          <a:extLst>
            <a:ext uri="{FF2B5EF4-FFF2-40B4-BE49-F238E27FC236}">
              <a16:creationId xmlns:a16="http://schemas.microsoft.com/office/drawing/2014/main" id="{39225CA4-AECE-EA8B-EE81-D9504690B7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7</xdr:row>
      <xdr:rowOff>190500</xdr:rowOff>
    </xdr:from>
    <xdr:to>
      <xdr:col>24</xdr:col>
      <xdr:colOff>571499</xdr:colOff>
      <xdr:row>13</xdr:row>
      <xdr:rowOff>163966</xdr:rowOff>
    </xdr:to>
    <xdr:graphicFrame macro="">
      <xdr:nvGraphicFramePr>
        <xdr:cNvPr id="4" name="Chart 3">
          <a:extLst>
            <a:ext uri="{FF2B5EF4-FFF2-40B4-BE49-F238E27FC236}">
              <a16:creationId xmlns:a16="http://schemas.microsoft.com/office/drawing/2014/main" id="{27F34382-6F3D-43F0-8262-841ABB6640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7</xdr:row>
      <xdr:rowOff>190500</xdr:rowOff>
    </xdr:from>
    <xdr:to>
      <xdr:col>33</xdr:col>
      <xdr:colOff>571499</xdr:colOff>
      <xdr:row>13</xdr:row>
      <xdr:rowOff>163966</xdr:rowOff>
    </xdr:to>
    <xdr:graphicFrame macro="">
      <xdr:nvGraphicFramePr>
        <xdr:cNvPr id="5" name="Chart 4">
          <a:extLst>
            <a:ext uri="{FF2B5EF4-FFF2-40B4-BE49-F238E27FC236}">
              <a16:creationId xmlns:a16="http://schemas.microsoft.com/office/drawing/2014/main" id="{CFF6B7E8-8968-41E1-B047-AD1EE1A6CA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0</xdr:colOff>
      <xdr:row>7</xdr:row>
      <xdr:rowOff>190500</xdr:rowOff>
    </xdr:from>
    <xdr:to>
      <xdr:col>42</xdr:col>
      <xdr:colOff>571499</xdr:colOff>
      <xdr:row>13</xdr:row>
      <xdr:rowOff>163966</xdr:rowOff>
    </xdr:to>
    <xdr:graphicFrame macro="">
      <xdr:nvGraphicFramePr>
        <xdr:cNvPr id="6" name="Chart 5">
          <a:extLst>
            <a:ext uri="{FF2B5EF4-FFF2-40B4-BE49-F238E27FC236}">
              <a16:creationId xmlns:a16="http://schemas.microsoft.com/office/drawing/2014/main" id="{2E5560FE-674C-4589-810A-13155B6B0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13608</xdr:colOff>
      <xdr:row>17</xdr:row>
      <xdr:rowOff>6123</xdr:rowOff>
    </xdr:from>
    <xdr:to>
      <xdr:col>14</xdr:col>
      <xdr:colOff>585108</xdr:colOff>
      <xdr:row>21</xdr:row>
      <xdr:rowOff>170089</xdr:rowOff>
    </xdr:to>
    <xdr:graphicFrame macro="">
      <xdr:nvGraphicFramePr>
        <xdr:cNvPr id="7" name="Chart 6">
          <a:extLst>
            <a:ext uri="{FF2B5EF4-FFF2-40B4-BE49-F238E27FC236}">
              <a16:creationId xmlns:a16="http://schemas.microsoft.com/office/drawing/2014/main" id="{8477C8B3-1317-4C92-97CE-7A518119AE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0</xdr:colOff>
      <xdr:row>16</xdr:row>
      <xdr:rowOff>190500</xdr:rowOff>
    </xdr:from>
    <xdr:to>
      <xdr:col>24</xdr:col>
      <xdr:colOff>571499</xdr:colOff>
      <xdr:row>21</xdr:row>
      <xdr:rowOff>163966</xdr:rowOff>
    </xdr:to>
    <xdr:graphicFrame macro="">
      <xdr:nvGraphicFramePr>
        <xdr:cNvPr id="8" name="Chart 7">
          <a:extLst>
            <a:ext uri="{FF2B5EF4-FFF2-40B4-BE49-F238E27FC236}">
              <a16:creationId xmlns:a16="http://schemas.microsoft.com/office/drawing/2014/main" id="{B4D03648-48ED-4C4E-9CBC-DDFA21E1E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0</xdr:colOff>
      <xdr:row>16</xdr:row>
      <xdr:rowOff>190500</xdr:rowOff>
    </xdr:from>
    <xdr:to>
      <xdr:col>33</xdr:col>
      <xdr:colOff>571499</xdr:colOff>
      <xdr:row>21</xdr:row>
      <xdr:rowOff>163966</xdr:rowOff>
    </xdr:to>
    <xdr:graphicFrame macro="">
      <xdr:nvGraphicFramePr>
        <xdr:cNvPr id="9" name="Chart 8">
          <a:extLst>
            <a:ext uri="{FF2B5EF4-FFF2-40B4-BE49-F238E27FC236}">
              <a16:creationId xmlns:a16="http://schemas.microsoft.com/office/drawing/2014/main" id="{E744CE82-F795-4414-96D5-0A2441C30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0</xdr:colOff>
      <xdr:row>16</xdr:row>
      <xdr:rowOff>190500</xdr:rowOff>
    </xdr:from>
    <xdr:to>
      <xdr:col>42</xdr:col>
      <xdr:colOff>571499</xdr:colOff>
      <xdr:row>21</xdr:row>
      <xdr:rowOff>163966</xdr:rowOff>
    </xdr:to>
    <xdr:graphicFrame macro="">
      <xdr:nvGraphicFramePr>
        <xdr:cNvPr id="10" name="Chart 9">
          <a:extLst>
            <a:ext uri="{FF2B5EF4-FFF2-40B4-BE49-F238E27FC236}">
              <a16:creationId xmlns:a16="http://schemas.microsoft.com/office/drawing/2014/main" id="{B62B14EE-1D63-455D-B434-D15465DDB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s5-vadlinijas"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3-nodala-pakalpojumu-izveides-sniegsanas-un-pilnveides-nosacijumi" TargetMode="External"/><Relationship Id="rId63" Type="http://schemas.openxmlformats.org/officeDocument/2006/relationships/hyperlink" Target="https://www.varam.gov.lv/lv/r1-informacija" TargetMode="External"/><Relationship Id="rId84" Type="http://schemas.openxmlformats.org/officeDocument/2006/relationships/hyperlink" Target="https://www.varam.gov.lv/lv/22-apaksnodala-pakalpojumu-parvaldibas-uzdevumi-pu" TargetMode="External"/><Relationship Id="rId138" Type="http://schemas.openxmlformats.org/officeDocument/2006/relationships/hyperlink" Target="https://www.varam.gov.lv/lv/r1-informacija" TargetMode="External"/><Relationship Id="rId107" Type="http://schemas.openxmlformats.org/officeDocument/2006/relationships/hyperlink" Target="https://www.varam.gov.lv/lv/s2-kultura"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3-nodala-pakalpojumu-izveides-sniegsanas-un-pilnveides-nosacijumi" TargetMode="External"/><Relationship Id="rId37" Type="http://schemas.openxmlformats.org/officeDocument/2006/relationships/hyperlink" Target="https://www.varam.gov.lv/lv/3-nodala-pakalpojumu-izveides-sniegsanas-un-pilnveides-nosacijumi" TargetMode="External"/><Relationship Id="rId53" Type="http://schemas.openxmlformats.org/officeDocument/2006/relationships/hyperlink" Target="https://www.varam.gov.lv/lv/3-nodala-pakalpojumu-izveides-sniegsanas-un-pilnveides-nosacijumi" TargetMode="External"/><Relationship Id="rId58" Type="http://schemas.openxmlformats.org/officeDocument/2006/relationships/hyperlink" Target="https://www.varam.gov.lv/lv/s5-vadlinijas" TargetMode="External"/><Relationship Id="rId74" Type="http://schemas.openxmlformats.org/officeDocument/2006/relationships/hyperlink" Target="https://www.varam.gov.lv/lv/r1-informacija"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22-apaksnodala-pakalpojumu-parvaldibas-uzdevumi-pu" TargetMode="External"/><Relationship Id="rId123" Type="http://schemas.openxmlformats.org/officeDocument/2006/relationships/hyperlink" Target="https://www.varam.gov.lv/lv/s7-normativais-regulejums" TargetMode="External"/><Relationship Id="rId128" Type="http://schemas.openxmlformats.org/officeDocument/2006/relationships/hyperlink" Target="https://www.varam.gov.lv/lv/r2-digitalas-tehnologijas" TargetMode="Externa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22-apaksnodala-pakalpojumu-parvaldibas-uzdevumi-pu" TargetMode="External"/><Relationship Id="rId95" Type="http://schemas.openxmlformats.org/officeDocument/2006/relationships/hyperlink" Target="https://www.varam.gov.lv/lv/22-apaksnodala-pakalpojumu-parvaldibas-uzdevumi-pu"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3-nodala-pakalpojumu-izveides-sniegsanas-un-pilnveides-nosacijumi" TargetMode="External"/><Relationship Id="rId48" Type="http://schemas.openxmlformats.org/officeDocument/2006/relationships/hyperlink" Target="https://www.varam.gov.lv/lv/3-nodala-pakalpojumu-izveides-sniegsanas-un-pilnveides-nosacijumi" TargetMode="External"/><Relationship Id="rId64" Type="http://schemas.openxmlformats.org/officeDocument/2006/relationships/hyperlink" Target="https://www.varam.gov.lv/lv/r2-digitalas-tehnologijas" TargetMode="External"/><Relationship Id="rId69" Type="http://schemas.openxmlformats.org/officeDocument/2006/relationships/hyperlink" Target="https://www.varam.gov.lv/lv/s5-vadlinijas" TargetMode="External"/><Relationship Id="rId113" Type="http://schemas.openxmlformats.org/officeDocument/2006/relationships/hyperlink" Target="https://www.varam.gov.lv/lv/s4-kompetences" TargetMode="External"/><Relationship Id="rId118" Type="http://schemas.openxmlformats.org/officeDocument/2006/relationships/hyperlink" Target="https://www.varam.gov.lv/lv/s6-procesi" TargetMode="External"/><Relationship Id="rId134" Type="http://schemas.openxmlformats.org/officeDocument/2006/relationships/hyperlink" Target="https://www.varam.gov.lv/lv/r2-digitalas-tehnologijas" TargetMode="External"/><Relationship Id="rId139" Type="http://schemas.openxmlformats.org/officeDocument/2006/relationships/printerSettings" Target="../printerSettings/printerSettings1.bin"/><Relationship Id="rId80"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3-nodala-pakalpojumu-izveides-sniegsanas-un-pilnveides-nosacijumi" TargetMode="External"/><Relationship Id="rId38" Type="http://schemas.openxmlformats.org/officeDocument/2006/relationships/hyperlink" Target="https://www.varam.gov.lv/lv/3-nodala-pakalpojumu-izveides-sniegsanas-un-pilnveides-nosacijumi" TargetMode="External"/><Relationship Id="rId59" Type="http://schemas.openxmlformats.org/officeDocument/2006/relationships/hyperlink" Target="https://www.varam.gov.lv/lv/s6-procesi" TargetMode="External"/><Relationship Id="rId103" Type="http://schemas.openxmlformats.org/officeDocument/2006/relationships/hyperlink" Target="https://www.varam.gov.lv/lv/22-apaksnodala-pakalpojumu-parvaldibas-uzdevumi-pu" TargetMode="External"/><Relationship Id="rId108" Type="http://schemas.openxmlformats.org/officeDocument/2006/relationships/hyperlink" Target="https://www.varam.gov.lv/lv/s3-personals-cilveki" TargetMode="External"/><Relationship Id="rId124" Type="http://schemas.openxmlformats.org/officeDocument/2006/relationships/hyperlink" Target="https://www.varam.gov.lv/lv/s8-partneri" TargetMode="External"/><Relationship Id="rId129" Type="http://schemas.openxmlformats.org/officeDocument/2006/relationships/hyperlink" Target="https://www.varam.gov.lv/lv/r2-digitalas-tehnologijas" TargetMode="External"/><Relationship Id="rId54" Type="http://schemas.openxmlformats.org/officeDocument/2006/relationships/hyperlink" Target="https://www.varam.gov.lv/lv/3-nodala-pakalpojumu-izveides-sniegsanas-un-pilnveides-nosacijumi" TargetMode="External"/><Relationship Id="rId70" Type="http://schemas.openxmlformats.org/officeDocument/2006/relationships/hyperlink" Target="https://www.varam.gov.lv/lv/s6-procesi" TargetMode="External"/><Relationship Id="rId75" Type="http://schemas.openxmlformats.org/officeDocument/2006/relationships/hyperlink" Target="https://www.varam.gov.lv/lv/r2-digitalas-tehnologijas" TargetMode="External"/><Relationship Id="rId91" Type="http://schemas.openxmlformats.org/officeDocument/2006/relationships/hyperlink" Target="https://www.varam.gov.lv/lv/22-apaksnodala-pakalpojumu-parvaldibas-uzdevumi-pu" TargetMode="External"/><Relationship Id="rId96" Type="http://schemas.openxmlformats.org/officeDocument/2006/relationships/hyperlink" Target="https://www.varam.gov.lv/lv/22-apaksnodala-pakalpojumu-parvaldibas-uzdevumi-pu" TargetMode="External"/><Relationship Id="rId140" Type="http://schemas.openxmlformats.org/officeDocument/2006/relationships/vmlDrawing" Target="../drawings/vmlDrawing1.vml"/><Relationship Id="rId1" Type="http://schemas.openxmlformats.org/officeDocument/2006/relationships/hyperlink" Target="https://www.varam.gov.lv/lv/3-nodala-pakalpojumu-izveides-sniegsanas-un-pilnveides-nosacijumi" TargetMode="External"/><Relationship Id="rId6"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3-nodala-pakalpojumu-izveides-sniegsanas-un-pilnveides-nosacijumi" TargetMode="External"/><Relationship Id="rId114" Type="http://schemas.openxmlformats.org/officeDocument/2006/relationships/hyperlink" Target="https://www.varam.gov.lv/lv/s4-kompetences" TargetMode="External"/><Relationship Id="rId119" Type="http://schemas.openxmlformats.org/officeDocument/2006/relationships/hyperlink" Target="https://www.varam.gov.lv/lv/s6-procesi" TargetMode="External"/><Relationship Id="rId44" Type="http://schemas.openxmlformats.org/officeDocument/2006/relationships/hyperlink" Target="https://www.varam.gov.lv/lv/3-nodala-pakalpojumu-izveides-sniegsanas-un-pilnveides-nosacijumi" TargetMode="External"/><Relationship Id="rId60" Type="http://schemas.openxmlformats.org/officeDocument/2006/relationships/hyperlink" Target="https://www.varam.gov.lv/lv/s7-normativais-regulejums" TargetMode="External"/><Relationship Id="rId65" Type="http://schemas.openxmlformats.org/officeDocument/2006/relationships/hyperlink" Target="https://www.varam.gov.lv/lv/r3-citi-resursi" TargetMode="External"/><Relationship Id="rId81"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22-apaksnodala-pakalpojumu-parvaldibas-uzdevumi-pu" TargetMode="External"/><Relationship Id="rId130" Type="http://schemas.openxmlformats.org/officeDocument/2006/relationships/hyperlink" Target="https://www.varam.gov.lv/lv/r2-digitalas-tehnologijas" TargetMode="External"/><Relationship Id="rId135" Type="http://schemas.openxmlformats.org/officeDocument/2006/relationships/hyperlink" Target="https://www.varam.gov.lv/lv/s2-kultura"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3-nodala-pakalpojumu-izveides-sniegsanas-un-pilnveides-nosacijumi" TargetMode="External"/><Relationship Id="rId109" Type="http://schemas.openxmlformats.org/officeDocument/2006/relationships/hyperlink" Target="https://www.varam.gov.lv/lv/s3-personals-cilveki" TargetMode="External"/><Relationship Id="rId34" Type="http://schemas.openxmlformats.org/officeDocument/2006/relationships/hyperlink" Target="https://www.varam.gov.lv/lv/3-nodala-pakalpojumu-izveides-sniegsanas-un-pilnveides-nosacijumi" TargetMode="External"/><Relationship Id="rId50" Type="http://schemas.openxmlformats.org/officeDocument/2006/relationships/hyperlink" Target="https://www.varam.gov.lv/lv/3-nodala-pakalpojumu-izveides-sniegsanas-un-pilnveides-nosacijumi" TargetMode="External"/><Relationship Id="rId55" Type="http://schemas.openxmlformats.org/officeDocument/2006/relationships/hyperlink" Target="https://www.varam.gov.lv/lv/s2-kultura" TargetMode="External"/><Relationship Id="rId76" Type="http://schemas.openxmlformats.org/officeDocument/2006/relationships/hyperlink" Target="https://www.varam.gov.lv/lv/r3-citi-resursi" TargetMode="External"/><Relationship Id="rId97" Type="http://schemas.openxmlformats.org/officeDocument/2006/relationships/hyperlink" Target="https://www.varam.gov.lv/lv/22-apaksnodala-pakalpojumu-parvaldibas-uzdevumi-pu" TargetMode="External"/><Relationship Id="rId104" Type="http://schemas.openxmlformats.org/officeDocument/2006/relationships/hyperlink" Target="https://www.varam.gov.lv/lv/22-apaksnodala-pakalpojumu-parvaldibas-uzdevumi-pu" TargetMode="External"/><Relationship Id="rId120" Type="http://schemas.openxmlformats.org/officeDocument/2006/relationships/hyperlink" Target="https://www.varam.gov.lv/lv/s6-procesi" TargetMode="External"/><Relationship Id="rId125" Type="http://schemas.openxmlformats.org/officeDocument/2006/relationships/hyperlink" Target="https://www.varam.gov.lv/lv/s8-partneri" TargetMode="External"/><Relationship Id="rId141" Type="http://schemas.openxmlformats.org/officeDocument/2006/relationships/comments" Target="../comments1.xm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s7-normativais-regulejums" TargetMode="External"/><Relationship Id="rId92" Type="http://schemas.openxmlformats.org/officeDocument/2006/relationships/hyperlink" Target="https://www.varam.gov.lv/lv/22-apaksnodala-pakalpojumu-parvaldibas-uzdevumi-pu" TargetMode="External"/><Relationship Id="rId2" Type="http://schemas.openxmlformats.org/officeDocument/2006/relationships/hyperlink" Target="https://www.varam.gov.lv/lv/4-nodala-pakalpojumiem-un-pakalpojumu-parvaldibai-nepieciesamas-spejas-un-resurs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3-nodala-pakalpojumu-izveides-sniegsanas-un-pilnveides-nosacijumi" TargetMode="External"/><Relationship Id="rId45" Type="http://schemas.openxmlformats.org/officeDocument/2006/relationships/hyperlink" Target="https://www.varam.gov.lv/lv/3-nodala-pakalpojumu-izveides-sniegsanas-un-pilnveides-nosacijumi" TargetMode="External"/><Relationship Id="rId66" Type="http://schemas.openxmlformats.org/officeDocument/2006/relationships/hyperlink" Target="https://www.varam.gov.lv/lv/s2-kultura" TargetMode="External"/><Relationship Id="rId87" Type="http://schemas.openxmlformats.org/officeDocument/2006/relationships/hyperlink" Target="https://www.varam.gov.lv/lv/22-apaksnodala-pakalpojumu-parvaldibas-uzdevumi-pu" TargetMode="External"/><Relationship Id="rId110" Type="http://schemas.openxmlformats.org/officeDocument/2006/relationships/hyperlink" Target="https://www.varam.gov.lv/lv/s3-personals-cilveki" TargetMode="External"/><Relationship Id="rId115" Type="http://schemas.openxmlformats.org/officeDocument/2006/relationships/hyperlink" Target="https://www.varam.gov.lv/lv/s5-vadlinijas" TargetMode="External"/><Relationship Id="rId131" Type="http://schemas.openxmlformats.org/officeDocument/2006/relationships/hyperlink" Target="https://www.varam.gov.lv/lv/r2-digitalas-tehnologijas" TargetMode="External"/><Relationship Id="rId136" Type="http://schemas.openxmlformats.org/officeDocument/2006/relationships/hyperlink" Target="https://www.varam.gov.lv/lv/r1-informacija" TargetMode="External"/><Relationship Id="rId61" Type="http://schemas.openxmlformats.org/officeDocument/2006/relationships/hyperlink" Target="https://www.varam.gov.lv/lv/s8-partneri" TargetMode="External"/><Relationship Id="rId82" Type="http://schemas.openxmlformats.org/officeDocument/2006/relationships/hyperlink" Target="https://www.varam.gov.lv/lv/22-apaksnodala-pakalpojumu-parvaldibas-uzdevumi-pu"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3-nodala-pakalpojumu-izveides-sniegsanas-un-pilnveides-nosacijumi" TargetMode="External"/><Relationship Id="rId56" Type="http://schemas.openxmlformats.org/officeDocument/2006/relationships/hyperlink" Target="https://www.varam.gov.lv/lv/s3-personals-cilveki"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22-apaksnodala-pakalpojumu-parvaldibas-uzdevumi-pu" TargetMode="External"/><Relationship Id="rId105" Type="http://schemas.openxmlformats.org/officeDocument/2006/relationships/hyperlink" Target="https://www.varam.gov.lv/lv/2-nodala-pakalpojumu-parvaldibas-uzdevumi-un-pienakumi" TargetMode="External"/><Relationship Id="rId126" Type="http://schemas.openxmlformats.org/officeDocument/2006/relationships/hyperlink" Target="https://www.varam.gov.lv/lv/s9-pakalpojumu-sanemeji"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3-nodala-pakalpojumu-izveides-sniegsanas-un-pilnveides-nosacijumi" TargetMode="External"/><Relationship Id="rId72" Type="http://schemas.openxmlformats.org/officeDocument/2006/relationships/hyperlink" Target="https://www.varam.gov.lv/lv/s8-partneri" TargetMode="External"/><Relationship Id="rId93" Type="http://schemas.openxmlformats.org/officeDocument/2006/relationships/hyperlink" Target="https://www.varam.gov.lv/lv/22-apaksnodala-pakalpojumu-parvaldibas-uzdevumi-pu" TargetMode="External"/><Relationship Id="rId98" Type="http://schemas.openxmlformats.org/officeDocument/2006/relationships/hyperlink" Target="https://www.varam.gov.lv/lv/22-apaksnodala-pakalpojumu-parvaldibas-uzdevumi-pu" TargetMode="External"/><Relationship Id="rId121" Type="http://schemas.openxmlformats.org/officeDocument/2006/relationships/hyperlink" Target="https://www.varam.gov.lv/lv/s7-normativais-regulejums" TargetMode="External"/><Relationship Id="rId3"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3-nodala-pakalpojumu-izveides-sniegsanas-un-pilnveides-nosacijumi" TargetMode="External"/><Relationship Id="rId67" Type="http://schemas.openxmlformats.org/officeDocument/2006/relationships/hyperlink" Target="https://www.varam.gov.lv/lv/s3-personals-cilveki" TargetMode="External"/><Relationship Id="rId116" Type="http://schemas.openxmlformats.org/officeDocument/2006/relationships/hyperlink" Target="https://www.varam.gov.lv/lv/s5-vadlinijas" TargetMode="External"/><Relationship Id="rId137" Type="http://schemas.openxmlformats.org/officeDocument/2006/relationships/hyperlink" Target="https://www.varam.gov.lv/lv/r1-informacija"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3-nodala-pakalpojumu-izveides-sniegsanas-un-pilnveides-nosacijumi" TargetMode="External"/><Relationship Id="rId62" Type="http://schemas.openxmlformats.org/officeDocument/2006/relationships/hyperlink" Target="https://www.varam.gov.lv/lv/s9-pakalpojumu-sanemeji" TargetMode="External"/><Relationship Id="rId83" Type="http://schemas.openxmlformats.org/officeDocument/2006/relationships/hyperlink" Target="https://www.varam.gov.lv/lv/22-apaksnodala-pakalpojumu-parvaldibas-uzdevumi-pu" TargetMode="External"/><Relationship Id="rId88" Type="http://schemas.openxmlformats.org/officeDocument/2006/relationships/hyperlink" Target="https://www.varam.gov.lv/lv/22-apaksnodala-pakalpojumu-parvaldibas-uzdevumi-pu" TargetMode="External"/><Relationship Id="rId111" Type="http://schemas.openxmlformats.org/officeDocument/2006/relationships/hyperlink" Target="https://www.varam.gov.lv/lv/s4-kompetences" TargetMode="External"/><Relationship Id="rId132" Type="http://schemas.openxmlformats.org/officeDocument/2006/relationships/hyperlink" Target="https://www.varam.gov.lv/lv/r2-digitalas-tehnologijas"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3-nodala-pakalpojumu-izveides-sniegsanas-un-pilnveides-nosacijumi" TargetMode="External"/><Relationship Id="rId57" Type="http://schemas.openxmlformats.org/officeDocument/2006/relationships/hyperlink" Target="https://www.varam.gov.lv/lv/s4-kompetences" TargetMode="External"/><Relationship Id="rId106" Type="http://schemas.openxmlformats.org/officeDocument/2006/relationships/hyperlink" Target="https://www.varam.gov.lv/lv/s2-kultura" TargetMode="External"/><Relationship Id="rId127" Type="http://schemas.openxmlformats.org/officeDocument/2006/relationships/hyperlink" Target="https://www.varam.gov.lv/lv/r2-digitalas-tehnologijas" TargetMode="External"/><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3-nodala-pakalpojumu-izveides-sniegsanas-un-pilnveides-nosacijumi" TargetMode="External"/><Relationship Id="rId52" Type="http://schemas.openxmlformats.org/officeDocument/2006/relationships/hyperlink" Target="https://www.varam.gov.lv/lv/3-nodala-pakalpojumu-izveides-sniegsanas-un-pilnveides-nosacijumi" TargetMode="External"/><Relationship Id="rId73" Type="http://schemas.openxmlformats.org/officeDocument/2006/relationships/hyperlink" Target="https://www.varam.gov.lv/lv/s9-pakalpojumu-sanemeji" TargetMode="External"/><Relationship Id="rId78"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22-apaksnodala-pakalpojumu-parvaldibas-uzdevumi-pu" TargetMode="External"/><Relationship Id="rId99" Type="http://schemas.openxmlformats.org/officeDocument/2006/relationships/hyperlink" Target="https://www.varam.gov.lv/lv/22-apaksnodala-pakalpojumu-parvaldibas-uzdevumi-pu" TargetMode="External"/><Relationship Id="rId101" Type="http://schemas.openxmlformats.org/officeDocument/2006/relationships/hyperlink" Target="https://www.varam.gov.lv/lv/22-apaksnodala-pakalpojumu-parvaldibas-uzdevumi-pu" TargetMode="External"/><Relationship Id="rId122" Type="http://schemas.openxmlformats.org/officeDocument/2006/relationships/hyperlink" Target="https://www.varam.gov.lv/lv/s7-normativais-regulejums" TargetMode="Externa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26" Type="http://schemas.openxmlformats.org/officeDocument/2006/relationships/hyperlink" Target="https://www.varam.gov.lv/lv/22-apaksnodala-pakalpojumu-parvaldibas-uzdevumi-pu" TargetMode="External"/><Relationship Id="rId47" Type="http://schemas.openxmlformats.org/officeDocument/2006/relationships/hyperlink" Target="https://www.varam.gov.lv/lv/3-nodala-pakalpojumu-izveides-sniegsanas-un-pilnveides-nosacijumi" TargetMode="External"/><Relationship Id="rId68" Type="http://schemas.openxmlformats.org/officeDocument/2006/relationships/hyperlink" Target="https://www.varam.gov.lv/lv/s4-kompetences" TargetMode="External"/><Relationship Id="rId89" Type="http://schemas.openxmlformats.org/officeDocument/2006/relationships/hyperlink" Target="https://www.varam.gov.lv/lv/22-apaksnodala-pakalpojumu-parvaldibas-uzdevumi-pu" TargetMode="External"/><Relationship Id="rId112" Type="http://schemas.openxmlformats.org/officeDocument/2006/relationships/hyperlink" Target="https://www.varam.gov.lv/lv/s4-kompetences" TargetMode="External"/><Relationship Id="rId133" Type="http://schemas.openxmlformats.org/officeDocument/2006/relationships/hyperlink" Target="https://www.varam.gov.lv/lv/r2-digitalas-tehnologijas" TargetMode="External"/><Relationship Id="rId16" Type="http://schemas.openxmlformats.org/officeDocument/2006/relationships/hyperlink" Target="https://www.varam.gov.lv/lv/22-apaksnodala-pakalpojumu-parvaldibas-uzdevumi-p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outlinePr summaryBelow="0" summaryRight="0"/>
  </sheetPr>
  <dimension ref="A1:BQ331"/>
  <sheetViews>
    <sheetView showGridLines="0" showZeros="0" zoomScaleNormal="100" workbookViewId="0">
      <pane xSplit="7" ySplit="9" topLeftCell="AT10" activePane="bottomRight" state="frozen"/>
      <selection pane="topRight" activeCell="P1" sqref="P1"/>
      <selection pane="bottomLeft" activeCell="A5" sqref="A5"/>
      <selection pane="bottomRight" activeCell="BG335" sqref="BG335"/>
    </sheetView>
  </sheetViews>
  <sheetFormatPr defaultColWidth="9.140625" defaultRowHeight="15.75" outlineLevelRow="2" outlineLevelCol="1" x14ac:dyDescent="0.25"/>
  <cols>
    <col min="1" max="1" width="4.7109375" style="77" customWidth="1"/>
    <col min="2" max="2" width="7.7109375" style="1" customWidth="1"/>
    <col min="3" max="3" width="5.7109375" style="14" customWidth="1"/>
    <col min="4" max="4" width="65.7109375" style="3" customWidth="1"/>
    <col min="5" max="5" width="12.7109375" style="100" customWidth="1"/>
    <col min="6" max="6" width="9.7109375" style="30" customWidth="1"/>
    <col min="7" max="7" width="9.7109375" style="30" customWidth="1" collapsed="1"/>
    <col min="8" max="18" width="10.7109375" style="9" hidden="1" customWidth="1" outlineLevel="1"/>
    <col min="19" max="46" width="12.7109375" style="9" hidden="1" customWidth="1" outlineLevel="1"/>
    <col min="47" max="47" width="7.7109375" style="38" hidden="1" customWidth="1"/>
    <col min="48" max="50" width="6.7109375" style="38" hidden="1" customWidth="1"/>
    <col min="51" max="52" width="7.7109375" style="9" customWidth="1"/>
    <col min="53" max="54" width="11.7109375" style="1" customWidth="1"/>
    <col min="55" max="55" width="12.7109375" style="106" customWidth="1"/>
    <col min="56" max="57" width="15.7109375" style="5" customWidth="1"/>
    <col min="58" max="59" width="12.7109375" style="1" customWidth="1"/>
    <col min="60" max="60" width="31.140625" style="59" customWidth="1"/>
    <col min="61" max="16384" width="9.140625" style="2"/>
  </cols>
  <sheetData>
    <row r="1" spans="1:69" ht="15" customHeight="1" x14ac:dyDescent="0.25">
      <c r="A1" s="71"/>
      <c r="B1" s="226" t="s">
        <v>76</v>
      </c>
      <c r="C1" s="227"/>
      <c r="D1" s="227"/>
      <c r="E1" s="228"/>
      <c r="F1" s="196" t="s">
        <v>85</v>
      </c>
      <c r="G1" s="197"/>
      <c r="H1" s="201"/>
      <c r="I1" s="201"/>
      <c r="J1" s="201"/>
      <c r="K1" s="201"/>
      <c r="L1" s="201"/>
      <c r="M1" s="201"/>
      <c r="N1" s="201"/>
      <c r="O1" s="201"/>
      <c r="P1" s="201"/>
      <c r="Q1" s="201"/>
      <c r="R1" s="202"/>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223" t="s">
        <v>151</v>
      </c>
      <c r="AV1" s="223"/>
      <c r="AW1" s="223"/>
      <c r="AX1" s="223"/>
      <c r="AY1" s="217" t="s">
        <v>84</v>
      </c>
      <c r="AZ1" s="217" t="s">
        <v>69</v>
      </c>
      <c r="BA1" s="219"/>
      <c r="BB1" s="220"/>
      <c r="BC1" s="101"/>
      <c r="BD1" s="11"/>
      <c r="BE1" s="11"/>
      <c r="BF1" s="18"/>
      <c r="BG1" s="19"/>
      <c r="BH1" s="60"/>
    </row>
    <row r="2" spans="1:69" ht="15" customHeight="1" x14ac:dyDescent="0.25">
      <c r="A2" s="72"/>
      <c r="B2" s="205" t="s">
        <v>68</v>
      </c>
      <c r="C2" s="206"/>
      <c r="D2" s="209" t="s">
        <v>636</v>
      </c>
      <c r="E2" s="210"/>
      <c r="F2" s="198"/>
      <c r="G2" s="199"/>
      <c r="H2" s="214" t="s">
        <v>64</v>
      </c>
      <c r="I2" s="214" t="s">
        <v>138</v>
      </c>
      <c r="J2" s="214" t="s">
        <v>62</v>
      </c>
      <c r="K2" s="214" t="s">
        <v>60</v>
      </c>
      <c r="L2" s="214" t="s">
        <v>61</v>
      </c>
      <c r="M2" s="214" t="s">
        <v>52</v>
      </c>
      <c r="N2" s="214" t="s">
        <v>59</v>
      </c>
      <c r="O2" s="214" t="s">
        <v>80</v>
      </c>
      <c r="P2" s="214" t="s">
        <v>53</v>
      </c>
      <c r="Q2" s="214" t="s">
        <v>54</v>
      </c>
      <c r="R2" s="214" t="s">
        <v>55</v>
      </c>
      <c r="S2" s="200" t="s">
        <v>86</v>
      </c>
      <c r="T2" s="200" t="s">
        <v>3</v>
      </c>
      <c r="U2" s="200" t="s">
        <v>5</v>
      </c>
      <c r="V2" s="200" t="s">
        <v>7</v>
      </c>
      <c r="W2" s="200" t="s">
        <v>9</v>
      </c>
      <c r="X2" s="200" t="s">
        <v>11</v>
      </c>
      <c r="Y2" s="200" t="s">
        <v>13</v>
      </c>
      <c r="Z2" s="200" t="s">
        <v>15</v>
      </c>
      <c r="AA2" s="200" t="s">
        <v>17</v>
      </c>
      <c r="AB2" s="200" t="s">
        <v>19</v>
      </c>
      <c r="AC2" s="200" t="s">
        <v>58</v>
      </c>
      <c r="AD2" s="200" t="s">
        <v>22</v>
      </c>
      <c r="AE2" s="200" t="s">
        <v>24</v>
      </c>
      <c r="AF2" s="200" t="s">
        <v>26</v>
      </c>
      <c r="AG2" s="200" t="s">
        <v>28</v>
      </c>
      <c r="AH2" s="200" t="s">
        <v>30</v>
      </c>
      <c r="AI2" s="200" t="s">
        <v>32</v>
      </c>
      <c r="AJ2" s="200" t="s">
        <v>87</v>
      </c>
      <c r="AK2" s="200" t="s">
        <v>88</v>
      </c>
      <c r="AL2" s="200" t="s">
        <v>36</v>
      </c>
      <c r="AM2" s="200" t="s">
        <v>38</v>
      </c>
      <c r="AN2" s="200" t="s">
        <v>89</v>
      </c>
      <c r="AO2" s="200" t="s">
        <v>150</v>
      </c>
      <c r="AP2" s="200" t="s">
        <v>43</v>
      </c>
      <c r="AQ2" s="200" t="s">
        <v>45</v>
      </c>
      <c r="AR2" s="200" t="s">
        <v>47</v>
      </c>
      <c r="AS2" s="200" t="s">
        <v>49</v>
      </c>
      <c r="AT2" s="204" t="s">
        <v>51</v>
      </c>
      <c r="AU2" s="224"/>
      <c r="AV2" s="224"/>
      <c r="AW2" s="224"/>
      <c r="AX2" s="224"/>
      <c r="AY2" s="217"/>
      <c r="AZ2" s="217"/>
      <c r="BA2" s="215"/>
      <c r="BB2" s="216"/>
      <c r="BC2" s="102"/>
      <c r="BD2" s="22"/>
      <c r="BE2" s="22"/>
      <c r="BF2" s="20"/>
      <c r="BG2" s="21"/>
      <c r="BH2" s="39"/>
    </row>
    <row r="3" spans="1:69" ht="15" customHeight="1" x14ac:dyDescent="0.25">
      <c r="A3" s="72"/>
      <c r="B3" s="229" t="s">
        <v>67</v>
      </c>
      <c r="C3" s="230"/>
      <c r="D3" s="108" t="s">
        <v>680</v>
      </c>
      <c r="E3" s="158"/>
      <c r="F3" s="203" t="s">
        <v>552</v>
      </c>
      <c r="G3" s="204" t="s">
        <v>0</v>
      </c>
      <c r="H3" s="214"/>
      <c r="I3" s="214"/>
      <c r="J3" s="214"/>
      <c r="K3" s="214"/>
      <c r="L3" s="214"/>
      <c r="M3" s="214"/>
      <c r="N3" s="214"/>
      <c r="O3" s="214"/>
      <c r="P3" s="214"/>
      <c r="Q3" s="214"/>
      <c r="R3" s="214"/>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4"/>
      <c r="AU3" s="224"/>
      <c r="AV3" s="224"/>
      <c r="AW3" s="224"/>
      <c r="AX3" s="224"/>
      <c r="AY3" s="217"/>
      <c r="AZ3" s="217"/>
      <c r="BA3" s="215"/>
      <c r="BB3" s="216"/>
      <c r="BC3" s="102"/>
      <c r="BD3" s="22"/>
      <c r="BE3" s="22"/>
      <c r="BF3" s="215"/>
      <c r="BG3" s="216"/>
      <c r="BH3" s="39"/>
    </row>
    <row r="4" spans="1:69" s="1" customFormat="1" ht="24.95" customHeight="1" x14ac:dyDescent="0.25">
      <c r="A4" s="72"/>
      <c r="B4" s="207" t="s">
        <v>634</v>
      </c>
      <c r="C4" s="208"/>
      <c r="D4" s="108" t="s">
        <v>681</v>
      </c>
      <c r="E4" s="158"/>
      <c r="F4" s="203"/>
      <c r="G4" s="204"/>
      <c r="H4" s="214"/>
      <c r="I4" s="214"/>
      <c r="J4" s="214"/>
      <c r="K4" s="214"/>
      <c r="L4" s="214"/>
      <c r="M4" s="214"/>
      <c r="N4" s="214"/>
      <c r="O4" s="214"/>
      <c r="P4" s="214"/>
      <c r="Q4" s="214"/>
      <c r="R4" s="214"/>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204"/>
      <c r="AU4" s="224"/>
      <c r="AV4" s="224"/>
      <c r="AW4" s="224"/>
      <c r="AX4" s="224"/>
      <c r="AY4" s="217"/>
      <c r="AZ4" s="217"/>
      <c r="BA4" s="218" t="s">
        <v>72</v>
      </c>
      <c r="BB4" s="213"/>
      <c r="BC4" s="102"/>
      <c r="BD4" s="22"/>
      <c r="BE4" s="22"/>
      <c r="BF4" s="212" t="s">
        <v>56</v>
      </c>
      <c r="BG4" s="213"/>
      <c r="BH4" s="39"/>
    </row>
    <row r="5" spans="1:69" s="1" customFormat="1" ht="65.099999999999994" customHeight="1" x14ac:dyDescent="0.25">
      <c r="A5" s="73"/>
      <c r="B5" s="229" t="s">
        <v>65</v>
      </c>
      <c r="C5" s="230"/>
      <c r="D5" s="173" t="s">
        <v>682</v>
      </c>
      <c r="E5" s="159"/>
      <c r="F5" s="203"/>
      <c r="G5" s="204"/>
      <c r="H5" s="214"/>
      <c r="I5" s="214"/>
      <c r="J5" s="214"/>
      <c r="K5" s="214"/>
      <c r="L5" s="214"/>
      <c r="M5" s="214"/>
      <c r="N5" s="214"/>
      <c r="O5" s="214"/>
      <c r="P5" s="214"/>
      <c r="Q5" s="214"/>
      <c r="R5" s="214"/>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4"/>
      <c r="AU5" s="225" t="s">
        <v>79</v>
      </c>
      <c r="AV5" s="225" t="s">
        <v>63</v>
      </c>
      <c r="AW5" s="225" t="s">
        <v>553</v>
      </c>
      <c r="AX5" s="225" t="s">
        <v>553</v>
      </c>
      <c r="AY5" s="217"/>
      <c r="AZ5" s="217"/>
      <c r="BA5" s="232" t="s">
        <v>678</v>
      </c>
      <c r="BB5" s="232" t="s">
        <v>679</v>
      </c>
      <c r="BC5" s="102"/>
      <c r="BD5" s="22"/>
      <c r="BE5" s="22"/>
      <c r="BF5" s="233" t="s">
        <v>578</v>
      </c>
      <c r="BG5" s="233" t="s">
        <v>579</v>
      </c>
      <c r="BH5" s="39"/>
    </row>
    <row r="6" spans="1:69" s="4" customFormat="1" ht="24.95" customHeight="1" x14ac:dyDescent="0.25">
      <c r="A6" s="74"/>
      <c r="B6" s="238" t="s">
        <v>635</v>
      </c>
      <c r="C6" s="23"/>
      <c r="D6" s="234" t="s">
        <v>238</v>
      </c>
      <c r="E6" s="221" t="s">
        <v>77</v>
      </c>
      <c r="F6" s="203"/>
      <c r="G6" s="204"/>
      <c r="H6" s="27" t="s">
        <v>137</v>
      </c>
      <c r="I6" s="27" t="s">
        <v>139</v>
      </c>
      <c r="J6" s="27" t="s">
        <v>140</v>
      </c>
      <c r="K6" s="27" t="s">
        <v>141</v>
      </c>
      <c r="L6" s="27" t="s">
        <v>142</v>
      </c>
      <c r="M6" s="27" t="s">
        <v>143</v>
      </c>
      <c r="N6" s="27" t="s">
        <v>144</v>
      </c>
      <c r="O6" s="27" t="s">
        <v>145</v>
      </c>
      <c r="P6" s="27" t="s">
        <v>146</v>
      </c>
      <c r="Q6" s="27" t="s">
        <v>147</v>
      </c>
      <c r="R6" s="27" t="s">
        <v>148</v>
      </c>
      <c r="S6" s="34" t="s">
        <v>1</v>
      </c>
      <c r="T6" s="34" t="s">
        <v>2</v>
      </c>
      <c r="U6" s="34" t="s">
        <v>4</v>
      </c>
      <c r="V6" s="34" t="s">
        <v>6</v>
      </c>
      <c r="W6" s="34" t="s">
        <v>8</v>
      </c>
      <c r="X6" s="34" t="s">
        <v>10</v>
      </c>
      <c r="Y6" s="34" t="s">
        <v>12</v>
      </c>
      <c r="Z6" s="34" t="s">
        <v>14</v>
      </c>
      <c r="AA6" s="34" t="s">
        <v>16</v>
      </c>
      <c r="AB6" s="34" t="s">
        <v>18</v>
      </c>
      <c r="AC6" s="34" t="s">
        <v>20</v>
      </c>
      <c r="AD6" s="34" t="s">
        <v>21</v>
      </c>
      <c r="AE6" s="34" t="s">
        <v>23</v>
      </c>
      <c r="AF6" s="34" t="s">
        <v>25</v>
      </c>
      <c r="AG6" s="34" t="s">
        <v>27</v>
      </c>
      <c r="AH6" s="34" t="s">
        <v>29</v>
      </c>
      <c r="AI6" s="34" t="s">
        <v>31</v>
      </c>
      <c r="AJ6" s="34" t="s">
        <v>33</v>
      </c>
      <c r="AK6" s="34" t="s">
        <v>34</v>
      </c>
      <c r="AL6" s="34" t="s">
        <v>35</v>
      </c>
      <c r="AM6" s="34" t="s">
        <v>37</v>
      </c>
      <c r="AN6" s="34" t="s">
        <v>39</v>
      </c>
      <c r="AO6" s="34" t="s">
        <v>41</v>
      </c>
      <c r="AP6" s="34" t="s">
        <v>42</v>
      </c>
      <c r="AQ6" s="34" t="s">
        <v>44</v>
      </c>
      <c r="AR6" s="34" t="s">
        <v>46</v>
      </c>
      <c r="AS6" s="34" t="s">
        <v>48</v>
      </c>
      <c r="AT6" s="34" t="s">
        <v>50</v>
      </c>
      <c r="AU6" s="225"/>
      <c r="AV6" s="225"/>
      <c r="AW6" s="225"/>
      <c r="AX6" s="225"/>
      <c r="AY6" s="217"/>
      <c r="AZ6" s="217"/>
      <c r="BA6" s="232"/>
      <c r="BB6" s="232"/>
      <c r="BC6" s="221" t="s">
        <v>70</v>
      </c>
      <c r="BD6" s="222" t="s">
        <v>66</v>
      </c>
      <c r="BE6" s="236" t="s">
        <v>59</v>
      </c>
      <c r="BF6" s="233"/>
      <c r="BG6" s="233"/>
      <c r="BH6" s="231" t="s">
        <v>57</v>
      </c>
    </row>
    <row r="7" spans="1:69" s="4" customFormat="1" ht="24.95" customHeight="1" x14ac:dyDescent="0.25">
      <c r="A7" s="211" t="s">
        <v>63</v>
      </c>
      <c r="B7" s="239"/>
      <c r="C7" s="23"/>
      <c r="D7" s="235"/>
      <c r="E7" s="221"/>
      <c r="F7" s="203"/>
      <c r="G7" s="204"/>
      <c r="H7" s="35">
        <f>BB274</f>
        <v>46024</v>
      </c>
      <c r="I7" s="35">
        <f>BB283</f>
        <v>46022</v>
      </c>
      <c r="J7" s="35">
        <f>BB287</f>
        <v>45930</v>
      </c>
      <c r="K7" s="35">
        <f>BB292</f>
        <v>45839</v>
      </c>
      <c r="L7" s="35">
        <f>BB296</f>
        <v>45839</v>
      </c>
      <c r="M7" s="35">
        <f>BB301</f>
        <v>46203</v>
      </c>
      <c r="N7" s="35">
        <f>BB306</f>
        <v>45839</v>
      </c>
      <c r="O7" s="35">
        <f>BB309</f>
        <v>45744</v>
      </c>
      <c r="P7" s="35">
        <f>BB311</f>
        <v>45870</v>
      </c>
      <c r="Q7" s="35">
        <f>BB315</f>
        <v>46388</v>
      </c>
      <c r="R7" s="35">
        <f>BB325</f>
        <v>0</v>
      </c>
      <c r="S7" s="36">
        <f>BB11</f>
        <v>45778</v>
      </c>
      <c r="T7" s="36">
        <f>BB14</f>
        <v>46178</v>
      </c>
      <c r="U7" s="36">
        <f>BB20</f>
        <v>46178</v>
      </c>
      <c r="V7" s="36">
        <f>BB25</f>
        <v>45932</v>
      </c>
      <c r="W7" s="36">
        <f>BB27</f>
        <v>45840</v>
      </c>
      <c r="X7" s="36">
        <f>BB31</f>
        <v>45932</v>
      </c>
      <c r="Y7" s="36">
        <f>BB38</f>
        <v>0</v>
      </c>
      <c r="Z7" s="36">
        <f>BB42</f>
        <v>45809</v>
      </c>
      <c r="AA7" s="36">
        <f>BB46</f>
        <v>45809</v>
      </c>
      <c r="AB7" s="36">
        <f>BB48</f>
        <v>45962</v>
      </c>
      <c r="AC7" s="36">
        <f>BB53</f>
        <v>0</v>
      </c>
      <c r="AD7" s="36">
        <f>BB56</f>
        <v>46204</v>
      </c>
      <c r="AE7" s="36">
        <f>BB58</f>
        <v>0</v>
      </c>
      <c r="AF7" s="36">
        <f>BB60</f>
        <v>46082</v>
      </c>
      <c r="AG7" s="36">
        <f>BB67</f>
        <v>0</v>
      </c>
      <c r="AH7" s="36">
        <f>BB72</f>
        <v>46388</v>
      </c>
      <c r="AI7" s="36">
        <f>BB78</f>
        <v>0</v>
      </c>
      <c r="AJ7" s="36">
        <f>BB82</f>
        <v>45903</v>
      </c>
      <c r="AK7" s="36">
        <f>BB87</f>
        <v>45783</v>
      </c>
      <c r="AL7" s="36">
        <f>BB91</f>
        <v>0</v>
      </c>
      <c r="AM7" s="36">
        <f>BB95</f>
        <v>45841</v>
      </c>
      <c r="AN7" s="36">
        <f>BB98</f>
        <v>46388</v>
      </c>
      <c r="AO7" s="36">
        <f>BB103</f>
        <v>46174</v>
      </c>
      <c r="AP7" s="36">
        <f>BB109</f>
        <v>45931</v>
      </c>
      <c r="AQ7" s="36">
        <f>BB113</f>
        <v>45689</v>
      </c>
      <c r="AR7" s="36">
        <f>BB115</f>
        <v>0</v>
      </c>
      <c r="AS7" s="36">
        <f>BB118</f>
        <v>46082</v>
      </c>
      <c r="AT7" s="36">
        <f>BB123</f>
        <v>46387</v>
      </c>
      <c r="AU7" s="240" t="s">
        <v>671</v>
      </c>
      <c r="AV7" s="241"/>
      <c r="AW7" s="241"/>
      <c r="AX7" s="242"/>
      <c r="AY7" s="217"/>
      <c r="AZ7" s="217"/>
      <c r="BA7" s="232"/>
      <c r="BB7" s="232"/>
      <c r="BC7" s="221"/>
      <c r="BD7" s="222"/>
      <c r="BE7" s="236"/>
      <c r="BF7" s="233"/>
      <c r="BG7" s="233"/>
      <c r="BH7" s="231"/>
    </row>
    <row r="8" spans="1:69" s="4" customFormat="1" ht="15" customHeight="1" x14ac:dyDescent="0.25">
      <c r="A8" s="211"/>
      <c r="B8" s="61">
        <f>COUNTA(C10:C352)</f>
        <v>63</v>
      </c>
      <c r="C8" s="61"/>
      <c r="D8" s="24">
        <f>COUNTA(D10:D352)</f>
        <v>256</v>
      </c>
      <c r="E8" s="97"/>
      <c r="F8" s="203"/>
      <c r="G8" s="204"/>
      <c r="H8" s="28">
        <f t="shared" ref="H8:AT8" si="0">COUNTA(H10:H352)</f>
        <v>3</v>
      </c>
      <c r="I8" s="28">
        <f t="shared" si="0"/>
        <v>9</v>
      </c>
      <c r="J8" s="28">
        <f t="shared" si="0"/>
        <v>64</v>
      </c>
      <c r="K8" s="28">
        <f t="shared" si="0"/>
        <v>13</v>
      </c>
      <c r="L8" s="28">
        <f t="shared" si="0"/>
        <v>25</v>
      </c>
      <c r="M8" s="28">
        <f t="shared" si="0"/>
        <v>8</v>
      </c>
      <c r="N8" s="28">
        <f t="shared" si="0"/>
        <v>3</v>
      </c>
      <c r="O8" s="28">
        <f t="shared" si="0"/>
        <v>3</v>
      </c>
      <c r="P8" s="28">
        <f t="shared" si="0"/>
        <v>44</v>
      </c>
      <c r="Q8" s="28">
        <f t="shared" si="0"/>
        <v>13</v>
      </c>
      <c r="R8" s="28">
        <f t="shared" si="0"/>
        <v>2</v>
      </c>
      <c r="S8" s="29">
        <f t="shared" si="0"/>
        <v>4</v>
      </c>
      <c r="T8" s="29">
        <f t="shared" si="0"/>
        <v>15</v>
      </c>
      <c r="U8" s="29">
        <f t="shared" si="0"/>
        <v>27</v>
      </c>
      <c r="V8" s="29">
        <f t="shared" si="0"/>
        <v>9</v>
      </c>
      <c r="W8" s="29">
        <f t="shared" si="0"/>
        <v>5</v>
      </c>
      <c r="X8" s="29">
        <f t="shared" si="0"/>
        <v>9</v>
      </c>
      <c r="Y8" s="29">
        <f t="shared" si="0"/>
        <v>5</v>
      </c>
      <c r="Z8" s="29">
        <f t="shared" si="0"/>
        <v>1</v>
      </c>
      <c r="AA8" s="29">
        <f t="shared" si="0"/>
        <v>0</v>
      </c>
      <c r="AB8" s="29">
        <f t="shared" si="0"/>
        <v>8</v>
      </c>
      <c r="AC8" s="29">
        <f t="shared" si="0"/>
        <v>0</v>
      </c>
      <c r="AD8" s="29">
        <f t="shared" si="0"/>
        <v>1</v>
      </c>
      <c r="AE8" s="29">
        <f t="shared" si="0"/>
        <v>2</v>
      </c>
      <c r="AF8" s="29">
        <f t="shared" si="0"/>
        <v>0</v>
      </c>
      <c r="AG8" s="29">
        <f t="shared" si="0"/>
        <v>0</v>
      </c>
      <c r="AH8" s="29">
        <f t="shared" si="0"/>
        <v>1</v>
      </c>
      <c r="AI8" s="29">
        <f t="shared" si="0"/>
        <v>0</v>
      </c>
      <c r="AJ8" s="29">
        <f t="shared" si="0"/>
        <v>1</v>
      </c>
      <c r="AK8" s="29">
        <f t="shared" si="0"/>
        <v>3</v>
      </c>
      <c r="AL8" s="29">
        <f t="shared" si="0"/>
        <v>2</v>
      </c>
      <c r="AM8" s="29">
        <f t="shared" si="0"/>
        <v>0</v>
      </c>
      <c r="AN8" s="29">
        <f t="shared" si="0"/>
        <v>2</v>
      </c>
      <c r="AO8" s="29">
        <f t="shared" si="0"/>
        <v>8</v>
      </c>
      <c r="AP8" s="29">
        <f t="shared" si="0"/>
        <v>13</v>
      </c>
      <c r="AQ8" s="29">
        <f t="shared" si="0"/>
        <v>0</v>
      </c>
      <c r="AR8" s="29">
        <f t="shared" si="0"/>
        <v>6</v>
      </c>
      <c r="AS8" s="29">
        <f t="shared" si="0"/>
        <v>1</v>
      </c>
      <c r="AT8" s="29">
        <f t="shared" si="0"/>
        <v>0</v>
      </c>
      <c r="AU8" s="240"/>
      <c r="AV8" s="241"/>
      <c r="AW8" s="241"/>
      <c r="AX8" s="242"/>
      <c r="AY8" s="217"/>
      <c r="AZ8" s="217"/>
      <c r="BA8" s="63" t="s">
        <v>71</v>
      </c>
      <c r="BB8" s="63" t="s">
        <v>71</v>
      </c>
      <c r="BC8" s="97"/>
      <c r="BD8" s="12">
        <f>COUNTA(BD10:BD352)</f>
        <v>128</v>
      </c>
      <c r="BE8" s="12">
        <f>COUNTA(BE10:BE352)</f>
        <v>128</v>
      </c>
      <c r="BF8" s="13">
        <f>SUM(BF10:BF352)</f>
        <v>0</v>
      </c>
      <c r="BG8" s="12">
        <f>COUNTA(BG10:BG352)</f>
        <v>128</v>
      </c>
      <c r="BH8" s="12">
        <f>COUNTA(BH10:BH352)</f>
        <v>142</v>
      </c>
    </row>
    <row r="9" spans="1:69" ht="15" customHeight="1" x14ac:dyDescent="0.25">
      <c r="A9" s="75"/>
      <c r="B9" s="62">
        <f>SUBTOTAL(103,C10:C352)</f>
        <v>63</v>
      </c>
      <c r="C9" s="62"/>
      <c r="D9" s="44">
        <f>SUBTOTAL(103,D10:D352)</f>
        <v>0</v>
      </c>
      <c r="E9" s="39"/>
      <c r="F9" s="31"/>
      <c r="G9" s="32"/>
      <c r="H9" s="45">
        <f t="shared" ref="H9:AT9" si="1">SUBTOTAL(103,H10:H352)</f>
        <v>0</v>
      </c>
      <c r="I9" s="45">
        <f t="shared" si="1"/>
        <v>0</v>
      </c>
      <c r="J9" s="45">
        <f t="shared" si="1"/>
        <v>0</v>
      </c>
      <c r="K9" s="45">
        <f t="shared" si="1"/>
        <v>0</v>
      </c>
      <c r="L9" s="45">
        <f t="shared" si="1"/>
        <v>0</v>
      </c>
      <c r="M9" s="45">
        <f t="shared" si="1"/>
        <v>0</v>
      </c>
      <c r="N9" s="45">
        <f t="shared" si="1"/>
        <v>0</v>
      </c>
      <c r="O9" s="45">
        <f t="shared" si="1"/>
        <v>0</v>
      </c>
      <c r="P9" s="45">
        <f t="shared" si="1"/>
        <v>0</v>
      </c>
      <c r="Q9" s="45">
        <f t="shared" si="1"/>
        <v>0</v>
      </c>
      <c r="R9" s="45">
        <f t="shared" si="1"/>
        <v>0</v>
      </c>
      <c r="S9" s="46">
        <f t="shared" si="1"/>
        <v>0</v>
      </c>
      <c r="T9" s="46">
        <f t="shared" si="1"/>
        <v>0</v>
      </c>
      <c r="U9" s="46">
        <f t="shared" si="1"/>
        <v>0</v>
      </c>
      <c r="V9" s="46">
        <f t="shared" si="1"/>
        <v>0</v>
      </c>
      <c r="W9" s="46">
        <f t="shared" si="1"/>
        <v>0</v>
      </c>
      <c r="X9" s="46">
        <f t="shared" si="1"/>
        <v>0</v>
      </c>
      <c r="Y9" s="46">
        <f t="shared" si="1"/>
        <v>0</v>
      </c>
      <c r="Z9" s="46">
        <f t="shared" si="1"/>
        <v>0</v>
      </c>
      <c r="AA9" s="46">
        <f t="shared" si="1"/>
        <v>0</v>
      </c>
      <c r="AB9" s="46">
        <f t="shared" si="1"/>
        <v>0</v>
      </c>
      <c r="AC9" s="46">
        <f t="shared" si="1"/>
        <v>0</v>
      </c>
      <c r="AD9" s="46">
        <f t="shared" si="1"/>
        <v>0</v>
      </c>
      <c r="AE9" s="46">
        <f t="shared" si="1"/>
        <v>0</v>
      </c>
      <c r="AF9" s="46">
        <f t="shared" si="1"/>
        <v>0</v>
      </c>
      <c r="AG9" s="46">
        <f t="shared" si="1"/>
        <v>0</v>
      </c>
      <c r="AH9" s="46">
        <f t="shared" si="1"/>
        <v>0</v>
      </c>
      <c r="AI9" s="46">
        <f t="shared" si="1"/>
        <v>0</v>
      </c>
      <c r="AJ9" s="46">
        <f t="shared" si="1"/>
        <v>0</v>
      </c>
      <c r="AK9" s="46">
        <f t="shared" si="1"/>
        <v>0</v>
      </c>
      <c r="AL9" s="46">
        <f t="shared" si="1"/>
        <v>0</v>
      </c>
      <c r="AM9" s="46">
        <f t="shared" si="1"/>
        <v>0</v>
      </c>
      <c r="AN9" s="46">
        <f t="shared" si="1"/>
        <v>0</v>
      </c>
      <c r="AO9" s="46">
        <f t="shared" si="1"/>
        <v>0</v>
      </c>
      <c r="AP9" s="46">
        <f t="shared" si="1"/>
        <v>0</v>
      </c>
      <c r="AQ9" s="46">
        <f t="shared" si="1"/>
        <v>0</v>
      </c>
      <c r="AR9" s="46">
        <f t="shared" si="1"/>
        <v>0</v>
      </c>
      <c r="AS9" s="46">
        <f t="shared" si="1"/>
        <v>0</v>
      </c>
      <c r="AT9" s="46">
        <f t="shared" si="1"/>
        <v>0</v>
      </c>
      <c r="AU9" s="37"/>
      <c r="AV9" s="160"/>
      <c r="AW9" s="114">
        <f>COUNTA(AW11:AW353)</f>
        <v>256</v>
      </c>
      <c r="AX9" s="114">
        <f>COUNTA(AX11:AX353)</f>
        <v>63</v>
      </c>
      <c r="AY9" s="47"/>
      <c r="AZ9" s="47"/>
      <c r="BA9" s="40"/>
      <c r="BB9" s="40"/>
      <c r="BC9" s="103"/>
      <c r="BD9" s="40">
        <f>SUBTOTAL(103,BD10:BD352)</f>
        <v>0</v>
      </c>
      <c r="BE9" s="40">
        <f>SUBTOTAL(103,BE10:BE352)</f>
        <v>0</v>
      </c>
      <c r="BF9" s="10">
        <f>SUBTOTAL(109,BF10:BF352)</f>
        <v>0</v>
      </c>
      <c r="BG9" s="40">
        <f>SUBTOTAL(103,BG10:BG352)</f>
        <v>0</v>
      </c>
      <c r="BH9" s="40">
        <f>SUBTOTAL(103,BH10:BH352)</f>
        <v>0</v>
      </c>
    </row>
    <row r="10" spans="1:69" s="8" customFormat="1" ht="35.1" customHeight="1" x14ac:dyDescent="0.25">
      <c r="A10" s="76">
        <v>1</v>
      </c>
      <c r="B10" s="195" t="s">
        <v>286</v>
      </c>
      <c r="C10" s="195"/>
      <c r="D10" s="195"/>
      <c r="E10" s="195"/>
      <c r="F10" s="64">
        <f>SUMIFS(F11:F123,$AX11:$AX123,"w")</f>
        <v>98</v>
      </c>
      <c r="G10" s="64">
        <f>SUMIFS(G11:G123,$AX11:$AX123,"w")</f>
        <v>69</v>
      </c>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112"/>
      <c r="AV10" s="113">
        <v>1</v>
      </c>
      <c r="AW10" s="112"/>
      <c r="AX10" s="112"/>
      <c r="AY10" s="64"/>
      <c r="AZ10" s="64"/>
      <c r="BA10" s="66">
        <f t="array" ref="BA10">MIN(IF(BA11:BA126&gt;0,BA11:BA126))</f>
        <v>45658</v>
      </c>
      <c r="BB10" s="66">
        <f t="array" ref="BB10">MAX(IF(BB11:BB126&gt;0,BB11:BB126))</f>
        <v>46388</v>
      </c>
      <c r="BC10" s="67"/>
      <c r="BD10" s="68"/>
      <c r="BE10" s="68"/>
      <c r="BF10" s="69"/>
      <c r="BG10" s="69"/>
      <c r="BH10" s="70"/>
    </row>
    <row r="11" spans="1:69" ht="35.1" customHeight="1" outlineLevel="1" collapsed="1" x14ac:dyDescent="0.25">
      <c r="A11" s="76">
        <v>2</v>
      </c>
      <c r="B11" s="56" t="s">
        <v>1</v>
      </c>
      <c r="C11" s="191" t="s">
        <v>86</v>
      </c>
      <c r="D11" s="192"/>
      <c r="E11" s="98" t="str">
        <f>IF(AU11&gt;999,"neatbilst",IF(AU11&gt;99,"atbilst daļēji",IF(AU11&gt;9,"atbilst pilnībā",IF(AU11&gt;0,"neattiecas",0))))</f>
        <v>neatbilst</v>
      </c>
      <c r="F11" s="48">
        <f>SUM(F12:F13)</f>
        <v>5</v>
      </c>
      <c r="G11" s="48">
        <f>SUM(G12:G13)</f>
        <v>4</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113">
        <f>SUM(AU12:AU13)</f>
        <v>1100</v>
      </c>
      <c r="AV11" s="113">
        <v>2</v>
      </c>
      <c r="AW11" s="113"/>
      <c r="AX11" s="113" t="s">
        <v>149</v>
      </c>
      <c r="AY11" s="48">
        <f>S8</f>
        <v>4</v>
      </c>
      <c r="AZ11" s="50"/>
      <c r="BA11" s="51">
        <f>MIN(BA12:BA13)</f>
        <v>0</v>
      </c>
      <c r="BB11" s="51">
        <f>MAX(BB12:BB13)</f>
        <v>45778</v>
      </c>
      <c r="BC11" s="104"/>
      <c r="BD11" s="50"/>
      <c r="BE11" s="52"/>
      <c r="BF11" s="53"/>
      <c r="BG11" s="53"/>
      <c r="BH11" s="58"/>
    </row>
    <row r="12" spans="1:69" s="7" customFormat="1" ht="74.25" hidden="1" customHeight="1" outlineLevel="2" x14ac:dyDescent="0.25">
      <c r="A12" s="76">
        <v>3</v>
      </c>
      <c r="B12" s="190" t="s">
        <v>152</v>
      </c>
      <c r="C12" s="190"/>
      <c r="D12" s="54" t="s">
        <v>298</v>
      </c>
      <c r="E12" s="99" t="s">
        <v>78</v>
      </c>
      <c r="F12" s="42">
        <f>COUNTA(H12:R12)</f>
        <v>2</v>
      </c>
      <c r="G12" s="33">
        <f>COUNTA(S12:AT12)</f>
        <v>1</v>
      </c>
      <c r="H12" s="17" t="s">
        <v>683</v>
      </c>
      <c r="I12" s="17"/>
      <c r="J12" s="17"/>
      <c r="K12" s="17"/>
      <c r="L12" s="17" t="s">
        <v>683</v>
      </c>
      <c r="M12" s="17"/>
      <c r="N12" s="17"/>
      <c r="O12" s="17"/>
      <c r="P12" s="17"/>
      <c r="Q12" s="17"/>
      <c r="R12" s="17"/>
      <c r="S12" s="17" t="s">
        <v>683</v>
      </c>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13">
        <f>IF(E12="neattiecas",1,IF(E12="atbilst pilnībā",10,IF(E12="atbilst daļēji",100,IF(E12="neatbilst",1000,0))))</f>
        <v>1000</v>
      </c>
      <c r="AV12" s="113">
        <v>3</v>
      </c>
      <c r="AW12" s="113" t="s">
        <v>672</v>
      </c>
      <c r="AX12" s="113"/>
      <c r="AY12" s="43"/>
      <c r="AZ12" s="41">
        <v>2</v>
      </c>
      <c r="BA12" s="6" t="s">
        <v>741</v>
      </c>
      <c r="BB12" s="15">
        <v>45778</v>
      </c>
      <c r="BC12" s="105" t="s">
        <v>82</v>
      </c>
      <c r="BD12" s="6" t="s">
        <v>747</v>
      </c>
      <c r="BE12" s="6" t="s">
        <v>741</v>
      </c>
      <c r="BF12" s="168" t="s">
        <v>741</v>
      </c>
      <c r="BG12" s="6" t="s">
        <v>741</v>
      </c>
      <c r="BH12" s="57" t="s">
        <v>803</v>
      </c>
      <c r="BN12" s="2"/>
      <c r="BO12" s="2"/>
      <c r="BP12" s="2"/>
      <c r="BQ12" s="2"/>
    </row>
    <row r="13" spans="1:69" s="7" customFormat="1" ht="180.6" hidden="1" customHeight="1" outlineLevel="2" x14ac:dyDescent="0.25">
      <c r="A13" s="76">
        <v>4</v>
      </c>
      <c r="B13" s="190" t="s">
        <v>153</v>
      </c>
      <c r="C13" s="190"/>
      <c r="D13" s="54" t="s">
        <v>297</v>
      </c>
      <c r="E13" s="99" t="s">
        <v>74</v>
      </c>
      <c r="F13" s="42">
        <f>COUNTA(H13:R13)</f>
        <v>3</v>
      </c>
      <c r="G13" s="33">
        <f>COUNTA(S13:AT13)</f>
        <v>3</v>
      </c>
      <c r="H13" s="17"/>
      <c r="I13" s="17"/>
      <c r="J13" s="17"/>
      <c r="K13" s="17" t="s">
        <v>683</v>
      </c>
      <c r="L13" s="17" t="s">
        <v>683</v>
      </c>
      <c r="M13" s="17"/>
      <c r="N13" s="17"/>
      <c r="O13" s="17"/>
      <c r="P13" s="17" t="s">
        <v>683</v>
      </c>
      <c r="Q13" s="17"/>
      <c r="R13" s="17"/>
      <c r="S13" s="17" t="s">
        <v>683</v>
      </c>
      <c r="T13" s="17"/>
      <c r="U13" s="17"/>
      <c r="V13" s="17"/>
      <c r="W13" s="17" t="s">
        <v>683</v>
      </c>
      <c r="X13" s="17"/>
      <c r="Y13" s="17"/>
      <c r="Z13" s="17"/>
      <c r="AA13" s="17"/>
      <c r="AB13" s="17"/>
      <c r="AC13" s="17"/>
      <c r="AD13" s="17"/>
      <c r="AE13" s="17"/>
      <c r="AF13" s="17"/>
      <c r="AG13" s="17"/>
      <c r="AH13" s="17"/>
      <c r="AI13" s="17"/>
      <c r="AJ13" s="17"/>
      <c r="AK13" s="17"/>
      <c r="AL13" s="17"/>
      <c r="AM13" s="17"/>
      <c r="AN13" s="17"/>
      <c r="AO13" s="17"/>
      <c r="AP13" s="17" t="s">
        <v>683</v>
      </c>
      <c r="AQ13" s="17"/>
      <c r="AR13" s="17"/>
      <c r="AS13" s="17"/>
      <c r="AT13" s="17"/>
      <c r="AU13" s="113">
        <f>IF(E13="neattiecas",1,IF(E13="atbilst pilnībā",10,IF(E13="atbilst daļēji",100,IF(E13="neatbilst",1000,0))))</f>
        <v>100</v>
      </c>
      <c r="AV13" s="113">
        <v>4</v>
      </c>
      <c r="AW13" s="113" t="s">
        <v>672</v>
      </c>
      <c r="AX13" s="113"/>
      <c r="AY13" s="43"/>
      <c r="AZ13" s="41">
        <v>1</v>
      </c>
      <c r="BA13" s="6" t="s">
        <v>741</v>
      </c>
      <c r="BB13" s="15">
        <v>45717</v>
      </c>
      <c r="BC13" s="105" t="s">
        <v>81</v>
      </c>
      <c r="BD13" s="6" t="s">
        <v>681</v>
      </c>
      <c r="BE13" s="6" t="s">
        <v>741</v>
      </c>
      <c r="BF13" s="168" t="s">
        <v>741</v>
      </c>
      <c r="BG13" s="6" t="s">
        <v>741</v>
      </c>
      <c r="BH13" s="57" t="s">
        <v>684</v>
      </c>
      <c r="BN13" s="2"/>
      <c r="BO13" s="2"/>
      <c r="BP13" s="2"/>
      <c r="BQ13" s="2"/>
    </row>
    <row r="14" spans="1:69" ht="35.1" customHeight="1" outlineLevel="1" collapsed="1" x14ac:dyDescent="0.25">
      <c r="A14" s="76">
        <v>5</v>
      </c>
      <c r="B14" s="56" t="s">
        <v>2</v>
      </c>
      <c r="C14" s="191" t="s">
        <v>3</v>
      </c>
      <c r="D14" s="192"/>
      <c r="E14" s="98" t="str">
        <f>IF(AU14&gt;999,"neatbilst",IF(AU14&gt;99,"atbilst daļēji",IF(AU14&gt;9,"atbilst pilnībā",IF(AU14&gt;0,"neattiecas",0))))</f>
        <v>atbilst daļēji</v>
      </c>
      <c r="F14" s="48">
        <f>SUM(F15:F19)</f>
        <v>6</v>
      </c>
      <c r="G14" s="48">
        <f>SUM(G15:G19)</f>
        <v>4</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113">
        <f>SUM(AU15:AU19)</f>
        <v>230</v>
      </c>
      <c r="AV14" s="113">
        <v>5</v>
      </c>
      <c r="AW14" s="113"/>
      <c r="AX14" s="113" t="s">
        <v>149</v>
      </c>
      <c r="AY14" s="48">
        <f>T8</f>
        <v>15</v>
      </c>
      <c r="AZ14" s="50"/>
      <c r="BA14" s="51">
        <f>MIN(BA15:BA19)</f>
        <v>0</v>
      </c>
      <c r="BB14" s="51">
        <f>MAX(BB15:BB19)</f>
        <v>46178</v>
      </c>
      <c r="BC14" s="104"/>
      <c r="BD14" s="50"/>
      <c r="BE14" s="52"/>
      <c r="BF14" s="53"/>
      <c r="BG14" s="53"/>
      <c r="BH14" s="58"/>
    </row>
    <row r="15" spans="1:69" s="7" customFormat="1" ht="147" hidden="1" customHeight="1" outlineLevel="2" x14ac:dyDescent="0.25">
      <c r="A15" s="76">
        <v>6</v>
      </c>
      <c r="B15" s="190" t="s">
        <v>154</v>
      </c>
      <c r="C15" s="190"/>
      <c r="D15" s="54" t="s">
        <v>299</v>
      </c>
      <c r="E15" s="99" t="s">
        <v>74</v>
      </c>
      <c r="F15" s="42">
        <f>COUNTA(H15:R15)</f>
        <v>3</v>
      </c>
      <c r="G15" s="33">
        <f>COUNTA(S15:AT15)</f>
        <v>2</v>
      </c>
      <c r="H15" s="17"/>
      <c r="I15" s="17"/>
      <c r="J15" s="17" t="s">
        <v>683</v>
      </c>
      <c r="K15" s="17" t="s">
        <v>683</v>
      </c>
      <c r="L15" s="17"/>
      <c r="M15" s="17"/>
      <c r="N15" s="17"/>
      <c r="O15" s="17"/>
      <c r="P15" s="17" t="s">
        <v>683</v>
      </c>
      <c r="Q15" s="17"/>
      <c r="R15" s="17"/>
      <c r="S15" s="17"/>
      <c r="T15" s="17"/>
      <c r="U15" s="17" t="s">
        <v>683</v>
      </c>
      <c r="V15" s="17"/>
      <c r="W15" s="17"/>
      <c r="X15" s="17"/>
      <c r="Y15" s="17"/>
      <c r="Z15" s="17"/>
      <c r="AA15" s="17"/>
      <c r="AB15" s="17" t="s">
        <v>683</v>
      </c>
      <c r="AC15" s="17"/>
      <c r="AD15" s="17"/>
      <c r="AE15" s="17"/>
      <c r="AF15" s="17"/>
      <c r="AG15" s="17"/>
      <c r="AH15" s="17"/>
      <c r="AI15" s="17"/>
      <c r="AJ15" s="17"/>
      <c r="AK15" s="17"/>
      <c r="AL15" s="17"/>
      <c r="AM15" s="17"/>
      <c r="AN15" s="17"/>
      <c r="AO15" s="17"/>
      <c r="AP15" s="17"/>
      <c r="AQ15" s="17"/>
      <c r="AR15" s="17"/>
      <c r="AS15" s="17"/>
      <c r="AT15" s="17"/>
      <c r="AU15" s="113">
        <f>IF(E15="neattiecas",1,IF(E15="atbilst pilnībā",10,IF(E15="atbilst daļēji",100,IF(E15="neatbilst",1000,0))))</f>
        <v>100</v>
      </c>
      <c r="AV15" s="113">
        <v>6</v>
      </c>
      <c r="AW15" s="113" t="s">
        <v>672</v>
      </c>
      <c r="AX15" s="113"/>
      <c r="AY15" s="43"/>
      <c r="AZ15" s="41">
        <v>3</v>
      </c>
      <c r="BA15" s="6" t="s">
        <v>741</v>
      </c>
      <c r="BB15" s="15">
        <v>45809</v>
      </c>
      <c r="BC15" s="105" t="s">
        <v>82</v>
      </c>
      <c r="BD15" s="6" t="s">
        <v>681</v>
      </c>
      <c r="BE15" s="6" t="s">
        <v>741</v>
      </c>
      <c r="BF15" s="168" t="s">
        <v>741</v>
      </c>
      <c r="BG15" s="6" t="s">
        <v>741</v>
      </c>
      <c r="BH15" s="57" t="s">
        <v>685</v>
      </c>
      <c r="BN15" s="2"/>
      <c r="BO15" s="2"/>
      <c r="BP15" s="2"/>
      <c r="BQ15" s="2"/>
    </row>
    <row r="16" spans="1:69" s="7" customFormat="1" ht="24.95" hidden="1" customHeight="1" outlineLevel="2" x14ac:dyDescent="0.25">
      <c r="A16" s="76">
        <v>7</v>
      </c>
      <c r="B16" s="190" t="s">
        <v>155</v>
      </c>
      <c r="C16" s="190"/>
      <c r="D16" s="54" t="s">
        <v>300</v>
      </c>
      <c r="E16" s="99" t="s">
        <v>73</v>
      </c>
      <c r="F16" s="42">
        <f>COUNTA(H16:R16)</f>
        <v>0</v>
      </c>
      <c r="G16" s="33">
        <f>COUNTA(S16:AT16)</f>
        <v>0</v>
      </c>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13">
        <f>IF(E16="neattiecas",1,IF(E16="atbilst pilnībā",10,IF(E16="atbilst daļēji",100,IF(E16="neatbilst",1000,0))))</f>
        <v>10</v>
      </c>
      <c r="AV16" s="113">
        <v>7</v>
      </c>
      <c r="AW16" s="113" t="s">
        <v>672</v>
      </c>
      <c r="AX16" s="113"/>
      <c r="AY16" s="43"/>
      <c r="AZ16" s="41"/>
      <c r="BA16" s="15"/>
      <c r="BB16" s="15"/>
      <c r="BC16" s="105"/>
      <c r="BD16" s="6"/>
      <c r="BE16" s="6"/>
      <c r="BF16" s="168"/>
      <c r="BG16" s="6"/>
      <c r="BH16" s="57"/>
      <c r="BN16" s="2"/>
      <c r="BO16" s="2"/>
      <c r="BP16" s="2"/>
      <c r="BQ16" s="2"/>
    </row>
    <row r="17" spans="1:69" s="7" customFormat="1" ht="24.95" hidden="1" customHeight="1" outlineLevel="2" x14ac:dyDescent="0.25">
      <c r="A17" s="76">
        <v>8</v>
      </c>
      <c r="B17" s="190" t="s">
        <v>156</v>
      </c>
      <c r="C17" s="190"/>
      <c r="D17" s="54" t="s">
        <v>301</v>
      </c>
      <c r="E17" s="99" t="s">
        <v>73</v>
      </c>
      <c r="F17" s="42">
        <f>COUNTA(H17:R17)</f>
        <v>0</v>
      </c>
      <c r="G17" s="33">
        <f>COUNTA(S17:AT17)</f>
        <v>0</v>
      </c>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13">
        <f>IF(E17="neattiecas",1,IF(E17="atbilst pilnībā",10,IF(E17="atbilst daļēji",100,IF(E17="neatbilst",1000,0))))</f>
        <v>10</v>
      </c>
      <c r="AV17" s="113">
        <v>8</v>
      </c>
      <c r="AW17" s="113" t="s">
        <v>672</v>
      </c>
      <c r="AX17" s="113"/>
      <c r="AY17" s="43"/>
      <c r="AZ17" s="41"/>
      <c r="BA17" s="15"/>
      <c r="BB17" s="15"/>
      <c r="BC17" s="105"/>
      <c r="BD17" s="6"/>
      <c r="BE17" s="6"/>
      <c r="BF17" s="168"/>
      <c r="BG17" s="6"/>
      <c r="BH17" s="57"/>
      <c r="BN17" s="2"/>
      <c r="BO17" s="2"/>
      <c r="BP17" s="2"/>
      <c r="BQ17" s="2"/>
    </row>
    <row r="18" spans="1:69" s="7" customFormat="1" ht="24.95" hidden="1" customHeight="1" outlineLevel="2" x14ac:dyDescent="0.25">
      <c r="A18" s="76">
        <v>9</v>
      </c>
      <c r="B18" s="190" t="s">
        <v>157</v>
      </c>
      <c r="C18" s="190"/>
      <c r="D18" s="54" t="s">
        <v>302</v>
      </c>
      <c r="E18" s="99" t="s">
        <v>73</v>
      </c>
      <c r="F18" s="42">
        <f>COUNTA(H18:R18)</f>
        <v>0</v>
      </c>
      <c r="G18" s="33">
        <f>COUNTA(S18:AT18)</f>
        <v>0</v>
      </c>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13">
        <f>IF(E18="neattiecas",1,IF(E18="atbilst pilnībā",10,IF(E18="atbilst daļēji",100,IF(E18="neatbilst",1000,0))))</f>
        <v>10</v>
      </c>
      <c r="AV18" s="113">
        <v>9</v>
      </c>
      <c r="AW18" s="113" t="s">
        <v>672</v>
      </c>
      <c r="AX18" s="113"/>
      <c r="AY18" s="43"/>
      <c r="AZ18" s="41"/>
      <c r="BA18" s="15"/>
      <c r="BB18" s="15"/>
      <c r="BC18" s="105"/>
      <c r="BD18" s="6"/>
      <c r="BE18" s="6"/>
      <c r="BF18" s="168"/>
      <c r="BG18" s="6"/>
      <c r="BH18" s="57"/>
      <c r="BN18" s="2"/>
      <c r="BO18" s="2"/>
      <c r="BP18" s="2"/>
      <c r="BQ18" s="2"/>
    </row>
    <row r="19" spans="1:69" s="7" customFormat="1" ht="139.5" hidden="1" customHeight="1" outlineLevel="2" x14ac:dyDescent="0.25">
      <c r="A19" s="76">
        <v>10</v>
      </c>
      <c r="B19" s="190" t="s">
        <v>158</v>
      </c>
      <c r="C19" s="190"/>
      <c r="D19" s="54" t="s">
        <v>303</v>
      </c>
      <c r="E19" s="99" t="s">
        <v>74</v>
      </c>
      <c r="F19" s="42">
        <f>COUNTA(H19:R19)</f>
        <v>3</v>
      </c>
      <c r="G19" s="33">
        <f>COUNTA(S19:AT19)</f>
        <v>2</v>
      </c>
      <c r="H19" s="17"/>
      <c r="I19" s="17" t="s">
        <v>683</v>
      </c>
      <c r="J19" s="17" t="s">
        <v>683</v>
      </c>
      <c r="K19" s="17"/>
      <c r="L19" s="17"/>
      <c r="M19" s="17"/>
      <c r="N19" s="17" t="s">
        <v>683</v>
      </c>
      <c r="O19" s="17"/>
      <c r="P19" s="17"/>
      <c r="Q19" s="17"/>
      <c r="R19" s="17"/>
      <c r="S19" s="17"/>
      <c r="T19" s="17"/>
      <c r="U19" s="17" t="s">
        <v>683</v>
      </c>
      <c r="V19" s="17"/>
      <c r="W19" s="17"/>
      <c r="X19" s="17"/>
      <c r="Y19" s="17"/>
      <c r="Z19" s="17"/>
      <c r="AA19" s="17"/>
      <c r="AB19" s="17" t="s">
        <v>683</v>
      </c>
      <c r="AC19" s="17"/>
      <c r="AD19" s="17"/>
      <c r="AE19" s="17"/>
      <c r="AF19" s="17"/>
      <c r="AG19" s="17"/>
      <c r="AH19" s="17"/>
      <c r="AI19" s="17"/>
      <c r="AJ19" s="17"/>
      <c r="AK19" s="17"/>
      <c r="AL19" s="17"/>
      <c r="AM19" s="17"/>
      <c r="AN19" s="17"/>
      <c r="AO19" s="17"/>
      <c r="AP19" s="17"/>
      <c r="AQ19" s="17"/>
      <c r="AR19" s="17"/>
      <c r="AS19" s="17"/>
      <c r="AT19" s="17"/>
      <c r="AU19" s="113">
        <f>IF(E19="neattiecas",1,IF(E19="atbilst pilnībā",10,IF(E19="atbilst daļēji",100,IF(E19="neatbilst",1000,0))))</f>
        <v>100</v>
      </c>
      <c r="AV19" s="113">
        <v>10</v>
      </c>
      <c r="AW19" s="113" t="s">
        <v>672</v>
      </c>
      <c r="AX19" s="113"/>
      <c r="AY19" s="43"/>
      <c r="AZ19" s="41">
        <v>2</v>
      </c>
      <c r="BA19" s="6" t="s">
        <v>741</v>
      </c>
      <c r="BB19" s="15">
        <v>46178</v>
      </c>
      <c r="BC19" s="105" t="s">
        <v>82</v>
      </c>
      <c r="BD19" s="6" t="s">
        <v>681</v>
      </c>
      <c r="BE19" s="6" t="s">
        <v>741</v>
      </c>
      <c r="BF19" s="168" t="s">
        <v>741</v>
      </c>
      <c r="BG19" s="6" t="s">
        <v>741</v>
      </c>
      <c r="BH19" s="57" t="s">
        <v>686</v>
      </c>
      <c r="BN19" s="2"/>
      <c r="BO19" s="2"/>
      <c r="BP19" s="2"/>
      <c r="BQ19" s="2"/>
    </row>
    <row r="20" spans="1:69" ht="35.1" customHeight="1" outlineLevel="1" collapsed="1" x14ac:dyDescent="0.25">
      <c r="A20" s="76">
        <v>11</v>
      </c>
      <c r="B20" s="56" t="s">
        <v>4</v>
      </c>
      <c r="C20" s="191" t="s">
        <v>5</v>
      </c>
      <c r="D20" s="192"/>
      <c r="E20" s="98" t="str">
        <f>IF(AU20&gt;999,"neatbilst",IF(AU20&gt;99,"atbilst daļēji",IF(AU20&gt;9,"atbilst pilnībā",IF(AU20&gt;0,"neattiecas",0))))</f>
        <v>neatbilst</v>
      </c>
      <c r="F20" s="48">
        <f>SUM(F21:F24)</f>
        <v>9</v>
      </c>
      <c r="G20" s="48">
        <f>SUM(G21:G24)</f>
        <v>6</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113">
        <f>SUM(AU21:AU24)</f>
        <v>3010</v>
      </c>
      <c r="AV20" s="113">
        <v>11</v>
      </c>
      <c r="AW20" s="113"/>
      <c r="AX20" s="113" t="s">
        <v>149</v>
      </c>
      <c r="AY20" s="48">
        <f>U8</f>
        <v>27</v>
      </c>
      <c r="AZ20" s="50"/>
      <c r="BA20" s="51">
        <f>MIN(BA21:BA24)</f>
        <v>0</v>
      </c>
      <c r="BB20" s="51">
        <f>MAX(BB21:BB24)</f>
        <v>46178</v>
      </c>
      <c r="BC20" s="104"/>
      <c r="BD20" s="50"/>
      <c r="BE20" s="52"/>
      <c r="BF20" s="53"/>
      <c r="BG20" s="53"/>
      <c r="BH20" s="58"/>
    </row>
    <row r="21" spans="1:69" s="7" customFormat="1" ht="24.95" hidden="1" customHeight="1" outlineLevel="2" x14ac:dyDescent="0.25">
      <c r="A21" s="76">
        <v>12</v>
      </c>
      <c r="B21" s="190" t="s">
        <v>159</v>
      </c>
      <c r="C21" s="190"/>
      <c r="D21" s="54" t="s">
        <v>304</v>
      </c>
      <c r="E21" s="99" t="s">
        <v>73</v>
      </c>
      <c r="F21" s="42">
        <f>COUNTA(H21:R21)</f>
        <v>0</v>
      </c>
      <c r="G21" s="33">
        <f>COUNTA(S21:AT21)</f>
        <v>0</v>
      </c>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13">
        <f>IF(E21="neattiecas",1,IF(E21="atbilst pilnībā",10,IF(E21="atbilst daļēji",100,IF(E21="neatbilst",1000,0))))</f>
        <v>10</v>
      </c>
      <c r="AV21" s="113">
        <v>12</v>
      </c>
      <c r="AW21" s="113" t="s">
        <v>672</v>
      </c>
      <c r="AX21" s="113"/>
      <c r="AY21" s="43"/>
      <c r="AZ21" s="41"/>
      <c r="BA21" s="15"/>
      <c r="BB21" s="15"/>
      <c r="BC21" s="105"/>
      <c r="BD21" s="6"/>
      <c r="BE21" s="6"/>
      <c r="BF21" s="168"/>
      <c r="BG21" s="6"/>
      <c r="BH21" s="57"/>
    </row>
    <row r="22" spans="1:69" s="7" customFormat="1" ht="122.25" hidden="1" customHeight="1" outlineLevel="2" x14ac:dyDescent="0.25">
      <c r="A22" s="76">
        <v>13</v>
      </c>
      <c r="B22" s="190" t="s">
        <v>160</v>
      </c>
      <c r="C22" s="190"/>
      <c r="D22" s="54" t="s">
        <v>774</v>
      </c>
      <c r="E22" s="99" t="s">
        <v>78</v>
      </c>
      <c r="F22" s="42">
        <f>COUNTA(H22:R22)</f>
        <v>3</v>
      </c>
      <c r="G22" s="33">
        <f>COUNTA(S22:AT22)</f>
        <v>2</v>
      </c>
      <c r="H22" s="17"/>
      <c r="I22" s="17" t="s">
        <v>683</v>
      </c>
      <c r="J22" s="17" t="s">
        <v>683</v>
      </c>
      <c r="K22" s="17"/>
      <c r="L22" s="17"/>
      <c r="M22" s="17"/>
      <c r="N22" s="17" t="s">
        <v>683</v>
      </c>
      <c r="O22" s="17"/>
      <c r="P22" s="17"/>
      <c r="Q22" s="17"/>
      <c r="R22" s="17"/>
      <c r="S22" s="17"/>
      <c r="T22" s="17"/>
      <c r="U22" s="49"/>
      <c r="V22" s="17"/>
      <c r="W22" s="17"/>
      <c r="X22" s="17" t="s">
        <v>683</v>
      </c>
      <c r="Y22" s="17"/>
      <c r="Z22" s="17"/>
      <c r="AA22" s="17"/>
      <c r="AB22" s="17"/>
      <c r="AC22" s="17"/>
      <c r="AD22" s="17"/>
      <c r="AE22" s="17"/>
      <c r="AF22" s="17"/>
      <c r="AG22" s="17"/>
      <c r="AH22" s="17"/>
      <c r="AI22" s="17"/>
      <c r="AJ22" s="17"/>
      <c r="AK22" s="17"/>
      <c r="AL22" s="17"/>
      <c r="AM22" s="17"/>
      <c r="AN22" s="17"/>
      <c r="AO22" s="17"/>
      <c r="AP22" s="17"/>
      <c r="AQ22" s="17"/>
      <c r="AR22" s="17" t="s">
        <v>683</v>
      </c>
      <c r="AS22" s="17"/>
      <c r="AT22" s="17"/>
      <c r="AU22" s="113">
        <f>IF(E22="neattiecas",1,IF(E22="atbilst pilnībā",10,IF(E22="atbilst daļēji",100,IF(E22="neatbilst",1000,0))))</f>
        <v>1000</v>
      </c>
      <c r="AV22" s="113">
        <v>13</v>
      </c>
      <c r="AW22" s="113" t="s">
        <v>672</v>
      </c>
      <c r="AX22" s="113"/>
      <c r="AY22" s="43"/>
      <c r="AZ22" s="41">
        <v>3</v>
      </c>
      <c r="BA22" s="6" t="s">
        <v>741</v>
      </c>
      <c r="BB22" s="15">
        <v>46027</v>
      </c>
      <c r="BC22" s="105" t="s">
        <v>82</v>
      </c>
      <c r="BD22" s="6" t="s">
        <v>747</v>
      </c>
      <c r="BE22" s="6" t="s">
        <v>741</v>
      </c>
      <c r="BF22" s="6" t="s">
        <v>741</v>
      </c>
      <c r="BG22" s="6" t="s">
        <v>741</v>
      </c>
      <c r="BH22" s="57" t="s">
        <v>687</v>
      </c>
    </row>
    <row r="23" spans="1:69" s="7" customFormat="1" ht="123.75" hidden="1" customHeight="1" outlineLevel="2" x14ac:dyDescent="0.25">
      <c r="A23" s="76">
        <v>14</v>
      </c>
      <c r="B23" s="190" t="s">
        <v>161</v>
      </c>
      <c r="C23" s="190"/>
      <c r="D23" s="54" t="s">
        <v>775</v>
      </c>
      <c r="E23" s="99" t="s">
        <v>78</v>
      </c>
      <c r="F23" s="42">
        <f>COUNTA(H23:R23)</f>
        <v>3</v>
      </c>
      <c r="G23" s="33">
        <f>COUNTA(S23:AT23)</f>
        <v>2</v>
      </c>
      <c r="H23" s="17"/>
      <c r="I23" s="17" t="s">
        <v>683</v>
      </c>
      <c r="J23" s="17" t="s">
        <v>683</v>
      </c>
      <c r="K23" s="17"/>
      <c r="L23" s="17"/>
      <c r="M23" s="17"/>
      <c r="N23" s="17"/>
      <c r="O23" s="17"/>
      <c r="P23" s="17" t="s">
        <v>683</v>
      </c>
      <c r="Q23" s="17"/>
      <c r="R23" s="17"/>
      <c r="S23" s="17"/>
      <c r="T23" s="17"/>
      <c r="U23" s="17" t="s">
        <v>683</v>
      </c>
      <c r="V23" s="17"/>
      <c r="W23" s="17"/>
      <c r="X23" s="17"/>
      <c r="Y23" s="17"/>
      <c r="Z23" s="17"/>
      <c r="AA23" s="17"/>
      <c r="AB23" s="17"/>
      <c r="AC23" s="17"/>
      <c r="AD23" s="17"/>
      <c r="AE23" s="17"/>
      <c r="AF23" s="17"/>
      <c r="AG23" s="17"/>
      <c r="AH23" s="17"/>
      <c r="AI23" s="17"/>
      <c r="AJ23" s="17"/>
      <c r="AK23" s="17"/>
      <c r="AL23" s="17"/>
      <c r="AM23" s="17"/>
      <c r="AN23" s="17"/>
      <c r="AO23" s="17"/>
      <c r="AP23" s="17"/>
      <c r="AQ23" s="17"/>
      <c r="AR23" s="17" t="s">
        <v>683</v>
      </c>
      <c r="AS23" s="17"/>
      <c r="AT23" s="17"/>
      <c r="AU23" s="113">
        <f>IF(E23="neattiecas",1,IF(E23="atbilst pilnībā",10,IF(E23="atbilst daļēji",100,IF(E23="neatbilst",1000,0))))</f>
        <v>1000</v>
      </c>
      <c r="AV23" s="113">
        <v>14</v>
      </c>
      <c r="AW23" s="113" t="s">
        <v>672</v>
      </c>
      <c r="AX23" s="113"/>
      <c r="AY23" s="43"/>
      <c r="AZ23" s="41">
        <v>3</v>
      </c>
      <c r="BA23" s="6" t="s">
        <v>741</v>
      </c>
      <c r="BB23" s="15">
        <v>46178</v>
      </c>
      <c r="BC23" s="105" t="s">
        <v>82</v>
      </c>
      <c r="BD23" s="6" t="s">
        <v>747</v>
      </c>
      <c r="BE23" s="6" t="s">
        <v>741</v>
      </c>
      <c r="BF23" s="6" t="s">
        <v>741</v>
      </c>
      <c r="BG23" s="6" t="s">
        <v>741</v>
      </c>
      <c r="BH23" s="57" t="s">
        <v>688</v>
      </c>
    </row>
    <row r="24" spans="1:69" s="7" customFormat="1" ht="122.25" hidden="1" customHeight="1" outlineLevel="2" x14ac:dyDescent="0.25">
      <c r="A24" s="76">
        <v>15</v>
      </c>
      <c r="B24" s="190" t="s">
        <v>162</v>
      </c>
      <c r="C24" s="190"/>
      <c r="D24" s="54" t="s">
        <v>305</v>
      </c>
      <c r="E24" s="99" t="s">
        <v>78</v>
      </c>
      <c r="F24" s="42">
        <f>COUNTA(H24:R24)</f>
        <v>3</v>
      </c>
      <c r="G24" s="33">
        <f>COUNTA(S24:AT24)</f>
        <v>2</v>
      </c>
      <c r="H24" s="17"/>
      <c r="I24" s="17" t="s">
        <v>683</v>
      </c>
      <c r="J24" s="17" t="s">
        <v>683</v>
      </c>
      <c r="K24" s="17"/>
      <c r="L24" s="17"/>
      <c r="M24" s="17"/>
      <c r="N24" s="17"/>
      <c r="O24" s="17"/>
      <c r="P24" s="17" t="s">
        <v>683</v>
      </c>
      <c r="Q24" s="17"/>
      <c r="R24" s="17"/>
      <c r="S24" s="17"/>
      <c r="T24" s="17"/>
      <c r="U24" s="17" t="s">
        <v>683</v>
      </c>
      <c r="V24" s="17"/>
      <c r="W24" s="17"/>
      <c r="X24" s="17"/>
      <c r="Y24" s="17"/>
      <c r="Z24" s="17"/>
      <c r="AA24" s="17"/>
      <c r="AB24" s="17"/>
      <c r="AC24" s="17"/>
      <c r="AD24" s="17"/>
      <c r="AE24" s="17"/>
      <c r="AF24" s="17"/>
      <c r="AG24" s="17"/>
      <c r="AH24" s="17"/>
      <c r="AI24" s="17"/>
      <c r="AJ24" s="17"/>
      <c r="AK24" s="17"/>
      <c r="AL24" s="17"/>
      <c r="AM24" s="17"/>
      <c r="AN24" s="17"/>
      <c r="AO24" s="17"/>
      <c r="AP24" s="17"/>
      <c r="AQ24" s="17"/>
      <c r="AR24" s="17" t="s">
        <v>683</v>
      </c>
      <c r="AS24" s="17"/>
      <c r="AT24" s="17"/>
      <c r="AU24" s="113">
        <f>IF(E24="neattiecas",1,IF(E24="atbilst pilnībā",10,IF(E24="atbilst daļēji",100,IF(E24="neatbilst",1000,0))))</f>
        <v>1000</v>
      </c>
      <c r="AV24" s="113">
        <v>15</v>
      </c>
      <c r="AW24" s="113" t="s">
        <v>672</v>
      </c>
      <c r="AX24" s="113"/>
      <c r="AY24" s="43"/>
      <c r="AZ24" s="41">
        <v>3</v>
      </c>
      <c r="BA24" s="6" t="s">
        <v>741</v>
      </c>
      <c r="BB24" s="15">
        <v>46178</v>
      </c>
      <c r="BC24" s="105" t="s">
        <v>82</v>
      </c>
      <c r="BD24" s="6" t="s">
        <v>747</v>
      </c>
      <c r="BE24" s="6" t="s">
        <v>741</v>
      </c>
      <c r="BF24" s="6" t="s">
        <v>741</v>
      </c>
      <c r="BG24" s="6" t="s">
        <v>741</v>
      </c>
      <c r="BH24" s="57" t="s">
        <v>688</v>
      </c>
    </row>
    <row r="25" spans="1:69" ht="35.1" customHeight="1" outlineLevel="1" collapsed="1" x14ac:dyDescent="0.25">
      <c r="A25" s="76">
        <v>16</v>
      </c>
      <c r="B25" s="56" t="s">
        <v>6</v>
      </c>
      <c r="C25" s="191" t="s">
        <v>7</v>
      </c>
      <c r="D25" s="192"/>
      <c r="E25" s="98" t="str">
        <f>IF(AU25&gt;999,"neatbilst",IF(AU25&gt;99,"atbilst daļēji",IF(AU25&gt;9,"atbilst pilnībā",IF(AU25&gt;0,"neattiecas",0))))</f>
        <v>neatbilst</v>
      </c>
      <c r="F25" s="48">
        <f>SUM(F26:F26)</f>
        <v>2</v>
      </c>
      <c r="G25" s="48">
        <f>SUM(G26:G26)</f>
        <v>2</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113">
        <f>SUM(AU26:AU26)</f>
        <v>1000</v>
      </c>
      <c r="AV25" s="113">
        <v>16</v>
      </c>
      <c r="AW25" s="113"/>
      <c r="AX25" s="113" t="s">
        <v>149</v>
      </c>
      <c r="AY25" s="48">
        <f>V8</f>
        <v>9</v>
      </c>
      <c r="AZ25" s="50"/>
      <c r="BA25" s="51">
        <f>MIN(BA26:BA26)</f>
        <v>45902</v>
      </c>
      <c r="BB25" s="51">
        <f>MAX(BB26:BB26)</f>
        <v>45932</v>
      </c>
      <c r="BC25" s="104"/>
      <c r="BD25" s="50"/>
      <c r="BE25" s="52"/>
      <c r="BF25" s="53"/>
      <c r="BG25" s="53"/>
      <c r="BH25" s="58"/>
    </row>
    <row r="26" spans="1:69" s="7" customFormat="1" ht="97.5" hidden="1" customHeight="1" outlineLevel="2" x14ac:dyDescent="0.25">
      <c r="A26" s="76">
        <v>17</v>
      </c>
      <c r="B26" s="190" t="s">
        <v>163</v>
      </c>
      <c r="C26" s="190"/>
      <c r="D26" s="54" t="s">
        <v>306</v>
      </c>
      <c r="E26" s="99" t="s">
        <v>78</v>
      </c>
      <c r="F26" s="42">
        <f>COUNTA(H26:R26)</f>
        <v>2</v>
      </c>
      <c r="G26" s="33">
        <f>COUNTA(S26:AT26)</f>
        <v>2</v>
      </c>
      <c r="H26" s="17"/>
      <c r="I26" s="17"/>
      <c r="J26" s="17" t="s">
        <v>683</v>
      </c>
      <c r="K26" s="17"/>
      <c r="L26" s="17"/>
      <c r="M26" s="17"/>
      <c r="N26" s="17"/>
      <c r="O26" s="17"/>
      <c r="P26" s="17" t="s">
        <v>683</v>
      </c>
      <c r="Q26" s="17"/>
      <c r="R26" s="17"/>
      <c r="S26" s="17"/>
      <c r="T26" s="17"/>
      <c r="U26" s="17" t="s">
        <v>683</v>
      </c>
      <c r="V26" s="17"/>
      <c r="W26" s="17"/>
      <c r="X26" s="17"/>
      <c r="Y26" s="17"/>
      <c r="Z26" s="17"/>
      <c r="AA26" s="17"/>
      <c r="AB26" s="17"/>
      <c r="AC26" s="17"/>
      <c r="AD26" s="17"/>
      <c r="AE26" s="17"/>
      <c r="AF26" s="17"/>
      <c r="AG26" s="17"/>
      <c r="AH26" s="17"/>
      <c r="AI26" s="17"/>
      <c r="AJ26" s="17"/>
      <c r="AK26" s="17"/>
      <c r="AL26" s="17"/>
      <c r="AM26" s="17"/>
      <c r="AN26" s="17"/>
      <c r="AO26" s="17"/>
      <c r="AP26" s="17" t="s">
        <v>683</v>
      </c>
      <c r="AQ26" s="17"/>
      <c r="AR26" s="17"/>
      <c r="AS26" s="17"/>
      <c r="AT26" s="17"/>
      <c r="AU26" s="113">
        <f>IF(E26="neattiecas",1,IF(E26="atbilst pilnībā",10,IF(E26="atbilst daļēji",100,IF(E26="neatbilst",1000,0))))</f>
        <v>1000</v>
      </c>
      <c r="AV26" s="113">
        <v>17</v>
      </c>
      <c r="AW26" s="113" t="s">
        <v>672</v>
      </c>
      <c r="AX26" s="113"/>
      <c r="AY26" s="43"/>
      <c r="AZ26" s="41">
        <v>2</v>
      </c>
      <c r="BA26" s="15">
        <v>45902</v>
      </c>
      <c r="BB26" s="15">
        <v>45932</v>
      </c>
      <c r="BC26" s="105" t="s">
        <v>82</v>
      </c>
      <c r="BD26" s="6" t="s">
        <v>681</v>
      </c>
      <c r="BE26" s="6" t="s">
        <v>741</v>
      </c>
      <c r="BF26" s="168" t="s">
        <v>741</v>
      </c>
      <c r="BG26" s="6" t="s">
        <v>741</v>
      </c>
      <c r="BH26" s="57" t="s">
        <v>689</v>
      </c>
    </row>
    <row r="27" spans="1:69" ht="35.1" customHeight="1" outlineLevel="1" collapsed="1" x14ac:dyDescent="0.25">
      <c r="A27" s="76">
        <v>18</v>
      </c>
      <c r="B27" s="56" t="s">
        <v>8</v>
      </c>
      <c r="C27" s="191" t="s">
        <v>9</v>
      </c>
      <c r="D27" s="192"/>
      <c r="E27" s="98" t="str">
        <f>IF(AU27&gt;999,"neatbilst",IF(AU27&gt;99,"atbilst daļēji",IF(AU27&gt;9,"atbilst pilnībā",IF(AU27&gt;0,"neattiecas",0))))</f>
        <v>neatbilst</v>
      </c>
      <c r="F27" s="48">
        <f>SUM(F28:F30)</f>
        <v>6</v>
      </c>
      <c r="G27" s="48">
        <f>SUM(G28:G30)</f>
        <v>3</v>
      </c>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113">
        <f>SUM(AU28:AU30)</f>
        <v>2100</v>
      </c>
      <c r="AV27" s="113">
        <v>18</v>
      </c>
      <c r="AW27" s="113"/>
      <c r="AX27" s="113" t="s">
        <v>149</v>
      </c>
      <c r="AY27" s="48">
        <f>W8</f>
        <v>5</v>
      </c>
      <c r="AZ27" s="50"/>
      <c r="BA27" s="51">
        <f>MIN(BA28:BA30)</f>
        <v>45778</v>
      </c>
      <c r="BB27" s="51">
        <f>MAX(BB28:BB30)</f>
        <v>45840</v>
      </c>
      <c r="BC27" s="104"/>
      <c r="BD27" s="50"/>
      <c r="BE27" s="52"/>
      <c r="BF27" s="53"/>
      <c r="BG27" s="53"/>
      <c r="BH27" s="58"/>
    </row>
    <row r="28" spans="1:69" s="7" customFormat="1" ht="150.94999999999999" hidden="1" customHeight="1" outlineLevel="2" x14ac:dyDescent="0.25">
      <c r="A28" s="76">
        <v>19</v>
      </c>
      <c r="B28" s="190" t="s">
        <v>164</v>
      </c>
      <c r="C28" s="190"/>
      <c r="D28" s="54" t="s">
        <v>307</v>
      </c>
      <c r="E28" s="99" t="s">
        <v>74</v>
      </c>
      <c r="F28" s="42">
        <f>COUNTA(H28:R28)</f>
        <v>2</v>
      </c>
      <c r="G28" s="33">
        <f>COUNTA(S28:AT28)</f>
        <v>1</v>
      </c>
      <c r="H28" s="17"/>
      <c r="I28" s="17"/>
      <c r="J28" s="17" t="s">
        <v>683</v>
      </c>
      <c r="K28" s="17"/>
      <c r="L28" s="17" t="s">
        <v>683</v>
      </c>
      <c r="M28" s="17"/>
      <c r="N28" s="17"/>
      <c r="O28" s="17"/>
      <c r="P28" s="17"/>
      <c r="Q28" s="17"/>
      <c r="R28" s="17"/>
      <c r="S28" s="17"/>
      <c r="T28" s="17"/>
      <c r="U28" s="17"/>
      <c r="V28" s="17" t="s">
        <v>683</v>
      </c>
      <c r="W28" s="49"/>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13">
        <f>IF(E28="neattiecas",1,IF(E28="atbilst pilnībā",10,IF(E28="atbilst daļēji",100,IF(E28="neatbilst",1000,0))))</f>
        <v>100</v>
      </c>
      <c r="AV28" s="113">
        <v>19</v>
      </c>
      <c r="AW28" s="113" t="s">
        <v>672</v>
      </c>
      <c r="AX28" s="113"/>
      <c r="AY28" s="43"/>
      <c r="AZ28" s="41">
        <v>2</v>
      </c>
      <c r="BA28" s="15">
        <v>45778</v>
      </c>
      <c r="BB28" s="15">
        <v>45840</v>
      </c>
      <c r="BC28" s="105" t="s">
        <v>82</v>
      </c>
      <c r="BD28" s="6" t="s">
        <v>681</v>
      </c>
      <c r="BE28" s="6" t="s">
        <v>741</v>
      </c>
      <c r="BF28" s="168" t="s">
        <v>741</v>
      </c>
      <c r="BG28" s="6" t="s">
        <v>741</v>
      </c>
      <c r="BH28" s="57" t="s">
        <v>793</v>
      </c>
    </row>
    <row r="29" spans="1:69" s="7" customFormat="1" ht="111" hidden="1" customHeight="1" outlineLevel="2" x14ac:dyDescent="0.25">
      <c r="A29" s="76">
        <v>20</v>
      </c>
      <c r="B29" s="190" t="s">
        <v>165</v>
      </c>
      <c r="C29" s="190"/>
      <c r="D29" s="54" t="s">
        <v>308</v>
      </c>
      <c r="E29" s="99" t="s">
        <v>78</v>
      </c>
      <c r="F29" s="42">
        <f>COUNTA(H29:R29)</f>
        <v>2</v>
      </c>
      <c r="G29" s="33">
        <f>COUNTA(S29:AT29)</f>
        <v>1</v>
      </c>
      <c r="H29" s="17"/>
      <c r="I29" s="17"/>
      <c r="J29" s="17" t="s">
        <v>683</v>
      </c>
      <c r="K29" s="17"/>
      <c r="L29" s="17" t="s">
        <v>683</v>
      </c>
      <c r="M29" s="17"/>
      <c r="N29" s="17"/>
      <c r="O29" s="17"/>
      <c r="P29" s="17"/>
      <c r="Q29" s="17"/>
      <c r="R29" s="17"/>
      <c r="S29" s="17"/>
      <c r="T29" s="17"/>
      <c r="U29" s="17"/>
      <c r="V29" s="17" t="s">
        <v>683</v>
      </c>
      <c r="W29" s="49"/>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13">
        <f>IF(E29="neattiecas",1,IF(E29="atbilst pilnībā",10,IF(E29="atbilst daļēji",100,IF(E29="neatbilst",1000,0))))</f>
        <v>1000</v>
      </c>
      <c r="AV29" s="113">
        <v>20</v>
      </c>
      <c r="AW29" s="113" t="s">
        <v>672</v>
      </c>
      <c r="AX29" s="113"/>
      <c r="AY29" s="43"/>
      <c r="AZ29" s="41">
        <v>2</v>
      </c>
      <c r="BA29" s="15">
        <v>45778</v>
      </c>
      <c r="BB29" s="15">
        <v>45840</v>
      </c>
      <c r="BC29" s="105" t="s">
        <v>82</v>
      </c>
      <c r="BD29" s="6" t="s">
        <v>681</v>
      </c>
      <c r="BE29" s="6" t="s">
        <v>741</v>
      </c>
      <c r="BF29" s="168" t="s">
        <v>741</v>
      </c>
      <c r="BG29" s="6" t="s">
        <v>741</v>
      </c>
      <c r="BH29" s="57" t="s">
        <v>690</v>
      </c>
    </row>
    <row r="30" spans="1:69" s="7" customFormat="1" ht="109.5" hidden="1" customHeight="1" outlineLevel="2" x14ac:dyDescent="0.25">
      <c r="A30" s="76">
        <v>21</v>
      </c>
      <c r="B30" s="190" t="s">
        <v>166</v>
      </c>
      <c r="C30" s="190"/>
      <c r="D30" s="54" t="s">
        <v>616</v>
      </c>
      <c r="E30" s="99" t="s">
        <v>78</v>
      </c>
      <c r="F30" s="42">
        <f>COUNTA(H30:R30)</f>
        <v>2</v>
      </c>
      <c r="G30" s="33">
        <f>COUNTA(S30:AT30)</f>
        <v>1</v>
      </c>
      <c r="H30" s="17"/>
      <c r="I30" s="17"/>
      <c r="J30" s="17" t="s">
        <v>683</v>
      </c>
      <c r="K30" s="17"/>
      <c r="L30" s="17" t="s">
        <v>683</v>
      </c>
      <c r="M30" s="17"/>
      <c r="N30" s="17"/>
      <c r="O30" s="17"/>
      <c r="P30" s="17"/>
      <c r="Q30" s="17"/>
      <c r="R30" s="17"/>
      <c r="S30" s="17"/>
      <c r="T30" s="17"/>
      <c r="U30" s="17"/>
      <c r="V30" s="17" t="s">
        <v>683</v>
      </c>
      <c r="W30" s="49"/>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13">
        <f>IF(E30="neattiecas",1,IF(E30="atbilst pilnībā",10,IF(E30="atbilst daļēji",100,IF(E30="neatbilst",1000,0))))</f>
        <v>1000</v>
      </c>
      <c r="AV30" s="113">
        <v>21</v>
      </c>
      <c r="AW30" s="113" t="s">
        <v>672</v>
      </c>
      <c r="AX30" s="113"/>
      <c r="AY30" s="43"/>
      <c r="AZ30" s="41">
        <v>2</v>
      </c>
      <c r="BA30" s="15">
        <v>45778</v>
      </c>
      <c r="BB30" s="15">
        <v>45840</v>
      </c>
      <c r="BC30" s="105" t="s">
        <v>82</v>
      </c>
      <c r="BD30" s="6" t="s">
        <v>681</v>
      </c>
      <c r="BE30" s="6" t="s">
        <v>741</v>
      </c>
      <c r="BF30" s="168" t="s">
        <v>741</v>
      </c>
      <c r="BG30" s="6" t="s">
        <v>741</v>
      </c>
      <c r="BH30" s="57" t="s">
        <v>690</v>
      </c>
    </row>
    <row r="31" spans="1:69" ht="35.1" customHeight="1" outlineLevel="1" collapsed="1" x14ac:dyDescent="0.25">
      <c r="A31" s="76">
        <v>22</v>
      </c>
      <c r="B31" s="56" t="s">
        <v>10</v>
      </c>
      <c r="C31" s="191" t="s">
        <v>11</v>
      </c>
      <c r="D31" s="192"/>
      <c r="E31" s="98" t="str">
        <f>IF(AU31&gt;999,"neatbilst",IF(AU31&gt;99,"atbilst daļēji",IF(AU31&gt;9,"atbilst pilnībā",IF(AU31&gt;0,"neattiecas",0))))</f>
        <v>neatbilst</v>
      </c>
      <c r="F31" s="48">
        <f>SUM(F32:F37)</f>
        <v>6</v>
      </c>
      <c r="G31" s="48">
        <f>SUM(G32:G37)</f>
        <v>7</v>
      </c>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113">
        <f>SUM(AU32:AU37)</f>
        <v>3120</v>
      </c>
      <c r="AV31" s="113">
        <v>22</v>
      </c>
      <c r="AW31" s="113"/>
      <c r="AX31" s="113" t="s">
        <v>149</v>
      </c>
      <c r="AY31" s="48">
        <f>X8</f>
        <v>9</v>
      </c>
      <c r="AZ31" s="50"/>
      <c r="BA31" s="51">
        <f>MIN(BA32:BA37)</f>
        <v>45840</v>
      </c>
      <c r="BB31" s="51">
        <f>MAX(BB32:BB37)</f>
        <v>45932</v>
      </c>
      <c r="BC31" s="104"/>
      <c r="BD31" s="50"/>
      <c r="BE31" s="52"/>
      <c r="BF31" s="53"/>
      <c r="BG31" s="53"/>
      <c r="BH31" s="58"/>
    </row>
    <row r="32" spans="1:69" s="7" customFormat="1" ht="200.25" hidden="1" customHeight="1" outlineLevel="2" x14ac:dyDescent="0.25">
      <c r="A32" s="76">
        <v>23</v>
      </c>
      <c r="B32" s="190" t="s">
        <v>167</v>
      </c>
      <c r="C32" s="190"/>
      <c r="D32" s="54" t="s">
        <v>776</v>
      </c>
      <c r="E32" s="99" t="s">
        <v>78</v>
      </c>
      <c r="F32" s="42">
        <f t="shared" ref="F32:F37" si="2">COUNTA(H32:R32)</f>
        <v>2</v>
      </c>
      <c r="G32" s="33">
        <f t="shared" ref="G32:G37" si="3">COUNTA(S32:AT32)</f>
        <v>4</v>
      </c>
      <c r="H32" s="17"/>
      <c r="I32" s="17"/>
      <c r="J32" s="17" t="s">
        <v>683</v>
      </c>
      <c r="K32" s="17"/>
      <c r="L32" s="17"/>
      <c r="M32" s="17"/>
      <c r="N32" s="17"/>
      <c r="O32" s="17"/>
      <c r="P32" s="17" t="s">
        <v>683</v>
      </c>
      <c r="Q32" s="17"/>
      <c r="R32" s="17"/>
      <c r="S32" s="17"/>
      <c r="T32" s="17"/>
      <c r="U32" s="17" t="s">
        <v>683</v>
      </c>
      <c r="V32" s="17" t="s">
        <v>683</v>
      </c>
      <c r="W32" s="17"/>
      <c r="X32" s="49"/>
      <c r="Y32" s="17"/>
      <c r="Z32" s="17"/>
      <c r="AA32" s="17"/>
      <c r="AB32" s="17" t="s">
        <v>683</v>
      </c>
      <c r="AC32" s="17"/>
      <c r="AD32" s="17"/>
      <c r="AE32" s="17"/>
      <c r="AF32" s="17"/>
      <c r="AG32" s="17"/>
      <c r="AH32" s="17"/>
      <c r="AI32" s="17"/>
      <c r="AJ32" s="17"/>
      <c r="AK32" s="17"/>
      <c r="AL32" s="17" t="s">
        <v>683</v>
      </c>
      <c r="AM32" s="17"/>
      <c r="AN32" s="17"/>
      <c r="AO32" s="17"/>
      <c r="AP32" s="17"/>
      <c r="AQ32" s="17"/>
      <c r="AR32" s="17"/>
      <c r="AS32" s="17"/>
      <c r="AT32" s="17"/>
      <c r="AU32" s="113">
        <f t="shared" ref="AU32:AU37" si="4">IF(E32="neattiecas",1,IF(E32="atbilst pilnībā",10,IF(E32="atbilst daļēji",100,IF(E32="neatbilst",1000,0))))</f>
        <v>1000</v>
      </c>
      <c r="AV32" s="113">
        <v>23</v>
      </c>
      <c r="AW32" s="113" t="s">
        <v>672</v>
      </c>
      <c r="AX32" s="113"/>
      <c r="AY32" s="43"/>
      <c r="AZ32" s="41">
        <v>2</v>
      </c>
      <c r="BA32" s="6" t="s">
        <v>741</v>
      </c>
      <c r="BB32" s="15">
        <v>45809</v>
      </c>
      <c r="BC32" s="105" t="s">
        <v>82</v>
      </c>
      <c r="BD32" s="6" t="s">
        <v>681</v>
      </c>
      <c r="BE32" s="6" t="s">
        <v>741</v>
      </c>
      <c r="BF32" s="168" t="s">
        <v>741</v>
      </c>
      <c r="BG32" s="6" t="s">
        <v>741</v>
      </c>
      <c r="BH32" s="57" t="s">
        <v>691</v>
      </c>
    </row>
    <row r="33" spans="1:60" s="7" customFormat="1" ht="97.5" hidden="1" customHeight="1" outlineLevel="2" x14ac:dyDescent="0.25">
      <c r="A33" s="76">
        <v>24</v>
      </c>
      <c r="B33" s="190" t="s">
        <v>168</v>
      </c>
      <c r="C33" s="190"/>
      <c r="D33" s="54" t="s">
        <v>777</v>
      </c>
      <c r="E33" s="99" t="s">
        <v>78</v>
      </c>
      <c r="F33" s="42">
        <f t="shared" si="2"/>
        <v>2</v>
      </c>
      <c r="G33" s="33">
        <f t="shared" si="3"/>
        <v>1</v>
      </c>
      <c r="H33" s="17"/>
      <c r="I33" s="17"/>
      <c r="J33" s="17" t="s">
        <v>683</v>
      </c>
      <c r="K33" s="17"/>
      <c r="L33" s="17"/>
      <c r="M33" s="17"/>
      <c r="N33" s="17"/>
      <c r="O33" s="17"/>
      <c r="P33" s="17"/>
      <c r="Q33" s="17" t="s">
        <v>683</v>
      </c>
      <c r="R33" s="17"/>
      <c r="S33" s="17"/>
      <c r="T33" s="17"/>
      <c r="U33" s="17"/>
      <c r="V33" s="17"/>
      <c r="W33" s="17"/>
      <c r="X33" s="17" t="s">
        <v>683</v>
      </c>
      <c r="Y33" s="17"/>
      <c r="Z33" s="17"/>
      <c r="AA33" s="17"/>
      <c r="AB33" s="17"/>
      <c r="AC33" s="17"/>
      <c r="AD33" s="17"/>
      <c r="AE33" s="17"/>
      <c r="AF33" s="17"/>
      <c r="AG33" s="17"/>
      <c r="AH33" s="17"/>
      <c r="AI33" s="17"/>
      <c r="AJ33" s="17"/>
      <c r="AK33" s="17"/>
      <c r="AL33" s="17"/>
      <c r="AM33" s="17"/>
      <c r="AN33" s="17"/>
      <c r="AO33" s="17"/>
      <c r="AP33" s="17"/>
      <c r="AQ33" s="17"/>
      <c r="AR33" s="17"/>
      <c r="AS33" s="17"/>
      <c r="AT33" s="17"/>
      <c r="AU33" s="113">
        <f t="shared" si="4"/>
        <v>1000</v>
      </c>
      <c r="AV33" s="113">
        <v>24</v>
      </c>
      <c r="AW33" s="113" t="s">
        <v>672</v>
      </c>
      <c r="AX33" s="113"/>
      <c r="AY33" s="43"/>
      <c r="AZ33" s="41">
        <v>3</v>
      </c>
      <c r="BA33" s="6" t="s">
        <v>741</v>
      </c>
      <c r="BB33" s="15">
        <v>45902</v>
      </c>
      <c r="BC33" s="105" t="s">
        <v>82</v>
      </c>
      <c r="BD33" s="6" t="s">
        <v>681</v>
      </c>
      <c r="BE33" s="6" t="s">
        <v>741</v>
      </c>
      <c r="BF33" s="168" t="s">
        <v>741</v>
      </c>
      <c r="BG33" s="6" t="s">
        <v>741</v>
      </c>
      <c r="BH33" s="57" t="s">
        <v>692</v>
      </c>
    </row>
    <row r="34" spans="1:60" s="7" customFormat="1" ht="81" hidden="1" customHeight="1" outlineLevel="2" x14ac:dyDescent="0.25">
      <c r="A34" s="76">
        <v>25</v>
      </c>
      <c r="B34" s="190" t="s">
        <v>169</v>
      </c>
      <c r="C34" s="190"/>
      <c r="D34" s="78" t="s">
        <v>778</v>
      </c>
      <c r="E34" s="99" t="s">
        <v>78</v>
      </c>
      <c r="F34" s="42">
        <f t="shared" si="2"/>
        <v>1</v>
      </c>
      <c r="G34" s="33">
        <f t="shared" si="3"/>
        <v>1</v>
      </c>
      <c r="H34" s="17"/>
      <c r="I34" s="17"/>
      <c r="J34" s="17" t="s">
        <v>683</v>
      </c>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t="s">
        <v>683</v>
      </c>
      <c r="AM34" s="17"/>
      <c r="AN34" s="17"/>
      <c r="AO34" s="17"/>
      <c r="AP34" s="17"/>
      <c r="AQ34" s="17"/>
      <c r="AR34" s="17"/>
      <c r="AS34" s="17"/>
      <c r="AT34" s="17"/>
      <c r="AU34" s="113">
        <f t="shared" si="4"/>
        <v>1000</v>
      </c>
      <c r="AV34" s="113">
        <v>25</v>
      </c>
      <c r="AW34" s="113" t="s">
        <v>672</v>
      </c>
      <c r="AX34" s="113"/>
      <c r="AY34" s="43"/>
      <c r="AZ34" s="41">
        <v>3</v>
      </c>
      <c r="BA34" s="6" t="s">
        <v>741</v>
      </c>
      <c r="BB34" s="15">
        <v>45932</v>
      </c>
      <c r="BC34" s="105" t="s">
        <v>82</v>
      </c>
      <c r="BD34" s="6" t="s">
        <v>681</v>
      </c>
      <c r="BE34" s="6" t="s">
        <v>741</v>
      </c>
      <c r="BF34" s="168" t="s">
        <v>741</v>
      </c>
      <c r="BG34" s="6" t="s">
        <v>741</v>
      </c>
      <c r="BH34" s="57" t="s">
        <v>693</v>
      </c>
    </row>
    <row r="35" spans="1:60" s="7" customFormat="1" ht="97.5" hidden="1" customHeight="1" outlineLevel="2" x14ac:dyDescent="0.25">
      <c r="A35" s="76">
        <v>26</v>
      </c>
      <c r="B35" s="190" t="s">
        <v>170</v>
      </c>
      <c r="C35" s="190"/>
      <c r="D35" s="54" t="s">
        <v>310</v>
      </c>
      <c r="E35" s="99" t="s">
        <v>74</v>
      </c>
      <c r="F35" s="42">
        <f t="shared" si="2"/>
        <v>1</v>
      </c>
      <c r="G35" s="33">
        <f t="shared" si="3"/>
        <v>1</v>
      </c>
      <c r="H35" s="17"/>
      <c r="I35" s="17"/>
      <c r="J35" s="17"/>
      <c r="K35" s="17"/>
      <c r="L35" s="17"/>
      <c r="M35" s="17"/>
      <c r="N35" s="17"/>
      <c r="O35" s="17"/>
      <c r="P35" s="17" t="s">
        <v>683</v>
      </c>
      <c r="Q35" s="17"/>
      <c r="R35" s="17"/>
      <c r="S35" s="17"/>
      <c r="T35" s="17"/>
      <c r="U35" s="17" t="s">
        <v>683</v>
      </c>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13">
        <f t="shared" si="4"/>
        <v>100</v>
      </c>
      <c r="AV35" s="113">
        <v>26</v>
      </c>
      <c r="AW35" s="113" t="s">
        <v>672</v>
      </c>
      <c r="AX35" s="113"/>
      <c r="AY35" s="43"/>
      <c r="AZ35" s="41">
        <v>3</v>
      </c>
      <c r="BA35" s="15">
        <v>45840</v>
      </c>
      <c r="BB35" s="15">
        <v>45870</v>
      </c>
      <c r="BC35" s="105" t="s">
        <v>82</v>
      </c>
      <c r="BD35" s="6" t="s">
        <v>681</v>
      </c>
      <c r="BE35" s="6" t="s">
        <v>741</v>
      </c>
      <c r="BF35" s="168" t="s">
        <v>741</v>
      </c>
      <c r="BG35" s="6" t="s">
        <v>741</v>
      </c>
      <c r="BH35" s="174" t="s">
        <v>694</v>
      </c>
    </row>
    <row r="36" spans="1:60" s="7" customFormat="1" ht="35.1" hidden="1" customHeight="1" outlineLevel="2" x14ac:dyDescent="0.25">
      <c r="A36" s="76">
        <v>27</v>
      </c>
      <c r="B36" s="190" t="s">
        <v>171</v>
      </c>
      <c r="C36" s="190"/>
      <c r="D36" s="54" t="s">
        <v>311</v>
      </c>
      <c r="E36" s="99" t="s">
        <v>73</v>
      </c>
      <c r="F36" s="42">
        <f t="shared" si="2"/>
        <v>0</v>
      </c>
      <c r="G36" s="33">
        <f t="shared" si="3"/>
        <v>0</v>
      </c>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13">
        <f t="shared" si="4"/>
        <v>10</v>
      </c>
      <c r="AV36" s="113">
        <v>27</v>
      </c>
      <c r="AW36" s="113" t="s">
        <v>672</v>
      </c>
      <c r="AX36" s="113"/>
      <c r="AY36" s="43"/>
      <c r="AZ36" s="41"/>
      <c r="BA36" s="15"/>
      <c r="BB36" s="15"/>
      <c r="BC36" s="105"/>
      <c r="BD36" s="6"/>
      <c r="BE36" s="6"/>
      <c r="BF36" s="168"/>
      <c r="BG36" s="6"/>
      <c r="BH36" s="57"/>
    </row>
    <row r="37" spans="1:60" s="7" customFormat="1" ht="35.1" hidden="1" customHeight="1" outlineLevel="2" x14ac:dyDescent="0.25">
      <c r="A37" s="76">
        <v>28</v>
      </c>
      <c r="B37" s="190" t="s">
        <v>309</v>
      </c>
      <c r="C37" s="190"/>
      <c r="D37" s="54" t="s">
        <v>312</v>
      </c>
      <c r="E37" s="99" t="s">
        <v>73</v>
      </c>
      <c r="F37" s="42">
        <f t="shared" si="2"/>
        <v>0</v>
      </c>
      <c r="G37" s="33">
        <f t="shared" si="3"/>
        <v>0</v>
      </c>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13">
        <f t="shared" si="4"/>
        <v>10</v>
      </c>
      <c r="AV37" s="113">
        <v>28</v>
      </c>
      <c r="AW37" s="113" t="s">
        <v>672</v>
      </c>
      <c r="AX37" s="113"/>
      <c r="AY37" s="43"/>
      <c r="AZ37" s="41"/>
      <c r="BA37" s="15"/>
      <c r="BB37" s="15"/>
      <c r="BC37" s="105"/>
      <c r="BD37" s="6"/>
      <c r="BE37" s="6"/>
      <c r="BF37" s="168"/>
      <c r="BG37" s="6"/>
      <c r="BH37" s="57"/>
    </row>
    <row r="38" spans="1:60" ht="35.1" customHeight="1" outlineLevel="1" collapsed="1" x14ac:dyDescent="0.25">
      <c r="A38" s="76">
        <v>29</v>
      </c>
      <c r="B38" s="56" t="s">
        <v>12</v>
      </c>
      <c r="C38" s="237" t="s">
        <v>13</v>
      </c>
      <c r="D38" s="192"/>
      <c r="E38" s="98" t="str">
        <f>IF(AU38&gt;999,"neatbilst",IF(AU38&gt;99,"atbilst daļēji",IF(AU38&gt;9,"atbilst pilnībā",IF(AU38&gt;0,"neattiecas",0))))</f>
        <v>atbilst pilnībā</v>
      </c>
      <c r="F38" s="48">
        <f>SUM(F39:F41)</f>
        <v>0</v>
      </c>
      <c r="G38" s="48">
        <f>SUM(G39:G41)</f>
        <v>0</v>
      </c>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113">
        <f>SUM(AU39:AU41)</f>
        <v>30</v>
      </c>
      <c r="AV38" s="113">
        <v>29</v>
      </c>
      <c r="AW38" s="113"/>
      <c r="AX38" s="113" t="s">
        <v>149</v>
      </c>
      <c r="AY38" s="48">
        <f>Y8</f>
        <v>5</v>
      </c>
      <c r="AZ38" s="50"/>
      <c r="BA38" s="51">
        <f>MIN(BA39:BA41)</f>
        <v>0</v>
      </c>
      <c r="BB38" s="51">
        <f>MAX(BB39:BB41)</f>
        <v>0</v>
      </c>
      <c r="BC38" s="104"/>
      <c r="BD38" s="50"/>
      <c r="BE38" s="52"/>
      <c r="BF38" s="53"/>
      <c r="BG38" s="53"/>
      <c r="BH38" s="58"/>
    </row>
    <row r="39" spans="1:60" s="7" customFormat="1" ht="35.1" hidden="1" customHeight="1" outlineLevel="2" x14ac:dyDescent="0.25">
      <c r="A39" s="76">
        <v>30</v>
      </c>
      <c r="B39" s="190" t="s">
        <v>172</v>
      </c>
      <c r="C39" s="190"/>
      <c r="D39" s="54" t="s">
        <v>313</v>
      </c>
      <c r="E39" s="99" t="s">
        <v>73</v>
      </c>
      <c r="F39" s="42">
        <f>COUNTA(H39:R39)</f>
        <v>0</v>
      </c>
      <c r="G39" s="33">
        <f>COUNTA(S39:AT39)</f>
        <v>0</v>
      </c>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13">
        <f>IF(E39="neattiecas",1,IF(E39="atbilst pilnībā",10,IF(E39="atbilst daļēji",100,IF(E39="neatbilst",1000,0))))</f>
        <v>10</v>
      </c>
      <c r="AV39" s="113">
        <v>30</v>
      </c>
      <c r="AW39" s="113" t="s">
        <v>672</v>
      </c>
      <c r="AX39" s="113"/>
      <c r="AY39" s="43"/>
      <c r="AZ39" s="41"/>
      <c r="BA39" s="15"/>
      <c r="BB39" s="15"/>
      <c r="BC39" s="105"/>
      <c r="BD39" s="6"/>
      <c r="BE39" s="6"/>
      <c r="BF39" s="168"/>
      <c r="BG39" s="6"/>
      <c r="BH39" s="57"/>
    </row>
    <row r="40" spans="1:60" s="7" customFormat="1" ht="24.95" hidden="1" customHeight="1" outlineLevel="2" x14ac:dyDescent="0.25">
      <c r="A40" s="76">
        <v>31</v>
      </c>
      <c r="B40" s="190" t="s">
        <v>173</v>
      </c>
      <c r="C40" s="190"/>
      <c r="D40" s="54" t="s">
        <v>314</v>
      </c>
      <c r="E40" s="99" t="s">
        <v>73</v>
      </c>
      <c r="F40" s="42">
        <f>COUNTA(H40:R40)</f>
        <v>0</v>
      </c>
      <c r="G40" s="33">
        <f>COUNTA(S40:AT40)</f>
        <v>0</v>
      </c>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13">
        <f>IF(E40="neattiecas",1,IF(E40="atbilst pilnībā",10,IF(E40="atbilst daļēji",100,IF(E40="neatbilst",1000,0))))</f>
        <v>10</v>
      </c>
      <c r="AV40" s="113">
        <v>31</v>
      </c>
      <c r="AW40" s="113" t="s">
        <v>672</v>
      </c>
      <c r="AX40" s="113"/>
      <c r="AY40" s="43"/>
      <c r="AZ40" s="41"/>
      <c r="BA40" s="15"/>
      <c r="BB40" s="15"/>
      <c r="BC40" s="105"/>
      <c r="BD40" s="6"/>
      <c r="BE40" s="6"/>
      <c r="BF40" s="168"/>
      <c r="BG40" s="6"/>
      <c r="BH40" s="57"/>
    </row>
    <row r="41" spans="1:60" s="7" customFormat="1" ht="35.1" hidden="1" customHeight="1" outlineLevel="2" x14ac:dyDescent="0.25">
      <c r="A41" s="76">
        <v>32</v>
      </c>
      <c r="B41" s="190" t="s">
        <v>174</v>
      </c>
      <c r="C41" s="190"/>
      <c r="D41" s="54" t="s">
        <v>315</v>
      </c>
      <c r="E41" s="99" t="s">
        <v>73</v>
      </c>
      <c r="F41" s="42">
        <f>COUNTA(H41:R41)</f>
        <v>0</v>
      </c>
      <c r="G41" s="33">
        <f>COUNTA(S41:AT41)</f>
        <v>0</v>
      </c>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13">
        <f>IF(E41="neattiecas",1,IF(E41="atbilst pilnībā",10,IF(E41="atbilst daļēji",100,IF(E41="neatbilst",1000,0))))</f>
        <v>10</v>
      </c>
      <c r="AV41" s="113">
        <v>32</v>
      </c>
      <c r="AW41" s="113" t="s">
        <v>672</v>
      </c>
      <c r="AX41" s="113"/>
      <c r="AY41" s="43"/>
      <c r="AZ41" s="41"/>
      <c r="BA41" s="15"/>
      <c r="BB41" s="15"/>
      <c r="BC41" s="105"/>
      <c r="BD41" s="6"/>
      <c r="BE41" s="6"/>
      <c r="BF41" s="168"/>
      <c r="BG41" s="6"/>
      <c r="BH41" s="57"/>
    </row>
    <row r="42" spans="1:60" ht="35.1" customHeight="1" outlineLevel="1" collapsed="1" x14ac:dyDescent="0.25">
      <c r="A42" s="76">
        <v>33</v>
      </c>
      <c r="B42" s="56" t="s">
        <v>14</v>
      </c>
      <c r="C42" s="191" t="s">
        <v>15</v>
      </c>
      <c r="D42" s="192"/>
      <c r="E42" s="98" t="str">
        <f>IF(AU42&gt;999,"neatbilst",IF(AU42&gt;99,"atbilst daļēji",IF(AU42&gt;9,"atbilst pilnībā",IF(AU42&gt;0,"neattiecas",0))))</f>
        <v>neatbilst</v>
      </c>
      <c r="F42" s="48">
        <f>SUM(F43:F45)</f>
        <v>4</v>
      </c>
      <c r="G42" s="48">
        <f>SUM(G43:G45)</f>
        <v>3</v>
      </c>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113">
        <f>SUM(AU43:AU45)</f>
        <v>2010</v>
      </c>
      <c r="AV42" s="113">
        <v>33</v>
      </c>
      <c r="AW42" s="113"/>
      <c r="AX42" s="113" t="s">
        <v>149</v>
      </c>
      <c r="AY42" s="48">
        <f>Z8</f>
        <v>1</v>
      </c>
      <c r="AZ42" s="50"/>
      <c r="BA42" s="51">
        <f>MIN(BA43:BA45)</f>
        <v>45717</v>
      </c>
      <c r="BB42" s="51">
        <f>MAX(BB43:BB45)</f>
        <v>45809</v>
      </c>
      <c r="BC42" s="104"/>
      <c r="BD42" s="50"/>
      <c r="BE42" s="52"/>
      <c r="BF42" s="53"/>
      <c r="BG42" s="53"/>
      <c r="BH42" s="58"/>
    </row>
    <row r="43" spans="1:60" s="7" customFormat="1" ht="24.95" hidden="1" customHeight="1" outlineLevel="2" x14ac:dyDescent="0.25">
      <c r="A43" s="76">
        <v>34</v>
      </c>
      <c r="B43" s="190" t="s">
        <v>175</v>
      </c>
      <c r="C43" s="190"/>
      <c r="D43" s="78" t="s">
        <v>628</v>
      </c>
      <c r="E43" s="99" t="s">
        <v>73</v>
      </c>
      <c r="F43" s="42">
        <f>COUNTA(H43:R43)</f>
        <v>0</v>
      </c>
      <c r="G43" s="33">
        <f>COUNTA(S43:AT43)</f>
        <v>0</v>
      </c>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13">
        <f>IF(E43="neattiecas",1,IF(E43="atbilst pilnībā",10,IF(E43="atbilst daļēji",100,IF(E43="neatbilst",1000,0))))</f>
        <v>10</v>
      </c>
      <c r="AV43" s="113">
        <v>34</v>
      </c>
      <c r="AW43" s="113" t="s">
        <v>672</v>
      </c>
      <c r="AX43" s="113"/>
      <c r="AY43" s="43"/>
      <c r="AZ43" s="41"/>
      <c r="BA43" s="15"/>
      <c r="BB43" s="15"/>
      <c r="BC43" s="105"/>
      <c r="BD43" s="6"/>
      <c r="BE43" s="6"/>
      <c r="BF43" s="168"/>
      <c r="BG43" s="6"/>
      <c r="BH43" s="57"/>
    </row>
    <row r="44" spans="1:60" s="7" customFormat="1" ht="99.75" hidden="1" customHeight="1" outlineLevel="2" x14ac:dyDescent="0.25">
      <c r="A44" s="76">
        <v>35</v>
      </c>
      <c r="B44" s="190" t="s">
        <v>176</v>
      </c>
      <c r="C44" s="190"/>
      <c r="D44" s="78" t="s">
        <v>629</v>
      </c>
      <c r="E44" s="99" t="s">
        <v>78</v>
      </c>
      <c r="F44" s="42">
        <f>COUNTA(H44:R44)</f>
        <v>2</v>
      </c>
      <c r="G44" s="33">
        <f>COUNTA(S44:AT44)</f>
        <v>2</v>
      </c>
      <c r="H44" s="17"/>
      <c r="I44" s="17" t="s">
        <v>683</v>
      </c>
      <c r="J44" s="17"/>
      <c r="K44" s="17"/>
      <c r="L44" s="17" t="s">
        <v>683</v>
      </c>
      <c r="M44" s="17"/>
      <c r="N44" s="17"/>
      <c r="O44" s="17"/>
      <c r="P44" s="17"/>
      <c r="Q44" s="17"/>
      <c r="R44" s="17"/>
      <c r="S44" s="17"/>
      <c r="T44" s="17" t="s">
        <v>683</v>
      </c>
      <c r="U44" s="17" t="s">
        <v>683</v>
      </c>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13">
        <f>IF(E44="neattiecas",1,IF(E44="atbilst pilnībā",10,IF(E44="atbilst daļēji",100,IF(E44="neatbilst",1000,0))))</f>
        <v>1000</v>
      </c>
      <c r="AV44" s="113">
        <v>35</v>
      </c>
      <c r="AW44" s="113" t="s">
        <v>672</v>
      </c>
      <c r="AX44" s="113"/>
      <c r="AY44" s="43"/>
      <c r="AZ44" s="41">
        <v>4</v>
      </c>
      <c r="BA44" s="6" t="s">
        <v>741</v>
      </c>
      <c r="BB44" s="15">
        <v>45809</v>
      </c>
      <c r="BC44" s="105" t="s">
        <v>82</v>
      </c>
      <c r="BD44" s="6" t="s">
        <v>681</v>
      </c>
      <c r="BE44" s="6" t="s">
        <v>739</v>
      </c>
      <c r="BF44" s="168" t="s">
        <v>741</v>
      </c>
      <c r="BG44" s="6" t="s">
        <v>741</v>
      </c>
      <c r="BH44" s="57" t="s">
        <v>696</v>
      </c>
    </row>
    <row r="45" spans="1:60" s="7" customFormat="1" ht="69.75" hidden="1" customHeight="1" outlineLevel="2" x14ac:dyDescent="0.25">
      <c r="A45" s="76">
        <v>36</v>
      </c>
      <c r="B45" s="190" t="s">
        <v>177</v>
      </c>
      <c r="C45" s="190"/>
      <c r="D45" s="78" t="s">
        <v>630</v>
      </c>
      <c r="E45" s="99" t="s">
        <v>78</v>
      </c>
      <c r="F45" s="42">
        <f>COUNTA(H45:R45)</f>
        <v>2</v>
      </c>
      <c r="G45" s="33">
        <f>COUNTA(S45:AT45)</f>
        <v>1</v>
      </c>
      <c r="H45" s="17"/>
      <c r="I45" s="17" t="s">
        <v>683</v>
      </c>
      <c r="J45" s="17"/>
      <c r="K45" s="17"/>
      <c r="L45" s="17" t="s">
        <v>683</v>
      </c>
      <c r="M45" s="17"/>
      <c r="N45" s="17"/>
      <c r="O45" s="17"/>
      <c r="P45" s="17"/>
      <c r="Q45" s="17"/>
      <c r="R45" s="17"/>
      <c r="S45" s="17"/>
      <c r="T45" s="17" t="s">
        <v>683</v>
      </c>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13">
        <f>IF(E45="neattiecas",1,IF(E45="atbilst pilnībā",10,IF(E45="atbilst daļēji",100,IF(E45="neatbilst",1000,0))))</f>
        <v>1000</v>
      </c>
      <c r="AV45" s="113">
        <v>36</v>
      </c>
      <c r="AW45" s="113" t="s">
        <v>672</v>
      </c>
      <c r="AX45" s="113"/>
      <c r="AY45" s="43"/>
      <c r="AZ45" s="41">
        <v>4</v>
      </c>
      <c r="BA45" s="15">
        <v>45717</v>
      </c>
      <c r="BB45" s="15">
        <v>45726</v>
      </c>
      <c r="BC45" s="105" t="s">
        <v>82</v>
      </c>
      <c r="BD45" s="6" t="s">
        <v>681</v>
      </c>
      <c r="BE45" s="6" t="s">
        <v>741</v>
      </c>
      <c r="BF45" s="168" t="s">
        <v>741</v>
      </c>
      <c r="BG45" s="6" t="s">
        <v>741</v>
      </c>
      <c r="BH45" s="57" t="s">
        <v>695</v>
      </c>
    </row>
    <row r="46" spans="1:60" ht="35.1" customHeight="1" outlineLevel="1" collapsed="1" x14ac:dyDescent="0.25">
      <c r="A46" s="76">
        <v>37</v>
      </c>
      <c r="B46" s="56" t="s">
        <v>16</v>
      </c>
      <c r="C46" s="191" t="s">
        <v>17</v>
      </c>
      <c r="D46" s="192"/>
      <c r="E46" s="98" t="str">
        <f>IF(AU46&gt;999,"neatbilst",IF(AU46&gt;99,"atbilst daļēji",IF(AU46&gt;9,"atbilst pilnībā",IF(AU46&gt;0,"neattiecas",0))))</f>
        <v>atbilst daļēji</v>
      </c>
      <c r="F46" s="48">
        <f>SUM(F47:F47)</f>
        <v>1</v>
      </c>
      <c r="G46" s="48">
        <f>SUM(G47:G47)</f>
        <v>0</v>
      </c>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113">
        <f>SUM(AU47:AU47)</f>
        <v>100</v>
      </c>
      <c r="AV46" s="113">
        <v>37</v>
      </c>
      <c r="AW46" s="113"/>
      <c r="AX46" s="113" t="s">
        <v>149</v>
      </c>
      <c r="AY46" s="48">
        <f>AA8</f>
        <v>0</v>
      </c>
      <c r="AZ46" s="50"/>
      <c r="BA46" s="51">
        <f>MIN(BA47:BA47)</f>
        <v>0</v>
      </c>
      <c r="BB46" s="51">
        <f>MAX(BB47:BB47)</f>
        <v>45809</v>
      </c>
      <c r="BC46" s="104"/>
      <c r="BD46" s="50"/>
      <c r="BE46" s="52"/>
      <c r="BF46" s="53"/>
      <c r="BG46" s="53"/>
      <c r="BH46" s="58"/>
    </row>
    <row r="47" spans="1:60" s="7" customFormat="1" ht="81" hidden="1" customHeight="1" outlineLevel="2" x14ac:dyDescent="0.25">
      <c r="A47" s="76">
        <v>38</v>
      </c>
      <c r="B47" s="190" t="s">
        <v>178</v>
      </c>
      <c r="C47" s="190"/>
      <c r="D47" s="54" t="s">
        <v>316</v>
      </c>
      <c r="E47" s="99" t="s">
        <v>74</v>
      </c>
      <c r="F47" s="42">
        <f>COUNTA(H47:R47)</f>
        <v>1</v>
      </c>
      <c r="G47" s="33">
        <f>COUNTA(S47:AT47)</f>
        <v>0</v>
      </c>
      <c r="H47" s="17"/>
      <c r="I47" s="17"/>
      <c r="J47" s="17"/>
      <c r="K47" s="17"/>
      <c r="L47" s="17" t="s">
        <v>683</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13">
        <f>IF(E47="neattiecas",1,IF(E47="atbilst pilnībā",10,IF(E47="atbilst daļēji",100,IF(E47="neatbilst",1000,0))))</f>
        <v>100</v>
      </c>
      <c r="AV47" s="113">
        <v>38</v>
      </c>
      <c r="AW47" s="113" t="s">
        <v>672</v>
      </c>
      <c r="AX47" s="113"/>
      <c r="AY47" s="43"/>
      <c r="AZ47" s="41">
        <v>4</v>
      </c>
      <c r="BA47" s="6" t="s">
        <v>741</v>
      </c>
      <c r="BB47" s="15">
        <v>45809</v>
      </c>
      <c r="BC47" s="105" t="s">
        <v>82</v>
      </c>
      <c r="BD47" s="6" t="s">
        <v>681</v>
      </c>
      <c r="BE47" s="6" t="s">
        <v>741</v>
      </c>
      <c r="BF47" s="168" t="s">
        <v>741</v>
      </c>
      <c r="BG47" s="6" t="s">
        <v>741</v>
      </c>
      <c r="BH47" s="57" t="s">
        <v>792</v>
      </c>
    </row>
    <row r="48" spans="1:60" ht="35.1" customHeight="1" outlineLevel="1" collapsed="1" x14ac:dyDescent="0.25">
      <c r="A48" s="76">
        <v>39</v>
      </c>
      <c r="B48" s="56" t="s">
        <v>18</v>
      </c>
      <c r="C48" s="191" t="s">
        <v>19</v>
      </c>
      <c r="D48" s="192"/>
      <c r="E48" s="98" t="str">
        <f>IF(AU48&gt;999,"neatbilst",IF(AU48&gt;99,"atbilst daļēji",IF(AU48&gt;9,"atbilst pilnībā",IF(AU48&gt;0,"neattiecas",0))))</f>
        <v>neatbilst</v>
      </c>
      <c r="F48" s="48">
        <f>SUM(F49:F52)</f>
        <v>3</v>
      </c>
      <c r="G48" s="48">
        <f>SUM(G49:G52)</f>
        <v>2</v>
      </c>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113">
        <f>SUM(AU49:AU52)</f>
        <v>2101</v>
      </c>
      <c r="AV48" s="113">
        <v>39</v>
      </c>
      <c r="AW48" s="113"/>
      <c r="AX48" s="113" t="s">
        <v>149</v>
      </c>
      <c r="AY48" s="48">
        <f>AB8</f>
        <v>8</v>
      </c>
      <c r="AZ48" s="50"/>
      <c r="BA48" s="51">
        <f>MIN(BA49:BA52)</f>
        <v>45689</v>
      </c>
      <c r="BB48" s="51">
        <f>MAX(BB49:BB52)</f>
        <v>45962</v>
      </c>
      <c r="BC48" s="104"/>
      <c r="BD48" s="50"/>
      <c r="BE48" s="52"/>
      <c r="BF48" s="53"/>
      <c r="BG48" s="53"/>
      <c r="BH48" s="58"/>
    </row>
    <row r="49" spans="1:60" s="7" customFormat="1" ht="63.75" hidden="1" customHeight="1" outlineLevel="2" x14ac:dyDescent="0.25">
      <c r="A49" s="76">
        <v>40</v>
      </c>
      <c r="B49" s="190" t="s">
        <v>179</v>
      </c>
      <c r="C49" s="190"/>
      <c r="D49" s="54" t="s">
        <v>317</v>
      </c>
      <c r="E49" s="99" t="s">
        <v>78</v>
      </c>
      <c r="F49" s="42">
        <f>COUNTA(H49:R49)</f>
        <v>1</v>
      </c>
      <c r="G49" s="33">
        <f>COUNTA(S49:AT49)</f>
        <v>1</v>
      </c>
      <c r="H49" s="17"/>
      <c r="I49" s="17"/>
      <c r="J49" s="17" t="s">
        <v>683</v>
      </c>
      <c r="K49" s="17"/>
      <c r="L49" s="17"/>
      <c r="M49" s="17"/>
      <c r="N49" s="17"/>
      <c r="O49" s="17"/>
      <c r="P49" s="17"/>
      <c r="Q49" s="17"/>
      <c r="R49" s="17"/>
      <c r="S49" s="17"/>
      <c r="T49" s="17"/>
      <c r="U49" s="17" t="s">
        <v>683</v>
      </c>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13">
        <f>IF(E49="neattiecas",1,IF(E49="atbilst pilnībā",10,IF(E49="atbilst daļēji",100,IF(E49="neatbilst",1000,0))))</f>
        <v>1000</v>
      </c>
      <c r="AV49" s="113">
        <v>40</v>
      </c>
      <c r="AW49" s="113" t="s">
        <v>672</v>
      </c>
      <c r="AX49" s="113"/>
      <c r="AY49" s="43"/>
      <c r="AZ49" s="41">
        <v>3</v>
      </c>
      <c r="BA49" s="15">
        <v>45778</v>
      </c>
      <c r="BB49" s="15">
        <v>45840</v>
      </c>
      <c r="BC49" s="105" t="s">
        <v>82</v>
      </c>
      <c r="BD49" s="6" t="s">
        <v>747</v>
      </c>
      <c r="BE49" s="6" t="s">
        <v>741</v>
      </c>
      <c r="BF49" s="168" t="s">
        <v>741</v>
      </c>
      <c r="BG49" s="6" t="s">
        <v>741</v>
      </c>
      <c r="BH49" s="57" t="s">
        <v>804</v>
      </c>
    </row>
    <row r="50" spans="1:60" s="7" customFormat="1" ht="36" hidden="1" customHeight="1" outlineLevel="2" x14ac:dyDescent="0.25">
      <c r="A50" s="76">
        <v>41</v>
      </c>
      <c r="B50" s="190" t="s">
        <v>180</v>
      </c>
      <c r="C50" s="190"/>
      <c r="D50" s="54" t="s">
        <v>318</v>
      </c>
      <c r="E50" s="99" t="s">
        <v>78</v>
      </c>
      <c r="F50" s="42">
        <f>COUNTA(H50:R50)</f>
        <v>1</v>
      </c>
      <c r="G50" s="33">
        <f>COUNTA(S50:AT50)</f>
        <v>0</v>
      </c>
      <c r="H50" s="17"/>
      <c r="I50" s="17"/>
      <c r="J50" s="17" t="s">
        <v>683</v>
      </c>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13">
        <f>IF(E50="neattiecas",1,IF(E50="atbilst pilnībā",10,IF(E50="atbilst daļēji",100,IF(E50="neatbilst",1000,0))))</f>
        <v>1000</v>
      </c>
      <c r="AV50" s="113">
        <v>41</v>
      </c>
      <c r="AW50" s="113" t="s">
        <v>672</v>
      </c>
      <c r="AX50" s="113"/>
      <c r="AY50" s="43"/>
      <c r="AZ50" s="41">
        <v>3</v>
      </c>
      <c r="BA50" s="15">
        <v>45689</v>
      </c>
      <c r="BB50" s="15">
        <v>45778</v>
      </c>
      <c r="BC50" s="105" t="s">
        <v>82</v>
      </c>
      <c r="BD50" s="6" t="s">
        <v>747</v>
      </c>
      <c r="BE50" s="6" t="s">
        <v>741</v>
      </c>
      <c r="BF50" s="168" t="s">
        <v>741</v>
      </c>
      <c r="BG50" s="6" t="s">
        <v>741</v>
      </c>
      <c r="BH50" s="174" t="s">
        <v>805</v>
      </c>
    </row>
    <row r="51" spans="1:60" s="7" customFormat="1" ht="37.5" hidden="1" customHeight="1" outlineLevel="2" x14ac:dyDescent="0.25">
      <c r="A51" s="76">
        <v>42</v>
      </c>
      <c r="B51" s="190" t="s">
        <v>181</v>
      </c>
      <c r="C51" s="190"/>
      <c r="D51" s="54" t="s">
        <v>319</v>
      </c>
      <c r="E51" s="99" t="s">
        <v>75</v>
      </c>
      <c r="F51" s="42">
        <f>COUNTA(H51:R51)</f>
        <v>0</v>
      </c>
      <c r="G51" s="33">
        <f>COUNTA(S51:AT51)</f>
        <v>0</v>
      </c>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13">
        <f>IF(E51="neattiecas",1,IF(E51="atbilst pilnībā",10,IF(E51="atbilst daļēji",100,IF(E51="neatbilst",1000,0))))</f>
        <v>1</v>
      </c>
      <c r="AV51" s="113">
        <v>42</v>
      </c>
      <c r="AW51" s="113" t="s">
        <v>672</v>
      </c>
      <c r="AX51" s="113"/>
      <c r="AY51" s="43"/>
      <c r="AZ51" s="41"/>
      <c r="BA51" s="15"/>
      <c r="BB51" s="15"/>
      <c r="BC51" s="105"/>
      <c r="BD51" s="6"/>
      <c r="BE51" s="6"/>
      <c r="BF51" s="168"/>
      <c r="BG51" s="6"/>
      <c r="BH51" s="174" t="s">
        <v>697</v>
      </c>
    </row>
    <row r="52" spans="1:60" s="7" customFormat="1" ht="73.5" hidden="1" customHeight="1" outlineLevel="2" x14ac:dyDescent="0.25">
      <c r="A52" s="76">
        <v>43</v>
      </c>
      <c r="B52" s="190" t="s">
        <v>182</v>
      </c>
      <c r="C52" s="190"/>
      <c r="D52" s="54" t="s">
        <v>641</v>
      </c>
      <c r="E52" s="99" t="s">
        <v>74</v>
      </c>
      <c r="F52" s="42">
        <f>COUNTA(H52:R52)</f>
        <v>1</v>
      </c>
      <c r="G52" s="33">
        <f>COUNTA(S52:AT52)</f>
        <v>1</v>
      </c>
      <c r="H52" s="17"/>
      <c r="I52" s="17"/>
      <c r="J52" s="17"/>
      <c r="K52" s="17"/>
      <c r="L52" s="17" t="s">
        <v>683</v>
      </c>
      <c r="M52" s="17"/>
      <c r="N52" s="17"/>
      <c r="O52" s="17"/>
      <c r="P52" s="17"/>
      <c r="Q52" s="17"/>
      <c r="R52" s="17"/>
      <c r="S52" s="17"/>
      <c r="T52" s="17"/>
      <c r="U52" s="17"/>
      <c r="V52" s="17"/>
      <c r="W52" s="17"/>
      <c r="X52" s="17"/>
      <c r="Y52" s="17"/>
      <c r="Z52" s="17"/>
      <c r="AA52" s="17"/>
      <c r="AB52" s="17" t="s">
        <v>683</v>
      </c>
      <c r="AC52" s="17"/>
      <c r="AD52" s="17"/>
      <c r="AE52" s="17"/>
      <c r="AF52" s="17"/>
      <c r="AG52" s="17"/>
      <c r="AH52" s="17"/>
      <c r="AI52" s="17"/>
      <c r="AJ52" s="17"/>
      <c r="AK52" s="17"/>
      <c r="AL52" s="17"/>
      <c r="AM52" s="17"/>
      <c r="AN52" s="17"/>
      <c r="AO52" s="17"/>
      <c r="AP52" s="17"/>
      <c r="AQ52" s="17"/>
      <c r="AR52" s="17"/>
      <c r="AS52" s="17"/>
      <c r="AT52" s="17"/>
      <c r="AU52" s="113">
        <f>IF(E52="neattiecas",1,IF(E52="atbilst pilnībā",10,IF(E52="atbilst daļēji",100,IF(E52="neatbilst",1000,0))))</f>
        <v>100</v>
      </c>
      <c r="AV52" s="113">
        <v>43</v>
      </c>
      <c r="AW52" s="113" t="s">
        <v>672</v>
      </c>
      <c r="AX52" s="113"/>
      <c r="AY52" s="43"/>
      <c r="AZ52" s="41">
        <v>3</v>
      </c>
      <c r="BA52" s="15">
        <v>45931</v>
      </c>
      <c r="BB52" s="15">
        <v>45962</v>
      </c>
      <c r="BC52" s="105" t="s">
        <v>82</v>
      </c>
      <c r="BD52" s="6" t="s">
        <v>681</v>
      </c>
      <c r="BE52" s="6" t="s">
        <v>741</v>
      </c>
      <c r="BF52" s="168" t="s">
        <v>741</v>
      </c>
      <c r="BG52" s="6" t="s">
        <v>741</v>
      </c>
      <c r="BH52" s="57" t="s">
        <v>806</v>
      </c>
    </row>
    <row r="53" spans="1:60" ht="35.1" customHeight="1" outlineLevel="1" collapsed="1" x14ac:dyDescent="0.25">
      <c r="A53" s="76">
        <v>44</v>
      </c>
      <c r="B53" s="56" t="s">
        <v>20</v>
      </c>
      <c r="C53" s="191" t="s">
        <v>58</v>
      </c>
      <c r="D53" s="192"/>
      <c r="E53" s="98" t="str">
        <f>IF(AU53&gt;999,"neatbilst",IF(AU53&gt;99,"atbilst daļēji",IF(AU53&gt;9,"atbilst pilnībā",IF(AU53&gt;0,"neattiecas",0))))</f>
        <v>atbilst pilnībā</v>
      </c>
      <c r="F53" s="48">
        <f>SUM(F54:F55)</f>
        <v>0</v>
      </c>
      <c r="G53" s="48">
        <f>SUM(G54:G55)</f>
        <v>0</v>
      </c>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113">
        <f>SUM(AU54:AU55)</f>
        <v>20</v>
      </c>
      <c r="AV53" s="113">
        <v>44</v>
      </c>
      <c r="AW53" s="113"/>
      <c r="AX53" s="113" t="s">
        <v>149</v>
      </c>
      <c r="AY53" s="48">
        <f>AC8</f>
        <v>0</v>
      </c>
      <c r="AZ53" s="50"/>
      <c r="BA53" s="51">
        <f>MIN(BA54:BA55)</f>
        <v>0</v>
      </c>
      <c r="BB53" s="51">
        <f>MAX(BB54:BB55)</f>
        <v>0</v>
      </c>
      <c r="BC53" s="104"/>
      <c r="BD53" s="50"/>
      <c r="BE53" s="52"/>
      <c r="BF53" s="53"/>
      <c r="BG53" s="53"/>
      <c r="BH53" s="58"/>
    </row>
    <row r="54" spans="1:60" s="7" customFormat="1" ht="24.95" hidden="1" customHeight="1" outlineLevel="2" x14ac:dyDescent="0.25">
      <c r="A54" s="76">
        <v>45</v>
      </c>
      <c r="B54" s="190" t="s">
        <v>183</v>
      </c>
      <c r="C54" s="190"/>
      <c r="D54" s="54" t="s">
        <v>320</v>
      </c>
      <c r="E54" s="99" t="s">
        <v>73</v>
      </c>
      <c r="F54" s="42">
        <f>COUNTA(H54:R54)</f>
        <v>0</v>
      </c>
      <c r="G54" s="33">
        <f>COUNTA(S54:AT54)</f>
        <v>0</v>
      </c>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13">
        <f>IF(E54="neattiecas",1,IF(E54="atbilst pilnībā",10,IF(E54="atbilst daļēji",100,IF(E54="neatbilst",1000,0))))</f>
        <v>10</v>
      </c>
      <c r="AV54" s="113">
        <v>45</v>
      </c>
      <c r="AW54" s="113" t="s">
        <v>672</v>
      </c>
      <c r="AX54" s="113"/>
      <c r="AY54" s="43"/>
      <c r="AZ54" s="41"/>
      <c r="BA54" s="15"/>
      <c r="BB54" s="15"/>
      <c r="BC54" s="105"/>
      <c r="BD54" s="6"/>
      <c r="BE54" s="6"/>
      <c r="BF54" s="168"/>
      <c r="BG54" s="6"/>
      <c r="BH54" s="57"/>
    </row>
    <row r="55" spans="1:60" s="7" customFormat="1" ht="45" hidden="1" customHeight="1" outlineLevel="2" x14ac:dyDescent="0.25">
      <c r="A55" s="76">
        <v>46</v>
      </c>
      <c r="B55" s="190" t="s">
        <v>184</v>
      </c>
      <c r="C55" s="190"/>
      <c r="D55" s="54" t="s">
        <v>321</v>
      </c>
      <c r="E55" s="99" t="s">
        <v>73</v>
      </c>
      <c r="F55" s="42">
        <f>COUNTA(H55:R55)</f>
        <v>0</v>
      </c>
      <c r="G55" s="33">
        <f>COUNTA(S55:AT55)</f>
        <v>0</v>
      </c>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13">
        <f>IF(E55="neattiecas",1,IF(E55="atbilst pilnībā",10,IF(E55="atbilst daļēji",100,IF(E55="neatbilst",1000,0))))</f>
        <v>10</v>
      </c>
      <c r="AV55" s="113">
        <v>46</v>
      </c>
      <c r="AW55" s="113" t="s">
        <v>672</v>
      </c>
      <c r="AX55" s="113"/>
      <c r="AY55" s="43"/>
      <c r="AZ55" s="41"/>
      <c r="BA55" s="15"/>
      <c r="BB55" s="15"/>
      <c r="BC55" s="105"/>
      <c r="BD55" s="6"/>
      <c r="BE55" s="6"/>
      <c r="BF55" s="168"/>
      <c r="BG55" s="6"/>
      <c r="BH55" s="57"/>
    </row>
    <row r="56" spans="1:60" ht="35.1" customHeight="1" outlineLevel="1" collapsed="1" x14ac:dyDescent="0.25">
      <c r="A56" s="76">
        <v>47</v>
      </c>
      <c r="B56" s="56" t="s">
        <v>21</v>
      </c>
      <c r="C56" s="191" t="s">
        <v>22</v>
      </c>
      <c r="D56" s="192"/>
      <c r="E56" s="98" t="str">
        <f>IF(AU56&gt;999,"neatbilst",IF(AU56&gt;99,"atbilst daļēji",IF(AU56&gt;9,"atbilst pilnībā",IF(AU56&gt;0,"neattiecas",0))))</f>
        <v>neatbilst</v>
      </c>
      <c r="F56" s="48">
        <f>SUM(F57:F57)</f>
        <v>2</v>
      </c>
      <c r="G56" s="48">
        <f>SUM(G57:G57)</f>
        <v>2</v>
      </c>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113">
        <f>SUM(AU57:AU57)</f>
        <v>1000</v>
      </c>
      <c r="AV56" s="113">
        <v>47</v>
      </c>
      <c r="AW56" s="113"/>
      <c r="AX56" s="113" t="s">
        <v>149</v>
      </c>
      <c r="AY56" s="48">
        <f>AD8</f>
        <v>1</v>
      </c>
      <c r="AZ56" s="50"/>
      <c r="BA56" s="51">
        <f>MIN(BA57:BA57)</f>
        <v>0</v>
      </c>
      <c r="BB56" s="51">
        <f>MAX(BB57:BB57)</f>
        <v>46204</v>
      </c>
      <c r="BC56" s="104"/>
      <c r="BD56" s="50"/>
      <c r="BE56" s="52"/>
      <c r="BF56" s="53"/>
      <c r="BG56" s="53"/>
      <c r="BH56" s="58"/>
    </row>
    <row r="57" spans="1:60" s="7" customFormat="1" ht="189" hidden="1" customHeight="1" outlineLevel="2" x14ac:dyDescent="0.25">
      <c r="A57" s="76">
        <v>48</v>
      </c>
      <c r="B57" s="190" t="s">
        <v>185</v>
      </c>
      <c r="C57" s="190"/>
      <c r="D57" s="54" t="s">
        <v>322</v>
      </c>
      <c r="E57" s="99" t="s">
        <v>78</v>
      </c>
      <c r="F57" s="42">
        <f>COUNTA(H57:R57)</f>
        <v>2</v>
      </c>
      <c r="G57" s="33">
        <f>COUNTA(S57:AT57)</f>
        <v>2</v>
      </c>
      <c r="H57" s="17"/>
      <c r="I57" s="17"/>
      <c r="J57" s="17"/>
      <c r="K57" s="17"/>
      <c r="L57" s="17" t="s">
        <v>683</v>
      </c>
      <c r="M57" s="17"/>
      <c r="N57" s="17"/>
      <c r="O57" s="17"/>
      <c r="P57" s="17"/>
      <c r="Q57" s="17" t="s">
        <v>683</v>
      </c>
      <c r="R57" s="17"/>
      <c r="S57" s="17"/>
      <c r="T57" s="17"/>
      <c r="U57" s="17"/>
      <c r="V57" s="17"/>
      <c r="W57" s="17"/>
      <c r="X57" s="17"/>
      <c r="Y57" s="17"/>
      <c r="Z57" s="17"/>
      <c r="AA57" s="17"/>
      <c r="AB57" s="17"/>
      <c r="AC57" s="17"/>
      <c r="AD57" s="175"/>
      <c r="AE57" s="17"/>
      <c r="AF57" s="17"/>
      <c r="AG57" s="17"/>
      <c r="AH57" s="17"/>
      <c r="AI57" s="17"/>
      <c r="AJ57" s="17"/>
      <c r="AK57" s="17"/>
      <c r="AL57" s="17"/>
      <c r="AM57" s="17"/>
      <c r="AN57" s="17" t="s">
        <v>683</v>
      </c>
      <c r="AO57" s="17" t="s">
        <v>683</v>
      </c>
      <c r="AP57" s="17"/>
      <c r="AQ57" s="17"/>
      <c r="AR57" s="17"/>
      <c r="AS57" s="17"/>
      <c r="AT57" s="17"/>
      <c r="AU57" s="113">
        <f>IF(E57="neattiecas",1,IF(E57="atbilst pilnībā",10,IF(E57="atbilst daļēji",100,IF(E57="neatbilst",1000,0))))</f>
        <v>1000</v>
      </c>
      <c r="AV57" s="113">
        <v>48</v>
      </c>
      <c r="AW57" s="113" t="s">
        <v>672</v>
      </c>
      <c r="AX57" s="113"/>
      <c r="AY57" s="43"/>
      <c r="AZ57" s="41">
        <v>3</v>
      </c>
      <c r="BA57" s="6" t="s">
        <v>741</v>
      </c>
      <c r="BB57" s="15">
        <v>46204</v>
      </c>
      <c r="BC57" s="105" t="s">
        <v>82</v>
      </c>
      <c r="BD57" s="6" t="s">
        <v>747</v>
      </c>
      <c r="BE57" s="6" t="s">
        <v>741</v>
      </c>
      <c r="BF57" s="168" t="s">
        <v>741</v>
      </c>
      <c r="BG57" s="6" t="s">
        <v>741</v>
      </c>
      <c r="BH57" s="57" t="s">
        <v>791</v>
      </c>
    </row>
    <row r="58" spans="1:60" ht="35.1" customHeight="1" outlineLevel="1" collapsed="1" x14ac:dyDescent="0.25">
      <c r="A58" s="76">
        <v>49</v>
      </c>
      <c r="B58" s="56" t="s">
        <v>23</v>
      </c>
      <c r="C58" s="191" t="s">
        <v>24</v>
      </c>
      <c r="D58" s="192"/>
      <c r="E58" s="98" t="str">
        <f>IF(AU58&gt;999,"neatbilst",IF(AU58&gt;99,"atbilst daļēji",IF(AU58&gt;9,"atbilst pilnībā",IF(AU58&gt;0,"neattiecas",0))))</f>
        <v>neattiecas</v>
      </c>
      <c r="F58" s="48">
        <f>SUM(F59:F59)</f>
        <v>0</v>
      </c>
      <c r="G58" s="48">
        <f>SUM(G59:G59)</f>
        <v>0</v>
      </c>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113">
        <f>SUM(AU59:AU59)</f>
        <v>1</v>
      </c>
      <c r="AV58" s="113">
        <v>49</v>
      </c>
      <c r="AW58" s="113"/>
      <c r="AX58" s="113" t="s">
        <v>149</v>
      </c>
      <c r="AY58" s="48">
        <f>AE8</f>
        <v>2</v>
      </c>
      <c r="AZ58" s="50"/>
      <c r="BA58" s="51">
        <f>MIN(BA59:BA59)</f>
        <v>0</v>
      </c>
      <c r="BB58" s="51">
        <f>MAX(BB59:BB59)</f>
        <v>0</v>
      </c>
      <c r="BC58" s="104"/>
      <c r="BD58" s="50"/>
      <c r="BE58" s="52"/>
      <c r="BF58" s="53"/>
      <c r="BG58" s="53"/>
      <c r="BH58" s="58"/>
    </row>
    <row r="59" spans="1:60" s="7" customFormat="1" ht="60" hidden="1" customHeight="1" outlineLevel="2" x14ac:dyDescent="0.25">
      <c r="A59" s="76">
        <v>50</v>
      </c>
      <c r="B59" s="190" t="s">
        <v>186</v>
      </c>
      <c r="C59" s="190"/>
      <c r="D59" s="54" t="s">
        <v>323</v>
      </c>
      <c r="E59" s="99" t="s">
        <v>75</v>
      </c>
      <c r="F59" s="42">
        <f>COUNTA(H59:R59)</f>
        <v>0</v>
      </c>
      <c r="G59" s="33">
        <f>COUNTA(S59:AT59)</f>
        <v>0</v>
      </c>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13">
        <f>IF(E59="neattiecas",1,IF(E59="atbilst pilnībā",10,IF(E59="atbilst daļēji",100,IF(E59="neatbilst",1000,0))))</f>
        <v>1</v>
      </c>
      <c r="AV59" s="113">
        <v>50</v>
      </c>
      <c r="AW59" s="113" t="s">
        <v>672</v>
      </c>
      <c r="AX59" s="113"/>
      <c r="AY59" s="43"/>
      <c r="AZ59" s="41"/>
      <c r="BA59" s="15"/>
      <c r="BB59" s="15"/>
      <c r="BC59" s="105"/>
      <c r="BD59" s="6"/>
      <c r="BE59" s="6"/>
      <c r="BF59" s="168"/>
      <c r="BG59" s="6"/>
      <c r="BH59" s="57"/>
    </row>
    <row r="60" spans="1:60" ht="35.1" customHeight="1" outlineLevel="1" collapsed="1" x14ac:dyDescent="0.25">
      <c r="A60" s="76">
        <v>51</v>
      </c>
      <c r="B60" s="56" t="s">
        <v>25</v>
      </c>
      <c r="C60" s="191" t="s">
        <v>26</v>
      </c>
      <c r="D60" s="192"/>
      <c r="E60" s="98" t="str">
        <f>IF(AU60&gt;999,"neatbilst",IF(AU60&gt;99,"atbilst daļēji",IF(AU60&gt;9,"atbilst pilnībā",IF(AU60&gt;0,"neattiecas",0))))</f>
        <v>neatbilst</v>
      </c>
      <c r="F60" s="48">
        <f>SUM(F61:F66)</f>
        <v>9</v>
      </c>
      <c r="G60" s="48">
        <f>SUM(G61:G66)</f>
        <v>6</v>
      </c>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113">
        <f>SUM(AU61:AU66)</f>
        <v>4200</v>
      </c>
      <c r="AV60" s="113">
        <v>51</v>
      </c>
      <c r="AW60" s="113"/>
      <c r="AX60" s="113" t="s">
        <v>149</v>
      </c>
      <c r="AY60" s="48">
        <f>AF8</f>
        <v>0</v>
      </c>
      <c r="AZ60" s="50"/>
      <c r="BA60" s="51">
        <f>MIN(BA61:BA66)</f>
        <v>45717</v>
      </c>
      <c r="BB60" s="51">
        <f>MAX(BB61:BB66)</f>
        <v>46082</v>
      </c>
      <c r="BC60" s="104"/>
      <c r="BD60" s="50"/>
      <c r="BE60" s="52"/>
      <c r="BF60" s="53"/>
      <c r="BG60" s="53"/>
      <c r="BH60" s="58"/>
    </row>
    <row r="61" spans="1:60" s="7" customFormat="1" ht="84.75" hidden="1" customHeight="1" outlineLevel="2" x14ac:dyDescent="0.25">
      <c r="A61" s="76">
        <v>52</v>
      </c>
      <c r="B61" s="190" t="s">
        <v>187</v>
      </c>
      <c r="C61" s="190"/>
      <c r="D61" s="54" t="s">
        <v>325</v>
      </c>
      <c r="E61" s="99" t="s">
        <v>78</v>
      </c>
      <c r="F61" s="42">
        <f t="shared" ref="F61:F66" si="5">COUNTA(H61:R61)</f>
        <v>1</v>
      </c>
      <c r="G61" s="33">
        <f t="shared" ref="G61:G66" si="6">COUNTA(S61:AT61)</f>
        <v>1</v>
      </c>
      <c r="H61" s="17"/>
      <c r="I61" s="17"/>
      <c r="J61" s="17" t="s">
        <v>683</v>
      </c>
      <c r="K61" s="17"/>
      <c r="L61" s="17"/>
      <c r="M61" s="17"/>
      <c r="N61" s="17"/>
      <c r="O61" s="17"/>
      <c r="P61" s="17"/>
      <c r="Q61" s="17"/>
      <c r="R61" s="17"/>
      <c r="S61" s="17"/>
      <c r="T61" s="17"/>
      <c r="U61" s="17" t="s">
        <v>683</v>
      </c>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13">
        <f t="shared" ref="AU61:AU66" si="7">IF(E61="neattiecas",1,IF(E61="atbilst pilnībā",10,IF(E61="atbilst daļēji",100,IF(E61="neatbilst",1000,0))))</f>
        <v>1000</v>
      </c>
      <c r="AV61" s="113">
        <v>52</v>
      </c>
      <c r="AW61" s="113" t="s">
        <v>672</v>
      </c>
      <c r="AX61" s="113"/>
      <c r="AY61" s="43"/>
      <c r="AZ61" s="41">
        <v>2</v>
      </c>
      <c r="BA61" s="15">
        <v>45901</v>
      </c>
      <c r="BB61" s="15">
        <v>45931</v>
      </c>
      <c r="BC61" s="105" t="s">
        <v>82</v>
      </c>
      <c r="BD61" s="6" t="s">
        <v>747</v>
      </c>
      <c r="BE61" s="6" t="s">
        <v>741</v>
      </c>
      <c r="BF61" s="168" t="s">
        <v>741</v>
      </c>
      <c r="BG61" s="6" t="s">
        <v>741</v>
      </c>
      <c r="BH61" s="179" t="s">
        <v>807</v>
      </c>
    </row>
    <row r="62" spans="1:60" s="7" customFormat="1" ht="99.75" hidden="1" customHeight="1" outlineLevel="2" x14ac:dyDescent="0.25">
      <c r="A62" s="76">
        <v>53</v>
      </c>
      <c r="B62" s="190" t="s">
        <v>188</v>
      </c>
      <c r="C62" s="190"/>
      <c r="D62" s="54" t="s">
        <v>327</v>
      </c>
      <c r="E62" s="99" t="s">
        <v>78</v>
      </c>
      <c r="F62" s="42">
        <f t="shared" si="5"/>
        <v>1</v>
      </c>
      <c r="G62" s="33">
        <f t="shared" si="6"/>
        <v>1</v>
      </c>
      <c r="H62" s="17"/>
      <c r="I62" s="17"/>
      <c r="J62" s="17" t="s">
        <v>698</v>
      </c>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t="s">
        <v>683</v>
      </c>
      <c r="AP62" s="17"/>
      <c r="AQ62" s="17"/>
      <c r="AR62" s="17"/>
      <c r="AS62" s="17"/>
      <c r="AT62" s="17"/>
      <c r="AU62" s="113">
        <f t="shared" si="7"/>
        <v>1000</v>
      </c>
      <c r="AV62" s="113">
        <v>53</v>
      </c>
      <c r="AW62" s="113" t="s">
        <v>672</v>
      </c>
      <c r="AX62" s="113"/>
      <c r="AY62" s="43"/>
      <c r="AZ62" s="41">
        <v>2</v>
      </c>
      <c r="BA62" s="15">
        <v>45717</v>
      </c>
      <c r="BB62" s="15">
        <v>45748</v>
      </c>
      <c r="BC62" s="105" t="s">
        <v>82</v>
      </c>
      <c r="BD62" s="6" t="s">
        <v>747</v>
      </c>
      <c r="BE62" s="6" t="s">
        <v>741</v>
      </c>
      <c r="BF62" s="168" t="s">
        <v>741</v>
      </c>
      <c r="BG62" s="6" t="s">
        <v>741</v>
      </c>
      <c r="BH62" s="57" t="s">
        <v>808</v>
      </c>
    </row>
    <row r="63" spans="1:60" s="7" customFormat="1" ht="51" hidden="1" customHeight="1" outlineLevel="2" x14ac:dyDescent="0.25">
      <c r="A63" s="76">
        <v>54</v>
      </c>
      <c r="B63" s="190" t="s">
        <v>189</v>
      </c>
      <c r="C63" s="190"/>
      <c r="D63" s="54" t="s">
        <v>326</v>
      </c>
      <c r="E63" s="99" t="s">
        <v>78</v>
      </c>
      <c r="F63" s="42">
        <f t="shared" si="5"/>
        <v>2</v>
      </c>
      <c r="G63" s="33">
        <f t="shared" si="6"/>
        <v>1</v>
      </c>
      <c r="H63" s="17"/>
      <c r="I63" s="17"/>
      <c r="J63" s="17" t="s">
        <v>683</v>
      </c>
      <c r="K63" s="17"/>
      <c r="L63" s="17" t="s">
        <v>683</v>
      </c>
      <c r="M63" s="17"/>
      <c r="N63" s="17"/>
      <c r="O63" s="17"/>
      <c r="P63" s="17"/>
      <c r="Q63" s="17"/>
      <c r="R63" s="17"/>
      <c r="S63" s="17"/>
      <c r="T63" s="17"/>
      <c r="U63" s="17"/>
      <c r="V63" s="17" t="s">
        <v>683</v>
      </c>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13">
        <f t="shared" si="7"/>
        <v>1000</v>
      </c>
      <c r="AV63" s="113">
        <v>54</v>
      </c>
      <c r="AW63" s="113" t="s">
        <v>672</v>
      </c>
      <c r="AX63" s="113"/>
      <c r="AY63" s="43"/>
      <c r="AZ63" s="41">
        <v>2</v>
      </c>
      <c r="BA63" s="15">
        <v>45748</v>
      </c>
      <c r="BB63" s="15">
        <v>45787</v>
      </c>
      <c r="BC63" s="105" t="s">
        <v>82</v>
      </c>
      <c r="BD63" s="6" t="s">
        <v>747</v>
      </c>
      <c r="BE63" s="6" t="s">
        <v>741</v>
      </c>
      <c r="BF63" s="168" t="s">
        <v>741</v>
      </c>
      <c r="BG63" s="6" t="s">
        <v>741</v>
      </c>
      <c r="BH63" s="57" t="s">
        <v>809</v>
      </c>
    </row>
    <row r="64" spans="1:60" s="7" customFormat="1" ht="207.75" hidden="1" customHeight="1" outlineLevel="2" x14ac:dyDescent="0.25">
      <c r="A64" s="76">
        <v>55</v>
      </c>
      <c r="B64" s="190" t="s">
        <v>190</v>
      </c>
      <c r="C64" s="190"/>
      <c r="D64" s="54" t="s">
        <v>329</v>
      </c>
      <c r="E64" s="99" t="s">
        <v>74</v>
      </c>
      <c r="F64" s="42">
        <f t="shared" si="5"/>
        <v>1</v>
      </c>
      <c r="G64" s="33">
        <f t="shared" si="6"/>
        <v>1</v>
      </c>
      <c r="H64" s="17"/>
      <c r="I64" s="17"/>
      <c r="J64" s="17" t="s">
        <v>683</v>
      </c>
      <c r="K64" s="17"/>
      <c r="L64" s="17"/>
      <c r="M64" s="17"/>
      <c r="N64" s="17"/>
      <c r="O64" s="17"/>
      <c r="P64" s="17"/>
      <c r="Q64" s="17"/>
      <c r="R64" s="17"/>
      <c r="S64" s="17"/>
      <c r="T64" s="17"/>
      <c r="U64" s="17"/>
      <c r="V64" s="17"/>
      <c r="W64" s="17"/>
      <c r="X64" s="17"/>
      <c r="Y64" s="17"/>
      <c r="Z64" s="17"/>
      <c r="AA64" s="17"/>
      <c r="AB64" s="17" t="s">
        <v>683</v>
      </c>
      <c r="AC64" s="17"/>
      <c r="AD64" s="17"/>
      <c r="AE64" s="17"/>
      <c r="AF64" s="17"/>
      <c r="AG64" s="17"/>
      <c r="AH64" s="17"/>
      <c r="AI64" s="17"/>
      <c r="AJ64" s="17"/>
      <c r="AK64" s="17"/>
      <c r="AL64" s="17"/>
      <c r="AM64" s="17"/>
      <c r="AN64" s="17"/>
      <c r="AO64" s="17"/>
      <c r="AP64" s="17"/>
      <c r="AQ64" s="17"/>
      <c r="AR64" s="17"/>
      <c r="AS64" s="17"/>
      <c r="AT64" s="17"/>
      <c r="AU64" s="113">
        <f t="shared" si="7"/>
        <v>100</v>
      </c>
      <c r="AV64" s="113">
        <v>55</v>
      </c>
      <c r="AW64" s="113" t="s">
        <v>672</v>
      </c>
      <c r="AX64" s="113"/>
      <c r="AY64" s="43"/>
      <c r="AZ64" s="41">
        <v>2</v>
      </c>
      <c r="BA64" s="6" t="s">
        <v>741</v>
      </c>
      <c r="BB64" s="15">
        <v>46082</v>
      </c>
      <c r="BC64" s="105" t="s">
        <v>82</v>
      </c>
      <c r="BD64" s="6" t="s">
        <v>747</v>
      </c>
      <c r="BE64" s="6" t="s">
        <v>741</v>
      </c>
      <c r="BF64" s="168" t="s">
        <v>741</v>
      </c>
      <c r="BG64" s="6" t="s">
        <v>741</v>
      </c>
      <c r="BH64" s="57" t="s">
        <v>810</v>
      </c>
    </row>
    <row r="65" spans="1:60" s="7" customFormat="1" ht="143.44999999999999" hidden="1" customHeight="1" outlineLevel="2" x14ac:dyDescent="0.25">
      <c r="A65" s="76">
        <v>56</v>
      </c>
      <c r="B65" s="190" t="s">
        <v>191</v>
      </c>
      <c r="C65" s="190"/>
      <c r="D65" s="54" t="s">
        <v>328</v>
      </c>
      <c r="E65" s="99" t="s">
        <v>78</v>
      </c>
      <c r="F65" s="42">
        <f t="shared" si="5"/>
        <v>2</v>
      </c>
      <c r="G65" s="33">
        <f t="shared" si="6"/>
        <v>1</v>
      </c>
      <c r="H65" s="17"/>
      <c r="I65" s="17"/>
      <c r="J65" s="17"/>
      <c r="K65" s="17" t="s">
        <v>683</v>
      </c>
      <c r="L65" s="17"/>
      <c r="M65" s="17"/>
      <c r="N65" s="17"/>
      <c r="O65" s="17"/>
      <c r="P65" s="17"/>
      <c r="Q65" s="17" t="s">
        <v>683</v>
      </c>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t="s">
        <v>683</v>
      </c>
      <c r="AQ65" s="17"/>
      <c r="AR65" s="17"/>
      <c r="AS65" s="17"/>
      <c r="AT65" s="17"/>
      <c r="AU65" s="113">
        <f t="shared" si="7"/>
        <v>1000</v>
      </c>
      <c r="AV65" s="113">
        <v>56</v>
      </c>
      <c r="AW65" s="113" t="s">
        <v>672</v>
      </c>
      <c r="AX65" s="113"/>
      <c r="AY65" s="43"/>
      <c r="AZ65" s="41">
        <v>2</v>
      </c>
      <c r="BA65" s="6" t="s">
        <v>741</v>
      </c>
      <c r="BB65" s="15">
        <v>46082</v>
      </c>
      <c r="BC65" s="105" t="s">
        <v>82</v>
      </c>
      <c r="BD65" s="6" t="s">
        <v>747</v>
      </c>
      <c r="BE65" s="6" t="s">
        <v>741</v>
      </c>
      <c r="BF65" s="168" t="s">
        <v>741</v>
      </c>
      <c r="BG65" s="6" t="s">
        <v>741</v>
      </c>
      <c r="BH65" s="57" t="s">
        <v>811</v>
      </c>
    </row>
    <row r="66" spans="1:60" s="7" customFormat="1" ht="293.25" hidden="1" outlineLevel="2" x14ac:dyDescent="0.25">
      <c r="A66" s="76">
        <v>57</v>
      </c>
      <c r="B66" s="190" t="s">
        <v>324</v>
      </c>
      <c r="C66" s="190"/>
      <c r="D66" s="54" t="s">
        <v>330</v>
      </c>
      <c r="E66" s="99" t="s">
        <v>74</v>
      </c>
      <c r="F66" s="42">
        <f t="shared" si="5"/>
        <v>2</v>
      </c>
      <c r="G66" s="33">
        <f t="shared" si="6"/>
        <v>1</v>
      </c>
      <c r="H66" s="17"/>
      <c r="I66" s="17"/>
      <c r="J66" s="17"/>
      <c r="K66" s="17"/>
      <c r="L66" s="17" t="s">
        <v>683</v>
      </c>
      <c r="M66" s="17"/>
      <c r="N66" s="17"/>
      <c r="O66" s="17"/>
      <c r="P66" s="17" t="s">
        <v>683</v>
      </c>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t="s">
        <v>683</v>
      </c>
      <c r="AP66" s="17"/>
      <c r="AQ66" s="17"/>
      <c r="AR66" s="17"/>
      <c r="AS66" s="17"/>
      <c r="AT66" s="17"/>
      <c r="AU66" s="113">
        <f t="shared" si="7"/>
        <v>100</v>
      </c>
      <c r="AV66" s="113">
        <v>57</v>
      </c>
      <c r="AW66" s="113" t="s">
        <v>672</v>
      </c>
      <c r="AX66" s="113"/>
      <c r="AY66" s="43"/>
      <c r="AZ66" s="41">
        <v>1</v>
      </c>
      <c r="BA66" s="15">
        <v>46023</v>
      </c>
      <c r="BB66" s="15">
        <v>46082</v>
      </c>
      <c r="BC66" s="105" t="s">
        <v>82</v>
      </c>
      <c r="BD66" s="6" t="s">
        <v>747</v>
      </c>
      <c r="BE66" s="6" t="s">
        <v>741</v>
      </c>
      <c r="BF66" s="168" t="s">
        <v>741</v>
      </c>
      <c r="BG66" s="6" t="s">
        <v>741</v>
      </c>
      <c r="BH66" s="57" t="s">
        <v>812</v>
      </c>
    </row>
    <row r="67" spans="1:60" ht="35.1" customHeight="1" outlineLevel="1" collapsed="1" x14ac:dyDescent="0.25">
      <c r="A67" s="76">
        <v>58</v>
      </c>
      <c r="B67" s="56" t="s">
        <v>27</v>
      </c>
      <c r="C67" s="191" t="s">
        <v>28</v>
      </c>
      <c r="D67" s="192"/>
      <c r="E67" s="98" t="str">
        <f>IF(AU67&gt;999,"neatbilst",IF(AU67&gt;99,"atbilst daļēji",IF(AU67&gt;9,"atbilst pilnībā",IF(AU67&gt;0,"neattiecas",0))))</f>
        <v>atbilst pilnībā</v>
      </c>
      <c r="F67" s="48">
        <f>SUM(F68:F71)</f>
        <v>0</v>
      </c>
      <c r="G67" s="48">
        <f>SUM(G68:G71)</f>
        <v>0</v>
      </c>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113">
        <f>SUM(AU68:AU71)</f>
        <v>40</v>
      </c>
      <c r="AV67" s="113">
        <v>58</v>
      </c>
      <c r="AW67" s="113"/>
      <c r="AX67" s="113" t="s">
        <v>149</v>
      </c>
      <c r="AY67" s="48">
        <f>AG8</f>
        <v>0</v>
      </c>
      <c r="AZ67" s="50"/>
      <c r="BA67" s="51">
        <f>MIN(BA68:BA71)</f>
        <v>0</v>
      </c>
      <c r="BB67" s="51">
        <f>MAX(BB68:BB71)</f>
        <v>0</v>
      </c>
      <c r="BC67" s="104"/>
      <c r="BD67" s="50"/>
      <c r="BE67" s="52"/>
      <c r="BF67" s="53"/>
      <c r="BG67" s="53"/>
      <c r="BH67" s="58"/>
    </row>
    <row r="68" spans="1:60" s="7" customFormat="1" ht="35.1" hidden="1" customHeight="1" outlineLevel="2" x14ac:dyDescent="0.25">
      <c r="A68" s="76">
        <v>59</v>
      </c>
      <c r="B68" s="190" t="s">
        <v>192</v>
      </c>
      <c r="C68" s="190"/>
      <c r="D68" s="54" t="s">
        <v>543</v>
      </c>
      <c r="E68" s="99" t="s">
        <v>73</v>
      </c>
      <c r="F68" s="42">
        <f>COUNTA(H68:R68)</f>
        <v>0</v>
      </c>
      <c r="G68" s="33">
        <f>COUNTA(S68:AT68)</f>
        <v>0</v>
      </c>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13">
        <f>IF(E68="neattiecas",1,IF(E68="atbilst pilnībā",10,IF(E68="atbilst daļēji",100,IF(E68="neatbilst",1000,0))))</f>
        <v>10</v>
      </c>
      <c r="AV68" s="113">
        <v>59</v>
      </c>
      <c r="AW68" s="113" t="s">
        <v>672</v>
      </c>
      <c r="AX68" s="113"/>
      <c r="AY68" s="43"/>
      <c r="AZ68" s="41"/>
      <c r="BA68" s="15"/>
      <c r="BB68" s="15"/>
      <c r="BC68" s="105"/>
      <c r="BD68" s="6"/>
      <c r="BE68" s="6"/>
      <c r="BF68" s="168"/>
      <c r="BG68" s="6"/>
      <c r="BH68" s="57"/>
    </row>
    <row r="69" spans="1:60" s="7" customFormat="1" ht="35.1" hidden="1" customHeight="1" outlineLevel="2" x14ac:dyDescent="0.25">
      <c r="A69" s="76">
        <v>60</v>
      </c>
      <c r="B69" s="190" t="s">
        <v>193</v>
      </c>
      <c r="C69" s="190"/>
      <c r="D69" s="54" t="s">
        <v>544</v>
      </c>
      <c r="E69" s="99" t="s">
        <v>73</v>
      </c>
      <c r="F69" s="42">
        <f>COUNTA(H69:R69)</f>
        <v>0</v>
      </c>
      <c r="G69" s="33">
        <f>COUNTA(S69:AT69)</f>
        <v>0</v>
      </c>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13">
        <f>IF(E69="neattiecas",1,IF(E69="atbilst pilnībā",10,IF(E69="atbilst daļēji",100,IF(E69="neatbilst",1000,0))))</f>
        <v>10</v>
      </c>
      <c r="AV69" s="113">
        <v>60</v>
      </c>
      <c r="AW69" s="113" t="s">
        <v>672</v>
      </c>
      <c r="AX69" s="113"/>
      <c r="AY69" s="43"/>
      <c r="AZ69" s="41"/>
      <c r="BA69" s="15"/>
      <c r="BB69" s="15"/>
      <c r="BC69" s="105"/>
      <c r="BD69" s="6"/>
      <c r="BE69" s="6"/>
      <c r="BF69" s="168"/>
      <c r="BG69" s="6"/>
      <c r="BH69" s="57"/>
    </row>
    <row r="70" spans="1:60" s="7" customFormat="1" ht="45" hidden="1" customHeight="1" outlineLevel="2" x14ac:dyDescent="0.25">
      <c r="A70" s="76">
        <v>61</v>
      </c>
      <c r="B70" s="190" t="s">
        <v>194</v>
      </c>
      <c r="C70" s="190"/>
      <c r="D70" s="54" t="s">
        <v>545</v>
      </c>
      <c r="E70" s="99" t="s">
        <v>73</v>
      </c>
      <c r="F70" s="42">
        <f>COUNTA(H70:R70)</f>
        <v>0</v>
      </c>
      <c r="G70" s="33">
        <f>COUNTA(S70:AT70)</f>
        <v>0</v>
      </c>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13">
        <f>IF(E70="neattiecas",1,IF(E70="atbilst pilnībā",10,IF(E70="atbilst daļēji",100,IF(E70="neatbilst",1000,0))))</f>
        <v>10</v>
      </c>
      <c r="AV70" s="113">
        <v>61</v>
      </c>
      <c r="AW70" s="113" t="s">
        <v>672</v>
      </c>
      <c r="AX70" s="113"/>
      <c r="AY70" s="43"/>
      <c r="AZ70" s="41"/>
      <c r="BA70" s="15"/>
      <c r="BB70" s="15"/>
      <c r="BC70" s="105"/>
      <c r="BD70" s="6"/>
      <c r="BE70" s="6"/>
      <c r="BF70" s="168"/>
      <c r="BG70" s="6"/>
      <c r="BH70" s="57"/>
    </row>
    <row r="71" spans="1:60" s="7" customFormat="1" ht="35.1" hidden="1" customHeight="1" outlineLevel="2" x14ac:dyDescent="0.25">
      <c r="A71" s="76">
        <v>62</v>
      </c>
      <c r="B71" s="190" t="s">
        <v>195</v>
      </c>
      <c r="C71" s="190"/>
      <c r="D71" s="54" t="s">
        <v>546</v>
      </c>
      <c r="E71" s="99" t="s">
        <v>73</v>
      </c>
      <c r="F71" s="42">
        <f>COUNTA(H71:R71)</f>
        <v>0</v>
      </c>
      <c r="G71" s="33">
        <f>COUNTA(S71:AT71)</f>
        <v>0</v>
      </c>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13">
        <f>IF(E71="neattiecas",1,IF(E71="atbilst pilnībā",10,IF(E71="atbilst daļēji",100,IF(E71="neatbilst",1000,0))))</f>
        <v>10</v>
      </c>
      <c r="AV71" s="113">
        <v>62</v>
      </c>
      <c r="AW71" s="113" t="s">
        <v>672</v>
      </c>
      <c r="AX71" s="113"/>
      <c r="AY71" s="43"/>
      <c r="AZ71" s="41"/>
      <c r="BA71" s="15"/>
      <c r="BB71" s="15"/>
      <c r="BC71" s="105"/>
      <c r="BD71" s="6"/>
      <c r="BE71" s="6"/>
      <c r="BF71" s="168"/>
      <c r="BG71" s="6"/>
      <c r="BH71" s="57"/>
    </row>
    <row r="72" spans="1:60" ht="35.1" customHeight="1" outlineLevel="1" collapsed="1" x14ac:dyDescent="0.25">
      <c r="A72" s="76">
        <v>63</v>
      </c>
      <c r="B72" s="56" t="s">
        <v>29</v>
      </c>
      <c r="C72" s="191" t="s">
        <v>30</v>
      </c>
      <c r="D72" s="192"/>
      <c r="E72" s="98" t="str">
        <f>IF(AU72&gt;999,"neatbilst",IF(AU72&gt;99,"atbilst daļēji",IF(AU72&gt;9,"atbilst pilnībā",IF(AU72&gt;0,"neattiecas",0))))</f>
        <v>atbilst daļēji</v>
      </c>
      <c r="F72" s="48">
        <f>SUM(F73:F77)</f>
        <v>3</v>
      </c>
      <c r="G72" s="48">
        <f>SUM(G73:G77)</f>
        <v>3</v>
      </c>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113">
        <f>SUM(AU73:AU77)</f>
        <v>320</v>
      </c>
      <c r="AV72" s="113">
        <v>63</v>
      </c>
      <c r="AW72" s="113"/>
      <c r="AX72" s="113" t="s">
        <v>149</v>
      </c>
      <c r="AY72" s="48">
        <f>AH8</f>
        <v>1</v>
      </c>
      <c r="AZ72" s="50"/>
      <c r="BA72" s="51">
        <f>MIN(BA73:BA77)</f>
        <v>0</v>
      </c>
      <c r="BB72" s="51">
        <f>MAX(BB73:BB77)</f>
        <v>46388</v>
      </c>
      <c r="BC72" s="104"/>
      <c r="BD72" s="50"/>
      <c r="BE72" s="52"/>
      <c r="BF72" s="53"/>
      <c r="BG72" s="53"/>
      <c r="BH72" s="58"/>
    </row>
    <row r="73" spans="1:60" s="7" customFormat="1" ht="35.1" hidden="1" customHeight="1" outlineLevel="2" x14ac:dyDescent="0.25">
      <c r="A73" s="76">
        <v>64</v>
      </c>
      <c r="B73" s="190" t="s">
        <v>196</v>
      </c>
      <c r="C73" s="190"/>
      <c r="D73" s="54" t="s">
        <v>331</v>
      </c>
      <c r="E73" s="99" t="s">
        <v>73</v>
      </c>
      <c r="F73" s="42">
        <f>COUNTA(H73:R73)</f>
        <v>0</v>
      </c>
      <c r="G73" s="33">
        <f>COUNTA(S73:AT73)</f>
        <v>0</v>
      </c>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13">
        <f>IF(E73="neattiecas",1,IF(E73="atbilst pilnībā",10,IF(E73="atbilst daļēji",100,IF(E73="neatbilst",1000,0))))</f>
        <v>10</v>
      </c>
      <c r="AV73" s="113">
        <v>64</v>
      </c>
      <c r="AW73" s="113" t="s">
        <v>672</v>
      </c>
      <c r="AX73" s="113"/>
      <c r="AY73" s="43"/>
      <c r="AZ73" s="41"/>
      <c r="BA73" s="15"/>
      <c r="BB73" s="15"/>
      <c r="BC73" s="105"/>
      <c r="BD73" s="6"/>
      <c r="BE73" s="6"/>
      <c r="BF73" s="168"/>
      <c r="BG73" s="6"/>
      <c r="BH73" s="57"/>
    </row>
    <row r="74" spans="1:60" s="7" customFormat="1" ht="35.1" hidden="1" customHeight="1" outlineLevel="2" x14ac:dyDescent="0.25">
      <c r="A74" s="76">
        <v>65</v>
      </c>
      <c r="B74" s="190" t="s">
        <v>197</v>
      </c>
      <c r="C74" s="190"/>
      <c r="D74" s="54" t="s">
        <v>332</v>
      </c>
      <c r="E74" s="99" t="s">
        <v>73</v>
      </c>
      <c r="F74" s="42">
        <f>COUNTA(H74:R74)</f>
        <v>0</v>
      </c>
      <c r="G74" s="33">
        <f>COUNTA(S74:AT74)</f>
        <v>0</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13">
        <f>IF(E74="neattiecas",1,IF(E74="atbilst pilnībā",10,IF(E74="atbilst daļēji",100,IF(E74="neatbilst",1000,0))))</f>
        <v>10</v>
      </c>
      <c r="AV74" s="113">
        <v>65</v>
      </c>
      <c r="AW74" s="113" t="s">
        <v>672</v>
      </c>
      <c r="AX74" s="113"/>
      <c r="AY74" s="43"/>
      <c r="AZ74" s="41"/>
      <c r="BA74" s="15"/>
      <c r="BB74" s="15"/>
      <c r="BC74" s="105"/>
      <c r="BD74" s="6"/>
      <c r="BE74" s="6"/>
      <c r="BF74" s="168"/>
      <c r="BG74" s="6"/>
      <c r="BH74" s="57"/>
    </row>
    <row r="75" spans="1:60" s="7" customFormat="1" ht="185.45" hidden="1" customHeight="1" outlineLevel="2" x14ac:dyDescent="0.25">
      <c r="A75" s="76">
        <v>66</v>
      </c>
      <c r="B75" s="190" t="s">
        <v>198</v>
      </c>
      <c r="C75" s="190"/>
      <c r="D75" s="54" t="s">
        <v>642</v>
      </c>
      <c r="E75" s="99" t="s">
        <v>74</v>
      </c>
      <c r="F75" s="42">
        <f>COUNTA(H75:R75)</f>
        <v>1</v>
      </c>
      <c r="G75" s="33">
        <f>COUNTA(S75:AT75)</f>
        <v>1</v>
      </c>
      <c r="H75" s="17"/>
      <c r="I75" s="17"/>
      <c r="J75" s="17"/>
      <c r="K75" s="17"/>
      <c r="L75" s="17"/>
      <c r="M75" s="17"/>
      <c r="N75" s="17"/>
      <c r="O75" s="17"/>
      <c r="P75" s="17"/>
      <c r="Q75" s="17" t="s">
        <v>683</v>
      </c>
      <c r="R75" s="17"/>
      <c r="S75" s="17"/>
      <c r="T75" s="17"/>
      <c r="U75" s="17"/>
      <c r="V75" s="17"/>
      <c r="W75" s="17"/>
      <c r="X75" s="17" t="s">
        <v>683</v>
      </c>
      <c r="Y75" s="17"/>
      <c r="Z75" s="17"/>
      <c r="AA75" s="17"/>
      <c r="AB75" s="17"/>
      <c r="AC75" s="17"/>
      <c r="AD75" s="17"/>
      <c r="AE75" s="17"/>
      <c r="AF75" s="17"/>
      <c r="AG75" s="17"/>
      <c r="AH75" s="17"/>
      <c r="AI75" s="17"/>
      <c r="AJ75" s="17"/>
      <c r="AK75" s="17"/>
      <c r="AL75" s="17"/>
      <c r="AM75" s="17"/>
      <c r="AN75" s="17"/>
      <c r="AO75" s="17"/>
      <c r="AP75" s="17"/>
      <c r="AQ75" s="17"/>
      <c r="AR75" s="17"/>
      <c r="AS75" s="17"/>
      <c r="AT75" s="17"/>
      <c r="AU75" s="113">
        <f>IF(E75="neattiecas",1,IF(E75="atbilst pilnībā",10,IF(E75="atbilst daļēji",100,IF(E75="neatbilst",1000,0))))</f>
        <v>100</v>
      </c>
      <c r="AV75" s="113">
        <v>66</v>
      </c>
      <c r="AW75" s="113" t="s">
        <v>672</v>
      </c>
      <c r="AX75" s="113"/>
      <c r="AY75" s="43"/>
      <c r="AZ75" s="41">
        <v>3</v>
      </c>
      <c r="BA75" s="6" t="s">
        <v>741</v>
      </c>
      <c r="BB75" s="15">
        <v>46388</v>
      </c>
      <c r="BC75" s="105" t="s">
        <v>82</v>
      </c>
      <c r="BD75" s="6" t="s">
        <v>747</v>
      </c>
      <c r="BE75" s="6" t="s">
        <v>741</v>
      </c>
      <c r="BF75" s="168" t="s">
        <v>741</v>
      </c>
      <c r="BG75" s="6" t="s">
        <v>741</v>
      </c>
      <c r="BH75" s="57" t="s">
        <v>813</v>
      </c>
    </row>
    <row r="76" spans="1:60" s="7" customFormat="1" ht="113.25" hidden="1" customHeight="1" outlineLevel="2" x14ac:dyDescent="0.25">
      <c r="A76" s="76">
        <v>67</v>
      </c>
      <c r="B76" s="190" t="s">
        <v>199</v>
      </c>
      <c r="C76" s="190"/>
      <c r="D76" s="54" t="s">
        <v>333</v>
      </c>
      <c r="E76" s="99" t="s">
        <v>74</v>
      </c>
      <c r="F76" s="42">
        <f>COUNTA(H76:R76)</f>
        <v>1</v>
      </c>
      <c r="G76" s="33">
        <f>COUNTA(S76:AT76)</f>
        <v>1</v>
      </c>
      <c r="H76" s="17"/>
      <c r="I76" s="17"/>
      <c r="J76" s="17"/>
      <c r="K76" s="17"/>
      <c r="L76" s="17"/>
      <c r="M76" s="17"/>
      <c r="N76" s="17"/>
      <c r="O76" s="17"/>
      <c r="P76" s="17" t="s">
        <v>683</v>
      </c>
      <c r="Q76" s="17"/>
      <c r="R76" s="17"/>
      <c r="S76" s="17"/>
      <c r="T76" s="17"/>
      <c r="U76" s="17"/>
      <c r="V76" s="17"/>
      <c r="W76" s="17"/>
      <c r="X76" s="17"/>
      <c r="Y76" s="17"/>
      <c r="Z76" s="17"/>
      <c r="AA76" s="17"/>
      <c r="AB76" s="17"/>
      <c r="AC76" s="17"/>
      <c r="AD76" s="17"/>
      <c r="AE76" s="17"/>
      <c r="AF76" s="17"/>
      <c r="AG76" s="17"/>
      <c r="AH76" s="17" t="s">
        <v>683</v>
      </c>
      <c r="AI76" s="17"/>
      <c r="AJ76" s="17"/>
      <c r="AK76" s="17"/>
      <c r="AL76" s="17"/>
      <c r="AM76" s="17"/>
      <c r="AN76" s="17"/>
      <c r="AO76" s="17"/>
      <c r="AP76" s="17"/>
      <c r="AQ76" s="17"/>
      <c r="AR76" s="17"/>
      <c r="AS76" s="17"/>
      <c r="AT76" s="17"/>
      <c r="AU76" s="113">
        <f>IF(E76="neattiecas",1,IF(E76="atbilst pilnībā",10,IF(E76="atbilst daļēji",100,IF(E76="neatbilst",1000,0))))</f>
        <v>100</v>
      </c>
      <c r="AV76" s="113">
        <v>67</v>
      </c>
      <c r="AW76" s="113" t="s">
        <v>672</v>
      </c>
      <c r="AX76" s="113"/>
      <c r="AY76" s="43"/>
      <c r="AZ76" s="41">
        <v>3</v>
      </c>
      <c r="BA76" s="6" t="s">
        <v>741</v>
      </c>
      <c r="BB76" s="15">
        <v>46388</v>
      </c>
      <c r="BC76" s="105" t="s">
        <v>82</v>
      </c>
      <c r="BD76" s="6" t="s">
        <v>681</v>
      </c>
      <c r="BE76" s="6" t="s">
        <v>741</v>
      </c>
      <c r="BF76" s="168" t="s">
        <v>741</v>
      </c>
      <c r="BG76" s="6" t="s">
        <v>741</v>
      </c>
      <c r="BH76" s="57" t="s">
        <v>814</v>
      </c>
    </row>
    <row r="77" spans="1:60" s="7" customFormat="1" ht="174" hidden="1" customHeight="1" outlineLevel="2" x14ac:dyDescent="0.25">
      <c r="A77" s="76">
        <v>68</v>
      </c>
      <c r="B77" s="190" t="s">
        <v>200</v>
      </c>
      <c r="C77" s="190"/>
      <c r="D77" s="54" t="s">
        <v>334</v>
      </c>
      <c r="E77" s="99" t="s">
        <v>74</v>
      </c>
      <c r="F77" s="42">
        <f>COUNTA(H77:R77)</f>
        <v>1</v>
      </c>
      <c r="G77" s="33">
        <f>COUNTA(S77:AT77)</f>
        <v>1</v>
      </c>
      <c r="H77" s="17"/>
      <c r="I77" s="17"/>
      <c r="J77" s="17"/>
      <c r="K77" s="17"/>
      <c r="L77" s="17"/>
      <c r="M77" s="17"/>
      <c r="N77" s="17"/>
      <c r="O77" s="17"/>
      <c r="P77" s="17"/>
      <c r="Q77" s="17" t="s">
        <v>683</v>
      </c>
      <c r="R77" s="17"/>
      <c r="S77" s="17"/>
      <c r="T77" s="17"/>
      <c r="U77" s="17"/>
      <c r="V77" s="17"/>
      <c r="W77" s="17"/>
      <c r="X77" s="17" t="s">
        <v>683</v>
      </c>
      <c r="Y77" s="17"/>
      <c r="Z77" s="17"/>
      <c r="AA77" s="17"/>
      <c r="AB77" s="17"/>
      <c r="AC77" s="17"/>
      <c r="AD77" s="17"/>
      <c r="AE77" s="17"/>
      <c r="AF77" s="17"/>
      <c r="AG77" s="17"/>
      <c r="AH77" s="17"/>
      <c r="AI77" s="17"/>
      <c r="AJ77" s="17"/>
      <c r="AK77" s="17"/>
      <c r="AL77" s="17"/>
      <c r="AM77" s="17"/>
      <c r="AN77" s="17"/>
      <c r="AO77" s="17"/>
      <c r="AP77" s="17"/>
      <c r="AQ77" s="17"/>
      <c r="AR77" s="17"/>
      <c r="AS77" s="17"/>
      <c r="AT77" s="17"/>
      <c r="AU77" s="113">
        <f>IF(E77="neattiecas",1,IF(E77="atbilst pilnībā",10,IF(E77="atbilst daļēji",100,IF(E77="neatbilst",1000,0))))</f>
        <v>100</v>
      </c>
      <c r="AV77" s="113">
        <v>68</v>
      </c>
      <c r="AW77" s="113" t="s">
        <v>672</v>
      </c>
      <c r="AX77" s="113"/>
      <c r="AY77" s="43"/>
      <c r="AZ77" s="41">
        <v>3</v>
      </c>
      <c r="BA77" s="6" t="s">
        <v>741</v>
      </c>
      <c r="BB77" s="15">
        <v>46388</v>
      </c>
      <c r="BC77" s="105" t="s">
        <v>82</v>
      </c>
      <c r="BD77" s="6" t="s">
        <v>747</v>
      </c>
      <c r="BE77" s="6" t="s">
        <v>741</v>
      </c>
      <c r="BF77" s="168" t="s">
        <v>741</v>
      </c>
      <c r="BG77" s="6" t="s">
        <v>741</v>
      </c>
      <c r="BH77" s="57" t="s">
        <v>815</v>
      </c>
    </row>
    <row r="78" spans="1:60" ht="35.1" customHeight="1" outlineLevel="1" collapsed="1" x14ac:dyDescent="0.25">
      <c r="A78" s="76">
        <v>69</v>
      </c>
      <c r="B78" s="56" t="s">
        <v>31</v>
      </c>
      <c r="C78" s="191" t="s">
        <v>32</v>
      </c>
      <c r="D78" s="192"/>
      <c r="E78" s="98" t="str">
        <f>IF(AU78&gt;999,"neatbilst",IF(AU78&gt;99,"atbilst daļēji",IF(AU78&gt;9,"atbilst pilnībā",IF(AU78&gt;0,"neattiecas",0))))</f>
        <v>atbilst pilnībā</v>
      </c>
      <c r="F78" s="48">
        <f>SUM(F79:F81)</f>
        <v>0</v>
      </c>
      <c r="G78" s="48">
        <f>SUM(G79:G81)</f>
        <v>0</v>
      </c>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113">
        <f>SUM(AU79:AU81)</f>
        <v>21</v>
      </c>
      <c r="AV78" s="113">
        <v>69</v>
      </c>
      <c r="AW78" s="113"/>
      <c r="AX78" s="113" t="s">
        <v>149</v>
      </c>
      <c r="AY78" s="48">
        <f>AI8</f>
        <v>0</v>
      </c>
      <c r="AZ78" s="50"/>
      <c r="BA78" s="51">
        <f>MIN(BA79:BA81)</f>
        <v>0</v>
      </c>
      <c r="BB78" s="51">
        <f>MAX(BB79:BB81)</f>
        <v>0</v>
      </c>
      <c r="BC78" s="104"/>
      <c r="BD78" s="50"/>
      <c r="BE78" s="52"/>
      <c r="BF78" s="53"/>
      <c r="BG78" s="53"/>
      <c r="BH78" s="58"/>
    </row>
    <row r="79" spans="1:60" s="7" customFormat="1" ht="45" hidden="1" customHeight="1" outlineLevel="2" x14ac:dyDescent="0.25">
      <c r="A79" s="76">
        <v>70</v>
      </c>
      <c r="B79" s="190" t="s">
        <v>201</v>
      </c>
      <c r="C79" s="190"/>
      <c r="D79" s="54" t="s">
        <v>643</v>
      </c>
      <c r="E79" s="99" t="s">
        <v>73</v>
      </c>
      <c r="F79" s="42">
        <f>COUNTA(H79:R79)</f>
        <v>0</v>
      </c>
      <c r="G79" s="33">
        <f>COUNTA(S79:AT79)</f>
        <v>0</v>
      </c>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13">
        <f>IF(E79="neattiecas",1,IF(E79="atbilst pilnībā",10,IF(E79="atbilst daļēji",100,IF(E79="neatbilst",1000,0))))</f>
        <v>10</v>
      </c>
      <c r="AV79" s="113">
        <v>70</v>
      </c>
      <c r="AW79" s="113" t="s">
        <v>672</v>
      </c>
      <c r="AX79" s="113"/>
      <c r="AY79" s="43"/>
      <c r="AZ79" s="41"/>
      <c r="BA79" s="15"/>
      <c r="BB79" s="15"/>
      <c r="BC79" s="105"/>
      <c r="BD79" s="6"/>
      <c r="BE79" s="6"/>
      <c r="BF79" s="168"/>
      <c r="BG79" s="6"/>
      <c r="BH79" s="57"/>
    </row>
    <row r="80" spans="1:60" s="7" customFormat="1" ht="35.1" hidden="1" customHeight="1" outlineLevel="2" x14ac:dyDescent="0.25">
      <c r="A80" s="76">
        <v>71</v>
      </c>
      <c r="B80" s="190" t="s">
        <v>202</v>
      </c>
      <c r="C80" s="190"/>
      <c r="D80" s="54" t="s">
        <v>644</v>
      </c>
      <c r="E80" s="99" t="s">
        <v>73</v>
      </c>
      <c r="F80" s="42">
        <f>COUNTA(H80:R80)</f>
        <v>0</v>
      </c>
      <c r="G80" s="33">
        <f>COUNTA(S80:AT80)</f>
        <v>0</v>
      </c>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13">
        <f>IF(E80="neattiecas",1,IF(E80="atbilst pilnībā",10,IF(E80="atbilst daļēji",100,IF(E80="neatbilst",1000,0))))</f>
        <v>10</v>
      </c>
      <c r="AV80" s="113">
        <v>71</v>
      </c>
      <c r="AW80" s="113" t="s">
        <v>672</v>
      </c>
      <c r="AX80" s="113"/>
      <c r="AY80" s="43"/>
      <c r="AZ80" s="41"/>
      <c r="BA80" s="15"/>
      <c r="BB80" s="15"/>
      <c r="BC80" s="105"/>
      <c r="BD80" s="6"/>
      <c r="BE80" s="6"/>
      <c r="BF80" s="168"/>
      <c r="BG80" s="6"/>
      <c r="BH80" s="57"/>
    </row>
    <row r="81" spans="1:60" s="7" customFormat="1" ht="35.1" hidden="1" customHeight="1" outlineLevel="2" x14ac:dyDescent="0.25">
      <c r="A81" s="76">
        <v>72</v>
      </c>
      <c r="B81" s="190" t="s">
        <v>203</v>
      </c>
      <c r="C81" s="190"/>
      <c r="D81" s="54" t="s">
        <v>645</v>
      </c>
      <c r="E81" s="99" t="s">
        <v>75</v>
      </c>
      <c r="F81" s="42">
        <f>COUNTA(H81:R81)</f>
        <v>0</v>
      </c>
      <c r="G81" s="33">
        <f>COUNTA(S81:AT81)</f>
        <v>0</v>
      </c>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13">
        <f>IF(E81="neattiecas",1,IF(E81="atbilst pilnībā",10,IF(E81="atbilst daļēji",100,IF(E81="neatbilst",1000,0))))</f>
        <v>1</v>
      </c>
      <c r="AV81" s="113">
        <v>72</v>
      </c>
      <c r="AW81" s="113" t="s">
        <v>672</v>
      </c>
      <c r="AX81" s="113"/>
      <c r="AY81" s="43"/>
      <c r="AZ81" s="41"/>
      <c r="BA81" s="15"/>
      <c r="BB81" s="15"/>
      <c r="BC81" s="105"/>
      <c r="BD81" s="6"/>
      <c r="BE81" s="6"/>
      <c r="BF81" s="168"/>
      <c r="BG81" s="6"/>
      <c r="BH81" s="57"/>
    </row>
    <row r="82" spans="1:60" ht="35.1" customHeight="1" outlineLevel="1" collapsed="1" x14ac:dyDescent="0.25">
      <c r="A82" s="76">
        <v>73</v>
      </c>
      <c r="B82" s="56" t="s">
        <v>33</v>
      </c>
      <c r="C82" s="191" t="s">
        <v>87</v>
      </c>
      <c r="D82" s="192"/>
      <c r="E82" s="98" t="str">
        <f>IF(AU82&gt;999,"neatbilst",IF(AU82&gt;99,"atbilst daļēji",IF(AU82&gt;9,"atbilst pilnībā",IF(AU82&gt;0,"neattiecas",0))))</f>
        <v>neatbilst</v>
      </c>
      <c r="F82" s="48">
        <f>SUM(F83:F86)</f>
        <v>4</v>
      </c>
      <c r="G82" s="48">
        <f>SUM(G83:G86)</f>
        <v>4</v>
      </c>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113">
        <f>SUM(AU83:AU86)</f>
        <v>2110</v>
      </c>
      <c r="AV82" s="113">
        <v>73</v>
      </c>
      <c r="AW82" s="113"/>
      <c r="AX82" s="113" t="s">
        <v>149</v>
      </c>
      <c r="AY82" s="48">
        <f>AJ8</f>
        <v>1</v>
      </c>
      <c r="AZ82" s="50"/>
      <c r="BA82" s="51">
        <f>MIN(BA83:BA86)</f>
        <v>0</v>
      </c>
      <c r="BB82" s="51">
        <f>MAX(BB83:BB86)</f>
        <v>45903</v>
      </c>
      <c r="BC82" s="104"/>
      <c r="BD82" s="50"/>
      <c r="BE82" s="52"/>
      <c r="BF82" s="53"/>
      <c r="BG82" s="53"/>
      <c r="BH82" s="58"/>
    </row>
    <row r="83" spans="1:60" s="7" customFormat="1" ht="84.75" hidden="1" customHeight="1" outlineLevel="2" x14ac:dyDescent="0.25">
      <c r="A83" s="76">
        <v>74</v>
      </c>
      <c r="B83" s="190" t="s">
        <v>204</v>
      </c>
      <c r="C83" s="190"/>
      <c r="D83" s="54" t="s">
        <v>646</v>
      </c>
      <c r="E83" s="99" t="s">
        <v>78</v>
      </c>
      <c r="F83" s="42">
        <f>COUNTA(H83:R83)</f>
        <v>2</v>
      </c>
      <c r="G83" s="33">
        <f>COUNTA(S83:AT83)</f>
        <v>1</v>
      </c>
      <c r="H83" s="17"/>
      <c r="I83" s="17"/>
      <c r="J83" s="17" t="s">
        <v>683</v>
      </c>
      <c r="K83" s="17"/>
      <c r="L83" s="17"/>
      <c r="M83" s="17"/>
      <c r="N83" s="17"/>
      <c r="O83" s="17"/>
      <c r="P83" s="17" t="s">
        <v>683</v>
      </c>
      <c r="Q83" s="17"/>
      <c r="R83" s="17"/>
      <c r="S83" s="17"/>
      <c r="T83" s="17"/>
      <c r="U83" s="17"/>
      <c r="V83" s="17"/>
      <c r="W83" s="17"/>
      <c r="X83" s="17"/>
      <c r="Y83" s="17"/>
      <c r="Z83" s="17"/>
      <c r="AA83" s="17"/>
      <c r="AB83" s="17" t="s">
        <v>683</v>
      </c>
      <c r="AC83" s="17"/>
      <c r="AD83" s="17"/>
      <c r="AE83" s="17"/>
      <c r="AF83" s="17"/>
      <c r="AG83" s="17"/>
      <c r="AH83" s="17"/>
      <c r="AI83" s="17"/>
      <c r="AJ83" s="17"/>
      <c r="AK83" s="17"/>
      <c r="AL83" s="17"/>
      <c r="AM83" s="17"/>
      <c r="AN83" s="17"/>
      <c r="AO83" s="17"/>
      <c r="AP83" s="17"/>
      <c r="AQ83" s="17"/>
      <c r="AR83" s="17"/>
      <c r="AS83" s="17"/>
      <c r="AT83" s="17"/>
      <c r="AU83" s="113">
        <f>IF(E83="neattiecas",1,IF(E83="atbilst pilnībā",10,IF(E83="atbilst daļēji",100,IF(E83="neatbilst",1000,0))))</f>
        <v>1000</v>
      </c>
      <c r="AV83" s="113">
        <v>74</v>
      </c>
      <c r="AW83" s="113" t="s">
        <v>672</v>
      </c>
      <c r="AX83" s="113"/>
      <c r="AY83" s="43"/>
      <c r="AZ83" s="41">
        <v>1</v>
      </c>
      <c r="BA83" s="6" t="s">
        <v>741</v>
      </c>
      <c r="BB83" s="15">
        <v>45841</v>
      </c>
      <c r="BC83" s="105" t="s">
        <v>82</v>
      </c>
      <c r="BD83" s="6" t="s">
        <v>747</v>
      </c>
      <c r="BE83" s="6" t="s">
        <v>741</v>
      </c>
      <c r="BF83" s="168" t="s">
        <v>741</v>
      </c>
      <c r="BG83" s="6" t="s">
        <v>741</v>
      </c>
      <c r="BH83" s="57" t="s">
        <v>816</v>
      </c>
    </row>
    <row r="84" spans="1:60" s="7" customFormat="1" ht="151.5" hidden="1" customHeight="1" outlineLevel="2" x14ac:dyDescent="0.25">
      <c r="A84" s="76">
        <v>75</v>
      </c>
      <c r="B84" s="190" t="s">
        <v>205</v>
      </c>
      <c r="C84" s="190"/>
      <c r="D84" s="54" t="s">
        <v>335</v>
      </c>
      <c r="E84" s="99" t="s">
        <v>78</v>
      </c>
      <c r="F84" s="42">
        <f>COUNTA(H84:R84)</f>
        <v>2</v>
      </c>
      <c r="G84" s="33">
        <f>COUNTA(S84:AT84)</f>
        <v>2</v>
      </c>
      <c r="H84" s="17"/>
      <c r="I84" s="17"/>
      <c r="J84" s="17" t="s">
        <v>683</v>
      </c>
      <c r="K84" s="17"/>
      <c r="L84" s="17"/>
      <c r="M84" s="17"/>
      <c r="N84" s="17"/>
      <c r="O84" s="17"/>
      <c r="P84" s="17" t="s">
        <v>683</v>
      </c>
      <c r="Q84" s="17"/>
      <c r="R84" s="17"/>
      <c r="S84" s="17"/>
      <c r="T84" s="17"/>
      <c r="U84" s="17"/>
      <c r="V84" s="17"/>
      <c r="W84" s="17"/>
      <c r="X84" s="17"/>
      <c r="Y84" s="17"/>
      <c r="Z84" s="17"/>
      <c r="AA84" s="17"/>
      <c r="AB84" s="17" t="s">
        <v>683</v>
      </c>
      <c r="AC84" s="17"/>
      <c r="AD84" s="17"/>
      <c r="AE84" s="17"/>
      <c r="AF84" s="17"/>
      <c r="AG84" s="17"/>
      <c r="AH84" s="17"/>
      <c r="AI84" s="17"/>
      <c r="AJ84" s="17" t="s">
        <v>683</v>
      </c>
      <c r="AK84" s="17"/>
      <c r="AL84" s="17"/>
      <c r="AM84" s="17"/>
      <c r="AN84" s="17"/>
      <c r="AO84" s="17"/>
      <c r="AP84" s="17"/>
      <c r="AQ84" s="17"/>
      <c r="AR84" s="17"/>
      <c r="AS84" s="17"/>
      <c r="AT84" s="17"/>
      <c r="AU84" s="113">
        <f>IF(E84="neattiecas",1,IF(E84="atbilst pilnībā",10,IF(E84="atbilst daļēji",100,IF(E84="neatbilst",1000,0))))</f>
        <v>1000</v>
      </c>
      <c r="AV84" s="113">
        <v>75</v>
      </c>
      <c r="AW84" s="113" t="s">
        <v>672</v>
      </c>
      <c r="AX84" s="113"/>
      <c r="AY84" s="43"/>
      <c r="AZ84" s="41">
        <v>1</v>
      </c>
      <c r="BA84" s="6" t="s">
        <v>741</v>
      </c>
      <c r="BB84" s="15">
        <v>45903</v>
      </c>
      <c r="BC84" s="105" t="s">
        <v>82</v>
      </c>
      <c r="BD84" s="6" t="s">
        <v>747</v>
      </c>
      <c r="BE84" s="6" t="s">
        <v>741</v>
      </c>
      <c r="BF84" s="168" t="s">
        <v>741</v>
      </c>
      <c r="BG84" s="6" t="s">
        <v>741</v>
      </c>
      <c r="BH84" s="57" t="s">
        <v>817</v>
      </c>
    </row>
    <row r="85" spans="1:60" s="7" customFormat="1" ht="78.599999999999994" hidden="1" customHeight="1" outlineLevel="2" x14ac:dyDescent="0.25">
      <c r="A85" s="76">
        <v>76</v>
      </c>
      <c r="B85" s="190" t="s">
        <v>206</v>
      </c>
      <c r="C85" s="190"/>
      <c r="D85" s="54" t="s">
        <v>336</v>
      </c>
      <c r="E85" s="99" t="s">
        <v>74</v>
      </c>
      <c r="F85" s="42">
        <f>COUNTA(H85:R85)</f>
        <v>0</v>
      </c>
      <c r="G85" s="33">
        <f>COUNTA(S85:AT85)</f>
        <v>1</v>
      </c>
      <c r="H85" s="17"/>
      <c r="I85" s="17"/>
      <c r="J85" s="17"/>
      <c r="K85" s="17"/>
      <c r="L85" s="17"/>
      <c r="M85" s="17"/>
      <c r="N85" s="17"/>
      <c r="O85" s="17"/>
      <c r="P85" s="17"/>
      <c r="Q85" s="17"/>
      <c r="R85" s="17"/>
      <c r="S85" s="17"/>
      <c r="T85" s="17"/>
      <c r="U85" s="17"/>
      <c r="V85" s="17"/>
      <c r="W85" s="17"/>
      <c r="X85" s="17"/>
      <c r="Y85" s="17"/>
      <c r="Z85" s="17"/>
      <c r="AA85" s="17"/>
      <c r="AB85" s="17" t="s">
        <v>683</v>
      </c>
      <c r="AC85" s="17"/>
      <c r="AD85" s="17"/>
      <c r="AE85" s="17"/>
      <c r="AF85" s="17"/>
      <c r="AG85" s="17"/>
      <c r="AH85" s="17"/>
      <c r="AI85" s="17"/>
      <c r="AJ85" s="17"/>
      <c r="AK85" s="17"/>
      <c r="AL85" s="17"/>
      <c r="AM85" s="17"/>
      <c r="AN85" s="17"/>
      <c r="AO85" s="17"/>
      <c r="AP85" s="17"/>
      <c r="AQ85" s="17"/>
      <c r="AR85" s="17"/>
      <c r="AS85" s="17"/>
      <c r="AT85" s="17"/>
      <c r="AU85" s="113">
        <f>IF(E85="neattiecas",1,IF(E85="atbilst pilnībā",10,IF(E85="atbilst daļēji",100,IF(E85="neatbilst",1000,0))))</f>
        <v>100</v>
      </c>
      <c r="AV85" s="113">
        <v>76</v>
      </c>
      <c r="AW85" s="113" t="s">
        <v>672</v>
      </c>
      <c r="AX85" s="113"/>
      <c r="AY85" s="43"/>
      <c r="AZ85" s="41">
        <v>2</v>
      </c>
      <c r="BA85" s="6" t="s">
        <v>741</v>
      </c>
      <c r="BB85" s="15">
        <v>45841</v>
      </c>
      <c r="BC85" s="105" t="s">
        <v>82</v>
      </c>
      <c r="BD85" s="6" t="s">
        <v>681</v>
      </c>
      <c r="BE85" s="168" t="s">
        <v>741</v>
      </c>
      <c r="BF85" s="168" t="s">
        <v>741</v>
      </c>
      <c r="BG85" s="168" t="s">
        <v>741</v>
      </c>
      <c r="BH85" s="57" t="s">
        <v>818</v>
      </c>
    </row>
    <row r="86" spans="1:60" s="7" customFormat="1" ht="24.95" hidden="1" customHeight="1" outlineLevel="2" x14ac:dyDescent="0.25">
      <c r="A86" s="76">
        <v>77</v>
      </c>
      <c r="B86" s="190" t="s">
        <v>207</v>
      </c>
      <c r="C86" s="190"/>
      <c r="D86" s="54" t="s">
        <v>337</v>
      </c>
      <c r="E86" s="99" t="s">
        <v>73</v>
      </c>
      <c r="F86" s="42">
        <f>COUNTA(H86:R86)</f>
        <v>0</v>
      </c>
      <c r="G86" s="33">
        <f>COUNTA(S86:AT86)</f>
        <v>0</v>
      </c>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13">
        <f>IF(E86="neattiecas",1,IF(E86="atbilst pilnībā",10,IF(E86="atbilst daļēji",100,IF(E86="neatbilst",1000,0))))</f>
        <v>10</v>
      </c>
      <c r="AV86" s="113">
        <v>77</v>
      </c>
      <c r="AW86" s="113" t="s">
        <v>672</v>
      </c>
      <c r="AX86" s="113"/>
      <c r="AY86" s="43"/>
      <c r="AZ86" s="41"/>
      <c r="BA86" s="15"/>
      <c r="BB86" s="15"/>
      <c r="BC86" s="105"/>
      <c r="BD86" s="6"/>
      <c r="BE86" s="6"/>
      <c r="BF86" s="168"/>
      <c r="BG86" s="6"/>
      <c r="BH86" s="57"/>
    </row>
    <row r="87" spans="1:60" ht="35.1" customHeight="1" outlineLevel="1" collapsed="1" x14ac:dyDescent="0.25">
      <c r="A87" s="76">
        <v>78</v>
      </c>
      <c r="B87" s="56" t="s">
        <v>34</v>
      </c>
      <c r="C87" s="191" t="s">
        <v>88</v>
      </c>
      <c r="D87" s="192"/>
      <c r="E87" s="98" t="str">
        <f>IF(AU87&gt;999,"neatbilst",IF(AU87&gt;99,"atbilst daļēji",IF(AU87&gt;9,"atbilst pilnībā",IF(AU87&gt;0,"neattiecas",0))))</f>
        <v>atbilst daļēji</v>
      </c>
      <c r="F87" s="48">
        <f>SUM(F88:F90)</f>
        <v>3</v>
      </c>
      <c r="G87" s="48">
        <f>SUM(G88:G90)</f>
        <v>3</v>
      </c>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113">
        <f>SUM(AU88:AU90)</f>
        <v>300</v>
      </c>
      <c r="AV87" s="113">
        <v>78</v>
      </c>
      <c r="AW87" s="113"/>
      <c r="AX87" s="113" t="s">
        <v>149</v>
      </c>
      <c r="AY87" s="48">
        <f>AK8</f>
        <v>3</v>
      </c>
      <c r="AZ87" s="50"/>
      <c r="BA87" s="51">
        <f>MIN(BA88:BA90)</f>
        <v>45717</v>
      </c>
      <c r="BB87" s="51">
        <f>MAX(BB88:BB90)</f>
        <v>45783</v>
      </c>
      <c r="BC87" s="104"/>
      <c r="BD87" s="50"/>
      <c r="BE87" s="52"/>
      <c r="BF87" s="53"/>
      <c r="BG87" s="53"/>
      <c r="BH87" s="58"/>
    </row>
    <row r="88" spans="1:60" s="7" customFormat="1" ht="222.75" hidden="1" customHeight="1" outlineLevel="2" x14ac:dyDescent="0.25">
      <c r="A88" s="76">
        <v>79</v>
      </c>
      <c r="B88" s="190" t="s">
        <v>208</v>
      </c>
      <c r="C88" s="190"/>
      <c r="D88" s="54" t="s">
        <v>338</v>
      </c>
      <c r="E88" s="99" t="s">
        <v>74</v>
      </c>
      <c r="F88" s="42">
        <f>COUNTA(H88:R88)</f>
        <v>1</v>
      </c>
      <c r="G88" s="33">
        <f>COUNTA(S88:AT88)</f>
        <v>1</v>
      </c>
      <c r="H88" s="17"/>
      <c r="I88" s="17"/>
      <c r="J88" s="17"/>
      <c r="K88" s="17"/>
      <c r="L88" s="17" t="s">
        <v>683</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t="s">
        <v>683</v>
      </c>
      <c r="AQ88" s="17"/>
      <c r="AR88" s="17"/>
      <c r="AS88" s="17"/>
      <c r="AT88" s="17"/>
      <c r="AU88" s="113">
        <f>IF(E88="neattiecas",1,IF(E88="atbilst pilnībā",10,IF(E88="atbilst daļēji",100,IF(E88="neatbilst",1000,0))))</f>
        <v>100</v>
      </c>
      <c r="AV88" s="113">
        <v>79</v>
      </c>
      <c r="AW88" s="113" t="s">
        <v>672</v>
      </c>
      <c r="AX88" s="113"/>
      <c r="AY88" s="43"/>
      <c r="AZ88" s="41">
        <v>3</v>
      </c>
      <c r="BA88" s="15">
        <v>45717</v>
      </c>
      <c r="BB88" s="15">
        <v>45782</v>
      </c>
      <c r="BC88" s="105" t="s">
        <v>82</v>
      </c>
      <c r="BD88" s="6" t="s">
        <v>790</v>
      </c>
      <c r="BE88" s="6" t="s">
        <v>741</v>
      </c>
      <c r="BF88" s="168" t="s">
        <v>741</v>
      </c>
      <c r="BG88" s="6" t="s">
        <v>741</v>
      </c>
      <c r="BH88" s="189" t="s">
        <v>819</v>
      </c>
    </row>
    <row r="89" spans="1:60" s="7" customFormat="1" ht="86.25" hidden="1" customHeight="1" outlineLevel="2" x14ac:dyDescent="0.25">
      <c r="A89" s="76">
        <v>80</v>
      </c>
      <c r="B89" s="190" t="s">
        <v>209</v>
      </c>
      <c r="C89" s="190"/>
      <c r="D89" s="54" t="s">
        <v>617</v>
      </c>
      <c r="E89" s="99" t="s">
        <v>74</v>
      </c>
      <c r="F89" s="42">
        <f>COUNTA(H89:R89)</f>
        <v>1</v>
      </c>
      <c r="G89" s="33">
        <f>COUNTA(S89:AT89)</f>
        <v>1</v>
      </c>
      <c r="H89" s="17"/>
      <c r="I89" s="17"/>
      <c r="J89" s="17"/>
      <c r="K89" s="17"/>
      <c r="L89" s="17" t="s">
        <v>683</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t="s">
        <v>683</v>
      </c>
      <c r="AL89" s="17"/>
      <c r="AM89" s="17"/>
      <c r="AN89" s="17"/>
      <c r="AO89" s="17"/>
      <c r="AP89" s="17"/>
      <c r="AQ89" s="17"/>
      <c r="AR89" s="17"/>
      <c r="AS89" s="17"/>
      <c r="AT89" s="17"/>
      <c r="AU89" s="113">
        <f>IF(E89="neattiecas",1,IF(E89="atbilst pilnībā",10,IF(E89="atbilst daļēji",100,IF(E89="neatbilst",1000,0))))</f>
        <v>100</v>
      </c>
      <c r="AV89" s="113">
        <v>80</v>
      </c>
      <c r="AW89" s="113" t="s">
        <v>672</v>
      </c>
      <c r="AX89" s="113"/>
      <c r="AY89" s="43"/>
      <c r="AZ89" s="41">
        <v>2</v>
      </c>
      <c r="BA89" s="6" t="s">
        <v>741</v>
      </c>
      <c r="BB89" s="15">
        <v>45783</v>
      </c>
      <c r="BC89" s="105" t="s">
        <v>82</v>
      </c>
      <c r="BD89" s="6" t="s">
        <v>681</v>
      </c>
      <c r="BE89" s="6" t="s">
        <v>741</v>
      </c>
      <c r="BF89" s="168" t="s">
        <v>741</v>
      </c>
      <c r="BG89" s="6" t="s">
        <v>741</v>
      </c>
      <c r="BH89" s="174" t="s">
        <v>699</v>
      </c>
    </row>
    <row r="90" spans="1:60" s="7" customFormat="1" ht="125.25" hidden="1" customHeight="1" outlineLevel="2" x14ac:dyDescent="0.25">
      <c r="A90" s="76">
        <v>81</v>
      </c>
      <c r="B90" s="190" t="s">
        <v>210</v>
      </c>
      <c r="C90" s="190"/>
      <c r="D90" s="54" t="s">
        <v>339</v>
      </c>
      <c r="E90" s="99" t="s">
        <v>74</v>
      </c>
      <c r="F90" s="42">
        <f>COUNTA(H90:R90)</f>
        <v>1</v>
      </c>
      <c r="G90" s="33">
        <f>COUNTA(S90:AT90)</f>
        <v>1</v>
      </c>
      <c r="H90" s="17"/>
      <c r="I90" s="17"/>
      <c r="J90" s="17"/>
      <c r="K90" s="17"/>
      <c r="L90" s="17" t="s">
        <v>683</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t="s">
        <v>683</v>
      </c>
      <c r="AL90" s="17"/>
      <c r="AM90" s="17"/>
      <c r="AN90" s="17"/>
      <c r="AO90" s="17"/>
      <c r="AP90" s="17"/>
      <c r="AQ90" s="17"/>
      <c r="AR90" s="17"/>
      <c r="AS90" s="17"/>
      <c r="AT90" s="17"/>
      <c r="AU90" s="113">
        <f>IF(E90="neattiecas",1,IF(E90="atbilst pilnībā",10,IF(E90="atbilst daļēji",100,IF(E90="neatbilst",1000,0))))</f>
        <v>100</v>
      </c>
      <c r="AV90" s="113">
        <v>81</v>
      </c>
      <c r="AW90" s="113" t="s">
        <v>672</v>
      </c>
      <c r="AX90" s="113"/>
      <c r="AY90" s="43"/>
      <c r="AZ90" s="41">
        <v>4</v>
      </c>
      <c r="BA90" s="6" t="s">
        <v>741</v>
      </c>
      <c r="BB90" s="15">
        <v>45783</v>
      </c>
      <c r="BC90" s="105" t="s">
        <v>82</v>
      </c>
      <c r="BD90" s="6" t="s">
        <v>681</v>
      </c>
      <c r="BE90" s="6" t="s">
        <v>741</v>
      </c>
      <c r="BF90" s="168" t="s">
        <v>741</v>
      </c>
      <c r="BG90" s="6" t="s">
        <v>741</v>
      </c>
      <c r="BH90" s="174" t="s">
        <v>820</v>
      </c>
    </row>
    <row r="91" spans="1:60" ht="35.1" customHeight="1" outlineLevel="1" collapsed="1" x14ac:dyDescent="0.25">
      <c r="A91" s="76">
        <v>82</v>
      </c>
      <c r="B91" s="56" t="s">
        <v>35</v>
      </c>
      <c r="C91" s="191" t="s">
        <v>36</v>
      </c>
      <c r="D91" s="192"/>
      <c r="E91" s="98" t="str">
        <f>IF(AU91&gt;999,"neatbilst",IF(AU91&gt;99,"atbilst daļēji",IF(AU91&gt;9,"atbilst pilnībā",IF(AU91&gt;0,"neattiecas",0))))</f>
        <v>atbilst pilnībā</v>
      </c>
      <c r="F91" s="48">
        <f>SUM(F92:F94)</f>
        <v>0</v>
      </c>
      <c r="G91" s="48">
        <f>SUM(G92:G94)</f>
        <v>0</v>
      </c>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113">
        <f>SUM(AU92:AU94)</f>
        <v>30</v>
      </c>
      <c r="AV91" s="113">
        <v>82</v>
      </c>
      <c r="AW91" s="113"/>
      <c r="AX91" s="113" t="s">
        <v>149</v>
      </c>
      <c r="AY91" s="48">
        <f>AL8</f>
        <v>2</v>
      </c>
      <c r="AZ91" s="50"/>
      <c r="BA91" s="51">
        <f>MIN(BA92:BA94)</f>
        <v>0</v>
      </c>
      <c r="BB91" s="51">
        <f>MAX(BB92:BB94)</f>
        <v>0</v>
      </c>
      <c r="BC91" s="104"/>
      <c r="BD91" s="50"/>
      <c r="BE91" s="52"/>
      <c r="BF91" s="53"/>
      <c r="BG91" s="53"/>
      <c r="BH91" s="58"/>
    </row>
    <row r="92" spans="1:60" s="7" customFormat="1" ht="35.1" hidden="1" customHeight="1" outlineLevel="2" x14ac:dyDescent="0.25">
      <c r="A92" s="76">
        <v>83</v>
      </c>
      <c r="B92" s="190" t="s">
        <v>211</v>
      </c>
      <c r="C92" s="190"/>
      <c r="D92" s="54" t="s">
        <v>618</v>
      </c>
      <c r="E92" s="99" t="s">
        <v>73</v>
      </c>
      <c r="F92" s="42">
        <f>COUNTA(H92:R92)</f>
        <v>0</v>
      </c>
      <c r="G92" s="33">
        <f>COUNTA(S92:AT92)</f>
        <v>0</v>
      </c>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13">
        <f>IF(E92="neattiecas",1,IF(E92="atbilst pilnībā",10,IF(E92="atbilst daļēji",100,IF(E92="neatbilst",1000,0))))</f>
        <v>10</v>
      </c>
      <c r="AV92" s="113">
        <v>83</v>
      </c>
      <c r="AW92" s="113" t="s">
        <v>672</v>
      </c>
      <c r="AX92" s="113"/>
      <c r="AY92" s="43"/>
      <c r="AZ92" s="41"/>
      <c r="BA92" s="15"/>
      <c r="BB92" s="15"/>
      <c r="BC92" s="105"/>
      <c r="BD92" s="6"/>
      <c r="BE92" s="6"/>
      <c r="BF92" s="168"/>
      <c r="BG92" s="6"/>
      <c r="BH92" s="57"/>
    </row>
    <row r="93" spans="1:60" s="7" customFormat="1" ht="24.95" hidden="1" customHeight="1" outlineLevel="2" x14ac:dyDescent="0.25">
      <c r="A93" s="76">
        <v>84</v>
      </c>
      <c r="B93" s="190" t="s">
        <v>212</v>
      </c>
      <c r="C93" s="190"/>
      <c r="D93" s="54" t="s">
        <v>340</v>
      </c>
      <c r="E93" s="99" t="s">
        <v>73</v>
      </c>
      <c r="F93" s="42">
        <f>COUNTA(H93:R93)</f>
        <v>0</v>
      </c>
      <c r="G93" s="33">
        <f>COUNTA(S93:AT93)</f>
        <v>0</v>
      </c>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13">
        <f>IF(E93="neattiecas",1,IF(E93="atbilst pilnībā",10,IF(E93="atbilst daļēji",100,IF(E93="neatbilst",1000,0))))</f>
        <v>10</v>
      </c>
      <c r="AV93" s="113">
        <v>84</v>
      </c>
      <c r="AW93" s="113" t="s">
        <v>672</v>
      </c>
      <c r="AX93" s="113"/>
      <c r="AY93" s="43"/>
      <c r="AZ93" s="41"/>
      <c r="BA93" s="15"/>
      <c r="BB93" s="15"/>
      <c r="BC93" s="105"/>
      <c r="BD93" s="6"/>
      <c r="BE93" s="6"/>
      <c r="BF93" s="168"/>
      <c r="BG93" s="6"/>
      <c r="BH93" s="57"/>
    </row>
    <row r="94" spans="1:60" s="7" customFormat="1" ht="35.1" hidden="1" customHeight="1" outlineLevel="2" x14ac:dyDescent="0.25">
      <c r="A94" s="76">
        <v>85</v>
      </c>
      <c r="B94" s="190" t="s">
        <v>213</v>
      </c>
      <c r="C94" s="190"/>
      <c r="D94" s="54" t="s">
        <v>341</v>
      </c>
      <c r="E94" s="99" t="s">
        <v>73</v>
      </c>
      <c r="F94" s="42">
        <f>COUNTA(H94:R94)</f>
        <v>0</v>
      </c>
      <c r="G94" s="33">
        <f>COUNTA(S94:AT94)</f>
        <v>0</v>
      </c>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13">
        <f>IF(E94="neattiecas",1,IF(E94="atbilst pilnībā",10,IF(E94="atbilst daļēji",100,IF(E94="neatbilst",1000,0))))</f>
        <v>10</v>
      </c>
      <c r="AV94" s="113">
        <v>85</v>
      </c>
      <c r="AW94" s="113" t="s">
        <v>672</v>
      </c>
      <c r="AX94" s="113"/>
      <c r="AY94" s="43"/>
      <c r="AZ94" s="41"/>
      <c r="BA94" s="15"/>
      <c r="BB94" s="15"/>
      <c r="BC94" s="105"/>
      <c r="BD94" s="6"/>
      <c r="BE94" s="6"/>
      <c r="BF94" s="168"/>
      <c r="BG94" s="6"/>
      <c r="BH94" s="57"/>
    </row>
    <row r="95" spans="1:60" ht="35.1" customHeight="1" outlineLevel="1" collapsed="1" x14ac:dyDescent="0.25">
      <c r="A95" s="76">
        <v>86</v>
      </c>
      <c r="B95" s="56" t="s">
        <v>37</v>
      </c>
      <c r="C95" s="191" t="s">
        <v>38</v>
      </c>
      <c r="D95" s="192"/>
      <c r="E95" s="98" t="str">
        <f>IF(AU95&gt;999,"neatbilst",IF(AU95&gt;99,"atbilst daļēji",IF(AU95&gt;9,"atbilst pilnībā",IF(AU95&gt;0,"neattiecas",0))))</f>
        <v>neatbilst</v>
      </c>
      <c r="F95" s="48">
        <f>SUM(F96:F97)</f>
        <v>5</v>
      </c>
      <c r="G95" s="48">
        <f>SUM(G96:G97)</f>
        <v>2</v>
      </c>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113">
        <f>SUM(AU96:AU97)</f>
        <v>2000</v>
      </c>
      <c r="AV95" s="113">
        <v>86</v>
      </c>
      <c r="AW95" s="113"/>
      <c r="AX95" s="113" t="s">
        <v>149</v>
      </c>
      <c r="AY95" s="48">
        <f>AM8</f>
        <v>0</v>
      </c>
      <c r="AZ95" s="50"/>
      <c r="BA95" s="51">
        <f>MIN(BA96:BA97)</f>
        <v>0</v>
      </c>
      <c r="BB95" s="51">
        <f>MAX(BB96:BB97)</f>
        <v>45841</v>
      </c>
      <c r="BC95" s="104"/>
      <c r="BD95" s="50"/>
      <c r="BE95" s="52"/>
      <c r="BF95" s="53"/>
      <c r="BG95" s="53"/>
      <c r="BH95" s="58"/>
    </row>
    <row r="96" spans="1:60" s="7" customFormat="1" ht="96.75" hidden="1" customHeight="1" outlineLevel="2" x14ac:dyDescent="0.25">
      <c r="A96" s="76">
        <v>87</v>
      </c>
      <c r="B96" s="190" t="s">
        <v>214</v>
      </c>
      <c r="C96" s="190"/>
      <c r="D96" s="54" t="s">
        <v>342</v>
      </c>
      <c r="E96" s="99" t="s">
        <v>78</v>
      </c>
      <c r="F96" s="42">
        <f>COUNTA(H96:R96)</f>
        <v>3</v>
      </c>
      <c r="G96" s="33">
        <f>COUNTA(S96:AT96)</f>
        <v>1</v>
      </c>
      <c r="H96" s="17"/>
      <c r="I96" s="17"/>
      <c r="J96" s="17" t="s">
        <v>683</v>
      </c>
      <c r="K96" s="17"/>
      <c r="L96" s="17"/>
      <c r="M96" s="17"/>
      <c r="N96" s="17"/>
      <c r="O96" s="17" t="s">
        <v>683</v>
      </c>
      <c r="P96" s="17" t="s">
        <v>683</v>
      </c>
      <c r="Q96" s="17"/>
      <c r="R96" s="17"/>
      <c r="S96" s="17"/>
      <c r="T96" s="17"/>
      <c r="U96" s="17" t="s">
        <v>683</v>
      </c>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13">
        <f>IF(E96="neattiecas",1,IF(E96="atbilst pilnībā",10,IF(E96="atbilst daļēji",100,IF(E96="neatbilst",1000,0))))</f>
        <v>1000</v>
      </c>
      <c r="AV96" s="113">
        <v>87</v>
      </c>
      <c r="AW96" s="113" t="s">
        <v>672</v>
      </c>
      <c r="AX96" s="113"/>
      <c r="AY96" s="43"/>
      <c r="AZ96" s="41">
        <v>3</v>
      </c>
      <c r="BA96" s="6" t="s">
        <v>741</v>
      </c>
      <c r="BB96" s="15">
        <v>45841</v>
      </c>
      <c r="BC96" s="105" t="s">
        <v>82</v>
      </c>
      <c r="BD96" s="6" t="s">
        <v>681</v>
      </c>
      <c r="BE96" s="6" t="s">
        <v>741</v>
      </c>
      <c r="BF96" s="168" t="s">
        <v>741</v>
      </c>
      <c r="BG96" s="6" t="s">
        <v>741</v>
      </c>
      <c r="BH96" s="57" t="s">
        <v>821</v>
      </c>
    </row>
    <row r="97" spans="1:60" s="7" customFormat="1" ht="137.25" hidden="1" customHeight="1" outlineLevel="2" x14ac:dyDescent="0.25">
      <c r="A97" s="76">
        <v>88</v>
      </c>
      <c r="B97" s="190" t="s">
        <v>215</v>
      </c>
      <c r="C97" s="190"/>
      <c r="D97" s="54" t="s">
        <v>343</v>
      </c>
      <c r="E97" s="99" t="s">
        <v>78</v>
      </c>
      <c r="F97" s="42">
        <f>COUNTA(H97:R97)</f>
        <v>2</v>
      </c>
      <c r="G97" s="33">
        <f>COUNTA(S97:AT97)</f>
        <v>1</v>
      </c>
      <c r="H97" s="17"/>
      <c r="I97" s="17"/>
      <c r="J97" s="17" t="s">
        <v>683</v>
      </c>
      <c r="K97" s="17"/>
      <c r="L97" s="17"/>
      <c r="M97" s="17"/>
      <c r="N97" s="17"/>
      <c r="O97" s="17"/>
      <c r="P97" s="17" t="s">
        <v>683</v>
      </c>
      <c r="Q97" s="17"/>
      <c r="R97" s="17"/>
      <c r="S97" s="17"/>
      <c r="T97" s="17"/>
      <c r="U97" s="17" t="s">
        <v>683</v>
      </c>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13">
        <f>IF(E97="neattiecas",1,IF(E97="atbilst pilnībā",10,IF(E97="atbilst daļēji",100,IF(E97="neatbilst",1000,0))))</f>
        <v>1000</v>
      </c>
      <c r="AV97" s="113">
        <v>88</v>
      </c>
      <c r="AW97" s="113" t="s">
        <v>672</v>
      </c>
      <c r="AX97" s="113"/>
      <c r="AY97" s="43"/>
      <c r="AZ97" s="41">
        <v>3</v>
      </c>
      <c r="BA97" s="6" t="s">
        <v>741</v>
      </c>
      <c r="BB97" s="15">
        <v>45841</v>
      </c>
      <c r="BC97" s="105" t="s">
        <v>82</v>
      </c>
      <c r="BD97" s="6" t="s">
        <v>681</v>
      </c>
      <c r="BE97" s="6" t="s">
        <v>741</v>
      </c>
      <c r="BF97" s="168" t="s">
        <v>741</v>
      </c>
      <c r="BG97" s="6" t="s">
        <v>741</v>
      </c>
      <c r="BH97" s="57" t="s">
        <v>822</v>
      </c>
    </row>
    <row r="98" spans="1:60" ht="35.1" customHeight="1" outlineLevel="1" collapsed="1" x14ac:dyDescent="0.25">
      <c r="A98" s="76">
        <v>89</v>
      </c>
      <c r="B98" s="56" t="s">
        <v>39</v>
      </c>
      <c r="C98" s="191" t="s">
        <v>40</v>
      </c>
      <c r="D98" s="192"/>
      <c r="E98" s="98" t="str">
        <f>IF(AU98&gt;999,"neatbilst",IF(AU98&gt;99,"atbilst daļēji",IF(AU98&gt;9,"atbilst pilnībā",IF(AU98&gt;0,"neattiecas",0))))</f>
        <v>neatbilst</v>
      </c>
      <c r="F98" s="48">
        <f>SUM(F99:F102)</f>
        <v>6</v>
      </c>
      <c r="G98" s="48">
        <f>SUM(G99:G102)</f>
        <v>4</v>
      </c>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113">
        <f>SUM(AU99:AU102)</f>
        <v>3100</v>
      </c>
      <c r="AV98" s="113">
        <v>89</v>
      </c>
      <c r="AW98" s="113"/>
      <c r="AX98" s="113" t="s">
        <v>149</v>
      </c>
      <c r="AY98" s="48">
        <f>AN8</f>
        <v>2</v>
      </c>
      <c r="AZ98" s="50"/>
      <c r="BA98" s="51">
        <f>MIN(BA99:BA102)</f>
        <v>45658</v>
      </c>
      <c r="BB98" s="51">
        <f>MAX(BB99:BB102)</f>
        <v>46388</v>
      </c>
      <c r="BC98" s="104"/>
      <c r="BD98" s="50"/>
      <c r="BE98" s="52"/>
      <c r="BF98" s="53"/>
      <c r="BG98" s="53"/>
      <c r="BH98" s="58"/>
    </row>
    <row r="99" spans="1:60" s="7" customFormat="1" ht="165.95" hidden="1" customHeight="1" outlineLevel="2" x14ac:dyDescent="0.25">
      <c r="A99" s="76">
        <v>90</v>
      </c>
      <c r="B99" s="190" t="s">
        <v>216</v>
      </c>
      <c r="C99" s="190"/>
      <c r="D99" s="54" t="s">
        <v>344</v>
      </c>
      <c r="E99" s="99" t="s">
        <v>78</v>
      </c>
      <c r="F99" s="42">
        <f>COUNTA(H99:R99)</f>
        <v>2</v>
      </c>
      <c r="G99" s="33">
        <f>COUNTA(S99:AT99)</f>
        <v>1</v>
      </c>
      <c r="H99" s="17"/>
      <c r="I99" s="17"/>
      <c r="J99" s="17" t="s">
        <v>683</v>
      </c>
      <c r="K99" s="17"/>
      <c r="L99" s="17"/>
      <c r="M99" s="17"/>
      <c r="N99" s="17"/>
      <c r="O99" s="17"/>
      <c r="P99" s="17"/>
      <c r="Q99" s="17" t="s">
        <v>683</v>
      </c>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t="s">
        <v>683</v>
      </c>
      <c r="AP99" s="17"/>
      <c r="AQ99" s="17"/>
      <c r="AR99" s="17"/>
      <c r="AS99" s="17"/>
      <c r="AT99" s="17"/>
      <c r="AU99" s="113">
        <f>IF(E99="neattiecas",1,IF(E99="atbilst pilnībā",10,IF(E99="atbilst daļēji",100,IF(E99="neatbilst",1000,0))))</f>
        <v>1000</v>
      </c>
      <c r="AV99" s="113">
        <v>90</v>
      </c>
      <c r="AW99" s="113" t="s">
        <v>672</v>
      </c>
      <c r="AX99" s="113"/>
      <c r="AY99" s="43"/>
      <c r="AZ99" s="41">
        <v>2</v>
      </c>
      <c r="BA99" s="15">
        <v>45658</v>
      </c>
      <c r="BB99" s="15">
        <v>45746</v>
      </c>
      <c r="BC99" s="105" t="s">
        <v>82</v>
      </c>
      <c r="BD99" s="6" t="s">
        <v>747</v>
      </c>
      <c r="BE99" s="6" t="s">
        <v>741</v>
      </c>
      <c r="BF99" s="168" t="s">
        <v>741</v>
      </c>
      <c r="BG99" s="6" t="s">
        <v>741</v>
      </c>
      <c r="BH99" s="57" t="s">
        <v>823</v>
      </c>
    </row>
    <row r="100" spans="1:60" s="7" customFormat="1" ht="150.6" hidden="1" customHeight="1" outlineLevel="2" x14ac:dyDescent="0.25">
      <c r="A100" s="76">
        <v>91</v>
      </c>
      <c r="B100" s="190" t="s">
        <v>217</v>
      </c>
      <c r="C100" s="190"/>
      <c r="D100" s="54" t="s">
        <v>345</v>
      </c>
      <c r="E100" s="99" t="s">
        <v>78</v>
      </c>
      <c r="F100" s="42">
        <f>COUNTA(H100:R100)</f>
        <v>2</v>
      </c>
      <c r="G100" s="33">
        <f>COUNTA(S100:AT100)</f>
        <v>1</v>
      </c>
      <c r="H100" s="17"/>
      <c r="I100" s="17"/>
      <c r="J100" s="17" t="s">
        <v>683</v>
      </c>
      <c r="K100" s="17"/>
      <c r="L100" s="17"/>
      <c r="M100" s="17"/>
      <c r="N100" s="17"/>
      <c r="O100" s="17"/>
      <c r="P100" s="17" t="s">
        <v>683</v>
      </c>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t="s">
        <v>683</v>
      </c>
      <c r="AO100" s="17"/>
      <c r="AP100" s="17"/>
      <c r="AQ100" s="17"/>
      <c r="AR100" s="17"/>
      <c r="AS100" s="17"/>
      <c r="AT100" s="17"/>
      <c r="AU100" s="113">
        <f>IF(E100="neattiecas",1,IF(E100="atbilst pilnībā",10,IF(E100="atbilst daļēji",100,IF(E100="neatbilst",1000,0))))</f>
        <v>1000</v>
      </c>
      <c r="AV100" s="113">
        <v>91</v>
      </c>
      <c r="AW100" s="113" t="s">
        <v>672</v>
      </c>
      <c r="AX100" s="113"/>
      <c r="AY100" s="43"/>
      <c r="AZ100" s="41">
        <v>2</v>
      </c>
      <c r="BA100" s="6" t="s">
        <v>741</v>
      </c>
      <c r="BB100" s="15">
        <v>46388</v>
      </c>
      <c r="BC100" s="105" t="s">
        <v>82</v>
      </c>
      <c r="BD100" s="6" t="s">
        <v>747</v>
      </c>
      <c r="BE100" s="6" t="s">
        <v>741</v>
      </c>
      <c r="BF100" s="168" t="s">
        <v>741</v>
      </c>
      <c r="BG100" s="6" t="s">
        <v>741</v>
      </c>
      <c r="BH100" s="57" t="s">
        <v>824</v>
      </c>
    </row>
    <row r="101" spans="1:60" s="7" customFormat="1" ht="108.95" hidden="1" customHeight="1" outlineLevel="2" x14ac:dyDescent="0.25">
      <c r="A101" s="76">
        <v>92</v>
      </c>
      <c r="B101" s="190" t="s">
        <v>218</v>
      </c>
      <c r="C101" s="190"/>
      <c r="D101" s="54" t="s">
        <v>346</v>
      </c>
      <c r="E101" s="99" t="s">
        <v>78</v>
      </c>
      <c r="F101" s="42">
        <f>COUNTA(H101:R101)</f>
        <v>1</v>
      </c>
      <c r="G101" s="33">
        <f>COUNTA(S101:AT101)</f>
        <v>1</v>
      </c>
      <c r="H101" s="17"/>
      <c r="I101" s="17"/>
      <c r="J101" s="17"/>
      <c r="K101" s="17"/>
      <c r="L101" s="17"/>
      <c r="M101" s="17"/>
      <c r="N101" s="17"/>
      <c r="O101" s="17"/>
      <c r="P101" s="17" t="s">
        <v>683</v>
      </c>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t="s">
        <v>683</v>
      </c>
      <c r="AQ101" s="17"/>
      <c r="AR101" s="17"/>
      <c r="AS101" s="17"/>
      <c r="AT101" s="17"/>
      <c r="AU101" s="113">
        <f>IF(E101="neattiecas",1,IF(E101="atbilst pilnībā",10,IF(E101="atbilst daļēji",100,IF(E101="neatbilst",1000,0))))</f>
        <v>1000</v>
      </c>
      <c r="AV101" s="113">
        <v>92</v>
      </c>
      <c r="AW101" s="113" t="s">
        <v>672</v>
      </c>
      <c r="AX101" s="113"/>
      <c r="AY101" s="43"/>
      <c r="AZ101" s="41">
        <v>2</v>
      </c>
      <c r="BA101" s="6" t="s">
        <v>741</v>
      </c>
      <c r="BB101" s="15">
        <v>46388</v>
      </c>
      <c r="BC101" s="105" t="s">
        <v>82</v>
      </c>
      <c r="BD101" s="6" t="s">
        <v>747</v>
      </c>
      <c r="BE101" s="6" t="s">
        <v>741</v>
      </c>
      <c r="BF101" s="168" t="s">
        <v>741</v>
      </c>
      <c r="BG101" s="6" t="s">
        <v>741</v>
      </c>
      <c r="BH101" s="57" t="s">
        <v>825</v>
      </c>
    </row>
    <row r="102" spans="1:60" s="7" customFormat="1" ht="125.1" hidden="1" customHeight="1" outlineLevel="2" x14ac:dyDescent="0.25">
      <c r="A102" s="76">
        <v>93</v>
      </c>
      <c r="B102" s="190" t="s">
        <v>219</v>
      </c>
      <c r="C102" s="190"/>
      <c r="D102" s="54" t="s">
        <v>347</v>
      </c>
      <c r="E102" s="99" t="s">
        <v>74</v>
      </c>
      <c r="F102" s="42">
        <f>COUNTA(H102:R102)</f>
        <v>1</v>
      </c>
      <c r="G102" s="33">
        <f>COUNTA(S102:AT102)</f>
        <v>1</v>
      </c>
      <c r="H102" s="17"/>
      <c r="I102" s="17"/>
      <c r="J102" s="17"/>
      <c r="K102" s="17"/>
      <c r="L102" s="17"/>
      <c r="M102" s="17"/>
      <c r="N102" s="17"/>
      <c r="O102" s="17"/>
      <c r="P102" s="17" t="s">
        <v>683</v>
      </c>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t="s">
        <v>683</v>
      </c>
      <c r="AP102" s="17"/>
      <c r="AQ102" s="17"/>
      <c r="AR102" s="17"/>
      <c r="AS102" s="17"/>
      <c r="AT102" s="17"/>
      <c r="AU102" s="113">
        <f>IF(E102="neattiecas",1,IF(E102="atbilst pilnībā",10,IF(E102="atbilst daļēji",100,IF(E102="neatbilst",1000,0))))</f>
        <v>100</v>
      </c>
      <c r="AV102" s="113">
        <v>93</v>
      </c>
      <c r="AW102" s="113" t="s">
        <v>672</v>
      </c>
      <c r="AX102" s="113"/>
      <c r="AY102" s="43"/>
      <c r="AZ102" s="41">
        <v>2</v>
      </c>
      <c r="BA102" s="6" t="s">
        <v>741</v>
      </c>
      <c r="BB102" s="15">
        <v>45658</v>
      </c>
      <c r="BC102" s="105" t="s">
        <v>82</v>
      </c>
      <c r="BD102" s="6" t="s">
        <v>747</v>
      </c>
      <c r="BE102" s="6" t="s">
        <v>741</v>
      </c>
      <c r="BF102" s="168" t="s">
        <v>741</v>
      </c>
      <c r="BG102" s="6" t="s">
        <v>741</v>
      </c>
      <c r="BH102" s="57" t="s">
        <v>826</v>
      </c>
    </row>
    <row r="103" spans="1:60" ht="35.1" customHeight="1" outlineLevel="1" collapsed="1" x14ac:dyDescent="0.25">
      <c r="A103" s="76">
        <v>94</v>
      </c>
      <c r="B103" s="56" t="s">
        <v>41</v>
      </c>
      <c r="C103" s="191" t="s">
        <v>150</v>
      </c>
      <c r="D103" s="192"/>
      <c r="E103" s="98" t="str">
        <f>IF(AU103&gt;999,"neatbilst",IF(AU103&gt;99,"atbilst daļēji",IF(AU103&gt;9,"atbilst pilnībā",IF(AU103&gt;0,"neattiecas",0))))</f>
        <v>neatbilst</v>
      </c>
      <c r="F103" s="48">
        <f>SUM(F104:F108)</f>
        <v>6</v>
      </c>
      <c r="G103" s="48">
        <f>SUM(G104:G108)</f>
        <v>5</v>
      </c>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113">
        <f>SUM(AU104:AU108)</f>
        <v>5000</v>
      </c>
      <c r="AV103" s="113">
        <v>94</v>
      </c>
      <c r="AW103" s="113"/>
      <c r="AX103" s="113" t="s">
        <v>149</v>
      </c>
      <c r="AY103" s="48">
        <f>AO8</f>
        <v>8</v>
      </c>
      <c r="AZ103" s="50"/>
      <c r="BA103" s="51">
        <f>MIN(BA104:BA108)</f>
        <v>0</v>
      </c>
      <c r="BB103" s="51">
        <f>MAX(BB104:BB108)</f>
        <v>46174</v>
      </c>
      <c r="BC103" s="104"/>
      <c r="BD103" s="50"/>
      <c r="BE103" s="52"/>
      <c r="BF103" s="53"/>
      <c r="BG103" s="53"/>
      <c r="BH103" s="58"/>
    </row>
    <row r="104" spans="1:60" s="7" customFormat="1" ht="163.5" hidden="1" customHeight="1" outlineLevel="2" x14ac:dyDescent="0.25">
      <c r="A104" s="76">
        <v>95</v>
      </c>
      <c r="B104" s="190" t="s">
        <v>220</v>
      </c>
      <c r="C104" s="190"/>
      <c r="D104" s="54" t="s">
        <v>348</v>
      </c>
      <c r="E104" s="99" t="s">
        <v>78</v>
      </c>
      <c r="F104" s="42">
        <f>COUNTA(H104:R104)</f>
        <v>2</v>
      </c>
      <c r="G104" s="33">
        <f>COUNTA(S104:AT104)</f>
        <v>1</v>
      </c>
      <c r="H104" s="17"/>
      <c r="I104" s="17"/>
      <c r="J104" s="17" t="s">
        <v>683</v>
      </c>
      <c r="K104" s="17"/>
      <c r="L104" s="17"/>
      <c r="M104" s="17"/>
      <c r="N104" s="17"/>
      <c r="O104" s="17"/>
      <c r="P104" s="17" t="s">
        <v>683</v>
      </c>
      <c r="Q104" s="17"/>
      <c r="R104" s="17"/>
      <c r="S104" s="17"/>
      <c r="T104" s="17"/>
      <c r="U104" s="17"/>
      <c r="V104" s="17"/>
      <c r="W104" s="17"/>
      <c r="X104" s="17" t="s">
        <v>683</v>
      </c>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13">
        <f>IF(E104="neattiecas",1,IF(E104="atbilst pilnībā",10,IF(E104="atbilst daļēji",100,IF(E104="neatbilst",1000,0))))</f>
        <v>1000</v>
      </c>
      <c r="AV104" s="113">
        <v>95</v>
      </c>
      <c r="AW104" s="113" t="s">
        <v>672</v>
      </c>
      <c r="AX104" s="113"/>
      <c r="AY104" s="43"/>
      <c r="AZ104" s="41">
        <v>2</v>
      </c>
      <c r="BA104" s="6" t="s">
        <v>741</v>
      </c>
      <c r="BB104" s="15">
        <v>46023</v>
      </c>
      <c r="BC104" s="105" t="s">
        <v>82</v>
      </c>
      <c r="BD104" s="6" t="s">
        <v>747</v>
      </c>
      <c r="BE104" s="6" t="s">
        <v>741</v>
      </c>
      <c r="BF104" s="168" t="s">
        <v>741</v>
      </c>
      <c r="BG104" s="6" t="s">
        <v>741</v>
      </c>
      <c r="BH104" s="57" t="s">
        <v>827</v>
      </c>
    </row>
    <row r="105" spans="1:60" s="7" customFormat="1" ht="72.75" hidden="1" customHeight="1" outlineLevel="2" x14ac:dyDescent="0.25">
      <c r="A105" s="76">
        <v>96</v>
      </c>
      <c r="B105" s="190" t="s">
        <v>221</v>
      </c>
      <c r="C105" s="190"/>
      <c r="D105" s="54" t="s">
        <v>349</v>
      </c>
      <c r="E105" s="99" t="s">
        <v>78</v>
      </c>
      <c r="F105" s="42">
        <f>COUNTA(H105:R105)</f>
        <v>1</v>
      </c>
      <c r="G105" s="33">
        <f>COUNTA(S105:AT105)</f>
        <v>1</v>
      </c>
      <c r="H105" s="17"/>
      <c r="I105" s="17"/>
      <c r="J105" s="17"/>
      <c r="K105" s="17"/>
      <c r="L105" s="17"/>
      <c r="M105" s="17"/>
      <c r="N105" s="17"/>
      <c r="O105" s="17"/>
      <c r="P105" s="17" t="s">
        <v>683</v>
      </c>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t="s">
        <v>683</v>
      </c>
      <c r="AP105" s="17"/>
      <c r="AQ105" s="17"/>
      <c r="AR105" s="17"/>
      <c r="AS105" s="17"/>
      <c r="AT105" s="17"/>
      <c r="AU105" s="113">
        <f>IF(E105="neattiecas",1,IF(E105="atbilst pilnībā",10,IF(E105="atbilst daļēji",100,IF(E105="neatbilst",1000,0))))</f>
        <v>1000</v>
      </c>
      <c r="AV105" s="113">
        <v>96</v>
      </c>
      <c r="AW105" s="113" t="s">
        <v>672</v>
      </c>
      <c r="AX105" s="113"/>
      <c r="AY105" s="43"/>
      <c r="AZ105" s="41">
        <v>2</v>
      </c>
      <c r="BA105" s="6" t="s">
        <v>741</v>
      </c>
      <c r="BB105" s="15">
        <v>46023</v>
      </c>
      <c r="BC105" s="105" t="s">
        <v>82</v>
      </c>
      <c r="BD105" s="6" t="s">
        <v>747</v>
      </c>
      <c r="BE105" s="6" t="s">
        <v>741</v>
      </c>
      <c r="BF105" s="168" t="s">
        <v>741</v>
      </c>
      <c r="BG105" s="6" t="s">
        <v>741</v>
      </c>
      <c r="BH105" s="57" t="s">
        <v>828</v>
      </c>
    </row>
    <row r="106" spans="1:60" s="7" customFormat="1" ht="85.5" hidden="1" customHeight="1" outlineLevel="2" x14ac:dyDescent="0.25">
      <c r="A106" s="76">
        <v>97</v>
      </c>
      <c r="B106" s="190" t="s">
        <v>222</v>
      </c>
      <c r="C106" s="190"/>
      <c r="D106" s="54" t="s">
        <v>350</v>
      </c>
      <c r="E106" s="99" t="s">
        <v>78</v>
      </c>
      <c r="F106" s="42">
        <f>COUNTA(H106:R106)</f>
        <v>1</v>
      </c>
      <c r="G106" s="33">
        <f>COUNTA(S106:AT106)</f>
        <v>1</v>
      </c>
      <c r="H106" s="17"/>
      <c r="I106" s="17"/>
      <c r="J106" s="17"/>
      <c r="K106" s="17"/>
      <c r="L106" s="17"/>
      <c r="M106" s="17"/>
      <c r="N106" s="17"/>
      <c r="O106" s="17"/>
      <c r="P106" s="17" t="s">
        <v>683</v>
      </c>
      <c r="Q106" s="17"/>
      <c r="R106" s="17"/>
      <c r="S106" s="17"/>
      <c r="T106" s="17"/>
      <c r="U106" s="17"/>
      <c r="V106" s="17"/>
      <c r="W106" s="17"/>
      <c r="X106" s="17"/>
      <c r="Y106" s="17"/>
      <c r="Z106" s="17"/>
      <c r="AA106" s="17"/>
      <c r="AB106" s="17"/>
      <c r="AC106" s="17"/>
      <c r="AD106" s="17" t="s">
        <v>683</v>
      </c>
      <c r="AE106" s="17"/>
      <c r="AF106" s="17"/>
      <c r="AG106" s="17"/>
      <c r="AH106" s="17"/>
      <c r="AI106" s="17"/>
      <c r="AJ106" s="17"/>
      <c r="AK106" s="17"/>
      <c r="AL106" s="17"/>
      <c r="AM106" s="17"/>
      <c r="AN106" s="17"/>
      <c r="AO106" s="17"/>
      <c r="AP106" s="17"/>
      <c r="AQ106" s="17"/>
      <c r="AR106" s="17"/>
      <c r="AS106" s="17"/>
      <c r="AT106" s="17"/>
      <c r="AU106" s="113">
        <f>IF(E106="neattiecas",1,IF(E106="atbilst pilnībā",10,IF(E106="atbilst daļēji",100,IF(E106="neatbilst",1000,0))))</f>
        <v>1000</v>
      </c>
      <c r="AV106" s="113">
        <v>97</v>
      </c>
      <c r="AW106" s="113" t="s">
        <v>672</v>
      </c>
      <c r="AX106" s="113"/>
      <c r="AY106" s="43"/>
      <c r="AZ106" s="41">
        <v>2</v>
      </c>
      <c r="BA106" s="6" t="s">
        <v>741</v>
      </c>
      <c r="BB106" s="15">
        <v>46023</v>
      </c>
      <c r="BC106" s="105" t="s">
        <v>82</v>
      </c>
      <c r="BD106" s="6" t="s">
        <v>747</v>
      </c>
      <c r="BE106" s="6" t="s">
        <v>741</v>
      </c>
      <c r="BF106" s="168" t="s">
        <v>741</v>
      </c>
      <c r="BG106" s="6" t="s">
        <v>741</v>
      </c>
      <c r="BH106" s="57" t="s">
        <v>700</v>
      </c>
    </row>
    <row r="107" spans="1:60" s="7" customFormat="1" ht="58.5" hidden="1" customHeight="1" outlineLevel="2" x14ac:dyDescent="0.25">
      <c r="A107" s="76">
        <v>98</v>
      </c>
      <c r="B107" s="190" t="s">
        <v>223</v>
      </c>
      <c r="C107" s="190"/>
      <c r="D107" s="54" t="s">
        <v>351</v>
      </c>
      <c r="E107" s="99" t="s">
        <v>78</v>
      </c>
      <c r="F107" s="42">
        <f>COUNTA(H107:R107)</f>
        <v>1</v>
      </c>
      <c r="G107" s="33">
        <f>COUNTA(S107:AT107)</f>
        <v>1</v>
      </c>
      <c r="H107" s="17"/>
      <c r="I107" s="17"/>
      <c r="J107" s="17"/>
      <c r="K107" s="17"/>
      <c r="L107" s="17"/>
      <c r="M107" s="17"/>
      <c r="N107" s="17"/>
      <c r="O107" s="17"/>
      <c r="P107" s="17" t="s">
        <v>683</v>
      </c>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t="s">
        <v>683</v>
      </c>
      <c r="AP107" s="17"/>
      <c r="AQ107" s="17"/>
      <c r="AR107" s="17"/>
      <c r="AS107" s="17"/>
      <c r="AT107" s="17"/>
      <c r="AU107" s="113">
        <f>IF(E107="neattiecas",1,IF(E107="atbilst pilnībā",10,IF(E107="atbilst daļēji",100,IF(E107="neatbilst",1000,0))))</f>
        <v>1000</v>
      </c>
      <c r="AV107" s="113">
        <v>98</v>
      </c>
      <c r="AW107" s="113" t="s">
        <v>672</v>
      </c>
      <c r="AX107" s="113"/>
      <c r="AY107" s="43"/>
      <c r="AZ107" s="41">
        <v>2</v>
      </c>
      <c r="BA107" s="6" t="s">
        <v>741</v>
      </c>
      <c r="BB107" s="15">
        <v>46023</v>
      </c>
      <c r="BC107" s="105" t="s">
        <v>82</v>
      </c>
      <c r="BD107" s="6" t="s">
        <v>747</v>
      </c>
      <c r="BE107" s="6" t="s">
        <v>741</v>
      </c>
      <c r="BF107" s="168" t="s">
        <v>741</v>
      </c>
      <c r="BG107" s="6" t="s">
        <v>741</v>
      </c>
      <c r="BH107" s="57" t="s">
        <v>829</v>
      </c>
    </row>
    <row r="108" spans="1:60" s="7" customFormat="1" ht="87" hidden="1" customHeight="1" outlineLevel="2" x14ac:dyDescent="0.25">
      <c r="A108" s="76">
        <v>99</v>
      </c>
      <c r="B108" s="190" t="s">
        <v>224</v>
      </c>
      <c r="C108" s="190"/>
      <c r="D108" s="54" t="s">
        <v>352</v>
      </c>
      <c r="E108" s="99" t="s">
        <v>78</v>
      </c>
      <c r="F108" s="42">
        <f>COUNTA(H108:R108)</f>
        <v>1</v>
      </c>
      <c r="G108" s="33">
        <f>COUNTA(S108:AT108)</f>
        <v>1</v>
      </c>
      <c r="H108" s="17"/>
      <c r="I108" s="17"/>
      <c r="J108" s="17"/>
      <c r="K108" s="17"/>
      <c r="L108" s="17"/>
      <c r="M108" s="17"/>
      <c r="N108" s="17"/>
      <c r="O108" s="17"/>
      <c r="P108" s="17" t="s">
        <v>683</v>
      </c>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t="s">
        <v>683</v>
      </c>
      <c r="AP108" s="17"/>
      <c r="AQ108" s="17"/>
      <c r="AR108" s="17"/>
      <c r="AS108" s="17"/>
      <c r="AT108" s="17"/>
      <c r="AU108" s="113">
        <f>IF(E108="neattiecas",1,IF(E108="atbilst pilnībā",10,IF(E108="atbilst daļēji",100,IF(E108="neatbilst",1000,0))))</f>
        <v>1000</v>
      </c>
      <c r="AV108" s="113">
        <v>99</v>
      </c>
      <c r="AW108" s="113" t="s">
        <v>672</v>
      </c>
      <c r="AX108" s="113"/>
      <c r="AY108" s="43"/>
      <c r="AZ108" s="41">
        <v>3</v>
      </c>
      <c r="BA108" s="6" t="s">
        <v>741</v>
      </c>
      <c r="BB108" s="15">
        <v>46174</v>
      </c>
      <c r="BC108" s="105" t="s">
        <v>82</v>
      </c>
      <c r="BD108" s="6" t="s">
        <v>747</v>
      </c>
      <c r="BE108" s="6" t="s">
        <v>741</v>
      </c>
      <c r="BF108" s="168" t="s">
        <v>741</v>
      </c>
      <c r="BG108" s="6" t="s">
        <v>741</v>
      </c>
      <c r="BH108" s="57" t="s">
        <v>830</v>
      </c>
    </row>
    <row r="109" spans="1:60" ht="35.1" customHeight="1" outlineLevel="1" collapsed="1" x14ac:dyDescent="0.25">
      <c r="A109" s="76">
        <v>100</v>
      </c>
      <c r="B109" s="56" t="s">
        <v>42</v>
      </c>
      <c r="C109" s="191" t="s">
        <v>43</v>
      </c>
      <c r="D109" s="192"/>
      <c r="E109" s="98" t="str">
        <f>IF(AU109&gt;999,"neatbilst",IF(AU109&gt;99,"atbilst daļēji",IF(AU109&gt;9,"atbilst pilnībā",IF(AU109&gt;0,"neattiecas",0))))</f>
        <v>neatbilst</v>
      </c>
      <c r="F109" s="48">
        <f>SUM(F110:F112)</f>
        <v>4</v>
      </c>
      <c r="G109" s="48">
        <f>SUM(G110:G112)</f>
        <v>4</v>
      </c>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113">
        <f>SUM(AU110:AU112)</f>
        <v>1200</v>
      </c>
      <c r="AV109" s="113">
        <v>100</v>
      </c>
      <c r="AW109" s="113"/>
      <c r="AX109" s="113" t="s">
        <v>149</v>
      </c>
      <c r="AY109" s="48">
        <f>AP8</f>
        <v>13</v>
      </c>
      <c r="AZ109" s="50"/>
      <c r="BA109" s="51">
        <f>MIN(BA110:BA112)</f>
        <v>0</v>
      </c>
      <c r="BB109" s="51">
        <f>MAX(BB110:BB112)</f>
        <v>45931</v>
      </c>
      <c r="BC109" s="104"/>
      <c r="BD109" s="50"/>
      <c r="BE109" s="52"/>
      <c r="BF109" s="53"/>
      <c r="BG109" s="53"/>
      <c r="BH109" s="58"/>
    </row>
    <row r="110" spans="1:60" s="7" customFormat="1" ht="159.75" hidden="1" customHeight="1" outlineLevel="2" x14ac:dyDescent="0.25">
      <c r="A110" s="76">
        <v>101</v>
      </c>
      <c r="B110" s="190" t="s">
        <v>225</v>
      </c>
      <c r="C110" s="190"/>
      <c r="D110" s="54" t="s">
        <v>353</v>
      </c>
      <c r="E110" s="99" t="s">
        <v>74</v>
      </c>
      <c r="F110" s="42">
        <f>COUNTA(H110:R110)</f>
        <v>2</v>
      </c>
      <c r="G110" s="33">
        <f>COUNTA(S110:AT110)</f>
        <v>1</v>
      </c>
      <c r="H110" s="17"/>
      <c r="I110" s="17"/>
      <c r="J110" s="17"/>
      <c r="K110" s="17" t="s">
        <v>683</v>
      </c>
      <c r="L110" s="17"/>
      <c r="M110" s="17"/>
      <c r="N110" s="17"/>
      <c r="O110" s="17"/>
      <c r="P110" s="17" t="s">
        <v>683</v>
      </c>
      <c r="Q110" s="17"/>
      <c r="R110" s="17"/>
      <c r="S110" s="17"/>
      <c r="T110" s="17"/>
      <c r="U110" s="17"/>
      <c r="V110" s="17"/>
      <c r="W110" s="17" t="s">
        <v>683</v>
      </c>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13">
        <f>IF(E110="neattiecas",1,IF(E110="atbilst pilnībā",10,IF(E110="atbilst daļēji",100,IF(E110="neatbilst",1000,0))))</f>
        <v>100</v>
      </c>
      <c r="AV110" s="113">
        <v>101</v>
      </c>
      <c r="AW110" s="113" t="s">
        <v>672</v>
      </c>
      <c r="AX110" s="113"/>
      <c r="AY110" s="43"/>
      <c r="AZ110" s="41">
        <v>1</v>
      </c>
      <c r="BA110" s="6" t="s">
        <v>741</v>
      </c>
      <c r="BB110" s="15">
        <v>45840</v>
      </c>
      <c r="BC110" s="105" t="s">
        <v>82</v>
      </c>
      <c r="BD110" s="6" t="s">
        <v>681</v>
      </c>
      <c r="BE110" s="6" t="s">
        <v>741</v>
      </c>
      <c r="BF110" s="168" t="s">
        <v>741</v>
      </c>
      <c r="BG110" s="6" t="s">
        <v>741</v>
      </c>
      <c r="BH110" s="57" t="s">
        <v>831</v>
      </c>
    </row>
    <row r="111" spans="1:60" s="7" customFormat="1" ht="111" hidden="1" customHeight="1" outlineLevel="2" x14ac:dyDescent="0.25">
      <c r="A111" s="76">
        <v>102</v>
      </c>
      <c r="B111" s="190" t="s">
        <v>226</v>
      </c>
      <c r="C111" s="190"/>
      <c r="D111" s="54" t="s">
        <v>354</v>
      </c>
      <c r="E111" s="99" t="s">
        <v>74</v>
      </c>
      <c r="F111" s="42">
        <f>COUNTA(H111:R111)</f>
        <v>1</v>
      </c>
      <c r="G111" s="33">
        <f>COUNTA(S111:AT111)</f>
        <v>1</v>
      </c>
      <c r="H111" s="17"/>
      <c r="I111" s="17"/>
      <c r="J111" s="17"/>
      <c r="K111" s="17"/>
      <c r="L111" s="17"/>
      <c r="M111" s="17"/>
      <c r="N111" s="17"/>
      <c r="O111" s="17"/>
      <c r="P111" s="17" t="s">
        <v>683</v>
      </c>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t="s">
        <v>683</v>
      </c>
      <c r="AQ111" s="17"/>
      <c r="AR111" s="17"/>
      <c r="AS111" s="17"/>
      <c r="AT111" s="17"/>
      <c r="AU111" s="113">
        <f>IF(E111="neattiecas",1,IF(E111="atbilst pilnībā",10,IF(E111="atbilst daļēji",100,IF(E111="neatbilst",1000,0))))</f>
        <v>100</v>
      </c>
      <c r="AV111" s="113">
        <v>102</v>
      </c>
      <c r="AW111" s="113" t="s">
        <v>672</v>
      </c>
      <c r="AX111" s="113"/>
      <c r="AY111" s="43"/>
      <c r="AZ111" s="41">
        <v>1</v>
      </c>
      <c r="BA111" s="6" t="s">
        <v>741</v>
      </c>
      <c r="BB111" s="15">
        <v>45871</v>
      </c>
      <c r="BC111" s="105" t="s">
        <v>82</v>
      </c>
      <c r="BD111" s="6" t="s">
        <v>681</v>
      </c>
      <c r="BE111" s="6" t="s">
        <v>741</v>
      </c>
      <c r="BF111" s="168" t="s">
        <v>741</v>
      </c>
      <c r="BG111" s="6" t="s">
        <v>741</v>
      </c>
      <c r="BH111" s="174" t="s">
        <v>832</v>
      </c>
    </row>
    <row r="112" spans="1:60" s="7" customFormat="1" ht="87" hidden="1" customHeight="1" outlineLevel="2" x14ac:dyDescent="0.25">
      <c r="A112" s="76">
        <v>103</v>
      </c>
      <c r="B112" s="190" t="s">
        <v>227</v>
      </c>
      <c r="C112" s="190"/>
      <c r="D112" s="54" t="s">
        <v>647</v>
      </c>
      <c r="E112" s="99" t="s">
        <v>78</v>
      </c>
      <c r="F112" s="42">
        <f>COUNTA(H112:R112)</f>
        <v>1</v>
      </c>
      <c r="G112" s="33">
        <f>COUNTA(S112:AT112)</f>
        <v>2</v>
      </c>
      <c r="H112" s="17"/>
      <c r="I112" s="17"/>
      <c r="J112" s="17" t="s">
        <v>683</v>
      </c>
      <c r="K112" s="17"/>
      <c r="L112" s="17"/>
      <c r="M112" s="17"/>
      <c r="N112" s="17"/>
      <c r="O112" s="17"/>
      <c r="P112" s="17"/>
      <c r="Q112" s="17"/>
      <c r="R112" s="17"/>
      <c r="S112" s="17"/>
      <c r="T112" s="17"/>
      <c r="U112" s="17"/>
      <c r="V112" s="17"/>
      <c r="W112" s="17" t="s">
        <v>683</v>
      </c>
      <c r="X112" s="17"/>
      <c r="Y112" s="17"/>
      <c r="Z112" s="17"/>
      <c r="AA112" s="17"/>
      <c r="AB112" s="17"/>
      <c r="AC112" s="17"/>
      <c r="AD112" s="17"/>
      <c r="AE112" s="17"/>
      <c r="AF112" s="17"/>
      <c r="AG112" s="17"/>
      <c r="AH112" s="17"/>
      <c r="AI112" s="17"/>
      <c r="AJ112" s="17"/>
      <c r="AK112" s="17"/>
      <c r="AL112" s="17"/>
      <c r="AM112" s="17"/>
      <c r="AN112" s="17"/>
      <c r="AO112" s="17"/>
      <c r="AP112" s="17" t="s">
        <v>683</v>
      </c>
      <c r="AQ112" s="17"/>
      <c r="AR112" s="17"/>
      <c r="AS112" s="17"/>
      <c r="AT112" s="17"/>
      <c r="AU112" s="113">
        <f>IF(E112="neattiecas",1,IF(E112="atbilst pilnībā",10,IF(E112="atbilst daļēji",100,IF(E112="neatbilst",1000,0))))</f>
        <v>1000</v>
      </c>
      <c r="AV112" s="113">
        <v>103</v>
      </c>
      <c r="AW112" s="113" t="s">
        <v>672</v>
      </c>
      <c r="AX112" s="113"/>
      <c r="AY112" s="43"/>
      <c r="AZ112" s="41">
        <v>3</v>
      </c>
      <c r="BA112" s="6" t="s">
        <v>741</v>
      </c>
      <c r="BB112" s="15">
        <v>45931</v>
      </c>
      <c r="BC112" s="105" t="s">
        <v>82</v>
      </c>
      <c r="BD112" s="6" t="s">
        <v>681</v>
      </c>
      <c r="BE112" s="6" t="s">
        <v>741</v>
      </c>
      <c r="BF112" s="168" t="s">
        <v>741</v>
      </c>
      <c r="BG112" s="6" t="s">
        <v>741</v>
      </c>
      <c r="BH112" s="57" t="s">
        <v>833</v>
      </c>
    </row>
    <row r="113" spans="1:60" ht="35.1" customHeight="1" outlineLevel="1" collapsed="1" x14ac:dyDescent="0.25">
      <c r="A113" s="76">
        <v>104</v>
      </c>
      <c r="B113" s="56" t="s">
        <v>44</v>
      </c>
      <c r="C113" s="191" t="s">
        <v>45</v>
      </c>
      <c r="D113" s="192"/>
      <c r="E113" s="98" t="str">
        <f>IF(AU113&gt;999,"neatbilst",IF(AU113&gt;99,"atbilst daļēji",IF(AU113&gt;9,"atbilst pilnībā",IF(AU113&gt;0,"neattiecas",0))))</f>
        <v>atbilst daļēji</v>
      </c>
      <c r="F113" s="48">
        <f>SUM(F114:F114)</f>
        <v>3</v>
      </c>
      <c r="G113" s="48">
        <f>SUM(G114:G114)</f>
        <v>1</v>
      </c>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113">
        <f>SUM(AU114:AU114)</f>
        <v>100</v>
      </c>
      <c r="AV113" s="113">
        <v>104</v>
      </c>
      <c r="AW113" s="113"/>
      <c r="AX113" s="113" t="s">
        <v>149</v>
      </c>
      <c r="AY113" s="48">
        <f>AQ8</f>
        <v>0</v>
      </c>
      <c r="AZ113" s="50"/>
      <c r="BA113" s="51">
        <f>MIN(BA114:BA114)</f>
        <v>0</v>
      </c>
      <c r="BB113" s="51">
        <f>MAX(BB114:BB114)</f>
        <v>45689</v>
      </c>
      <c r="BC113" s="104"/>
      <c r="BD113" s="50"/>
      <c r="BE113" s="52"/>
      <c r="BF113" s="53"/>
      <c r="BG113" s="53"/>
      <c r="BH113" s="58"/>
    </row>
    <row r="114" spans="1:60" s="7" customFormat="1" ht="188.25" hidden="1" customHeight="1" outlineLevel="2" x14ac:dyDescent="0.25">
      <c r="A114" s="76">
        <v>105</v>
      </c>
      <c r="B114" s="190" t="s">
        <v>228</v>
      </c>
      <c r="C114" s="190"/>
      <c r="D114" s="54" t="s">
        <v>789</v>
      </c>
      <c r="E114" s="99" t="s">
        <v>74</v>
      </c>
      <c r="F114" s="42">
        <f>COUNTA(H114:R114)</f>
        <v>3</v>
      </c>
      <c r="G114" s="33">
        <f>COUNTA(S114:AT114)</f>
        <v>1</v>
      </c>
      <c r="H114" s="17" t="s">
        <v>683</v>
      </c>
      <c r="I114" s="17" t="s">
        <v>683</v>
      </c>
      <c r="J114" s="17" t="s">
        <v>683</v>
      </c>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t="s">
        <v>683</v>
      </c>
      <c r="AQ114" s="17"/>
      <c r="AR114" s="17"/>
      <c r="AS114" s="17"/>
      <c r="AT114" s="17"/>
      <c r="AU114" s="113">
        <f>IF(E114="neattiecas",1,IF(E114="atbilst pilnībā",10,IF(E114="atbilst daļēji",100,IF(E114="neatbilst",1000,0))))</f>
        <v>100</v>
      </c>
      <c r="AV114" s="113">
        <v>105</v>
      </c>
      <c r="AW114" s="113" t="s">
        <v>672</v>
      </c>
      <c r="AX114" s="113"/>
      <c r="AY114" s="43"/>
      <c r="AZ114" s="41">
        <v>3</v>
      </c>
      <c r="BA114" s="6" t="s">
        <v>741</v>
      </c>
      <c r="BB114" s="15">
        <v>45689</v>
      </c>
      <c r="BC114" s="105" t="s">
        <v>82</v>
      </c>
      <c r="BD114" s="6" t="s">
        <v>681</v>
      </c>
      <c r="BE114" s="6" t="s">
        <v>741</v>
      </c>
      <c r="BF114" s="168" t="s">
        <v>741</v>
      </c>
      <c r="BG114" s="6" t="s">
        <v>741</v>
      </c>
      <c r="BH114" s="57" t="s">
        <v>834</v>
      </c>
    </row>
    <row r="115" spans="1:60" ht="35.1" customHeight="1" outlineLevel="1" collapsed="1" x14ac:dyDescent="0.25">
      <c r="A115" s="76">
        <v>106</v>
      </c>
      <c r="B115" s="56" t="s">
        <v>46</v>
      </c>
      <c r="C115" s="191" t="s">
        <v>47</v>
      </c>
      <c r="D115" s="192"/>
      <c r="E115" s="98" t="str">
        <f>IF(AU115&gt;999,"neatbilst",IF(AU115&gt;99,"atbilst daļēji",IF(AU115&gt;9,"atbilst pilnībā",IF(AU115&gt;0,"neattiecas",0))))</f>
        <v>atbilst pilnībā</v>
      </c>
      <c r="F115" s="48">
        <f>SUM(F116:F117)</f>
        <v>0</v>
      </c>
      <c r="G115" s="48">
        <f>SUM(G116:G117)</f>
        <v>0</v>
      </c>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113">
        <f>SUM(AU116:AU117)</f>
        <v>20</v>
      </c>
      <c r="AV115" s="113">
        <v>106</v>
      </c>
      <c r="AW115" s="113"/>
      <c r="AX115" s="113" t="s">
        <v>149</v>
      </c>
      <c r="AY115" s="48">
        <f>AR8</f>
        <v>6</v>
      </c>
      <c r="AZ115" s="50"/>
      <c r="BA115" s="51">
        <f>MIN(BA116:BA117)</f>
        <v>0</v>
      </c>
      <c r="BB115" s="51">
        <f>MAX(BB116:BB117)</f>
        <v>0</v>
      </c>
      <c r="BC115" s="104"/>
      <c r="BD115" s="50"/>
      <c r="BE115" s="52"/>
      <c r="BF115" s="53"/>
      <c r="BG115" s="53"/>
      <c r="BH115" s="58"/>
    </row>
    <row r="116" spans="1:60" s="7" customFormat="1" ht="24.95" hidden="1" customHeight="1" outlineLevel="2" x14ac:dyDescent="0.25">
      <c r="A116" s="76">
        <v>107</v>
      </c>
      <c r="B116" s="190" t="s">
        <v>229</v>
      </c>
      <c r="C116" s="190"/>
      <c r="D116" s="54" t="s">
        <v>648</v>
      </c>
      <c r="E116" s="99" t="s">
        <v>73</v>
      </c>
      <c r="F116" s="42">
        <f>COUNTA(H116:R116)</f>
        <v>0</v>
      </c>
      <c r="G116" s="33">
        <f>COUNTA(S116:AT116)</f>
        <v>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13">
        <f>IF(E116="neattiecas",1,IF(E116="atbilst pilnībā",10,IF(E116="atbilst daļēji",100,IF(E116="neatbilst",1000,0))))</f>
        <v>10</v>
      </c>
      <c r="AV116" s="113">
        <v>107</v>
      </c>
      <c r="AW116" s="113" t="s">
        <v>672</v>
      </c>
      <c r="AX116" s="113"/>
      <c r="AY116" s="43"/>
      <c r="AZ116" s="41"/>
      <c r="BA116" s="15"/>
      <c r="BB116" s="15"/>
      <c r="BC116" s="105"/>
      <c r="BD116" s="6"/>
      <c r="BE116" s="6"/>
      <c r="BF116" s="168"/>
      <c r="BG116" s="6"/>
      <c r="BH116" s="57"/>
    </row>
    <row r="117" spans="1:60" s="7" customFormat="1" ht="24.95" hidden="1" customHeight="1" outlineLevel="2" x14ac:dyDescent="0.25">
      <c r="A117" s="76">
        <v>108</v>
      </c>
      <c r="B117" s="190" t="s">
        <v>230</v>
      </c>
      <c r="C117" s="190"/>
      <c r="D117" s="54" t="s">
        <v>355</v>
      </c>
      <c r="E117" s="99" t="s">
        <v>73</v>
      </c>
      <c r="F117" s="42">
        <f>COUNTA(H117:R117)</f>
        <v>0</v>
      </c>
      <c r="G117" s="33">
        <f>COUNTA(S117:AT117)</f>
        <v>0</v>
      </c>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13">
        <f>IF(E117="neattiecas",1,IF(E117="atbilst pilnībā",10,IF(E117="atbilst daļēji",100,IF(E117="neatbilst",1000,0))))</f>
        <v>10</v>
      </c>
      <c r="AV117" s="113">
        <v>108</v>
      </c>
      <c r="AW117" s="113" t="s">
        <v>672</v>
      </c>
      <c r="AX117" s="113"/>
      <c r="AY117" s="43"/>
      <c r="AZ117" s="41"/>
      <c r="BA117" s="15"/>
      <c r="BB117" s="15"/>
      <c r="BC117" s="105"/>
      <c r="BD117" s="6"/>
      <c r="BE117" s="6"/>
      <c r="BF117" s="168"/>
      <c r="BG117" s="6"/>
      <c r="BH117" s="57"/>
    </row>
    <row r="118" spans="1:60" ht="35.1" customHeight="1" outlineLevel="1" collapsed="1" x14ac:dyDescent="0.25">
      <c r="A118" s="76">
        <v>109</v>
      </c>
      <c r="B118" s="56" t="s">
        <v>48</v>
      </c>
      <c r="C118" s="191" t="s">
        <v>49</v>
      </c>
      <c r="D118" s="192"/>
      <c r="E118" s="98" t="str">
        <f>IF(AU118&gt;999,"neatbilst",IF(AU118&gt;99,"atbilst daļēji",IF(AU118&gt;9,"atbilst pilnībā",IF(AU118&gt;0,"neattiecas",0))))</f>
        <v>atbilst daļēji</v>
      </c>
      <c r="F118" s="48">
        <f>SUM(F119:F122)</f>
        <v>2</v>
      </c>
      <c r="G118" s="48">
        <f>SUM(G119:G122)</f>
        <v>1</v>
      </c>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113">
        <f>SUM(AU119:AU122)</f>
        <v>130</v>
      </c>
      <c r="AV118" s="113">
        <v>109</v>
      </c>
      <c r="AW118" s="113"/>
      <c r="AX118" s="113" t="s">
        <v>149</v>
      </c>
      <c r="AY118" s="48">
        <f>AS8</f>
        <v>1</v>
      </c>
      <c r="AZ118" s="50"/>
      <c r="BA118" s="51">
        <f>MIN(BA119:BA122)</f>
        <v>0</v>
      </c>
      <c r="BB118" s="51">
        <f>MAX(BB119:BB122)</f>
        <v>46082</v>
      </c>
      <c r="BC118" s="104"/>
      <c r="BD118" s="50"/>
      <c r="BE118" s="52"/>
      <c r="BF118" s="53"/>
      <c r="BG118" s="53"/>
      <c r="BH118" s="58"/>
    </row>
    <row r="119" spans="1:60" s="7" customFormat="1" ht="139.5" hidden="1" customHeight="1" outlineLevel="2" x14ac:dyDescent="0.25">
      <c r="A119" s="76">
        <v>110</v>
      </c>
      <c r="B119" s="190" t="s">
        <v>231</v>
      </c>
      <c r="C119" s="190"/>
      <c r="D119" s="54" t="s">
        <v>649</v>
      </c>
      <c r="E119" s="99" t="s">
        <v>74</v>
      </c>
      <c r="F119" s="42">
        <f>COUNTA(H119:R119)</f>
        <v>2</v>
      </c>
      <c r="G119" s="33">
        <f>COUNTA(S119:AT119)</f>
        <v>1</v>
      </c>
      <c r="H119" s="17"/>
      <c r="I119" s="17"/>
      <c r="J119" s="17" t="s">
        <v>683</v>
      </c>
      <c r="K119" s="17"/>
      <c r="L119" s="17"/>
      <c r="M119" s="17"/>
      <c r="N119" s="17"/>
      <c r="O119" s="17"/>
      <c r="P119" s="17" t="s">
        <v>683</v>
      </c>
      <c r="Q119" s="17"/>
      <c r="R119" s="17"/>
      <c r="S119" s="17"/>
      <c r="T119" s="17"/>
      <c r="U119" s="17"/>
      <c r="V119" s="17"/>
      <c r="W119" s="17" t="s">
        <v>683</v>
      </c>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13">
        <f>IF(E119="neattiecas",1,IF(E119="atbilst pilnībā",10,IF(E119="atbilst daļēji",100,IF(E119="neatbilst",1000,0))))</f>
        <v>100</v>
      </c>
      <c r="AV119" s="113">
        <v>110</v>
      </c>
      <c r="AW119" s="113" t="s">
        <v>672</v>
      </c>
      <c r="AX119" s="113"/>
      <c r="AY119" s="43"/>
      <c r="AZ119" s="41">
        <v>2</v>
      </c>
      <c r="BA119" s="6" t="s">
        <v>741</v>
      </c>
      <c r="BB119" s="15">
        <v>46082</v>
      </c>
      <c r="BC119" s="105" t="s">
        <v>82</v>
      </c>
      <c r="BD119" s="6" t="s">
        <v>747</v>
      </c>
      <c r="BE119" s="6" t="s">
        <v>741</v>
      </c>
      <c r="BF119" s="168" t="s">
        <v>741</v>
      </c>
      <c r="BG119" s="6" t="s">
        <v>741</v>
      </c>
      <c r="BH119" s="174" t="s">
        <v>835</v>
      </c>
    </row>
    <row r="120" spans="1:60" s="7" customFormat="1" ht="35.1" hidden="1" customHeight="1" outlineLevel="2" x14ac:dyDescent="0.25">
      <c r="A120" s="76">
        <v>111</v>
      </c>
      <c r="B120" s="190" t="s">
        <v>232</v>
      </c>
      <c r="C120" s="190"/>
      <c r="D120" s="54" t="s">
        <v>356</v>
      </c>
      <c r="E120" s="99" t="s">
        <v>73</v>
      </c>
      <c r="F120" s="42">
        <f>COUNTA(H120:R120)</f>
        <v>0</v>
      </c>
      <c r="G120" s="33">
        <f>COUNTA(S120:AT120)</f>
        <v>0</v>
      </c>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13">
        <f>IF(E120="neattiecas",1,IF(E120="atbilst pilnībā",10,IF(E120="atbilst daļēji",100,IF(E120="neatbilst",1000,0))))</f>
        <v>10</v>
      </c>
      <c r="AV120" s="113">
        <v>111</v>
      </c>
      <c r="AW120" s="113" t="s">
        <v>672</v>
      </c>
      <c r="AX120" s="113"/>
      <c r="AY120" s="43"/>
      <c r="AZ120" s="41"/>
      <c r="BA120" s="15"/>
      <c r="BB120" s="15"/>
      <c r="BC120" s="105"/>
      <c r="BD120" s="6"/>
      <c r="BE120" s="6"/>
      <c r="BF120" s="168"/>
      <c r="BG120" s="6"/>
      <c r="BH120" s="57"/>
    </row>
    <row r="121" spans="1:60" s="7" customFormat="1" ht="45" hidden="1" customHeight="1" outlineLevel="2" x14ac:dyDescent="0.25">
      <c r="A121" s="76">
        <v>112</v>
      </c>
      <c r="B121" s="190" t="s">
        <v>233</v>
      </c>
      <c r="C121" s="190"/>
      <c r="D121" s="54" t="s">
        <v>357</v>
      </c>
      <c r="E121" s="99" t="s">
        <v>73</v>
      </c>
      <c r="F121" s="42">
        <f>COUNTA(H121:R121)</f>
        <v>0</v>
      </c>
      <c r="G121" s="33">
        <f>COUNTA(S121:AT121)</f>
        <v>0</v>
      </c>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13">
        <f>IF(E121="neattiecas",1,IF(E121="atbilst pilnībā",10,IF(E121="atbilst daļēji",100,IF(E121="neatbilst",1000,0))))</f>
        <v>10</v>
      </c>
      <c r="AV121" s="113">
        <v>112</v>
      </c>
      <c r="AW121" s="113" t="s">
        <v>672</v>
      </c>
      <c r="AX121" s="113"/>
      <c r="AY121" s="43"/>
      <c r="AZ121" s="41"/>
      <c r="BA121" s="15"/>
      <c r="BB121" s="15"/>
      <c r="BC121" s="105"/>
      <c r="BD121" s="6"/>
      <c r="BE121" s="6"/>
      <c r="BF121" s="168"/>
      <c r="BG121" s="6"/>
      <c r="BH121" s="176" t="s">
        <v>734</v>
      </c>
    </row>
    <row r="122" spans="1:60" s="7" customFormat="1" ht="24.95" hidden="1" customHeight="1" outlineLevel="2" x14ac:dyDescent="0.25">
      <c r="A122" s="76">
        <v>113</v>
      </c>
      <c r="B122" s="190" t="s">
        <v>234</v>
      </c>
      <c r="C122" s="190"/>
      <c r="D122" s="54" t="s">
        <v>358</v>
      </c>
      <c r="E122" s="99" t="s">
        <v>73</v>
      </c>
      <c r="F122" s="42">
        <f>COUNTA(H122:R122)</f>
        <v>0</v>
      </c>
      <c r="G122" s="33">
        <f>COUNTA(S122:AT122)</f>
        <v>0</v>
      </c>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13">
        <f>IF(E122="neattiecas",1,IF(E122="atbilst pilnībā",10,IF(E122="atbilst daļēji",100,IF(E122="neatbilst",1000,0))))</f>
        <v>10</v>
      </c>
      <c r="AV122" s="113">
        <v>113</v>
      </c>
      <c r="AW122" s="113" t="s">
        <v>672</v>
      </c>
      <c r="AX122" s="113"/>
      <c r="AY122" s="43"/>
      <c r="AZ122" s="41"/>
      <c r="BA122" s="15"/>
      <c r="BB122" s="15"/>
      <c r="BC122" s="105"/>
      <c r="BD122" s="6"/>
      <c r="BE122" s="6"/>
      <c r="BF122" s="168"/>
      <c r="BG122" s="6"/>
      <c r="BH122" s="57"/>
    </row>
    <row r="123" spans="1:60" ht="35.1" customHeight="1" outlineLevel="1" collapsed="1" x14ac:dyDescent="0.25">
      <c r="A123" s="76">
        <v>114</v>
      </c>
      <c r="B123" s="56" t="s">
        <v>50</v>
      </c>
      <c r="C123" s="191" t="s">
        <v>51</v>
      </c>
      <c r="D123" s="192"/>
      <c r="E123" s="98" t="str">
        <f>IF(AU123&gt;999,"neatbilst",IF(AU123&gt;99,"atbilst daļēji",IF(AU123&gt;9,"atbilst pilnībā",IF(AU123&gt;0,"neattiecas",0))))</f>
        <v>neatbilst</v>
      </c>
      <c r="F123" s="48">
        <f>SUM(F124:F126)</f>
        <v>9</v>
      </c>
      <c r="G123" s="48">
        <f>SUM(G124:G126)</f>
        <v>3</v>
      </c>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113">
        <f>SUM(AU124:AU126)</f>
        <v>3000</v>
      </c>
      <c r="AV123" s="113">
        <v>114</v>
      </c>
      <c r="AW123" s="113"/>
      <c r="AX123" s="113" t="s">
        <v>149</v>
      </c>
      <c r="AY123" s="48">
        <f>AT8</f>
        <v>0</v>
      </c>
      <c r="AZ123" s="50"/>
      <c r="BA123" s="51">
        <f>MIN(BA124:BA126)</f>
        <v>46023</v>
      </c>
      <c r="BB123" s="51">
        <f>MAX(BB124:BB126)</f>
        <v>46387</v>
      </c>
      <c r="BC123" s="104"/>
      <c r="BD123" s="50"/>
      <c r="BE123" s="52"/>
      <c r="BF123" s="53"/>
      <c r="BG123" s="53"/>
      <c r="BH123" s="58"/>
    </row>
    <row r="124" spans="1:60" s="7" customFormat="1" ht="164.25" hidden="1" customHeight="1" outlineLevel="2" x14ac:dyDescent="0.25">
      <c r="A124" s="76">
        <v>115</v>
      </c>
      <c r="B124" s="190" t="s">
        <v>235</v>
      </c>
      <c r="C124" s="190"/>
      <c r="D124" s="54" t="s">
        <v>359</v>
      </c>
      <c r="E124" s="99" t="s">
        <v>78</v>
      </c>
      <c r="F124" s="42">
        <f>COUNTA(H124:R124)</f>
        <v>3</v>
      </c>
      <c r="G124" s="33">
        <f>COUNTA(S124:AT124)</f>
        <v>1</v>
      </c>
      <c r="H124" s="17"/>
      <c r="I124" s="17"/>
      <c r="J124" s="17" t="s">
        <v>683</v>
      </c>
      <c r="K124" s="17" t="s">
        <v>683</v>
      </c>
      <c r="L124" s="17" t="s">
        <v>683</v>
      </c>
      <c r="M124" s="17"/>
      <c r="N124" s="17"/>
      <c r="O124" s="17"/>
      <c r="P124" s="17"/>
      <c r="Q124" s="17"/>
      <c r="R124" s="17"/>
      <c r="S124" s="17"/>
      <c r="T124" s="17"/>
      <c r="U124" s="17"/>
      <c r="V124" s="17" t="s">
        <v>683</v>
      </c>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13">
        <f>IF(E124="neattiecas",1,IF(E124="atbilst pilnībā",10,IF(E124="atbilst daļēji",100,IF(E124="neatbilst",1000,0))))</f>
        <v>1000</v>
      </c>
      <c r="AV124" s="113">
        <v>115</v>
      </c>
      <c r="AW124" s="113" t="s">
        <v>672</v>
      </c>
      <c r="AX124" s="113"/>
      <c r="AY124" s="43"/>
      <c r="AZ124" s="41">
        <v>2</v>
      </c>
      <c r="BA124" s="6" t="s">
        <v>741</v>
      </c>
      <c r="BB124" s="15">
        <v>46023</v>
      </c>
      <c r="BC124" s="105" t="s">
        <v>82</v>
      </c>
      <c r="BD124" s="6" t="s">
        <v>747</v>
      </c>
      <c r="BE124" s="6" t="s">
        <v>787</v>
      </c>
      <c r="BF124" s="168" t="s">
        <v>741</v>
      </c>
      <c r="BG124" s="6" t="s">
        <v>741</v>
      </c>
      <c r="BH124" s="57" t="s">
        <v>836</v>
      </c>
    </row>
    <row r="125" spans="1:60" s="7" customFormat="1" ht="138" hidden="1" customHeight="1" outlineLevel="2" x14ac:dyDescent="0.25">
      <c r="A125" s="76">
        <v>116</v>
      </c>
      <c r="B125" s="190" t="s">
        <v>236</v>
      </c>
      <c r="C125" s="190"/>
      <c r="D125" s="54" t="s">
        <v>360</v>
      </c>
      <c r="E125" s="99" t="s">
        <v>78</v>
      </c>
      <c r="F125" s="42">
        <f>COUNTA(H125:R125)</f>
        <v>3</v>
      </c>
      <c r="G125" s="33">
        <f>COUNTA(S125:AT125)</f>
        <v>1</v>
      </c>
      <c r="H125" s="17"/>
      <c r="I125" s="17"/>
      <c r="J125" s="17" t="s">
        <v>683</v>
      </c>
      <c r="K125" s="17" t="s">
        <v>683</v>
      </c>
      <c r="L125" s="17"/>
      <c r="M125" s="17"/>
      <c r="N125" s="17"/>
      <c r="O125" s="17"/>
      <c r="P125" s="17"/>
      <c r="Q125" s="17" t="s">
        <v>683</v>
      </c>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t="s">
        <v>683</v>
      </c>
      <c r="AQ125" s="17"/>
      <c r="AR125" s="17"/>
      <c r="AS125" s="17"/>
      <c r="AT125" s="17"/>
      <c r="AU125" s="113">
        <f>IF(E125="neattiecas",1,IF(E125="atbilst pilnībā",10,IF(E125="atbilst daļēji",100,IF(E125="neatbilst",1000,0))))</f>
        <v>1000</v>
      </c>
      <c r="AV125" s="113">
        <v>116</v>
      </c>
      <c r="AW125" s="113" t="s">
        <v>672</v>
      </c>
      <c r="AX125" s="113"/>
      <c r="AY125" s="43"/>
      <c r="AZ125" s="41">
        <v>2</v>
      </c>
      <c r="BA125" s="6" t="s">
        <v>741</v>
      </c>
      <c r="BB125" s="15">
        <v>46023</v>
      </c>
      <c r="BC125" s="105" t="s">
        <v>82</v>
      </c>
      <c r="BD125" s="6" t="s">
        <v>788</v>
      </c>
      <c r="BE125" s="6" t="s">
        <v>787</v>
      </c>
      <c r="BF125" s="168" t="s">
        <v>741</v>
      </c>
      <c r="BG125" s="6" t="s">
        <v>741</v>
      </c>
      <c r="BH125" s="57" t="s">
        <v>837</v>
      </c>
    </row>
    <row r="126" spans="1:60" s="7" customFormat="1" ht="149.25" hidden="1" customHeight="1" outlineLevel="2" x14ac:dyDescent="0.25">
      <c r="A126" s="76">
        <v>117</v>
      </c>
      <c r="B126" s="190" t="s">
        <v>237</v>
      </c>
      <c r="C126" s="190"/>
      <c r="D126" s="54" t="s">
        <v>361</v>
      </c>
      <c r="E126" s="99" t="s">
        <v>78</v>
      </c>
      <c r="F126" s="42">
        <f>COUNTA(H126:R126)</f>
        <v>3</v>
      </c>
      <c r="G126" s="33">
        <f>COUNTA(S126:AT126)</f>
        <v>1</v>
      </c>
      <c r="H126" s="17"/>
      <c r="I126" s="17"/>
      <c r="J126" s="17"/>
      <c r="K126" s="17" t="s">
        <v>683</v>
      </c>
      <c r="L126" s="17"/>
      <c r="M126" s="17"/>
      <c r="N126" s="17"/>
      <c r="O126" s="17"/>
      <c r="P126" s="17" t="s">
        <v>683</v>
      </c>
      <c r="Q126" s="17" t="s">
        <v>683</v>
      </c>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t="s">
        <v>683</v>
      </c>
      <c r="AT126" s="17"/>
      <c r="AU126" s="113">
        <f>IF(E126="neattiecas",1,IF(E126="atbilst pilnībā",10,IF(E126="atbilst daļēji",100,IF(E126="neatbilst",1000,0))))</f>
        <v>1000</v>
      </c>
      <c r="AV126" s="113">
        <v>117</v>
      </c>
      <c r="AW126" s="113" t="s">
        <v>672</v>
      </c>
      <c r="AX126" s="113"/>
      <c r="AY126" s="43"/>
      <c r="AZ126" s="41">
        <v>2</v>
      </c>
      <c r="BA126" s="15">
        <v>46023</v>
      </c>
      <c r="BB126" s="15">
        <v>46387</v>
      </c>
      <c r="BC126" s="105" t="s">
        <v>82</v>
      </c>
      <c r="BD126" s="6" t="s">
        <v>788</v>
      </c>
      <c r="BE126" s="6" t="s">
        <v>787</v>
      </c>
      <c r="BF126" s="168" t="s">
        <v>741</v>
      </c>
      <c r="BG126" s="6" t="s">
        <v>741</v>
      </c>
      <c r="BH126" s="57" t="s">
        <v>838</v>
      </c>
    </row>
    <row r="127" spans="1:60" s="8" customFormat="1" ht="35.1" customHeight="1" x14ac:dyDescent="0.25">
      <c r="A127" s="76">
        <v>118</v>
      </c>
      <c r="B127" s="195" t="s">
        <v>287</v>
      </c>
      <c r="C127" s="195"/>
      <c r="D127" s="195"/>
      <c r="E127" s="195"/>
      <c r="F127" s="64">
        <f>SUMIFS(F128:F264,$AX128:$AX264,"w")</f>
        <v>52</v>
      </c>
      <c r="G127" s="64">
        <f>SUMIFS(G128:G264,$AX128:$AX264,"w")</f>
        <v>36</v>
      </c>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112"/>
      <c r="AV127" s="113">
        <v>118</v>
      </c>
      <c r="AW127" s="112"/>
      <c r="AX127" s="112"/>
      <c r="AY127" s="64"/>
      <c r="AZ127" s="64"/>
      <c r="BA127" s="66">
        <f t="array" ref="BA127">MIN(IF(BA128:BA272&gt;0,BA128:BA272))</f>
        <v>45658</v>
      </c>
      <c r="BB127" s="66">
        <f t="array" ref="BB127">MAX(IF(BB128:BB272&gt;0,BB128:BB272))</f>
        <v>46753</v>
      </c>
      <c r="BC127" s="67"/>
      <c r="BD127" s="68"/>
      <c r="BE127" s="68"/>
      <c r="BF127" s="69"/>
      <c r="BG127" s="69"/>
      <c r="BH127" s="70"/>
    </row>
    <row r="128" spans="1:60" ht="35.1" customHeight="1" outlineLevel="1" collapsed="1" x14ac:dyDescent="0.25">
      <c r="A128" s="76">
        <v>119</v>
      </c>
      <c r="B128" s="56" t="s">
        <v>90</v>
      </c>
      <c r="C128" s="191" t="s">
        <v>91</v>
      </c>
      <c r="D128" s="192"/>
      <c r="E128" s="98" t="str">
        <f>IF(AU128&gt;999,"neatbilst",IF(AU128&gt;99,"atbilst daļēji",IF(AU128&gt;9,"atbilst pilnībā",IF(AU128&gt;0,"neattiecas",0))))</f>
        <v>neatbilst</v>
      </c>
      <c r="F128" s="48">
        <f>SUM(F129:F135)</f>
        <v>7</v>
      </c>
      <c r="G128" s="48">
        <f>SUM(G129:G135)</f>
        <v>3</v>
      </c>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113">
        <f>SUM(AU129:AU135)</f>
        <v>4300</v>
      </c>
      <c r="AV128" s="113">
        <v>119</v>
      </c>
      <c r="AW128" s="113"/>
      <c r="AX128" s="113" t="s">
        <v>149</v>
      </c>
      <c r="AY128" s="48"/>
      <c r="AZ128" s="50"/>
      <c r="BA128" s="51">
        <f>MIN(BA129:BA135)</f>
        <v>45840</v>
      </c>
      <c r="BB128" s="51">
        <f>MAX(BB129:BB135)</f>
        <v>46023</v>
      </c>
      <c r="BC128" s="104"/>
      <c r="BD128" s="50"/>
      <c r="BE128" s="52"/>
      <c r="BF128" s="53"/>
      <c r="BG128" s="53"/>
      <c r="BH128" s="58"/>
    </row>
    <row r="129" spans="1:60" s="7" customFormat="1" ht="138.75" hidden="1" customHeight="1" outlineLevel="2" x14ac:dyDescent="0.25">
      <c r="A129" s="76">
        <v>120</v>
      </c>
      <c r="B129" s="190" t="s">
        <v>365</v>
      </c>
      <c r="C129" s="190"/>
      <c r="D129" s="54" t="s">
        <v>372</v>
      </c>
      <c r="E129" s="99" t="s">
        <v>74</v>
      </c>
      <c r="F129" s="42">
        <f t="shared" ref="F129:F135" si="8">COUNTA(H129:R129)</f>
        <v>1</v>
      </c>
      <c r="G129" s="33">
        <f t="shared" ref="G129:G135" si="9">COUNTA(S129:AT129)</f>
        <v>0</v>
      </c>
      <c r="H129" s="17"/>
      <c r="I129" s="17"/>
      <c r="J129" s="17" t="s">
        <v>683</v>
      </c>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13">
        <f t="shared" ref="AU129:AU135" si="10">IF(E129="neattiecas",1,IF(E129="atbilst pilnībā",10,IF(E129="atbilst daļēji",100,IF(E129="neatbilst",1000,0))))</f>
        <v>100</v>
      </c>
      <c r="AV129" s="113">
        <v>120</v>
      </c>
      <c r="AW129" s="113" t="s">
        <v>672</v>
      </c>
      <c r="AX129" s="113"/>
      <c r="AY129" s="43"/>
      <c r="AZ129" s="41">
        <v>2</v>
      </c>
      <c r="BA129" s="15">
        <v>45840</v>
      </c>
      <c r="BB129" s="15">
        <v>45902</v>
      </c>
      <c r="BC129" s="105" t="s">
        <v>82</v>
      </c>
      <c r="BD129" s="6" t="s">
        <v>747</v>
      </c>
      <c r="BE129" s="6" t="s">
        <v>741</v>
      </c>
      <c r="BF129" s="168" t="s">
        <v>741</v>
      </c>
      <c r="BG129" s="6" t="s">
        <v>741</v>
      </c>
      <c r="BH129" s="57" t="s">
        <v>839</v>
      </c>
    </row>
    <row r="130" spans="1:60" s="7" customFormat="1" ht="50.25" hidden="1" customHeight="1" outlineLevel="2" x14ac:dyDescent="0.25">
      <c r="A130" s="76">
        <v>121</v>
      </c>
      <c r="B130" s="190" t="s">
        <v>366</v>
      </c>
      <c r="C130" s="190"/>
      <c r="D130" s="54" t="s">
        <v>373</v>
      </c>
      <c r="E130" s="99" t="s">
        <v>78</v>
      </c>
      <c r="F130" s="42">
        <f t="shared" si="8"/>
        <v>1</v>
      </c>
      <c r="G130" s="33">
        <f t="shared" si="9"/>
        <v>0</v>
      </c>
      <c r="H130" s="17"/>
      <c r="I130" s="17"/>
      <c r="J130" s="17" t="s">
        <v>683</v>
      </c>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13">
        <f t="shared" si="10"/>
        <v>1000</v>
      </c>
      <c r="AV130" s="113">
        <v>121</v>
      </c>
      <c r="AW130" s="113" t="s">
        <v>672</v>
      </c>
      <c r="AX130" s="113"/>
      <c r="AY130" s="43"/>
      <c r="AZ130" s="41">
        <v>2</v>
      </c>
      <c r="BA130" s="15">
        <v>45840</v>
      </c>
      <c r="BB130" s="15">
        <v>45902</v>
      </c>
      <c r="BC130" s="105" t="s">
        <v>82</v>
      </c>
      <c r="BD130" s="6" t="s">
        <v>747</v>
      </c>
      <c r="BE130" s="6" t="s">
        <v>741</v>
      </c>
      <c r="BF130" s="168" t="s">
        <v>741</v>
      </c>
      <c r="BG130" s="6" t="s">
        <v>741</v>
      </c>
      <c r="BH130" s="57" t="s">
        <v>840</v>
      </c>
    </row>
    <row r="131" spans="1:60" s="7" customFormat="1" ht="46.5" hidden="1" customHeight="1" outlineLevel="2" x14ac:dyDescent="0.25">
      <c r="A131" s="76">
        <v>122</v>
      </c>
      <c r="B131" s="190" t="s">
        <v>367</v>
      </c>
      <c r="C131" s="190"/>
      <c r="D131" s="54" t="s">
        <v>374</v>
      </c>
      <c r="E131" s="99" t="s">
        <v>78</v>
      </c>
      <c r="F131" s="42">
        <f t="shared" si="8"/>
        <v>1</v>
      </c>
      <c r="G131" s="33">
        <f t="shared" si="9"/>
        <v>0</v>
      </c>
      <c r="H131" s="17"/>
      <c r="I131" s="17"/>
      <c r="J131" s="17" t="s">
        <v>683</v>
      </c>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13">
        <f t="shared" si="10"/>
        <v>1000</v>
      </c>
      <c r="AV131" s="113">
        <v>122</v>
      </c>
      <c r="AW131" s="113" t="s">
        <v>672</v>
      </c>
      <c r="AX131" s="113"/>
      <c r="AY131" s="43"/>
      <c r="AZ131" s="41">
        <v>2</v>
      </c>
      <c r="BA131" s="15">
        <v>45840</v>
      </c>
      <c r="BB131" s="15">
        <v>45902</v>
      </c>
      <c r="BC131" s="105" t="s">
        <v>82</v>
      </c>
      <c r="BD131" s="6" t="s">
        <v>747</v>
      </c>
      <c r="BE131" s="6" t="s">
        <v>741</v>
      </c>
      <c r="BF131" s="168" t="s">
        <v>741</v>
      </c>
      <c r="BG131" s="6" t="s">
        <v>741</v>
      </c>
      <c r="BH131" s="57" t="s">
        <v>840</v>
      </c>
    </row>
    <row r="132" spans="1:60" s="7" customFormat="1" ht="48" hidden="1" customHeight="1" outlineLevel="2" x14ac:dyDescent="0.25">
      <c r="A132" s="76">
        <v>123</v>
      </c>
      <c r="B132" s="190" t="s">
        <v>368</v>
      </c>
      <c r="C132" s="190"/>
      <c r="D132" s="54" t="s">
        <v>375</v>
      </c>
      <c r="E132" s="99" t="s">
        <v>78</v>
      </c>
      <c r="F132" s="42">
        <f t="shared" si="8"/>
        <v>1</v>
      </c>
      <c r="G132" s="33">
        <f t="shared" si="9"/>
        <v>0</v>
      </c>
      <c r="H132" s="17"/>
      <c r="I132" s="17"/>
      <c r="J132" s="17" t="s">
        <v>683</v>
      </c>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13">
        <f t="shared" si="10"/>
        <v>1000</v>
      </c>
      <c r="AV132" s="113">
        <v>123</v>
      </c>
      <c r="AW132" s="113" t="s">
        <v>672</v>
      </c>
      <c r="AX132" s="113"/>
      <c r="AY132" s="43"/>
      <c r="AZ132" s="41">
        <v>2</v>
      </c>
      <c r="BA132" s="15">
        <v>45840</v>
      </c>
      <c r="BB132" s="15">
        <v>45902</v>
      </c>
      <c r="BC132" s="105" t="s">
        <v>82</v>
      </c>
      <c r="BD132" s="6" t="s">
        <v>747</v>
      </c>
      <c r="BE132" s="6" t="s">
        <v>741</v>
      </c>
      <c r="BF132" s="168" t="s">
        <v>741</v>
      </c>
      <c r="BG132" s="6" t="s">
        <v>741</v>
      </c>
      <c r="BH132" s="57" t="s">
        <v>841</v>
      </c>
    </row>
    <row r="133" spans="1:60" s="7" customFormat="1" ht="126" hidden="1" customHeight="1" outlineLevel="2" x14ac:dyDescent="0.25">
      <c r="A133" s="76">
        <v>124</v>
      </c>
      <c r="B133" s="190" t="s">
        <v>369</v>
      </c>
      <c r="C133" s="190"/>
      <c r="D133" s="54" t="s">
        <v>363</v>
      </c>
      <c r="E133" s="99" t="s">
        <v>74</v>
      </c>
      <c r="F133" s="42">
        <f t="shared" si="8"/>
        <v>1</v>
      </c>
      <c r="G133" s="33">
        <f t="shared" si="9"/>
        <v>1</v>
      </c>
      <c r="H133" s="17"/>
      <c r="I133" s="17"/>
      <c r="J133" s="17" t="s">
        <v>683</v>
      </c>
      <c r="K133" s="17"/>
      <c r="L133" s="17"/>
      <c r="M133" s="17"/>
      <c r="N133" s="17"/>
      <c r="O133" s="17"/>
      <c r="P133" s="17"/>
      <c r="Q133" s="17"/>
      <c r="R133" s="17"/>
      <c r="S133" s="17"/>
      <c r="T133" s="17" t="s">
        <v>683</v>
      </c>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13">
        <f t="shared" si="10"/>
        <v>100</v>
      </c>
      <c r="AV133" s="113">
        <v>124</v>
      </c>
      <c r="AW133" s="113" t="s">
        <v>672</v>
      </c>
      <c r="AX133" s="113"/>
      <c r="AY133" s="43"/>
      <c r="AZ133" s="41">
        <v>2</v>
      </c>
      <c r="BA133" s="15">
        <v>45903</v>
      </c>
      <c r="BB133" s="15">
        <v>45933</v>
      </c>
      <c r="BC133" s="105" t="s">
        <v>82</v>
      </c>
      <c r="BD133" s="6" t="s">
        <v>747</v>
      </c>
      <c r="BE133" s="6" t="s">
        <v>741</v>
      </c>
      <c r="BF133" s="168" t="s">
        <v>741</v>
      </c>
      <c r="BG133" s="6" t="s">
        <v>741</v>
      </c>
      <c r="BH133" s="174" t="s">
        <v>842</v>
      </c>
    </row>
    <row r="134" spans="1:60" s="7" customFormat="1" ht="112.5" hidden="1" customHeight="1" outlineLevel="2" x14ac:dyDescent="0.25">
      <c r="A134" s="76">
        <v>125</v>
      </c>
      <c r="B134" s="190" t="s">
        <v>370</v>
      </c>
      <c r="C134" s="190"/>
      <c r="D134" s="54" t="s">
        <v>364</v>
      </c>
      <c r="E134" s="99" t="s">
        <v>74</v>
      </c>
      <c r="F134" s="42">
        <f t="shared" si="8"/>
        <v>1</v>
      </c>
      <c r="G134" s="33">
        <f t="shared" si="9"/>
        <v>1</v>
      </c>
      <c r="H134" s="17"/>
      <c r="I134" s="17"/>
      <c r="J134" s="17"/>
      <c r="K134" s="17"/>
      <c r="L134" s="17" t="s">
        <v>683</v>
      </c>
      <c r="M134" s="17"/>
      <c r="N134" s="17"/>
      <c r="O134" s="17"/>
      <c r="P134" s="17"/>
      <c r="Q134" s="17"/>
      <c r="R134" s="17"/>
      <c r="S134" s="17"/>
      <c r="T134" s="17"/>
      <c r="U134" s="17"/>
      <c r="V134" s="17"/>
      <c r="W134" s="17" t="s">
        <v>683</v>
      </c>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13">
        <f t="shared" si="10"/>
        <v>100</v>
      </c>
      <c r="AV134" s="113">
        <v>125</v>
      </c>
      <c r="AW134" s="113" t="s">
        <v>672</v>
      </c>
      <c r="AX134" s="113"/>
      <c r="AY134" s="43"/>
      <c r="AZ134" s="41">
        <v>2</v>
      </c>
      <c r="BA134" s="6" t="s">
        <v>741</v>
      </c>
      <c r="BB134" s="15">
        <v>45934</v>
      </c>
      <c r="BC134" s="105" t="s">
        <v>82</v>
      </c>
      <c r="BD134" s="6" t="s">
        <v>681</v>
      </c>
      <c r="BE134" s="6" t="s">
        <v>741</v>
      </c>
      <c r="BF134" s="168" t="s">
        <v>741</v>
      </c>
      <c r="BG134" s="6" t="s">
        <v>741</v>
      </c>
      <c r="BH134" s="174" t="s">
        <v>843</v>
      </c>
    </row>
    <row r="135" spans="1:60" s="7" customFormat="1" ht="61.5" hidden="1" customHeight="1" outlineLevel="2" x14ac:dyDescent="0.25">
      <c r="A135" s="76">
        <v>126</v>
      </c>
      <c r="B135" s="190" t="s">
        <v>371</v>
      </c>
      <c r="C135" s="190"/>
      <c r="D135" s="54" t="s">
        <v>376</v>
      </c>
      <c r="E135" s="99" t="s">
        <v>78</v>
      </c>
      <c r="F135" s="42">
        <f t="shared" si="8"/>
        <v>1</v>
      </c>
      <c r="G135" s="33">
        <f t="shared" si="9"/>
        <v>1</v>
      </c>
      <c r="H135" s="17"/>
      <c r="I135" s="17"/>
      <c r="J135" s="17"/>
      <c r="K135" s="17"/>
      <c r="L135" s="17"/>
      <c r="M135" s="17"/>
      <c r="N135" s="17"/>
      <c r="O135" s="17"/>
      <c r="P135" s="17" t="s">
        <v>683</v>
      </c>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t="s">
        <v>683</v>
      </c>
      <c r="AQ135" s="17"/>
      <c r="AR135" s="17"/>
      <c r="AS135" s="17"/>
      <c r="AT135" s="17"/>
      <c r="AU135" s="113">
        <f t="shared" si="10"/>
        <v>1000</v>
      </c>
      <c r="AV135" s="113">
        <v>126</v>
      </c>
      <c r="AW135" s="113" t="s">
        <v>672</v>
      </c>
      <c r="AX135" s="113"/>
      <c r="AY135" s="43"/>
      <c r="AZ135" s="41">
        <v>2</v>
      </c>
      <c r="BA135" s="6" t="s">
        <v>741</v>
      </c>
      <c r="BB135" s="15">
        <v>46023</v>
      </c>
      <c r="BC135" s="105" t="s">
        <v>82</v>
      </c>
      <c r="BD135" s="6" t="s">
        <v>681</v>
      </c>
      <c r="BE135" s="6" t="s">
        <v>741</v>
      </c>
      <c r="BF135" s="168" t="s">
        <v>741</v>
      </c>
      <c r="BG135" s="6" t="s">
        <v>741</v>
      </c>
      <c r="BH135" s="57" t="s">
        <v>844</v>
      </c>
    </row>
    <row r="136" spans="1:60" ht="35.1" customHeight="1" outlineLevel="1" collapsed="1" x14ac:dyDescent="0.25">
      <c r="A136" s="76">
        <v>127</v>
      </c>
      <c r="B136" s="56" t="s">
        <v>92</v>
      </c>
      <c r="C136" s="191" t="s">
        <v>93</v>
      </c>
      <c r="D136" s="192"/>
      <c r="E136" s="98" t="str">
        <f>IF(AU136&gt;999,"neatbilst",IF(AU136&gt;99,"atbilst daļēji",IF(AU136&gt;9,"atbilst pilnībā",IF(AU136&gt;0,"neattiecas",0))))</f>
        <v>neatbilst</v>
      </c>
      <c r="F136" s="48">
        <f>SUM(F137:F143)</f>
        <v>2</v>
      </c>
      <c r="G136" s="48">
        <f>SUM(G137:G143)</f>
        <v>2</v>
      </c>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113">
        <f>SUM(AU137:AU143)</f>
        <v>1150</v>
      </c>
      <c r="AV136" s="113">
        <v>127</v>
      </c>
      <c r="AW136" s="113"/>
      <c r="AX136" s="113" t="s">
        <v>149</v>
      </c>
      <c r="AY136" s="48"/>
      <c r="AZ136" s="50"/>
      <c r="BA136" s="51">
        <f>MIN(BA137:BA143)</f>
        <v>45658</v>
      </c>
      <c r="BB136" s="51">
        <f>MAX(BB137:BB143)</f>
        <v>46752</v>
      </c>
      <c r="BC136" s="104"/>
      <c r="BD136" s="50"/>
      <c r="BE136" s="52"/>
      <c r="BF136" s="53"/>
      <c r="BG136" s="53"/>
      <c r="BH136" s="58"/>
    </row>
    <row r="137" spans="1:60" s="7" customFormat="1" ht="35.1" hidden="1" customHeight="1" outlineLevel="2" x14ac:dyDescent="0.25">
      <c r="A137" s="76">
        <v>128</v>
      </c>
      <c r="B137" s="190" t="s">
        <v>377</v>
      </c>
      <c r="C137" s="190"/>
      <c r="D137" s="54" t="s">
        <v>384</v>
      </c>
      <c r="E137" s="99" t="s">
        <v>73</v>
      </c>
      <c r="F137" s="42">
        <f t="shared" ref="F137:F143" si="11">COUNTA(H137:R137)</f>
        <v>0</v>
      </c>
      <c r="G137" s="33">
        <f t="shared" ref="G137:G143" si="12">COUNTA(S137:AT137)</f>
        <v>0</v>
      </c>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13">
        <f t="shared" ref="AU137:AU143" si="13">IF(E137="neattiecas",1,IF(E137="atbilst pilnībā",10,IF(E137="atbilst daļēji",100,IF(E137="neatbilst",1000,0))))</f>
        <v>10</v>
      </c>
      <c r="AV137" s="113">
        <v>128</v>
      </c>
      <c r="AW137" s="113" t="s">
        <v>672</v>
      </c>
      <c r="AX137" s="113"/>
      <c r="AY137" s="43"/>
      <c r="AZ137" s="41"/>
      <c r="BA137" s="15"/>
      <c r="BB137" s="15"/>
      <c r="BC137" s="105"/>
      <c r="BD137" s="6"/>
      <c r="BE137" s="6"/>
      <c r="BF137" s="168"/>
      <c r="BG137" s="6"/>
      <c r="BH137" s="177"/>
    </row>
    <row r="138" spans="1:60" s="7" customFormat="1" ht="163.5" hidden="1" customHeight="1" outlineLevel="2" x14ac:dyDescent="0.25">
      <c r="A138" s="76">
        <v>129</v>
      </c>
      <c r="B138" s="190" t="s">
        <v>378</v>
      </c>
      <c r="C138" s="190"/>
      <c r="D138" s="54" t="s">
        <v>385</v>
      </c>
      <c r="E138" s="99" t="s">
        <v>78</v>
      </c>
      <c r="F138" s="42">
        <f t="shared" si="11"/>
        <v>1</v>
      </c>
      <c r="G138" s="33">
        <f t="shared" si="12"/>
        <v>1</v>
      </c>
      <c r="H138" s="17"/>
      <c r="I138" s="17"/>
      <c r="J138" s="17"/>
      <c r="K138" s="17"/>
      <c r="L138" s="17"/>
      <c r="M138" s="17" t="s">
        <v>683</v>
      </c>
      <c r="N138" s="17"/>
      <c r="O138" s="17"/>
      <c r="P138" s="17"/>
      <c r="Q138" s="17"/>
      <c r="R138" s="17"/>
      <c r="S138" s="17"/>
      <c r="T138" s="17"/>
      <c r="U138" s="17"/>
      <c r="V138" s="17"/>
      <c r="W138" s="17"/>
      <c r="X138" s="17"/>
      <c r="Y138" s="17" t="s">
        <v>683</v>
      </c>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13">
        <f t="shared" si="13"/>
        <v>1000</v>
      </c>
      <c r="AV138" s="113">
        <v>129</v>
      </c>
      <c r="AW138" s="113" t="s">
        <v>672</v>
      </c>
      <c r="AX138" s="113"/>
      <c r="AY138" s="43"/>
      <c r="AZ138" s="41">
        <v>5</v>
      </c>
      <c r="BA138" s="15">
        <v>45658</v>
      </c>
      <c r="BB138" s="15">
        <v>46752</v>
      </c>
      <c r="BC138" s="105" t="s">
        <v>82</v>
      </c>
      <c r="BD138" s="6" t="s">
        <v>786</v>
      </c>
      <c r="BE138" s="6" t="s">
        <v>757</v>
      </c>
      <c r="BF138" s="168" t="s">
        <v>741</v>
      </c>
      <c r="BG138" s="6" t="s">
        <v>741</v>
      </c>
      <c r="BH138" s="57" t="s">
        <v>845</v>
      </c>
    </row>
    <row r="139" spans="1:60" s="7" customFormat="1" ht="33.75" hidden="1" customHeight="1" outlineLevel="2" x14ac:dyDescent="0.25">
      <c r="A139" s="76">
        <v>130</v>
      </c>
      <c r="B139" s="190" t="s">
        <v>379</v>
      </c>
      <c r="C139" s="190"/>
      <c r="D139" s="54" t="s">
        <v>386</v>
      </c>
      <c r="E139" s="99" t="s">
        <v>73</v>
      </c>
      <c r="F139" s="42">
        <f t="shared" si="11"/>
        <v>0</v>
      </c>
      <c r="G139" s="33">
        <f t="shared" si="12"/>
        <v>0</v>
      </c>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13">
        <f t="shared" si="13"/>
        <v>10</v>
      </c>
      <c r="AV139" s="113">
        <v>130</v>
      </c>
      <c r="AW139" s="113" t="s">
        <v>672</v>
      </c>
      <c r="AX139" s="113"/>
      <c r="AY139" s="43"/>
      <c r="AZ139" s="41"/>
      <c r="BA139" s="15"/>
      <c r="BB139" s="15"/>
      <c r="BC139" s="105"/>
      <c r="BD139" s="6"/>
      <c r="BE139" s="6"/>
      <c r="BF139" s="168"/>
      <c r="BG139" s="6"/>
      <c r="BH139" s="177"/>
    </row>
    <row r="140" spans="1:60" s="7" customFormat="1" ht="211.5" hidden="1" customHeight="1" outlineLevel="2" x14ac:dyDescent="0.25">
      <c r="A140" s="76">
        <v>131</v>
      </c>
      <c r="B140" s="190" t="s">
        <v>380</v>
      </c>
      <c r="C140" s="190"/>
      <c r="D140" s="54" t="s">
        <v>387</v>
      </c>
      <c r="E140" s="99" t="s">
        <v>74</v>
      </c>
      <c r="F140" s="42">
        <f t="shared" si="11"/>
        <v>1</v>
      </c>
      <c r="G140" s="33">
        <f t="shared" si="12"/>
        <v>1</v>
      </c>
      <c r="H140" s="17"/>
      <c r="I140" s="17"/>
      <c r="J140" s="17"/>
      <c r="K140" s="17"/>
      <c r="L140" s="17"/>
      <c r="M140" s="17" t="s">
        <v>683</v>
      </c>
      <c r="N140" s="17"/>
      <c r="O140" s="17"/>
      <c r="P140" s="17"/>
      <c r="Q140" s="17"/>
      <c r="R140" s="17"/>
      <c r="S140" s="17"/>
      <c r="T140" s="17"/>
      <c r="U140" s="17"/>
      <c r="V140" s="17"/>
      <c r="W140" s="17"/>
      <c r="X140" s="17"/>
      <c r="Y140" s="17" t="s">
        <v>683</v>
      </c>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13">
        <f t="shared" si="13"/>
        <v>100</v>
      </c>
      <c r="AV140" s="113">
        <v>131</v>
      </c>
      <c r="AW140" s="113" t="s">
        <v>672</v>
      </c>
      <c r="AX140" s="113"/>
      <c r="AY140" s="43"/>
      <c r="AZ140" s="41">
        <v>3</v>
      </c>
      <c r="BA140" s="15">
        <v>45658</v>
      </c>
      <c r="BB140" s="15">
        <v>46752</v>
      </c>
      <c r="BC140" s="105" t="s">
        <v>82</v>
      </c>
      <c r="BD140" s="6" t="s">
        <v>681</v>
      </c>
      <c r="BE140" s="6" t="s">
        <v>757</v>
      </c>
      <c r="BF140" s="168" t="s">
        <v>741</v>
      </c>
      <c r="BG140" s="6" t="s">
        <v>741</v>
      </c>
      <c r="BH140" s="57" t="s">
        <v>846</v>
      </c>
    </row>
    <row r="141" spans="1:60" s="7" customFormat="1" ht="24.95" hidden="1" customHeight="1" outlineLevel="2" x14ac:dyDescent="0.25">
      <c r="A141" s="76">
        <v>132</v>
      </c>
      <c r="B141" s="190" t="s">
        <v>381</v>
      </c>
      <c r="C141" s="190"/>
      <c r="D141" s="54" t="s">
        <v>619</v>
      </c>
      <c r="E141" s="99" t="s">
        <v>73</v>
      </c>
      <c r="F141" s="42">
        <f t="shared" si="11"/>
        <v>0</v>
      </c>
      <c r="G141" s="33">
        <f t="shared" si="12"/>
        <v>0</v>
      </c>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13">
        <f t="shared" si="13"/>
        <v>10</v>
      </c>
      <c r="AV141" s="113">
        <v>132</v>
      </c>
      <c r="AW141" s="113" t="s">
        <v>672</v>
      </c>
      <c r="AX141" s="113"/>
      <c r="AY141" s="43"/>
      <c r="AZ141" s="41"/>
      <c r="BA141" s="15"/>
      <c r="BB141" s="15"/>
      <c r="BC141" s="105"/>
      <c r="BD141" s="6"/>
      <c r="BE141" s="6"/>
      <c r="BF141" s="168"/>
      <c r="BG141" s="6"/>
      <c r="BH141" s="57"/>
    </row>
    <row r="142" spans="1:60" s="7" customFormat="1" ht="60" hidden="1" customHeight="1" outlineLevel="2" x14ac:dyDescent="0.25">
      <c r="A142" s="76">
        <v>133</v>
      </c>
      <c r="B142" s="190" t="s">
        <v>382</v>
      </c>
      <c r="C142" s="190"/>
      <c r="D142" s="54" t="s">
        <v>388</v>
      </c>
      <c r="E142" s="99" t="s">
        <v>73</v>
      </c>
      <c r="F142" s="42"/>
      <c r="G142" s="33">
        <f t="shared" si="12"/>
        <v>0</v>
      </c>
      <c r="H142" s="17"/>
      <c r="I142" s="17"/>
      <c r="J142" s="17"/>
      <c r="K142" s="17"/>
      <c r="L142" s="17"/>
      <c r="M142" s="17" t="s">
        <v>683</v>
      </c>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13">
        <f t="shared" si="13"/>
        <v>10</v>
      </c>
      <c r="AV142" s="113">
        <v>133</v>
      </c>
      <c r="AW142" s="113" t="s">
        <v>672</v>
      </c>
      <c r="AX142" s="113"/>
      <c r="AY142" s="43"/>
      <c r="AZ142" s="41"/>
      <c r="BA142" s="15"/>
      <c r="BB142" s="15"/>
      <c r="BC142" s="105"/>
      <c r="BD142" s="6"/>
      <c r="BE142" s="6"/>
      <c r="BF142" s="168"/>
      <c r="BG142" s="6"/>
      <c r="BH142" s="57"/>
    </row>
    <row r="143" spans="1:60" s="7" customFormat="1" ht="51" hidden="1" customHeight="1" outlineLevel="2" x14ac:dyDescent="0.25">
      <c r="A143" s="76">
        <v>134</v>
      </c>
      <c r="B143" s="190" t="s">
        <v>383</v>
      </c>
      <c r="C143" s="190"/>
      <c r="D143" s="54" t="s">
        <v>389</v>
      </c>
      <c r="E143" s="99" t="s">
        <v>73</v>
      </c>
      <c r="F143" s="42">
        <f t="shared" si="11"/>
        <v>0</v>
      </c>
      <c r="G143" s="33">
        <f t="shared" si="12"/>
        <v>0</v>
      </c>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13">
        <f t="shared" si="13"/>
        <v>10</v>
      </c>
      <c r="AV143" s="113">
        <v>134</v>
      </c>
      <c r="AW143" s="113" t="s">
        <v>672</v>
      </c>
      <c r="AX143" s="113"/>
      <c r="AY143" s="43"/>
      <c r="AZ143" s="41"/>
      <c r="BA143" s="15"/>
      <c r="BB143" s="15"/>
      <c r="BC143" s="105"/>
      <c r="BD143" s="6"/>
      <c r="BE143" s="6"/>
      <c r="BF143" s="168"/>
      <c r="BG143" s="6"/>
      <c r="BH143" s="57"/>
    </row>
    <row r="144" spans="1:60" ht="35.1" customHeight="1" outlineLevel="1" collapsed="1" x14ac:dyDescent="0.25">
      <c r="A144" s="76">
        <v>135</v>
      </c>
      <c r="B144" s="56" t="s">
        <v>94</v>
      </c>
      <c r="C144" s="191" t="s">
        <v>95</v>
      </c>
      <c r="D144" s="192"/>
      <c r="E144" s="98" t="str">
        <f>IF(AU144&gt;999,"neatbilst",IF(AU144&gt;99,"atbilst daļēji",IF(AU144&gt;9,"atbilst pilnībā",IF(AU144&gt;0,"neattiecas",0))))</f>
        <v>neatbilst</v>
      </c>
      <c r="F144" s="48">
        <f>SUM(F145:F150)</f>
        <v>9</v>
      </c>
      <c r="G144" s="48">
        <f>SUM(G145:G150)</f>
        <v>5</v>
      </c>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113">
        <f>SUM(AU145:AU150)</f>
        <v>4200</v>
      </c>
      <c r="AV144" s="113">
        <v>135</v>
      </c>
      <c r="AW144" s="113"/>
      <c r="AX144" s="113" t="s">
        <v>149</v>
      </c>
      <c r="AY144" s="48"/>
      <c r="AZ144" s="50"/>
      <c r="BA144" s="51">
        <f>MIN(BA145:BA150)</f>
        <v>45689</v>
      </c>
      <c r="BB144" s="51">
        <f>MAX(BB145:BB150)</f>
        <v>45748</v>
      </c>
      <c r="BC144" s="104"/>
      <c r="BD144" s="50"/>
      <c r="BE144" s="52"/>
      <c r="BF144" s="53"/>
      <c r="BG144" s="53"/>
      <c r="BH144" s="58"/>
    </row>
    <row r="145" spans="1:60" s="7" customFormat="1" ht="64.5" hidden="1" customHeight="1" outlineLevel="2" x14ac:dyDescent="0.25">
      <c r="A145" s="76">
        <v>136</v>
      </c>
      <c r="B145" s="190" t="s">
        <v>390</v>
      </c>
      <c r="C145" s="190"/>
      <c r="D145" s="54" t="s">
        <v>395</v>
      </c>
      <c r="E145" s="99" t="s">
        <v>78</v>
      </c>
      <c r="F145" s="42">
        <f t="shared" ref="F145:F150" si="14">COUNTA(H145:R145)</f>
        <v>1</v>
      </c>
      <c r="G145" s="33">
        <f t="shared" ref="G145:G150" si="15">COUNTA(S145:AT145)</f>
        <v>1</v>
      </c>
      <c r="H145" s="17"/>
      <c r="I145" s="17"/>
      <c r="J145" s="17"/>
      <c r="K145" s="17"/>
      <c r="L145" s="17"/>
      <c r="M145" s="17" t="s">
        <v>683</v>
      </c>
      <c r="N145" s="17"/>
      <c r="O145" s="17"/>
      <c r="P145" s="17"/>
      <c r="Q145" s="17"/>
      <c r="R145" s="17"/>
      <c r="S145" s="17"/>
      <c r="T145" s="17"/>
      <c r="U145" s="17"/>
      <c r="V145" s="17"/>
      <c r="W145" s="17"/>
      <c r="X145" s="17"/>
      <c r="Y145" s="17" t="s">
        <v>683</v>
      </c>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13">
        <f t="shared" ref="AU145:AU150" si="16">IF(E145="neattiecas",1,IF(E145="atbilst pilnībā",10,IF(E145="atbilst daļēji",100,IF(E145="neatbilst",1000,0))))</f>
        <v>1000</v>
      </c>
      <c r="AV145" s="113">
        <v>136</v>
      </c>
      <c r="AW145" s="113" t="s">
        <v>672</v>
      </c>
      <c r="AX145" s="113"/>
      <c r="AY145" s="43"/>
      <c r="AZ145" s="41">
        <v>4</v>
      </c>
      <c r="BA145" s="6" t="s">
        <v>741</v>
      </c>
      <c r="BB145" s="6" t="s">
        <v>741</v>
      </c>
      <c r="BC145" s="105" t="s">
        <v>82</v>
      </c>
      <c r="BD145" s="6" t="s">
        <v>681</v>
      </c>
      <c r="BE145" s="6" t="s">
        <v>741</v>
      </c>
      <c r="BF145" s="6" t="s">
        <v>741</v>
      </c>
      <c r="BG145" s="6" t="s">
        <v>741</v>
      </c>
      <c r="BH145" s="57" t="s">
        <v>797</v>
      </c>
    </row>
    <row r="146" spans="1:60" s="7" customFormat="1" ht="67.5" hidden="1" customHeight="1" outlineLevel="2" x14ac:dyDescent="0.25">
      <c r="A146" s="76">
        <v>137</v>
      </c>
      <c r="B146" s="190" t="s">
        <v>391</v>
      </c>
      <c r="C146" s="190"/>
      <c r="D146" s="54" t="s">
        <v>396</v>
      </c>
      <c r="E146" s="99" t="s">
        <v>78</v>
      </c>
      <c r="F146" s="42">
        <f t="shared" si="14"/>
        <v>1</v>
      </c>
      <c r="G146" s="33">
        <f t="shared" si="15"/>
        <v>1</v>
      </c>
      <c r="H146" s="17"/>
      <c r="I146" s="17"/>
      <c r="J146" s="17"/>
      <c r="K146" s="17"/>
      <c r="L146" s="17"/>
      <c r="M146" s="17" t="s">
        <v>683</v>
      </c>
      <c r="N146" s="17"/>
      <c r="O146" s="17"/>
      <c r="P146" s="17"/>
      <c r="Q146" s="17"/>
      <c r="R146" s="17"/>
      <c r="S146" s="17"/>
      <c r="T146" s="17"/>
      <c r="U146" s="17"/>
      <c r="V146" s="17"/>
      <c r="W146" s="17"/>
      <c r="X146" s="17"/>
      <c r="Y146" s="17" t="s">
        <v>683</v>
      </c>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13">
        <f t="shared" si="16"/>
        <v>1000</v>
      </c>
      <c r="AV146" s="113">
        <v>137</v>
      </c>
      <c r="AW146" s="113" t="s">
        <v>672</v>
      </c>
      <c r="AX146" s="113"/>
      <c r="AY146" s="43"/>
      <c r="AZ146" s="41">
        <v>4</v>
      </c>
      <c r="BA146" s="6" t="s">
        <v>741</v>
      </c>
      <c r="BB146" s="6" t="s">
        <v>741</v>
      </c>
      <c r="BC146" s="105" t="s">
        <v>82</v>
      </c>
      <c r="BD146" s="6" t="s">
        <v>681</v>
      </c>
      <c r="BE146" s="6" t="s">
        <v>741</v>
      </c>
      <c r="BF146" s="6" t="s">
        <v>741</v>
      </c>
      <c r="BG146" s="6" t="s">
        <v>741</v>
      </c>
      <c r="BH146" s="57" t="s">
        <v>797</v>
      </c>
    </row>
    <row r="147" spans="1:60" s="7" customFormat="1" ht="117.75" hidden="1" customHeight="1" outlineLevel="2" x14ac:dyDescent="0.25">
      <c r="A147" s="76">
        <v>138</v>
      </c>
      <c r="B147" s="190" t="s">
        <v>392</v>
      </c>
      <c r="C147" s="190"/>
      <c r="D147" s="54" t="s">
        <v>556</v>
      </c>
      <c r="E147" s="99" t="s">
        <v>78</v>
      </c>
      <c r="F147" s="42">
        <f t="shared" si="14"/>
        <v>1</v>
      </c>
      <c r="G147" s="33">
        <f t="shared" si="15"/>
        <v>0</v>
      </c>
      <c r="H147" s="17"/>
      <c r="I147" s="17"/>
      <c r="J147" s="17"/>
      <c r="K147" s="17"/>
      <c r="L147" s="17"/>
      <c r="M147" s="17"/>
      <c r="N147" s="17"/>
      <c r="O147" s="17"/>
      <c r="P147" s="17"/>
      <c r="Q147" s="17" t="s">
        <v>683</v>
      </c>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13">
        <f t="shared" si="16"/>
        <v>1000</v>
      </c>
      <c r="AV147" s="113">
        <v>138</v>
      </c>
      <c r="AW147" s="113" t="s">
        <v>672</v>
      </c>
      <c r="AX147" s="113"/>
      <c r="AY147" s="43"/>
      <c r="AZ147" s="41">
        <v>5</v>
      </c>
      <c r="BA147" s="6" t="s">
        <v>741</v>
      </c>
      <c r="BB147" s="6" t="s">
        <v>741</v>
      </c>
      <c r="BC147" s="105" t="s">
        <v>82</v>
      </c>
      <c r="BD147" s="6" t="s">
        <v>681</v>
      </c>
      <c r="BE147" s="6" t="s">
        <v>741</v>
      </c>
      <c r="BF147" s="6" t="s">
        <v>741</v>
      </c>
      <c r="BG147" s="6" t="s">
        <v>741</v>
      </c>
      <c r="BH147" s="57" t="s">
        <v>798</v>
      </c>
    </row>
    <row r="148" spans="1:60" s="7" customFormat="1" ht="78" hidden="1" customHeight="1" outlineLevel="2" x14ac:dyDescent="0.25">
      <c r="A148" s="76">
        <v>139</v>
      </c>
      <c r="B148" s="190" t="s">
        <v>393</v>
      </c>
      <c r="C148" s="190"/>
      <c r="D148" s="54" t="s">
        <v>398</v>
      </c>
      <c r="E148" s="99" t="s">
        <v>78</v>
      </c>
      <c r="F148" s="42">
        <f t="shared" si="14"/>
        <v>2</v>
      </c>
      <c r="G148" s="33">
        <f t="shared" si="15"/>
        <v>1</v>
      </c>
      <c r="H148" s="17"/>
      <c r="I148" s="17"/>
      <c r="J148" s="17" t="s">
        <v>683</v>
      </c>
      <c r="K148" s="17"/>
      <c r="L148" s="17"/>
      <c r="M148" s="17"/>
      <c r="N148" s="17"/>
      <c r="O148" s="17"/>
      <c r="P148" s="17" t="s">
        <v>683</v>
      </c>
      <c r="Q148" s="17"/>
      <c r="R148" s="17"/>
      <c r="S148" s="17"/>
      <c r="T148" s="17" t="s">
        <v>683</v>
      </c>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13">
        <f t="shared" si="16"/>
        <v>1000</v>
      </c>
      <c r="AV148" s="113">
        <v>139</v>
      </c>
      <c r="AW148" s="113" t="s">
        <v>672</v>
      </c>
      <c r="AX148" s="113"/>
      <c r="AY148" s="43"/>
      <c r="AZ148" s="41">
        <v>4</v>
      </c>
      <c r="BA148" s="6" t="s">
        <v>741</v>
      </c>
      <c r="BB148" s="15">
        <v>45657</v>
      </c>
      <c r="BC148" s="105" t="s">
        <v>81</v>
      </c>
      <c r="BD148" s="6" t="s">
        <v>681</v>
      </c>
      <c r="BE148" s="6" t="s">
        <v>741</v>
      </c>
      <c r="BF148" s="168" t="s">
        <v>741</v>
      </c>
      <c r="BG148" s="6" t="s">
        <v>741</v>
      </c>
      <c r="BH148" s="57" t="s">
        <v>701</v>
      </c>
    </row>
    <row r="149" spans="1:60" s="7" customFormat="1" ht="165" hidden="1" customHeight="1" outlineLevel="2" x14ac:dyDescent="0.25">
      <c r="A149" s="76">
        <v>140</v>
      </c>
      <c r="B149" s="190" t="s">
        <v>394</v>
      </c>
      <c r="C149" s="190"/>
      <c r="D149" s="54" t="s">
        <v>399</v>
      </c>
      <c r="E149" s="99" t="s">
        <v>74</v>
      </c>
      <c r="F149" s="42">
        <f t="shared" si="14"/>
        <v>2</v>
      </c>
      <c r="G149" s="33">
        <f t="shared" si="15"/>
        <v>1</v>
      </c>
      <c r="H149" s="17"/>
      <c r="I149" s="17"/>
      <c r="J149" s="17" t="s">
        <v>683</v>
      </c>
      <c r="K149" s="17"/>
      <c r="L149" s="17" t="s">
        <v>683</v>
      </c>
      <c r="M149" s="17"/>
      <c r="N149" s="17"/>
      <c r="O149" s="17"/>
      <c r="P149" s="17"/>
      <c r="Q149" s="17"/>
      <c r="R149" s="17"/>
      <c r="S149" s="17"/>
      <c r="T149" s="17" t="s">
        <v>683</v>
      </c>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13">
        <f t="shared" si="16"/>
        <v>100</v>
      </c>
      <c r="AV149" s="113">
        <v>140</v>
      </c>
      <c r="AW149" s="113" t="s">
        <v>672</v>
      </c>
      <c r="AX149" s="113"/>
      <c r="AY149" s="43"/>
      <c r="AZ149" s="41">
        <v>2</v>
      </c>
      <c r="BA149" s="15">
        <v>45689</v>
      </c>
      <c r="BB149" s="15">
        <v>45748</v>
      </c>
      <c r="BC149" s="105" t="s">
        <v>82</v>
      </c>
      <c r="BD149" s="6" t="s">
        <v>747</v>
      </c>
      <c r="BE149" s="6" t="s">
        <v>741</v>
      </c>
      <c r="BF149" s="168" t="s">
        <v>741</v>
      </c>
      <c r="BG149" s="6" t="s">
        <v>741</v>
      </c>
      <c r="BH149" s="185" t="s">
        <v>847</v>
      </c>
    </row>
    <row r="150" spans="1:60" s="7" customFormat="1" ht="139.5" hidden="1" customHeight="1" outlineLevel="2" x14ac:dyDescent="0.25">
      <c r="A150" s="76">
        <v>141</v>
      </c>
      <c r="B150" s="190" t="s">
        <v>397</v>
      </c>
      <c r="C150" s="190"/>
      <c r="D150" s="54" t="s">
        <v>547</v>
      </c>
      <c r="E150" s="99" t="s">
        <v>74</v>
      </c>
      <c r="F150" s="42">
        <f t="shared" si="14"/>
        <v>2</v>
      </c>
      <c r="G150" s="33">
        <f t="shared" si="15"/>
        <v>1</v>
      </c>
      <c r="H150" s="17"/>
      <c r="I150" s="17"/>
      <c r="J150" s="17" t="s">
        <v>683</v>
      </c>
      <c r="K150" s="17"/>
      <c r="L150" s="17" t="s">
        <v>683</v>
      </c>
      <c r="M150" s="17"/>
      <c r="N150" s="17"/>
      <c r="O150" s="17"/>
      <c r="P150" s="17"/>
      <c r="Q150" s="17"/>
      <c r="R150" s="17"/>
      <c r="S150" s="17"/>
      <c r="T150" s="17" t="s">
        <v>683</v>
      </c>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13">
        <f t="shared" si="16"/>
        <v>100</v>
      </c>
      <c r="AV150" s="113">
        <v>141</v>
      </c>
      <c r="AW150" s="113" t="s">
        <v>672</v>
      </c>
      <c r="AX150" s="113"/>
      <c r="AY150" s="43"/>
      <c r="AZ150" s="41">
        <v>2</v>
      </c>
      <c r="BA150" s="6" t="s">
        <v>741</v>
      </c>
      <c r="BB150" s="15">
        <v>45689</v>
      </c>
      <c r="BC150" s="105" t="s">
        <v>82</v>
      </c>
      <c r="BD150" s="6" t="s">
        <v>747</v>
      </c>
      <c r="BE150" s="6" t="s">
        <v>741</v>
      </c>
      <c r="BF150" s="168" t="s">
        <v>741</v>
      </c>
      <c r="BG150" s="6" t="s">
        <v>741</v>
      </c>
      <c r="BH150" s="184" t="s">
        <v>848</v>
      </c>
    </row>
    <row r="151" spans="1:60" ht="35.1" customHeight="1" outlineLevel="1" collapsed="1" x14ac:dyDescent="0.25">
      <c r="A151" s="76">
        <v>142</v>
      </c>
      <c r="B151" s="56" t="s">
        <v>96</v>
      </c>
      <c r="C151" s="191" t="s">
        <v>97</v>
      </c>
      <c r="D151" s="192"/>
      <c r="E151" s="98" t="str">
        <f>IF(AU151&gt;999,"neatbilst",IF(AU151&gt;99,"atbilst daļēji",IF(AU151&gt;9,"atbilst pilnībā",IF(AU151&gt;0,"neattiecas",0))))</f>
        <v>neatbilst</v>
      </c>
      <c r="F151" s="48">
        <f>SUM(F152:F160)</f>
        <v>3</v>
      </c>
      <c r="G151" s="48">
        <f>SUM(G152:G160)</f>
        <v>3</v>
      </c>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113">
        <f>SUM(AU152:AU160)</f>
        <v>1260</v>
      </c>
      <c r="AV151" s="113">
        <v>142</v>
      </c>
      <c r="AW151" s="113"/>
      <c r="AX151" s="113" t="s">
        <v>149</v>
      </c>
      <c r="AY151" s="48"/>
      <c r="AZ151" s="50"/>
      <c r="BA151" s="51">
        <f>MIN(BA152:BA160)</f>
        <v>0</v>
      </c>
      <c r="BB151" s="51">
        <f>MAX(BB152:BB160)</f>
        <v>45838</v>
      </c>
      <c r="BC151" s="104"/>
      <c r="BD151" s="50"/>
      <c r="BE151" s="52"/>
      <c r="BF151" s="53"/>
      <c r="BG151" s="53"/>
      <c r="BH151" s="58"/>
    </row>
    <row r="152" spans="1:60" s="7" customFormat="1" ht="69.75" hidden="1" customHeight="1" outlineLevel="2" x14ac:dyDescent="0.25">
      <c r="A152" s="76">
        <v>143</v>
      </c>
      <c r="B152" s="190" t="s">
        <v>400</v>
      </c>
      <c r="C152" s="190"/>
      <c r="D152" s="54" t="s">
        <v>410</v>
      </c>
      <c r="E152" s="99" t="s">
        <v>78</v>
      </c>
      <c r="F152" s="42">
        <f t="shared" ref="F152:F160" si="17">COUNTA(H152:R152)</f>
        <v>1</v>
      </c>
      <c r="G152" s="33">
        <f t="shared" ref="G152:G160" si="18">COUNTA(S152:AT152)</f>
        <v>1</v>
      </c>
      <c r="H152" s="17"/>
      <c r="I152" s="17"/>
      <c r="J152" s="17"/>
      <c r="K152" s="17" t="s">
        <v>683</v>
      </c>
      <c r="L152" s="17"/>
      <c r="M152" s="17"/>
      <c r="N152" s="17"/>
      <c r="O152" s="17"/>
      <c r="P152" s="17"/>
      <c r="Q152" s="17"/>
      <c r="R152" s="17"/>
      <c r="S152" s="17" t="s">
        <v>683</v>
      </c>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13">
        <f t="shared" ref="AU152:AU160" si="19">IF(E152="neattiecas",1,IF(E152="atbilst pilnībā",10,IF(E152="atbilst daļēji",100,IF(E152="neatbilst",1000,0))))</f>
        <v>1000</v>
      </c>
      <c r="AV152" s="113">
        <v>143</v>
      </c>
      <c r="AW152" s="113" t="s">
        <v>672</v>
      </c>
      <c r="AX152" s="113"/>
      <c r="AY152" s="43"/>
      <c r="AZ152" s="41">
        <v>3</v>
      </c>
      <c r="BA152" s="6" t="s">
        <v>741</v>
      </c>
      <c r="BB152" s="15">
        <v>45838</v>
      </c>
      <c r="BC152" s="105" t="s">
        <v>82</v>
      </c>
      <c r="BD152" s="6" t="s">
        <v>681</v>
      </c>
      <c r="BE152" s="6" t="s">
        <v>739</v>
      </c>
      <c r="BF152" s="168" t="s">
        <v>741</v>
      </c>
      <c r="BG152" s="6" t="s">
        <v>741</v>
      </c>
      <c r="BH152" s="57" t="s">
        <v>849</v>
      </c>
    </row>
    <row r="153" spans="1:60" s="7" customFormat="1" ht="36" hidden="1" customHeight="1" outlineLevel="2" x14ac:dyDescent="0.25">
      <c r="A153" s="76">
        <v>144</v>
      </c>
      <c r="B153" s="190" t="s">
        <v>401</v>
      </c>
      <c r="C153" s="190"/>
      <c r="D153" s="54" t="s">
        <v>414</v>
      </c>
      <c r="E153" s="99" t="s">
        <v>73</v>
      </c>
      <c r="F153" s="42">
        <f t="shared" si="17"/>
        <v>0</v>
      </c>
      <c r="G153" s="33">
        <f t="shared" si="18"/>
        <v>0</v>
      </c>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13">
        <f t="shared" si="19"/>
        <v>10</v>
      </c>
      <c r="AV153" s="113">
        <v>144</v>
      </c>
      <c r="AW153" s="113" t="s">
        <v>672</v>
      </c>
      <c r="AX153" s="113"/>
      <c r="AY153" s="43"/>
      <c r="AZ153" s="41"/>
      <c r="BA153" s="15"/>
      <c r="BB153" s="15"/>
      <c r="BC153" s="105"/>
      <c r="BD153" s="6"/>
      <c r="BE153" s="6"/>
      <c r="BF153" s="168"/>
      <c r="BG153" s="6"/>
      <c r="BH153" s="57"/>
    </row>
    <row r="154" spans="1:60" s="7" customFormat="1" ht="24.95" hidden="1" customHeight="1" outlineLevel="2" x14ac:dyDescent="0.25">
      <c r="A154" s="76">
        <v>145</v>
      </c>
      <c r="B154" s="190" t="s">
        <v>402</v>
      </c>
      <c r="C154" s="190"/>
      <c r="D154" s="54" t="s">
        <v>409</v>
      </c>
      <c r="E154" s="99" t="s">
        <v>74</v>
      </c>
      <c r="F154" s="42">
        <f t="shared" si="17"/>
        <v>1</v>
      </c>
      <c r="G154" s="33">
        <f t="shared" si="18"/>
        <v>1</v>
      </c>
      <c r="H154" s="17"/>
      <c r="I154" s="17"/>
      <c r="J154" s="17"/>
      <c r="K154" s="17" t="s">
        <v>683</v>
      </c>
      <c r="L154" s="17"/>
      <c r="M154" s="17"/>
      <c r="N154" s="17"/>
      <c r="O154" s="17"/>
      <c r="P154" s="17"/>
      <c r="Q154" s="17"/>
      <c r="R154" s="17"/>
      <c r="S154" s="17"/>
      <c r="T154" s="17" t="s">
        <v>683</v>
      </c>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13">
        <f t="shared" si="19"/>
        <v>100</v>
      </c>
      <c r="AV154" s="113">
        <v>145</v>
      </c>
      <c r="AW154" s="113" t="s">
        <v>672</v>
      </c>
      <c r="AX154" s="113"/>
      <c r="AY154" s="43"/>
      <c r="AZ154" s="41">
        <v>2</v>
      </c>
      <c r="BA154" s="6" t="s">
        <v>741</v>
      </c>
      <c r="BB154" s="15">
        <v>45838</v>
      </c>
      <c r="BC154" s="105" t="s">
        <v>82</v>
      </c>
      <c r="BD154" s="6" t="s">
        <v>681</v>
      </c>
      <c r="BE154" s="6" t="s">
        <v>739</v>
      </c>
      <c r="BF154" s="168" t="s">
        <v>741</v>
      </c>
      <c r="BG154" s="6" t="s">
        <v>741</v>
      </c>
      <c r="BH154" s="57" t="s">
        <v>702</v>
      </c>
    </row>
    <row r="155" spans="1:60" s="7" customFormat="1" ht="24.95" hidden="1" customHeight="1" outlineLevel="2" x14ac:dyDescent="0.25">
      <c r="A155" s="76">
        <v>146</v>
      </c>
      <c r="B155" s="190" t="s">
        <v>403</v>
      </c>
      <c r="C155" s="190"/>
      <c r="D155" s="54" t="s">
        <v>411</v>
      </c>
      <c r="E155" s="99" t="s">
        <v>73</v>
      </c>
      <c r="F155" s="42">
        <f t="shared" si="17"/>
        <v>0</v>
      </c>
      <c r="G155" s="33">
        <f t="shared" si="18"/>
        <v>0</v>
      </c>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13">
        <f t="shared" si="19"/>
        <v>10</v>
      </c>
      <c r="AV155" s="113">
        <v>146</v>
      </c>
      <c r="AW155" s="113" t="s">
        <v>672</v>
      </c>
      <c r="AX155" s="113"/>
      <c r="AY155" s="43"/>
      <c r="AZ155" s="41"/>
      <c r="BA155" s="15"/>
      <c r="BB155" s="15"/>
      <c r="BC155" s="105"/>
      <c r="BD155" s="6"/>
      <c r="BE155" s="6"/>
      <c r="BF155" s="168"/>
      <c r="BG155" s="6"/>
      <c r="BH155" s="57"/>
    </row>
    <row r="156" spans="1:60" s="7" customFormat="1" ht="45.95" hidden="1" customHeight="1" outlineLevel="2" x14ac:dyDescent="0.25">
      <c r="A156" s="76">
        <v>147</v>
      </c>
      <c r="B156" s="190" t="s">
        <v>404</v>
      </c>
      <c r="C156" s="190"/>
      <c r="D156" s="54" t="s">
        <v>412</v>
      </c>
      <c r="E156" s="99" t="s">
        <v>74</v>
      </c>
      <c r="F156" s="42">
        <f t="shared" si="17"/>
        <v>1</v>
      </c>
      <c r="G156" s="33">
        <f t="shared" si="18"/>
        <v>1</v>
      </c>
      <c r="H156" s="17"/>
      <c r="I156" s="17"/>
      <c r="J156" s="17" t="s">
        <v>683</v>
      </c>
      <c r="K156" s="17"/>
      <c r="L156" s="17"/>
      <c r="M156" s="17"/>
      <c r="N156" s="17"/>
      <c r="O156" s="17"/>
      <c r="P156" s="17"/>
      <c r="Q156" s="17"/>
      <c r="R156" s="17"/>
      <c r="S156" s="17"/>
      <c r="T156" s="17"/>
      <c r="U156" s="17"/>
      <c r="V156" s="17"/>
      <c r="W156" s="17"/>
      <c r="X156" s="17"/>
      <c r="Y156" s="17"/>
      <c r="Z156" s="17" t="s">
        <v>683</v>
      </c>
      <c r="AA156" s="17"/>
      <c r="AB156" s="17"/>
      <c r="AC156" s="17"/>
      <c r="AD156" s="17"/>
      <c r="AE156" s="17"/>
      <c r="AF156" s="17"/>
      <c r="AG156" s="17"/>
      <c r="AH156" s="17"/>
      <c r="AI156" s="17"/>
      <c r="AJ156" s="17"/>
      <c r="AK156" s="17"/>
      <c r="AL156" s="17"/>
      <c r="AM156" s="17"/>
      <c r="AN156" s="17"/>
      <c r="AO156" s="17"/>
      <c r="AP156" s="17"/>
      <c r="AQ156" s="17"/>
      <c r="AR156" s="17"/>
      <c r="AS156" s="17"/>
      <c r="AT156" s="17"/>
      <c r="AU156" s="113">
        <f t="shared" si="19"/>
        <v>100</v>
      </c>
      <c r="AV156" s="113">
        <v>147</v>
      </c>
      <c r="AW156" s="113" t="s">
        <v>672</v>
      </c>
      <c r="AX156" s="113"/>
      <c r="AY156" s="43"/>
      <c r="AZ156" s="41">
        <v>2</v>
      </c>
      <c r="BA156" s="6" t="s">
        <v>741</v>
      </c>
      <c r="BB156" s="15">
        <v>45838</v>
      </c>
      <c r="BC156" s="105" t="s">
        <v>82</v>
      </c>
      <c r="BD156" s="6" t="s">
        <v>681</v>
      </c>
      <c r="BE156" s="6" t="s">
        <v>739</v>
      </c>
      <c r="BF156" s="168" t="s">
        <v>741</v>
      </c>
      <c r="BG156" s="6" t="s">
        <v>741</v>
      </c>
      <c r="BH156" s="178" t="s">
        <v>703</v>
      </c>
    </row>
    <row r="157" spans="1:60" s="7" customFormat="1" ht="24.95" hidden="1" customHeight="1" outlineLevel="2" x14ac:dyDescent="0.25">
      <c r="A157" s="76">
        <v>148</v>
      </c>
      <c r="B157" s="190" t="s">
        <v>405</v>
      </c>
      <c r="C157" s="190"/>
      <c r="D157" s="54" t="s">
        <v>415</v>
      </c>
      <c r="E157" s="99" t="s">
        <v>73</v>
      </c>
      <c r="F157" s="42">
        <f t="shared" si="17"/>
        <v>0</v>
      </c>
      <c r="G157" s="33">
        <f t="shared" si="18"/>
        <v>0</v>
      </c>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13">
        <f t="shared" si="19"/>
        <v>10</v>
      </c>
      <c r="AV157" s="113">
        <v>148</v>
      </c>
      <c r="AW157" s="113" t="s">
        <v>672</v>
      </c>
      <c r="AX157" s="113"/>
      <c r="AY157" s="43"/>
      <c r="AZ157" s="41"/>
      <c r="BA157" s="15"/>
      <c r="BB157" s="15"/>
      <c r="BC157" s="105"/>
      <c r="BD157" s="6"/>
      <c r="BE157" s="6"/>
      <c r="BF157" s="168"/>
      <c r="BG157" s="6"/>
      <c r="BH157" s="57"/>
    </row>
    <row r="158" spans="1:60" s="7" customFormat="1" ht="24.95" hidden="1" customHeight="1" outlineLevel="2" x14ac:dyDescent="0.25">
      <c r="A158" s="76">
        <v>149</v>
      </c>
      <c r="B158" s="190" t="s">
        <v>406</v>
      </c>
      <c r="C158" s="190"/>
      <c r="D158" s="54" t="s">
        <v>413</v>
      </c>
      <c r="E158" s="99" t="s">
        <v>73</v>
      </c>
      <c r="F158" s="42">
        <f t="shared" si="17"/>
        <v>0</v>
      </c>
      <c r="G158" s="33">
        <f t="shared" si="18"/>
        <v>0</v>
      </c>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13">
        <f t="shared" si="19"/>
        <v>10</v>
      </c>
      <c r="AV158" s="113">
        <v>149</v>
      </c>
      <c r="AW158" s="113" t="s">
        <v>672</v>
      </c>
      <c r="AX158" s="113"/>
      <c r="AY158" s="43"/>
      <c r="AZ158" s="41"/>
      <c r="BA158" s="15"/>
      <c r="BB158" s="15"/>
      <c r="BC158" s="105"/>
      <c r="BD158" s="6"/>
      <c r="BE158" s="6"/>
      <c r="BF158" s="168"/>
      <c r="BG158" s="6"/>
      <c r="BH158" s="57"/>
    </row>
    <row r="159" spans="1:60" s="7" customFormat="1" ht="35.1" hidden="1" customHeight="1" outlineLevel="2" x14ac:dyDescent="0.25">
      <c r="A159" s="76">
        <v>150</v>
      </c>
      <c r="B159" s="190" t="s">
        <v>407</v>
      </c>
      <c r="C159" s="190"/>
      <c r="D159" s="54" t="s">
        <v>557</v>
      </c>
      <c r="E159" s="99" t="s">
        <v>73</v>
      </c>
      <c r="F159" s="42">
        <f t="shared" si="17"/>
        <v>0</v>
      </c>
      <c r="G159" s="33">
        <f t="shared" si="18"/>
        <v>0</v>
      </c>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13">
        <f t="shared" si="19"/>
        <v>10</v>
      </c>
      <c r="AV159" s="113">
        <v>150</v>
      </c>
      <c r="AW159" s="113" t="s">
        <v>672</v>
      </c>
      <c r="AX159" s="113"/>
      <c r="AY159" s="43"/>
      <c r="AZ159" s="41"/>
      <c r="BA159" s="15"/>
      <c r="BB159" s="15"/>
      <c r="BC159" s="105"/>
      <c r="BD159" s="6"/>
      <c r="BE159" s="6"/>
      <c r="BF159" s="168"/>
      <c r="BG159" s="6"/>
      <c r="BH159" s="57"/>
    </row>
    <row r="160" spans="1:60" s="7" customFormat="1" ht="45" hidden="1" customHeight="1" outlineLevel="2" x14ac:dyDescent="0.25">
      <c r="A160" s="76">
        <v>151</v>
      </c>
      <c r="B160" s="190" t="s">
        <v>408</v>
      </c>
      <c r="C160" s="190"/>
      <c r="D160" s="54" t="s">
        <v>650</v>
      </c>
      <c r="E160" s="99" t="s">
        <v>73</v>
      </c>
      <c r="F160" s="42">
        <f t="shared" si="17"/>
        <v>0</v>
      </c>
      <c r="G160" s="33">
        <f t="shared" si="18"/>
        <v>0</v>
      </c>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13">
        <f t="shared" si="19"/>
        <v>10</v>
      </c>
      <c r="AV160" s="113">
        <v>151</v>
      </c>
      <c r="AW160" s="113" t="s">
        <v>672</v>
      </c>
      <c r="AX160" s="113"/>
      <c r="AY160" s="43"/>
      <c r="AZ160" s="41"/>
      <c r="BA160" s="15"/>
      <c r="BB160" s="15"/>
      <c r="BC160" s="105"/>
      <c r="BD160" s="6"/>
      <c r="BE160" s="6"/>
      <c r="BF160" s="168"/>
      <c r="BG160" s="6"/>
      <c r="BH160" s="57"/>
    </row>
    <row r="161" spans="1:60" ht="35.1" customHeight="1" outlineLevel="1" collapsed="1" x14ac:dyDescent="0.25">
      <c r="A161" s="76">
        <v>152</v>
      </c>
      <c r="B161" s="56" t="s">
        <v>98</v>
      </c>
      <c r="C161" s="191" t="s">
        <v>99</v>
      </c>
      <c r="D161" s="192"/>
      <c r="E161" s="98" t="str">
        <f>IF(AU161&gt;999,"neatbilst",IF(AU161&gt;99,"atbilst daļēji",IF(AU161&gt;9,"atbilst pilnībā",IF(AU161&gt;0,"neattiecas",0))))</f>
        <v>neatbilst</v>
      </c>
      <c r="F161" s="48">
        <f>SUM(F162:F163)</f>
        <v>2</v>
      </c>
      <c r="G161" s="48">
        <f>SUM(G162:G163)</f>
        <v>2</v>
      </c>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113">
        <f>SUM(AU162:AU163)</f>
        <v>1100</v>
      </c>
      <c r="AV161" s="113">
        <v>152</v>
      </c>
      <c r="AW161" s="113"/>
      <c r="AX161" s="113" t="s">
        <v>149</v>
      </c>
      <c r="AY161" s="48"/>
      <c r="AZ161" s="50"/>
      <c r="BA161" s="51">
        <f>MIN(BA162:BA163)</f>
        <v>45659</v>
      </c>
      <c r="BB161" s="51">
        <f>MAX(BB162:BB163)</f>
        <v>45692</v>
      </c>
      <c r="BC161" s="104"/>
      <c r="BD161" s="50"/>
      <c r="BE161" s="52"/>
      <c r="BF161" s="53"/>
      <c r="BG161" s="53"/>
      <c r="BH161" s="58"/>
    </row>
    <row r="162" spans="1:60" s="7" customFormat="1" ht="95.25" hidden="1" customHeight="1" outlineLevel="2" x14ac:dyDescent="0.25">
      <c r="A162" s="76">
        <v>153</v>
      </c>
      <c r="B162" s="190" t="s">
        <v>416</v>
      </c>
      <c r="C162" s="190"/>
      <c r="D162" s="54" t="s">
        <v>548</v>
      </c>
      <c r="E162" s="99" t="s">
        <v>74</v>
      </c>
      <c r="F162" s="42">
        <f>COUNTA(H162:R162)</f>
        <v>1</v>
      </c>
      <c r="G162" s="33">
        <f>COUNTA(S162:AT162)</f>
        <v>1</v>
      </c>
      <c r="H162" s="17"/>
      <c r="I162" s="17"/>
      <c r="J162" s="17"/>
      <c r="K162" s="17"/>
      <c r="L162" s="17" t="s">
        <v>683</v>
      </c>
      <c r="M162" s="17"/>
      <c r="N162" s="17"/>
      <c r="O162" s="17"/>
      <c r="P162" s="17"/>
      <c r="Q162" s="17"/>
      <c r="R162" s="17"/>
      <c r="S162" s="17"/>
      <c r="T162" s="17"/>
      <c r="U162" s="17"/>
      <c r="V162" s="17" t="s">
        <v>683</v>
      </c>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13">
        <f>IF(E162="neattiecas",1,IF(E162="atbilst pilnībā",10,IF(E162="atbilst daļēji",100,IF(E162="neatbilst",1000,0))))</f>
        <v>100</v>
      </c>
      <c r="AV162" s="113">
        <v>153</v>
      </c>
      <c r="AW162" s="113" t="s">
        <v>672</v>
      </c>
      <c r="AX162" s="113"/>
      <c r="AY162" s="43"/>
      <c r="AZ162" s="41">
        <v>4</v>
      </c>
      <c r="BA162" s="15">
        <v>45659</v>
      </c>
      <c r="BB162" s="15">
        <v>45691</v>
      </c>
      <c r="BC162" s="105" t="s">
        <v>82</v>
      </c>
      <c r="BD162" s="6" t="s">
        <v>681</v>
      </c>
      <c r="BE162" s="6" t="s">
        <v>741</v>
      </c>
      <c r="BF162" s="168" t="s">
        <v>741</v>
      </c>
      <c r="BG162" s="6" t="s">
        <v>741</v>
      </c>
      <c r="BH162" s="57" t="s">
        <v>704</v>
      </c>
    </row>
    <row r="163" spans="1:60" s="7" customFormat="1" ht="61.5" hidden="1" customHeight="1" outlineLevel="2" x14ac:dyDescent="0.25">
      <c r="A163" s="76">
        <v>154</v>
      </c>
      <c r="B163" s="190" t="s">
        <v>417</v>
      </c>
      <c r="C163" s="190"/>
      <c r="D163" s="54" t="s">
        <v>651</v>
      </c>
      <c r="E163" s="99" t="s">
        <v>78</v>
      </c>
      <c r="F163" s="42">
        <f>COUNTA(H163:R163)</f>
        <v>1</v>
      </c>
      <c r="G163" s="33">
        <f>COUNTA(S163:AT163)</f>
        <v>1</v>
      </c>
      <c r="H163" s="17"/>
      <c r="I163" s="17"/>
      <c r="J163" s="17" t="s">
        <v>683</v>
      </c>
      <c r="K163" s="17"/>
      <c r="L163" s="17"/>
      <c r="M163" s="17"/>
      <c r="N163" s="17"/>
      <c r="O163" s="17"/>
      <c r="P163" s="17"/>
      <c r="Q163" s="17"/>
      <c r="R163" s="17"/>
      <c r="S163" s="17"/>
      <c r="T163" s="17" t="s">
        <v>683</v>
      </c>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13">
        <f>IF(E163="neattiecas",1,IF(E163="atbilst pilnībā",10,IF(E163="atbilst daļēji",100,IF(E163="neatbilst",1000,0))))</f>
        <v>1000</v>
      </c>
      <c r="AV163" s="113">
        <v>154</v>
      </c>
      <c r="AW163" s="113" t="s">
        <v>672</v>
      </c>
      <c r="AX163" s="113"/>
      <c r="AY163" s="43"/>
      <c r="AZ163" s="41">
        <v>4</v>
      </c>
      <c r="BA163" s="6" t="s">
        <v>741</v>
      </c>
      <c r="BB163" s="15">
        <v>45692</v>
      </c>
      <c r="BC163" s="105" t="s">
        <v>82</v>
      </c>
      <c r="BD163" s="6" t="s">
        <v>747</v>
      </c>
      <c r="BE163" s="6" t="s">
        <v>739</v>
      </c>
      <c r="BF163" s="168" t="s">
        <v>741</v>
      </c>
      <c r="BG163" s="6" t="s">
        <v>741</v>
      </c>
      <c r="BH163" s="179" t="s">
        <v>705</v>
      </c>
    </row>
    <row r="164" spans="1:60" ht="35.1" customHeight="1" outlineLevel="1" collapsed="1" x14ac:dyDescent="0.25">
      <c r="A164" s="76">
        <v>155</v>
      </c>
      <c r="B164" s="56" t="s">
        <v>100</v>
      </c>
      <c r="C164" s="191" t="s">
        <v>101</v>
      </c>
      <c r="D164" s="192"/>
      <c r="E164" s="98" t="str">
        <f>IF(AU164&gt;999,"neatbilst",IF(AU164&gt;99,"atbilst daļēji",IF(AU164&gt;9,"atbilst pilnībā",IF(AU164&gt;0,"neattiecas",0))))</f>
        <v>neatbilst</v>
      </c>
      <c r="F164" s="48">
        <f>SUM(F165:F167)</f>
        <v>2</v>
      </c>
      <c r="G164" s="48">
        <f>SUM(G165:G167)</f>
        <v>2</v>
      </c>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113">
        <f>SUM(AU165:AU167)</f>
        <v>1110</v>
      </c>
      <c r="AV164" s="113">
        <v>155</v>
      </c>
      <c r="AW164" s="113"/>
      <c r="AX164" s="113" t="s">
        <v>149</v>
      </c>
      <c r="AY164" s="48"/>
      <c r="AZ164" s="50"/>
      <c r="BA164" s="51">
        <f>MIN(BA165:BA167)</f>
        <v>45717</v>
      </c>
      <c r="BB164" s="51">
        <f>MAX(BB165:BB167)</f>
        <v>45779</v>
      </c>
      <c r="BC164" s="104"/>
      <c r="BD164" s="50"/>
      <c r="BE164" s="52"/>
      <c r="BF164" s="53"/>
      <c r="BG164" s="53"/>
      <c r="BH164" s="58"/>
    </row>
    <row r="165" spans="1:60" s="7" customFormat="1" ht="133.5" hidden="1" customHeight="1" outlineLevel="2" x14ac:dyDescent="0.25">
      <c r="A165" s="76">
        <v>156</v>
      </c>
      <c r="B165" s="190" t="s">
        <v>418</v>
      </c>
      <c r="C165" s="190"/>
      <c r="D165" s="54" t="s">
        <v>773</v>
      </c>
      <c r="E165" s="99" t="s">
        <v>74</v>
      </c>
      <c r="F165" s="42">
        <f>COUNTA(H165:R165)</f>
        <v>1</v>
      </c>
      <c r="G165" s="33">
        <f>COUNTA(S165:AT165)</f>
        <v>1</v>
      </c>
      <c r="H165" s="17"/>
      <c r="I165" s="17"/>
      <c r="J165" s="17"/>
      <c r="K165" s="17"/>
      <c r="L165" s="17"/>
      <c r="M165" s="17"/>
      <c r="N165" s="17"/>
      <c r="O165" s="17" t="s">
        <v>683</v>
      </c>
      <c r="P165" s="17"/>
      <c r="Q165" s="17"/>
      <c r="R165" s="17"/>
      <c r="S165" s="17"/>
      <c r="T165" s="17"/>
      <c r="U165" s="17" t="s">
        <v>683</v>
      </c>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13">
        <f>IF(E165="neattiecas",1,IF(E165="atbilst pilnībā",10,IF(E165="atbilst daļēji",100,IF(E165="neatbilst",1000,0))))</f>
        <v>100</v>
      </c>
      <c r="AV165" s="113">
        <v>156</v>
      </c>
      <c r="AW165" s="113" t="s">
        <v>672</v>
      </c>
      <c r="AX165" s="113"/>
      <c r="AY165" s="43"/>
      <c r="AZ165" s="41">
        <v>2</v>
      </c>
      <c r="BA165" s="15">
        <v>45717</v>
      </c>
      <c r="BB165" s="15">
        <v>45749</v>
      </c>
      <c r="BC165" s="105" t="s">
        <v>82</v>
      </c>
      <c r="BD165" s="6" t="s">
        <v>681</v>
      </c>
      <c r="BE165" s="6" t="s">
        <v>741</v>
      </c>
      <c r="BF165" s="168" t="s">
        <v>741</v>
      </c>
      <c r="BG165" s="6" t="s">
        <v>741</v>
      </c>
      <c r="BH165" s="57" t="s">
        <v>850</v>
      </c>
    </row>
    <row r="166" spans="1:60" s="7" customFormat="1" ht="24.95" hidden="1" customHeight="1" outlineLevel="2" x14ac:dyDescent="0.25">
      <c r="A166" s="76">
        <v>157</v>
      </c>
      <c r="B166" s="190" t="s">
        <v>419</v>
      </c>
      <c r="C166" s="190"/>
      <c r="D166" s="54" t="s">
        <v>421</v>
      </c>
      <c r="E166" s="99" t="s">
        <v>73</v>
      </c>
      <c r="F166" s="42">
        <f>COUNTA(H166:R166)</f>
        <v>0</v>
      </c>
      <c r="G166" s="33">
        <f>COUNTA(S166:AT166)</f>
        <v>0</v>
      </c>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13">
        <f>IF(E166="neattiecas",1,IF(E166="atbilst pilnībā",10,IF(E166="atbilst daļēji",100,IF(E166="neatbilst",1000,0))))</f>
        <v>10</v>
      </c>
      <c r="AV166" s="113">
        <v>157</v>
      </c>
      <c r="AW166" s="113" t="s">
        <v>672</v>
      </c>
      <c r="AX166" s="113"/>
      <c r="AY166" s="43"/>
      <c r="AZ166" s="41"/>
      <c r="BA166" s="15"/>
      <c r="BB166" s="15"/>
      <c r="BC166" s="105"/>
      <c r="BD166" s="6"/>
      <c r="BE166" s="6"/>
      <c r="BF166" s="168"/>
      <c r="BG166" s="6"/>
      <c r="BH166" s="57"/>
    </row>
    <row r="167" spans="1:60" s="7" customFormat="1" ht="57.75" hidden="1" customHeight="1" outlineLevel="2" x14ac:dyDescent="0.25">
      <c r="A167" s="76">
        <v>158</v>
      </c>
      <c r="B167" s="190" t="s">
        <v>420</v>
      </c>
      <c r="C167" s="190"/>
      <c r="D167" s="54" t="s">
        <v>422</v>
      </c>
      <c r="E167" s="99" t="s">
        <v>78</v>
      </c>
      <c r="F167" s="42">
        <f>COUNTA(H167:R167)</f>
        <v>1</v>
      </c>
      <c r="G167" s="33">
        <f>COUNTA(S167:AT167)</f>
        <v>1</v>
      </c>
      <c r="H167" s="17"/>
      <c r="I167" s="17"/>
      <c r="J167" s="17" t="s">
        <v>683</v>
      </c>
      <c r="K167" s="17"/>
      <c r="L167" s="17"/>
      <c r="M167" s="17"/>
      <c r="N167" s="17"/>
      <c r="O167" s="17"/>
      <c r="P167" s="17"/>
      <c r="Q167" s="17"/>
      <c r="R167" s="17"/>
      <c r="S167" s="17"/>
      <c r="T167" s="17" t="s">
        <v>683</v>
      </c>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13">
        <f>IF(E167="neattiecas",1,IF(E167="atbilst pilnībā",10,IF(E167="atbilst daļēji",100,IF(E167="neatbilst",1000,0))))</f>
        <v>1000</v>
      </c>
      <c r="AV167" s="113">
        <v>158</v>
      </c>
      <c r="AW167" s="113" t="s">
        <v>672</v>
      </c>
      <c r="AX167" s="113"/>
      <c r="AY167" s="43"/>
      <c r="AZ167" s="41">
        <v>3</v>
      </c>
      <c r="BA167" s="15">
        <v>45750</v>
      </c>
      <c r="BB167" s="15">
        <v>45779</v>
      </c>
      <c r="BC167" s="105" t="s">
        <v>82</v>
      </c>
      <c r="BD167" s="6" t="s">
        <v>747</v>
      </c>
      <c r="BE167" s="6" t="s">
        <v>741</v>
      </c>
      <c r="BF167" s="6" t="s">
        <v>741</v>
      </c>
      <c r="BG167" s="6" t="s">
        <v>741</v>
      </c>
      <c r="BH167" s="57" t="s">
        <v>735</v>
      </c>
    </row>
    <row r="168" spans="1:60" ht="35.1" customHeight="1" outlineLevel="1" collapsed="1" x14ac:dyDescent="0.25">
      <c r="A168" s="76">
        <v>159</v>
      </c>
      <c r="B168" s="56" t="s">
        <v>102</v>
      </c>
      <c r="C168" s="191" t="s">
        <v>103</v>
      </c>
      <c r="D168" s="192"/>
      <c r="E168" s="98" t="str">
        <f>IF(AU168&gt;999,"neatbilst",IF(AU168&gt;99,"atbilst daļēji",IF(AU168&gt;9,"atbilst pilnībā",IF(AU168&gt;0,"neattiecas",0))))</f>
        <v>neatbilst</v>
      </c>
      <c r="F168" s="48">
        <f>SUM(F169:F175)</f>
        <v>9</v>
      </c>
      <c r="G168" s="48">
        <f>SUM(G169:G175)</f>
        <v>6</v>
      </c>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113">
        <f>SUM(AU169:AU175)</f>
        <v>7000</v>
      </c>
      <c r="AV168" s="113">
        <v>159</v>
      </c>
      <c r="AW168" s="113"/>
      <c r="AX168" s="113" t="s">
        <v>149</v>
      </c>
      <c r="AY168" s="48"/>
      <c r="AZ168" s="50"/>
      <c r="BA168" s="51">
        <f>MIN(BA169:BA175)</f>
        <v>45663</v>
      </c>
      <c r="BB168" s="51">
        <f>MAX(BB169:BB175)</f>
        <v>46174</v>
      </c>
      <c r="BC168" s="104"/>
      <c r="BD168" s="50"/>
      <c r="BE168" s="52"/>
      <c r="BF168" s="53"/>
      <c r="BG168" s="53"/>
      <c r="BH168" s="58"/>
    </row>
    <row r="169" spans="1:60" s="7" customFormat="1" ht="128.44999999999999" hidden="1" customHeight="1" outlineLevel="2" x14ac:dyDescent="0.25">
      <c r="A169" s="76">
        <v>160</v>
      </c>
      <c r="B169" s="190" t="s">
        <v>423</v>
      </c>
      <c r="C169" s="190"/>
      <c r="D169" s="54" t="s">
        <v>428</v>
      </c>
      <c r="E169" s="99" t="s">
        <v>78</v>
      </c>
      <c r="F169" s="42">
        <f t="shared" ref="F169:F175" si="20">COUNTA(H169:R169)</f>
        <v>2</v>
      </c>
      <c r="G169" s="33">
        <f t="shared" ref="G169:G175" si="21">COUNTA(S169:AT169)</f>
        <v>1</v>
      </c>
      <c r="H169" s="17"/>
      <c r="I169" s="17"/>
      <c r="J169" s="17" t="s">
        <v>683</v>
      </c>
      <c r="K169" s="17"/>
      <c r="L169" s="17"/>
      <c r="M169" s="17"/>
      <c r="N169" s="17"/>
      <c r="O169" s="17"/>
      <c r="P169" s="17" t="s">
        <v>683</v>
      </c>
      <c r="Q169" s="17"/>
      <c r="R169" s="17"/>
      <c r="S169" s="17"/>
      <c r="T169" s="17"/>
      <c r="U169" s="17" t="s">
        <v>683</v>
      </c>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13">
        <f t="shared" ref="AU169:AU175" si="22">IF(E169="neattiecas",1,IF(E169="atbilst pilnībā",10,IF(E169="atbilst daļēji",100,IF(E169="neatbilst",1000,0))))</f>
        <v>1000</v>
      </c>
      <c r="AV169" s="113">
        <v>160</v>
      </c>
      <c r="AW169" s="113" t="s">
        <v>672</v>
      </c>
      <c r="AX169" s="113"/>
      <c r="AY169" s="43"/>
      <c r="AZ169" s="41">
        <v>3</v>
      </c>
      <c r="BA169" s="6" t="s">
        <v>741</v>
      </c>
      <c r="BB169" s="15">
        <v>45840</v>
      </c>
      <c r="BC169" s="105" t="s">
        <v>82</v>
      </c>
      <c r="BD169" s="6" t="s">
        <v>747</v>
      </c>
      <c r="BE169" s="6" t="s">
        <v>741</v>
      </c>
      <c r="BF169" s="168" t="s">
        <v>741</v>
      </c>
      <c r="BG169" s="6" t="s">
        <v>741</v>
      </c>
      <c r="BH169" s="184" t="s">
        <v>754</v>
      </c>
    </row>
    <row r="170" spans="1:60" s="7" customFormat="1" ht="60" hidden="1" customHeight="1" outlineLevel="2" x14ac:dyDescent="0.25">
      <c r="A170" s="76">
        <v>161</v>
      </c>
      <c r="B170" s="190" t="s">
        <v>424</v>
      </c>
      <c r="C170" s="190"/>
      <c r="D170" s="54" t="s">
        <v>631</v>
      </c>
      <c r="E170" s="99" t="s">
        <v>78</v>
      </c>
      <c r="F170" s="42">
        <f t="shared" si="20"/>
        <v>1</v>
      </c>
      <c r="G170" s="33">
        <f t="shared" si="21"/>
        <v>1</v>
      </c>
      <c r="H170" s="17"/>
      <c r="I170" s="17"/>
      <c r="J170" s="17"/>
      <c r="K170" s="17"/>
      <c r="L170" s="17"/>
      <c r="M170" s="17"/>
      <c r="N170" s="17"/>
      <c r="O170" s="17"/>
      <c r="P170" s="17" t="s">
        <v>683</v>
      </c>
      <c r="Q170" s="17"/>
      <c r="R170" s="17"/>
      <c r="S170" s="17"/>
      <c r="T170" s="17"/>
      <c r="U170" s="17" t="s">
        <v>683</v>
      </c>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13">
        <f t="shared" si="22"/>
        <v>1000</v>
      </c>
      <c r="AV170" s="113">
        <v>161</v>
      </c>
      <c r="AW170" s="113" t="s">
        <v>672</v>
      </c>
      <c r="AX170" s="113"/>
      <c r="AY170" s="43"/>
      <c r="AZ170" s="41">
        <v>2</v>
      </c>
      <c r="BA170" s="15">
        <v>45663</v>
      </c>
      <c r="BB170" s="15">
        <v>45719</v>
      </c>
      <c r="BC170" s="105" t="s">
        <v>82</v>
      </c>
      <c r="BD170" s="6" t="s">
        <v>747</v>
      </c>
      <c r="BE170" s="6" t="s">
        <v>739</v>
      </c>
      <c r="BF170" s="168" t="s">
        <v>741</v>
      </c>
      <c r="BG170" s="6" t="s">
        <v>741</v>
      </c>
      <c r="BH170" s="184" t="s">
        <v>706</v>
      </c>
    </row>
    <row r="171" spans="1:60" s="7" customFormat="1" ht="75" hidden="1" customHeight="1" outlineLevel="2" x14ac:dyDescent="0.25">
      <c r="A171" s="76">
        <v>162</v>
      </c>
      <c r="B171" s="190" t="s">
        <v>425</v>
      </c>
      <c r="C171" s="190"/>
      <c r="D171" s="54" t="s">
        <v>429</v>
      </c>
      <c r="E171" s="99" t="s">
        <v>78</v>
      </c>
      <c r="F171" s="42">
        <f t="shared" si="20"/>
        <v>1</v>
      </c>
      <c r="G171" s="33">
        <f t="shared" si="21"/>
        <v>1</v>
      </c>
      <c r="H171" s="17"/>
      <c r="I171" s="17"/>
      <c r="J171" s="17"/>
      <c r="K171" s="17"/>
      <c r="L171" s="17"/>
      <c r="M171" s="17"/>
      <c r="N171" s="17"/>
      <c r="O171" s="17"/>
      <c r="P171" s="17" t="s">
        <v>683</v>
      </c>
      <c r="Q171" s="17"/>
      <c r="R171" s="17"/>
      <c r="S171" s="17"/>
      <c r="T171" s="17"/>
      <c r="U171" s="17" t="s">
        <v>683</v>
      </c>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13">
        <f t="shared" si="22"/>
        <v>1000</v>
      </c>
      <c r="AV171" s="113">
        <v>162</v>
      </c>
      <c r="AW171" s="113" t="s">
        <v>672</v>
      </c>
      <c r="AX171" s="113"/>
      <c r="AY171" s="43"/>
      <c r="AZ171" s="41">
        <v>4</v>
      </c>
      <c r="BA171" s="6" t="s">
        <v>741</v>
      </c>
      <c r="BB171" s="15">
        <v>46024</v>
      </c>
      <c r="BC171" s="105" t="s">
        <v>82</v>
      </c>
      <c r="BD171" s="6" t="s">
        <v>747</v>
      </c>
      <c r="BE171" s="6" t="s">
        <v>741</v>
      </c>
      <c r="BF171" s="168" t="s">
        <v>741</v>
      </c>
      <c r="BG171" s="6" t="s">
        <v>741</v>
      </c>
      <c r="BH171" s="184" t="s">
        <v>755</v>
      </c>
    </row>
    <row r="172" spans="1:60" s="7" customFormat="1" ht="85.5" hidden="1" customHeight="1" outlineLevel="2" x14ac:dyDescent="0.25">
      <c r="A172" s="76">
        <v>163</v>
      </c>
      <c r="B172" s="190" t="s">
        <v>426</v>
      </c>
      <c r="C172" s="190"/>
      <c r="D172" s="54" t="s">
        <v>620</v>
      </c>
      <c r="E172" s="99" t="s">
        <v>78</v>
      </c>
      <c r="F172" s="42">
        <f t="shared" si="20"/>
        <v>2</v>
      </c>
      <c r="G172" s="33">
        <f t="shared" si="21"/>
        <v>1</v>
      </c>
      <c r="H172" s="17"/>
      <c r="I172" s="17"/>
      <c r="J172" s="17" t="s">
        <v>683</v>
      </c>
      <c r="K172" s="17"/>
      <c r="L172" s="17"/>
      <c r="M172" s="17"/>
      <c r="N172" s="17"/>
      <c r="O172" s="17"/>
      <c r="P172" s="17" t="s">
        <v>683</v>
      </c>
      <c r="Q172" s="17"/>
      <c r="R172" s="17"/>
      <c r="S172" s="17"/>
      <c r="T172" s="17"/>
      <c r="U172" s="17" t="s">
        <v>683</v>
      </c>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13">
        <f t="shared" si="22"/>
        <v>1000</v>
      </c>
      <c r="AV172" s="113">
        <v>163</v>
      </c>
      <c r="AW172" s="113" t="s">
        <v>672</v>
      </c>
      <c r="AX172" s="113"/>
      <c r="AY172" s="43"/>
      <c r="AZ172" s="41">
        <v>1</v>
      </c>
      <c r="BA172" s="15">
        <v>45722</v>
      </c>
      <c r="BB172" s="15">
        <v>45780</v>
      </c>
      <c r="BC172" s="105" t="s">
        <v>82</v>
      </c>
      <c r="BD172" s="6" t="s">
        <v>681</v>
      </c>
      <c r="BE172" s="6" t="s">
        <v>741</v>
      </c>
      <c r="BF172" s="168" t="s">
        <v>741</v>
      </c>
      <c r="BG172" s="6" t="s">
        <v>741</v>
      </c>
      <c r="BH172" s="182" t="s">
        <v>799</v>
      </c>
    </row>
    <row r="173" spans="1:60" s="7" customFormat="1" ht="94.5" hidden="1" customHeight="1" outlineLevel="2" x14ac:dyDescent="0.25">
      <c r="A173" s="76">
        <v>164</v>
      </c>
      <c r="B173" s="190" t="s">
        <v>427</v>
      </c>
      <c r="C173" s="190"/>
      <c r="D173" s="54" t="s">
        <v>621</v>
      </c>
      <c r="E173" s="99" t="s">
        <v>78</v>
      </c>
      <c r="F173" s="42">
        <f t="shared" si="20"/>
        <v>1</v>
      </c>
      <c r="G173" s="33">
        <f t="shared" si="21"/>
        <v>1</v>
      </c>
      <c r="H173" s="17"/>
      <c r="I173" s="17"/>
      <c r="J173" s="17"/>
      <c r="K173" s="17"/>
      <c r="L173" s="17"/>
      <c r="M173" s="17"/>
      <c r="N173" s="17"/>
      <c r="O173" s="17"/>
      <c r="P173" s="17" t="s">
        <v>683</v>
      </c>
      <c r="Q173" s="17"/>
      <c r="R173" s="17"/>
      <c r="S173" s="17"/>
      <c r="T173" s="17"/>
      <c r="U173" s="17" t="s">
        <v>683</v>
      </c>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13">
        <f t="shared" si="22"/>
        <v>1000</v>
      </c>
      <c r="AV173" s="113">
        <v>164</v>
      </c>
      <c r="AW173" s="113" t="s">
        <v>672</v>
      </c>
      <c r="AX173" s="113"/>
      <c r="AY173" s="43"/>
      <c r="AZ173" s="41">
        <v>2</v>
      </c>
      <c r="BA173" s="6" t="s">
        <v>741</v>
      </c>
      <c r="BB173" s="15">
        <v>45719</v>
      </c>
      <c r="BC173" s="105" t="s">
        <v>82</v>
      </c>
      <c r="BD173" s="6" t="s">
        <v>681</v>
      </c>
      <c r="BE173" s="6" t="s">
        <v>741</v>
      </c>
      <c r="BF173" s="168" t="s">
        <v>741</v>
      </c>
      <c r="BG173" s="6" t="s">
        <v>741</v>
      </c>
      <c r="BH173" s="57" t="s">
        <v>707</v>
      </c>
    </row>
    <row r="174" spans="1:60" s="7" customFormat="1" ht="36.75" hidden="1" customHeight="1" outlineLevel="2" x14ac:dyDescent="0.25">
      <c r="A174" s="76">
        <v>165</v>
      </c>
      <c r="B174" s="190" t="s">
        <v>430</v>
      </c>
      <c r="C174" s="190"/>
      <c r="D174" s="54" t="s">
        <v>435</v>
      </c>
      <c r="E174" s="99" t="s">
        <v>78</v>
      </c>
      <c r="F174" s="42">
        <f t="shared" si="20"/>
        <v>1</v>
      </c>
      <c r="G174" s="33">
        <f t="shared" si="21"/>
        <v>0</v>
      </c>
      <c r="H174" s="17"/>
      <c r="I174" s="17"/>
      <c r="J174" s="17"/>
      <c r="K174" s="17"/>
      <c r="L174" s="17"/>
      <c r="M174" s="17"/>
      <c r="N174" s="17"/>
      <c r="O174" s="17"/>
      <c r="P174" s="17" t="s">
        <v>683</v>
      </c>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13">
        <f t="shared" si="22"/>
        <v>1000</v>
      </c>
      <c r="AV174" s="113">
        <v>165</v>
      </c>
      <c r="AW174" s="113" t="s">
        <v>672</v>
      </c>
      <c r="AX174" s="113"/>
      <c r="AY174" s="43"/>
      <c r="AZ174" s="41">
        <v>2</v>
      </c>
      <c r="BA174" s="6" t="s">
        <v>741</v>
      </c>
      <c r="BB174" s="15">
        <v>46023</v>
      </c>
      <c r="BC174" s="105" t="s">
        <v>82</v>
      </c>
      <c r="BD174" s="6" t="s">
        <v>681</v>
      </c>
      <c r="BE174" s="6" t="s">
        <v>741</v>
      </c>
      <c r="BF174" s="168" t="s">
        <v>741</v>
      </c>
      <c r="BG174" s="6" t="s">
        <v>741</v>
      </c>
      <c r="BH174" s="57" t="s">
        <v>708</v>
      </c>
    </row>
    <row r="175" spans="1:60" s="7" customFormat="1" ht="67.5" hidden="1" customHeight="1" outlineLevel="2" x14ac:dyDescent="0.25">
      <c r="A175" s="76">
        <v>166</v>
      </c>
      <c r="B175" s="190" t="s">
        <v>434</v>
      </c>
      <c r="C175" s="190"/>
      <c r="D175" s="54" t="s">
        <v>554</v>
      </c>
      <c r="E175" s="99" t="s">
        <v>78</v>
      </c>
      <c r="F175" s="42">
        <f t="shared" si="20"/>
        <v>1</v>
      </c>
      <c r="G175" s="33">
        <f t="shared" si="21"/>
        <v>1</v>
      </c>
      <c r="H175" s="17"/>
      <c r="I175" s="17"/>
      <c r="J175" s="17"/>
      <c r="K175" s="17"/>
      <c r="L175" s="17"/>
      <c r="M175" s="17"/>
      <c r="N175" s="17"/>
      <c r="O175" s="17"/>
      <c r="P175" s="17" t="s">
        <v>683</v>
      </c>
      <c r="Q175" s="17"/>
      <c r="R175" s="17"/>
      <c r="S175" s="17"/>
      <c r="T175" s="17"/>
      <c r="U175" s="17" t="s">
        <v>683</v>
      </c>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13">
        <f t="shared" si="22"/>
        <v>1000</v>
      </c>
      <c r="AV175" s="113">
        <v>166</v>
      </c>
      <c r="AW175" s="113" t="s">
        <v>672</v>
      </c>
      <c r="AX175" s="113"/>
      <c r="AY175" s="43"/>
      <c r="AZ175" s="41">
        <v>3</v>
      </c>
      <c r="BA175" s="6" t="s">
        <v>741</v>
      </c>
      <c r="BB175" s="15">
        <v>46174</v>
      </c>
      <c r="BC175" s="105" t="s">
        <v>82</v>
      </c>
      <c r="BD175" s="6" t="s">
        <v>681</v>
      </c>
      <c r="BE175" s="6" t="s">
        <v>741</v>
      </c>
      <c r="BF175" s="168" t="s">
        <v>741</v>
      </c>
      <c r="BG175" s="6" t="s">
        <v>741</v>
      </c>
      <c r="BH175" s="57" t="s">
        <v>709</v>
      </c>
    </row>
    <row r="176" spans="1:60" ht="35.1" customHeight="1" outlineLevel="1" collapsed="1" x14ac:dyDescent="0.25">
      <c r="A176" s="76">
        <v>167</v>
      </c>
      <c r="B176" s="56" t="s">
        <v>104</v>
      </c>
      <c r="C176" s="191" t="s">
        <v>105</v>
      </c>
      <c r="D176" s="192"/>
      <c r="E176" s="98" t="str">
        <f>IF(AU176&gt;999,"neatbilst",IF(AU176&gt;99,"atbilst daļēji",IF(AU176&gt;9,"atbilst pilnībā",IF(AU176&gt;0,"neattiecas",0))))</f>
        <v>atbilst pilnībā</v>
      </c>
      <c r="F176" s="48">
        <f>SUM(F177:F181)</f>
        <v>0</v>
      </c>
      <c r="G176" s="48">
        <f>SUM(G177:G181)</f>
        <v>0</v>
      </c>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113">
        <f>SUM(AU177:AU181)</f>
        <v>50</v>
      </c>
      <c r="AV176" s="113">
        <v>167</v>
      </c>
      <c r="AW176" s="113"/>
      <c r="AX176" s="113" t="s">
        <v>149</v>
      </c>
      <c r="AY176" s="48"/>
      <c r="AZ176" s="50"/>
      <c r="BA176" s="51">
        <f>MIN(BA177:BA181)</f>
        <v>0</v>
      </c>
      <c r="BB176" s="51">
        <f>MAX(BB177:BB181)</f>
        <v>0</v>
      </c>
      <c r="BC176" s="104"/>
      <c r="BD176" s="50"/>
      <c r="BE176" s="52"/>
      <c r="BF176" s="53"/>
      <c r="BG176" s="53"/>
      <c r="BH176" s="58"/>
    </row>
    <row r="177" spans="1:60" s="7" customFormat="1" ht="24.95" hidden="1" customHeight="1" outlineLevel="2" x14ac:dyDescent="0.25">
      <c r="A177" s="76">
        <v>168</v>
      </c>
      <c r="B177" s="190" t="s">
        <v>431</v>
      </c>
      <c r="C177" s="190"/>
      <c r="D177" s="54" t="s">
        <v>622</v>
      </c>
      <c r="E177" s="99" t="s">
        <v>73</v>
      </c>
      <c r="F177" s="42">
        <f>COUNTA(H177:R177)</f>
        <v>0</v>
      </c>
      <c r="G177" s="33">
        <f>COUNTA(S177:AT177)</f>
        <v>0</v>
      </c>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13">
        <f>IF(E177="neattiecas",1,IF(E177="atbilst pilnībā",10,IF(E177="atbilst daļēji",100,IF(E177="neatbilst",1000,0))))</f>
        <v>10</v>
      </c>
      <c r="AV177" s="113">
        <v>168</v>
      </c>
      <c r="AW177" s="113" t="s">
        <v>672</v>
      </c>
      <c r="AX177" s="113"/>
      <c r="AY177" s="43"/>
      <c r="AZ177" s="41"/>
      <c r="BA177" s="15"/>
      <c r="BB177" s="15"/>
      <c r="BC177" s="105"/>
      <c r="BD177" s="6"/>
      <c r="BE177" s="6"/>
      <c r="BF177" s="168"/>
      <c r="BG177" s="6"/>
      <c r="BH177" s="57"/>
    </row>
    <row r="178" spans="1:60" s="7" customFormat="1" ht="24.95" hidden="1" customHeight="1" outlineLevel="2" x14ac:dyDescent="0.25">
      <c r="A178" s="76">
        <v>169</v>
      </c>
      <c r="B178" s="190" t="s">
        <v>432</v>
      </c>
      <c r="C178" s="190"/>
      <c r="D178" s="54" t="s">
        <v>623</v>
      </c>
      <c r="E178" s="99" t="s">
        <v>73</v>
      </c>
      <c r="F178" s="42">
        <f>COUNTA(H178:R178)</f>
        <v>0</v>
      </c>
      <c r="G178" s="33">
        <f>COUNTA(S178:AT178)</f>
        <v>0</v>
      </c>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13">
        <f>IF(E178="neattiecas",1,IF(E178="atbilst pilnībā",10,IF(E178="atbilst daļēji",100,IF(E178="neatbilst",1000,0))))</f>
        <v>10</v>
      </c>
      <c r="AV178" s="113">
        <v>169</v>
      </c>
      <c r="AW178" s="113" t="s">
        <v>672</v>
      </c>
      <c r="AX178" s="113"/>
      <c r="AY178" s="43"/>
      <c r="AZ178" s="41"/>
      <c r="BA178" s="15"/>
      <c r="BB178" s="15"/>
      <c r="BC178" s="105"/>
      <c r="BD178" s="6"/>
      <c r="BE178" s="6"/>
      <c r="BF178" s="168"/>
      <c r="BG178" s="6"/>
      <c r="BH178" s="57"/>
    </row>
    <row r="179" spans="1:60" s="7" customFormat="1" ht="24.95" hidden="1" customHeight="1" outlineLevel="2" x14ac:dyDescent="0.25">
      <c r="A179" s="76">
        <v>170</v>
      </c>
      <c r="B179" s="190" t="s">
        <v>433</v>
      </c>
      <c r="C179" s="190"/>
      <c r="D179" s="54" t="s">
        <v>624</v>
      </c>
      <c r="E179" s="99" t="s">
        <v>73</v>
      </c>
      <c r="F179" s="42">
        <f>COUNTA(H179:R179)</f>
        <v>0</v>
      </c>
      <c r="G179" s="33">
        <f>COUNTA(S179:AT179)</f>
        <v>0</v>
      </c>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13">
        <f>IF(E179="neattiecas",1,IF(E179="atbilst pilnībā",10,IF(E179="atbilst daļēji",100,IF(E179="neatbilst",1000,0))))</f>
        <v>10</v>
      </c>
      <c r="AV179" s="113">
        <v>170</v>
      </c>
      <c r="AW179" s="113" t="s">
        <v>672</v>
      </c>
      <c r="AX179" s="113"/>
      <c r="AY179" s="43"/>
      <c r="AZ179" s="41"/>
      <c r="BA179" s="15"/>
      <c r="BB179" s="15"/>
      <c r="BC179" s="105"/>
      <c r="BD179" s="6"/>
      <c r="BE179" s="6"/>
      <c r="BF179" s="168"/>
      <c r="BG179" s="6"/>
      <c r="BH179" s="57"/>
    </row>
    <row r="180" spans="1:60" s="7" customFormat="1" ht="24.95" hidden="1" customHeight="1" outlineLevel="2" x14ac:dyDescent="0.25">
      <c r="A180" s="76">
        <v>171</v>
      </c>
      <c r="B180" s="190" t="s">
        <v>549</v>
      </c>
      <c r="C180" s="190"/>
      <c r="D180" s="54" t="s">
        <v>625</v>
      </c>
      <c r="E180" s="99" t="s">
        <v>73</v>
      </c>
      <c r="F180" s="42">
        <f>COUNTA(H180:R180)</f>
        <v>0</v>
      </c>
      <c r="G180" s="33">
        <f>COUNTA(S180:AT180)</f>
        <v>0</v>
      </c>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13">
        <f>IF(E180="neattiecas",1,IF(E180="atbilst pilnībā",10,IF(E180="atbilst daļēji",100,IF(E180="neatbilst",1000,0))))</f>
        <v>10</v>
      </c>
      <c r="AV180" s="113">
        <v>171</v>
      </c>
      <c r="AW180" s="113" t="s">
        <v>672</v>
      </c>
      <c r="AX180" s="113"/>
      <c r="AY180" s="43"/>
      <c r="AZ180" s="41"/>
      <c r="BA180" s="15"/>
      <c r="BB180" s="15"/>
      <c r="BC180" s="105"/>
      <c r="BD180" s="6"/>
      <c r="BE180" s="6"/>
      <c r="BF180" s="168"/>
      <c r="BG180" s="6"/>
      <c r="BH180" s="57"/>
    </row>
    <row r="181" spans="1:60" s="7" customFormat="1" ht="35.1" hidden="1" customHeight="1" outlineLevel="2" x14ac:dyDescent="0.25">
      <c r="A181" s="76">
        <v>172</v>
      </c>
      <c r="B181" s="190" t="s">
        <v>550</v>
      </c>
      <c r="C181" s="190"/>
      <c r="D181" s="54" t="s">
        <v>436</v>
      </c>
      <c r="E181" s="99" t="s">
        <v>73</v>
      </c>
      <c r="F181" s="42">
        <f>COUNTA(H181:R181)</f>
        <v>0</v>
      </c>
      <c r="G181" s="33">
        <f>COUNTA(S181:AT181)</f>
        <v>0</v>
      </c>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13">
        <f>IF(E181="neattiecas",1,IF(E181="atbilst pilnībā",10,IF(E181="atbilst daļēji",100,IF(E181="neatbilst",1000,0))))</f>
        <v>10</v>
      </c>
      <c r="AV181" s="113">
        <v>172</v>
      </c>
      <c r="AW181" s="113" t="s">
        <v>672</v>
      </c>
      <c r="AX181" s="113"/>
      <c r="AY181" s="43"/>
      <c r="AZ181" s="41"/>
      <c r="BA181" s="15"/>
      <c r="BB181" s="15"/>
      <c r="BC181" s="105"/>
      <c r="BD181" s="6"/>
      <c r="BE181" s="6"/>
      <c r="BF181" s="168"/>
      <c r="BG181" s="6"/>
      <c r="BH181" s="57"/>
    </row>
    <row r="182" spans="1:60" ht="35.1" customHeight="1" outlineLevel="1" collapsed="1" x14ac:dyDescent="0.25">
      <c r="A182" s="76">
        <v>173</v>
      </c>
      <c r="B182" s="56" t="s">
        <v>106</v>
      </c>
      <c r="C182" s="191" t="s">
        <v>107</v>
      </c>
      <c r="D182" s="192"/>
      <c r="E182" s="98" t="str">
        <f>IF(AU182&gt;999,"neatbilst",IF(AU182&gt;99,"atbilst daļēji",IF(AU182&gt;9,"atbilst pilnībā",IF(AU182&gt;0,"neattiecas",0))))</f>
        <v>neatbilst</v>
      </c>
      <c r="F182" s="48">
        <f>SUM(F183:F186)</f>
        <v>7</v>
      </c>
      <c r="G182" s="48">
        <f>SUM(G183:G186)</f>
        <v>4</v>
      </c>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113">
        <f>SUM(AU183:AU186)</f>
        <v>3100</v>
      </c>
      <c r="AV182" s="113">
        <v>173</v>
      </c>
      <c r="AW182" s="113"/>
      <c r="AX182" s="113" t="s">
        <v>149</v>
      </c>
      <c r="AY182" s="48"/>
      <c r="AZ182" s="50"/>
      <c r="BA182" s="51">
        <f>MIN(BA183:BA186)</f>
        <v>45658</v>
      </c>
      <c r="BB182" s="51">
        <f>MAX(BB183:BB186)</f>
        <v>46753</v>
      </c>
      <c r="BC182" s="104"/>
      <c r="BD182" s="50"/>
      <c r="BE182" s="52"/>
      <c r="BF182" s="53"/>
      <c r="BG182" s="53"/>
      <c r="BH182" s="58"/>
    </row>
    <row r="183" spans="1:60" s="7" customFormat="1" ht="73.5" hidden="1" customHeight="1" outlineLevel="2" x14ac:dyDescent="0.25">
      <c r="A183" s="76">
        <v>174</v>
      </c>
      <c r="B183" s="190" t="s">
        <v>438</v>
      </c>
      <c r="C183" s="190"/>
      <c r="D183" s="54" t="s">
        <v>558</v>
      </c>
      <c r="E183" s="99" t="s">
        <v>78</v>
      </c>
      <c r="F183" s="42">
        <f>COUNTA(H183:R183)</f>
        <v>2</v>
      </c>
      <c r="G183" s="33">
        <f>COUNTA(S183:AT183)</f>
        <v>1</v>
      </c>
      <c r="H183" s="17"/>
      <c r="I183" s="17"/>
      <c r="J183" s="17" t="s">
        <v>683</v>
      </c>
      <c r="K183" s="17"/>
      <c r="L183" s="17"/>
      <c r="M183" s="17"/>
      <c r="N183" s="17"/>
      <c r="O183" s="17"/>
      <c r="P183" s="17" t="s">
        <v>683</v>
      </c>
      <c r="Q183" s="17"/>
      <c r="R183" s="17"/>
      <c r="S183" s="17"/>
      <c r="T183" s="17"/>
      <c r="U183" s="17" t="s">
        <v>683</v>
      </c>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13">
        <f>IF(E183="neattiecas",1,IF(E183="atbilst pilnībā",10,IF(E183="atbilst daļēji",100,IF(E183="neatbilst",1000,0))))</f>
        <v>1000</v>
      </c>
      <c r="AV183" s="113">
        <v>174</v>
      </c>
      <c r="AW183" s="113" t="s">
        <v>672</v>
      </c>
      <c r="AX183" s="113"/>
      <c r="AY183" s="43"/>
      <c r="AZ183" s="41">
        <v>3</v>
      </c>
      <c r="BA183" s="15">
        <v>45658</v>
      </c>
      <c r="BB183" s="15">
        <v>45689</v>
      </c>
      <c r="BC183" s="105" t="s">
        <v>82</v>
      </c>
      <c r="BD183" s="6" t="s">
        <v>681</v>
      </c>
      <c r="BE183" s="6" t="s">
        <v>741</v>
      </c>
      <c r="BF183" s="168" t="s">
        <v>741</v>
      </c>
      <c r="BG183" s="6" t="s">
        <v>741</v>
      </c>
      <c r="BH183" s="57" t="s">
        <v>710</v>
      </c>
    </row>
    <row r="184" spans="1:60" s="7" customFormat="1" ht="108" hidden="1" customHeight="1" outlineLevel="2" x14ac:dyDescent="0.25">
      <c r="A184" s="76">
        <v>175</v>
      </c>
      <c r="B184" s="190" t="s">
        <v>439</v>
      </c>
      <c r="C184" s="190"/>
      <c r="D184" s="54" t="s">
        <v>559</v>
      </c>
      <c r="E184" s="99" t="s">
        <v>78</v>
      </c>
      <c r="F184" s="42">
        <f>COUNTA(H184:R184)</f>
        <v>1</v>
      </c>
      <c r="G184" s="33">
        <f>COUNTA(S184:AT184)</f>
        <v>1</v>
      </c>
      <c r="H184" s="17"/>
      <c r="I184" s="17"/>
      <c r="J184" s="17" t="s">
        <v>683</v>
      </c>
      <c r="K184" s="17"/>
      <c r="L184" s="17"/>
      <c r="M184" s="17"/>
      <c r="N184" s="17"/>
      <c r="O184" s="17"/>
      <c r="P184" s="17"/>
      <c r="Q184" s="17"/>
      <c r="R184" s="17"/>
      <c r="S184" s="17"/>
      <c r="T184" s="17"/>
      <c r="U184" s="17" t="s">
        <v>683</v>
      </c>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13">
        <f>IF(E184="neattiecas",1,IF(E184="atbilst pilnībā",10,IF(E184="atbilst daļēji",100,IF(E184="neatbilst",1000,0))))</f>
        <v>1000</v>
      </c>
      <c r="AV184" s="113">
        <v>175</v>
      </c>
      <c r="AW184" s="113" t="s">
        <v>672</v>
      </c>
      <c r="AX184" s="113"/>
      <c r="AY184" s="43"/>
      <c r="AZ184" s="41">
        <v>2</v>
      </c>
      <c r="BA184" s="15">
        <v>45870</v>
      </c>
      <c r="BB184" s="15">
        <v>45903</v>
      </c>
      <c r="BC184" s="105" t="s">
        <v>82</v>
      </c>
      <c r="BD184" s="6" t="s">
        <v>681</v>
      </c>
      <c r="BE184" s="6" t="s">
        <v>741</v>
      </c>
      <c r="BF184" s="168" t="s">
        <v>741</v>
      </c>
      <c r="BG184" s="6" t="s">
        <v>741</v>
      </c>
      <c r="BH184" s="57" t="s">
        <v>711</v>
      </c>
    </row>
    <row r="185" spans="1:60" s="7" customFormat="1" ht="85.5" hidden="1" customHeight="1" outlineLevel="2" x14ac:dyDescent="0.25">
      <c r="A185" s="76">
        <v>176</v>
      </c>
      <c r="B185" s="190" t="s">
        <v>440</v>
      </c>
      <c r="C185" s="190"/>
      <c r="D185" s="54" t="s">
        <v>437</v>
      </c>
      <c r="E185" s="99" t="s">
        <v>78</v>
      </c>
      <c r="F185" s="42">
        <f>COUNTA(H185:R185)</f>
        <v>2</v>
      </c>
      <c r="G185" s="33">
        <f>COUNTA(S185:AT185)</f>
        <v>1</v>
      </c>
      <c r="H185" s="17"/>
      <c r="I185" s="17"/>
      <c r="J185" s="17" t="s">
        <v>683</v>
      </c>
      <c r="K185" s="17"/>
      <c r="L185" s="17"/>
      <c r="M185" s="17"/>
      <c r="N185" s="17"/>
      <c r="O185" s="17"/>
      <c r="P185" s="17" t="s">
        <v>683</v>
      </c>
      <c r="Q185" s="17"/>
      <c r="R185" s="17"/>
      <c r="S185" s="17"/>
      <c r="T185" s="17"/>
      <c r="U185" s="17" t="s">
        <v>683</v>
      </c>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13">
        <f>IF(E185="neattiecas",1,IF(E185="atbilst pilnībā",10,IF(E185="atbilst daļēji",100,IF(E185="neatbilst",1000,0))))</f>
        <v>1000</v>
      </c>
      <c r="AV185" s="113">
        <v>176</v>
      </c>
      <c r="AW185" s="113" t="s">
        <v>672</v>
      </c>
      <c r="AX185" s="113"/>
      <c r="AY185" s="43"/>
      <c r="AZ185" s="41">
        <v>3</v>
      </c>
      <c r="BA185" s="15">
        <v>45658</v>
      </c>
      <c r="BB185" s="15">
        <v>45747</v>
      </c>
      <c r="BC185" s="105" t="s">
        <v>82</v>
      </c>
      <c r="BD185" s="6" t="s">
        <v>681</v>
      </c>
      <c r="BE185" s="6" t="s">
        <v>741</v>
      </c>
      <c r="BF185" s="168" t="s">
        <v>741</v>
      </c>
      <c r="BG185" s="6" t="s">
        <v>741</v>
      </c>
      <c r="BH185" s="57" t="s">
        <v>712</v>
      </c>
    </row>
    <row r="186" spans="1:60" s="7" customFormat="1" ht="155.1" hidden="1" customHeight="1" outlineLevel="2" x14ac:dyDescent="0.25">
      <c r="A186" s="76">
        <v>177</v>
      </c>
      <c r="B186" s="190" t="s">
        <v>441</v>
      </c>
      <c r="C186" s="190"/>
      <c r="D186" s="54" t="s">
        <v>761</v>
      </c>
      <c r="E186" s="99" t="s">
        <v>74</v>
      </c>
      <c r="F186" s="42">
        <f>COUNTA(H186:R186)</f>
        <v>2</v>
      </c>
      <c r="G186" s="33">
        <f>COUNTA(S186:AT186)</f>
        <v>1</v>
      </c>
      <c r="H186" s="17"/>
      <c r="I186" s="17"/>
      <c r="J186" s="17" t="s">
        <v>683</v>
      </c>
      <c r="K186" s="17"/>
      <c r="L186" s="17"/>
      <c r="M186" s="17"/>
      <c r="N186" s="17"/>
      <c r="O186" s="17"/>
      <c r="P186" s="17" t="s">
        <v>683</v>
      </c>
      <c r="Q186" s="17"/>
      <c r="R186" s="17"/>
      <c r="S186" s="17" t="s">
        <v>683</v>
      </c>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13">
        <f>IF(E186="neattiecas",1,IF(E186="atbilst pilnībā",10,IF(E186="atbilst daļēji",100,IF(E186="neatbilst",1000,0))))</f>
        <v>100</v>
      </c>
      <c r="AV186" s="113">
        <v>177</v>
      </c>
      <c r="AW186" s="113" t="s">
        <v>672</v>
      </c>
      <c r="AX186" s="113"/>
      <c r="AY186" s="43"/>
      <c r="AZ186" s="41">
        <v>3</v>
      </c>
      <c r="BA186" s="6" t="s">
        <v>741</v>
      </c>
      <c r="BB186" s="15">
        <v>46753</v>
      </c>
      <c r="BC186" s="105" t="s">
        <v>82</v>
      </c>
      <c r="BD186" s="6" t="s">
        <v>747</v>
      </c>
      <c r="BE186" s="6" t="s">
        <v>741</v>
      </c>
      <c r="BF186" s="168" t="s">
        <v>741</v>
      </c>
      <c r="BG186" s="6" t="s">
        <v>741</v>
      </c>
      <c r="BH186" s="184" t="s">
        <v>796</v>
      </c>
    </row>
    <row r="187" spans="1:60" ht="35.1" customHeight="1" outlineLevel="1" collapsed="1" x14ac:dyDescent="0.25">
      <c r="A187" s="76">
        <v>178</v>
      </c>
      <c r="B187" s="56" t="s">
        <v>108</v>
      </c>
      <c r="C187" s="191" t="s">
        <v>109</v>
      </c>
      <c r="D187" s="192"/>
      <c r="E187" s="98" t="str">
        <f>IF(AU187&gt;999,"neatbilst",IF(AU187&gt;99,"atbilst daļēji",IF(AU187&gt;9,"atbilst pilnībā",IF(AU187&gt;0,"neattiecas",0))))</f>
        <v>atbilst pilnībā</v>
      </c>
      <c r="F187" s="48">
        <f>SUM(F188:F190)</f>
        <v>0</v>
      </c>
      <c r="G187" s="48">
        <f>SUM(G188:G190)</f>
        <v>0</v>
      </c>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113">
        <f>SUM(AU188:AU190)</f>
        <v>30</v>
      </c>
      <c r="AV187" s="113">
        <v>178</v>
      </c>
      <c r="AW187" s="113"/>
      <c r="AX187" s="113" t="s">
        <v>149</v>
      </c>
      <c r="AY187" s="48"/>
      <c r="AZ187" s="50"/>
      <c r="BA187" s="51">
        <f>MIN(BA188:BA190)</f>
        <v>0</v>
      </c>
      <c r="BB187" s="51">
        <f>MAX(BB188:BB190)</f>
        <v>0</v>
      </c>
      <c r="BC187" s="104"/>
      <c r="BD187" s="50"/>
      <c r="BE187" s="52"/>
      <c r="BF187" s="53"/>
      <c r="BG187" s="53"/>
      <c r="BH187" s="58"/>
    </row>
    <row r="188" spans="1:60" s="7" customFormat="1" ht="35.1" hidden="1" customHeight="1" outlineLevel="2" x14ac:dyDescent="0.25">
      <c r="A188" s="76">
        <v>179</v>
      </c>
      <c r="B188" s="190" t="s">
        <v>444</v>
      </c>
      <c r="C188" s="190"/>
      <c r="D188" s="54" t="s">
        <v>442</v>
      </c>
      <c r="E188" s="99" t="s">
        <v>73</v>
      </c>
      <c r="F188" s="42">
        <f>COUNTA(H188:R188)</f>
        <v>0</v>
      </c>
      <c r="G188" s="33">
        <f>COUNTA(S188:AT188)</f>
        <v>0</v>
      </c>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13">
        <f>IF(E188="neattiecas",1,IF(E188="atbilst pilnībā",10,IF(E188="atbilst daļēji",100,IF(E188="neatbilst",1000,0))))</f>
        <v>10</v>
      </c>
      <c r="AV188" s="113">
        <v>179</v>
      </c>
      <c r="AW188" s="113" t="s">
        <v>672</v>
      </c>
      <c r="AX188" s="113"/>
      <c r="AY188" s="43"/>
      <c r="AZ188" s="41"/>
      <c r="BA188" s="15"/>
      <c r="BB188" s="15"/>
      <c r="BC188" s="105"/>
      <c r="BD188" s="6"/>
      <c r="BE188" s="6"/>
      <c r="BF188" s="168"/>
      <c r="BG188" s="6"/>
      <c r="BH188" s="57"/>
    </row>
    <row r="189" spans="1:60" s="7" customFormat="1" ht="45" hidden="1" customHeight="1" outlineLevel="2" x14ac:dyDescent="0.25">
      <c r="A189" s="76">
        <v>180</v>
      </c>
      <c r="B189" s="190" t="s">
        <v>445</v>
      </c>
      <c r="C189" s="190"/>
      <c r="D189" s="54" t="s">
        <v>626</v>
      </c>
      <c r="E189" s="99" t="s">
        <v>73</v>
      </c>
      <c r="F189" s="42">
        <f>COUNTA(H189:R189)</f>
        <v>0</v>
      </c>
      <c r="G189" s="33">
        <f>COUNTA(S189:AT189)</f>
        <v>0</v>
      </c>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13">
        <f>IF(E189="neattiecas",1,IF(E189="atbilst pilnībā",10,IF(E189="atbilst daļēji",100,IF(E189="neatbilst",1000,0))))</f>
        <v>10</v>
      </c>
      <c r="AV189" s="113">
        <v>180</v>
      </c>
      <c r="AW189" s="113" t="s">
        <v>672</v>
      </c>
      <c r="AX189" s="113"/>
      <c r="AY189" s="43"/>
      <c r="AZ189" s="41"/>
      <c r="BA189" s="15"/>
      <c r="BB189" s="15"/>
      <c r="BC189" s="105"/>
      <c r="BD189" s="6"/>
      <c r="BE189" s="6"/>
      <c r="BF189" s="168"/>
      <c r="BG189" s="6"/>
      <c r="BH189" s="57"/>
    </row>
    <row r="190" spans="1:60" s="7" customFormat="1" ht="45" hidden="1" customHeight="1" outlineLevel="2" x14ac:dyDescent="0.25">
      <c r="A190" s="76">
        <v>181</v>
      </c>
      <c r="B190" s="190" t="s">
        <v>446</v>
      </c>
      <c r="C190" s="190"/>
      <c r="D190" s="54" t="s">
        <v>443</v>
      </c>
      <c r="E190" s="99" t="s">
        <v>73</v>
      </c>
      <c r="F190" s="42">
        <f>COUNTA(H190:R190)</f>
        <v>0</v>
      </c>
      <c r="G190" s="33">
        <f>COUNTA(S190:AT190)</f>
        <v>0</v>
      </c>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13">
        <f>IF(E190="neattiecas",1,IF(E190="atbilst pilnībā",10,IF(E190="atbilst daļēji",100,IF(E190="neatbilst",1000,0))))</f>
        <v>10</v>
      </c>
      <c r="AV190" s="113">
        <v>181</v>
      </c>
      <c r="AW190" s="113" t="s">
        <v>672</v>
      </c>
      <c r="AX190" s="113"/>
      <c r="AY190" s="43"/>
      <c r="AZ190" s="41"/>
      <c r="BA190" s="15"/>
      <c r="BB190" s="15"/>
      <c r="BC190" s="105"/>
      <c r="BD190" s="6"/>
      <c r="BE190" s="6"/>
      <c r="BF190" s="168"/>
      <c r="BG190" s="6"/>
      <c r="BH190" s="57"/>
    </row>
    <row r="191" spans="1:60" ht="35.1" customHeight="1" outlineLevel="1" collapsed="1" x14ac:dyDescent="0.25">
      <c r="A191" s="76">
        <v>182</v>
      </c>
      <c r="B191" s="56" t="s">
        <v>110</v>
      </c>
      <c r="C191" s="191" t="s">
        <v>111</v>
      </c>
      <c r="D191" s="192"/>
      <c r="E191" s="98" t="str">
        <f>IF(AU191&gt;999,"neatbilst",IF(AU191&gt;99,"atbilst daļēji",IF(AU191&gt;9,"atbilst pilnībā",IF(AU191&gt;0,"neattiecas",0))))</f>
        <v>atbilst daļēji</v>
      </c>
      <c r="F191" s="48">
        <f>SUM(F192:F200)</f>
        <v>1</v>
      </c>
      <c r="G191" s="48">
        <f>SUM(G192:G200)</f>
        <v>0</v>
      </c>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113">
        <f>SUM(AU192:AU200)</f>
        <v>180</v>
      </c>
      <c r="AV191" s="113">
        <v>182</v>
      </c>
      <c r="AW191" s="113"/>
      <c r="AX191" s="113" t="s">
        <v>149</v>
      </c>
      <c r="AY191" s="48"/>
      <c r="AZ191" s="50"/>
      <c r="BA191" s="51">
        <f>MIN(BA192:BA200)</f>
        <v>0</v>
      </c>
      <c r="BB191" s="51">
        <f>MAX(BB192:BB200)</f>
        <v>46387</v>
      </c>
      <c r="BC191" s="104"/>
      <c r="BD191" s="50"/>
      <c r="BE191" s="52"/>
      <c r="BF191" s="53"/>
      <c r="BG191" s="53"/>
      <c r="BH191" s="58"/>
    </row>
    <row r="192" spans="1:60" s="7" customFormat="1" ht="35.1" hidden="1" customHeight="1" outlineLevel="2" x14ac:dyDescent="0.25">
      <c r="A192" s="76">
        <v>183</v>
      </c>
      <c r="B192" s="190" t="s">
        <v>447</v>
      </c>
      <c r="C192" s="190"/>
      <c r="D192" s="54" t="s">
        <v>456</v>
      </c>
      <c r="E192" s="99" t="s">
        <v>73</v>
      </c>
      <c r="F192" s="42">
        <f t="shared" ref="F192:F200" si="23">COUNTA(H192:R192)</f>
        <v>0</v>
      </c>
      <c r="G192" s="33">
        <f t="shared" ref="G192:G200" si="24">COUNTA(S192:AT192)</f>
        <v>0</v>
      </c>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13">
        <f t="shared" ref="AU192:AU200" si="25">IF(E192="neattiecas",1,IF(E192="atbilst pilnībā",10,IF(E192="atbilst daļēji",100,IF(E192="neatbilst",1000,0))))</f>
        <v>10</v>
      </c>
      <c r="AV192" s="113">
        <v>183</v>
      </c>
      <c r="AW192" s="113" t="s">
        <v>672</v>
      </c>
      <c r="AX192" s="113"/>
      <c r="AY192" s="43"/>
      <c r="AZ192" s="41"/>
      <c r="BA192" s="15"/>
      <c r="BB192" s="15"/>
      <c r="BC192" s="105"/>
      <c r="BD192" s="6"/>
      <c r="BE192" s="6"/>
      <c r="BF192" s="168"/>
      <c r="BG192" s="6"/>
      <c r="BH192" s="174" t="s">
        <v>736</v>
      </c>
    </row>
    <row r="193" spans="1:60" s="7" customFormat="1" ht="35.1" hidden="1" customHeight="1" outlineLevel="2" x14ac:dyDescent="0.25">
      <c r="A193" s="76">
        <v>184</v>
      </c>
      <c r="B193" s="190" t="s">
        <v>448</v>
      </c>
      <c r="C193" s="190"/>
      <c r="D193" s="54" t="s">
        <v>457</v>
      </c>
      <c r="E193" s="99" t="s">
        <v>73</v>
      </c>
      <c r="F193" s="42">
        <f t="shared" si="23"/>
        <v>0</v>
      </c>
      <c r="G193" s="33">
        <f t="shared" si="24"/>
        <v>0</v>
      </c>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13">
        <f t="shared" si="25"/>
        <v>10</v>
      </c>
      <c r="AV193" s="113">
        <v>184</v>
      </c>
      <c r="AW193" s="113" t="s">
        <v>672</v>
      </c>
      <c r="AX193" s="113"/>
      <c r="AY193" s="43"/>
      <c r="AZ193" s="41"/>
      <c r="BA193" s="15"/>
      <c r="BB193" s="15"/>
      <c r="BC193" s="105"/>
      <c r="BD193" s="6"/>
      <c r="BE193" s="6"/>
      <c r="BF193" s="168"/>
      <c r="BG193" s="6"/>
      <c r="BH193" s="57"/>
    </row>
    <row r="194" spans="1:60" s="7" customFormat="1" ht="51" hidden="1" outlineLevel="2" x14ac:dyDescent="0.25">
      <c r="A194" s="76">
        <v>185</v>
      </c>
      <c r="B194" s="190" t="s">
        <v>449</v>
      </c>
      <c r="C194" s="190"/>
      <c r="D194" s="54" t="s">
        <v>560</v>
      </c>
      <c r="E194" s="99" t="s">
        <v>73</v>
      </c>
      <c r="F194" s="42">
        <f t="shared" si="23"/>
        <v>0</v>
      </c>
      <c r="G194" s="33">
        <f t="shared" si="24"/>
        <v>0</v>
      </c>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13">
        <f t="shared" si="25"/>
        <v>10</v>
      </c>
      <c r="AV194" s="113">
        <v>185</v>
      </c>
      <c r="AW194" s="113" t="s">
        <v>672</v>
      </c>
      <c r="AX194" s="113"/>
      <c r="AY194" s="43"/>
      <c r="AZ194" s="41"/>
      <c r="BA194" s="15"/>
      <c r="BB194" s="15"/>
      <c r="BC194" s="105"/>
      <c r="BD194" s="6"/>
      <c r="BE194" s="6"/>
      <c r="BF194" s="168"/>
      <c r="BG194" s="6"/>
      <c r="BH194" s="57"/>
    </row>
    <row r="195" spans="1:60" s="7" customFormat="1" ht="38.25" hidden="1" outlineLevel="2" x14ac:dyDescent="0.25">
      <c r="A195" s="76">
        <v>186</v>
      </c>
      <c r="B195" s="190" t="s">
        <v>450</v>
      </c>
      <c r="C195" s="190"/>
      <c r="D195" s="54" t="s">
        <v>769</v>
      </c>
      <c r="E195" s="99" t="s">
        <v>73</v>
      </c>
      <c r="F195" s="42">
        <f t="shared" si="23"/>
        <v>0</v>
      </c>
      <c r="G195" s="33">
        <f t="shared" si="24"/>
        <v>0</v>
      </c>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13">
        <f t="shared" si="25"/>
        <v>10</v>
      </c>
      <c r="AV195" s="113">
        <v>186</v>
      </c>
      <c r="AW195" s="113" t="s">
        <v>672</v>
      </c>
      <c r="AX195" s="113"/>
      <c r="AY195" s="43"/>
      <c r="AZ195" s="41"/>
      <c r="BA195" s="15"/>
      <c r="BB195" s="15"/>
      <c r="BC195" s="105"/>
      <c r="BD195" s="6"/>
      <c r="BE195" s="6"/>
      <c r="BF195" s="168"/>
      <c r="BG195" s="6"/>
      <c r="BH195" s="174" t="s">
        <v>768</v>
      </c>
    </row>
    <row r="196" spans="1:60" s="7" customFormat="1" ht="45" hidden="1" customHeight="1" outlineLevel="2" x14ac:dyDescent="0.25">
      <c r="A196" s="76">
        <v>187</v>
      </c>
      <c r="B196" s="190" t="s">
        <v>451</v>
      </c>
      <c r="C196" s="190"/>
      <c r="D196" s="54" t="s">
        <v>458</v>
      </c>
      <c r="E196" s="99" t="s">
        <v>73</v>
      </c>
      <c r="F196" s="42">
        <f t="shared" si="23"/>
        <v>0</v>
      </c>
      <c r="G196" s="33">
        <f t="shared" si="24"/>
        <v>0</v>
      </c>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13">
        <f t="shared" si="25"/>
        <v>10</v>
      </c>
      <c r="AV196" s="113">
        <v>187</v>
      </c>
      <c r="AW196" s="113" t="s">
        <v>672</v>
      </c>
      <c r="AX196" s="113"/>
      <c r="AY196" s="43"/>
      <c r="AZ196" s="41"/>
      <c r="BA196" s="15"/>
      <c r="BB196" s="15"/>
      <c r="BC196" s="105"/>
      <c r="BD196" s="6"/>
      <c r="BE196" s="6"/>
      <c r="BF196" s="168"/>
      <c r="BG196" s="6"/>
      <c r="BH196" s="188" t="s">
        <v>770</v>
      </c>
    </row>
    <row r="197" spans="1:60" s="7" customFormat="1" ht="108" hidden="1" customHeight="1" outlineLevel="2" x14ac:dyDescent="0.25">
      <c r="A197" s="76">
        <v>188</v>
      </c>
      <c r="B197" s="190" t="s">
        <v>452</v>
      </c>
      <c r="C197" s="190"/>
      <c r="D197" s="54" t="s">
        <v>459</v>
      </c>
      <c r="E197" s="99" t="s">
        <v>74</v>
      </c>
      <c r="F197" s="42">
        <f t="shared" si="23"/>
        <v>1</v>
      </c>
      <c r="G197" s="33">
        <f t="shared" si="24"/>
        <v>0</v>
      </c>
      <c r="H197" s="17"/>
      <c r="I197" s="17"/>
      <c r="J197" s="17"/>
      <c r="K197" s="17"/>
      <c r="L197" s="17"/>
      <c r="M197" s="17"/>
      <c r="N197" s="17"/>
      <c r="O197" s="17"/>
      <c r="P197" s="17"/>
      <c r="Q197" s="17" t="s">
        <v>683</v>
      </c>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13">
        <f t="shared" si="25"/>
        <v>100</v>
      </c>
      <c r="AV197" s="113">
        <v>188</v>
      </c>
      <c r="AW197" s="113" t="s">
        <v>672</v>
      </c>
      <c r="AX197" s="113"/>
      <c r="AY197" s="43"/>
      <c r="AZ197" s="41">
        <v>4</v>
      </c>
      <c r="BA197" s="6" t="s">
        <v>741</v>
      </c>
      <c r="BB197" s="15">
        <v>46387</v>
      </c>
      <c r="BC197" s="105" t="s">
        <v>82</v>
      </c>
      <c r="BD197" s="6" t="s">
        <v>747</v>
      </c>
      <c r="BE197" s="6" t="s">
        <v>795</v>
      </c>
      <c r="BF197" s="168" t="s">
        <v>741</v>
      </c>
      <c r="BG197" s="168" t="s">
        <v>741</v>
      </c>
      <c r="BH197" s="57" t="s">
        <v>801</v>
      </c>
    </row>
    <row r="198" spans="1:60" s="7" customFormat="1" ht="25.5" hidden="1" outlineLevel="2" x14ac:dyDescent="0.25">
      <c r="A198" s="76">
        <v>189</v>
      </c>
      <c r="B198" s="190" t="s">
        <v>453</v>
      </c>
      <c r="C198" s="190"/>
      <c r="D198" s="54" t="s">
        <v>460</v>
      </c>
      <c r="E198" s="99" t="s">
        <v>73</v>
      </c>
      <c r="F198" s="42">
        <f t="shared" si="23"/>
        <v>0</v>
      </c>
      <c r="G198" s="33">
        <f t="shared" si="24"/>
        <v>0</v>
      </c>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13">
        <f t="shared" si="25"/>
        <v>10</v>
      </c>
      <c r="AV198" s="113">
        <v>189</v>
      </c>
      <c r="AW198" s="113" t="s">
        <v>672</v>
      </c>
      <c r="AX198" s="113"/>
      <c r="AY198" s="43"/>
      <c r="AZ198" s="41"/>
      <c r="BA198" s="15"/>
      <c r="BB198" s="15"/>
      <c r="BC198" s="105"/>
      <c r="BD198" s="6"/>
      <c r="BE198" s="6"/>
      <c r="BF198" s="168"/>
      <c r="BG198" s="6"/>
      <c r="BH198" s="57"/>
    </row>
    <row r="199" spans="1:60" s="7" customFormat="1" ht="45" hidden="1" customHeight="1" outlineLevel="2" x14ac:dyDescent="0.25">
      <c r="A199" s="76">
        <v>190</v>
      </c>
      <c r="B199" s="190" t="s">
        <v>454</v>
      </c>
      <c r="C199" s="190"/>
      <c r="D199" s="54" t="s">
        <v>561</v>
      </c>
      <c r="E199" s="99" t="s">
        <v>73</v>
      </c>
      <c r="F199" s="42">
        <f t="shared" si="23"/>
        <v>0</v>
      </c>
      <c r="G199" s="33">
        <f t="shared" si="24"/>
        <v>0</v>
      </c>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13">
        <f t="shared" si="25"/>
        <v>10</v>
      </c>
      <c r="AV199" s="113">
        <v>190</v>
      </c>
      <c r="AW199" s="113" t="s">
        <v>672</v>
      </c>
      <c r="AX199" s="113"/>
      <c r="AY199" s="43"/>
      <c r="AZ199" s="41"/>
      <c r="BA199" s="15"/>
      <c r="BB199" s="15"/>
      <c r="BC199" s="105"/>
      <c r="BD199" s="6"/>
      <c r="BE199" s="6"/>
      <c r="BF199" s="168"/>
      <c r="BG199" s="6"/>
      <c r="BH199" s="57"/>
    </row>
    <row r="200" spans="1:60" s="7" customFormat="1" ht="25.5" hidden="1" outlineLevel="2" x14ac:dyDescent="0.25">
      <c r="A200" s="76">
        <v>191</v>
      </c>
      <c r="B200" s="190" t="s">
        <v>455</v>
      </c>
      <c r="C200" s="190"/>
      <c r="D200" s="54" t="s">
        <v>461</v>
      </c>
      <c r="E200" s="99" t="s">
        <v>73</v>
      </c>
      <c r="F200" s="42">
        <f t="shared" si="23"/>
        <v>0</v>
      </c>
      <c r="G200" s="33">
        <f t="shared" si="24"/>
        <v>0</v>
      </c>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13">
        <f t="shared" si="25"/>
        <v>10</v>
      </c>
      <c r="AV200" s="113">
        <v>191</v>
      </c>
      <c r="AW200" s="113" t="s">
        <v>672</v>
      </c>
      <c r="AX200" s="113"/>
      <c r="AY200" s="43"/>
      <c r="AZ200" s="41"/>
      <c r="BA200" s="15"/>
      <c r="BB200" s="15"/>
      <c r="BC200" s="105"/>
      <c r="BD200" s="6"/>
      <c r="BE200" s="6"/>
      <c r="BF200" s="168"/>
      <c r="BG200" s="6"/>
      <c r="BH200" s="174"/>
    </row>
    <row r="201" spans="1:60" ht="35.1" customHeight="1" outlineLevel="1" collapsed="1" x14ac:dyDescent="0.25">
      <c r="A201" s="76">
        <v>192</v>
      </c>
      <c r="B201" s="56" t="s">
        <v>112</v>
      </c>
      <c r="C201" s="191" t="s">
        <v>113</v>
      </c>
      <c r="D201" s="192"/>
      <c r="E201" s="98" t="str">
        <f>IF(AU201&gt;999,"neatbilst",IF(AU201&gt;99,"atbilst daļēji",IF(AU201&gt;9,"atbilst pilnībā",IF(AU201&gt;0,"neattiecas",0))))</f>
        <v>neatbilst</v>
      </c>
      <c r="F201" s="48">
        <f>SUM(F202:F204)</f>
        <v>4</v>
      </c>
      <c r="G201" s="48">
        <f>SUM(G202:G204)</f>
        <v>3</v>
      </c>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113">
        <f>SUM(AU202:AU204)</f>
        <v>2000</v>
      </c>
      <c r="AV201" s="113">
        <v>192</v>
      </c>
      <c r="AW201" s="113"/>
      <c r="AX201" s="113" t="s">
        <v>149</v>
      </c>
      <c r="AY201" s="48"/>
      <c r="AZ201" s="50"/>
      <c r="BA201" s="51">
        <f>MIN(BA202:BA204)</f>
        <v>0</v>
      </c>
      <c r="BB201" s="51">
        <f>MAX(BB202:BB204)</f>
        <v>46387</v>
      </c>
      <c r="BC201" s="104"/>
      <c r="BD201" s="50"/>
      <c r="BE201" s="52"/>
      <c r="BF201" s="53"/>
      <c r="BG201" s="53"/>
      <c r="BH201" s="58"/>
    </row>
    <row r="202" spans="1:60" s="7" customFormat="1" ht="112.5" hidden="1" customHeight="1" outlineLevel="2" x14ac:dyDescent="0.25">
      <c r="A202" s="76">
        <v>193</v>
      </c>
      <c r="B202" s="190" t="s">
        <v>462</v>
      </c>
      <c r="C202" s="190"/>
      <c r="D202" s="54" t="s">
        <v>562</v>
      </c>
      <c r="E202" s="99" t="s">
        <v>78</v>
      </c>
      <c r="F202" s="42">
        <f>COUNTA(H202:R202)</f>
        <v>2</v>
      </c>
      <c r="G202" s="33">
        <f>COUNTA(S202:AT202)</f>
        <v>1</v>
      </c>
      <c r="H202" s="17"/>
      <c r="I202" s="17" t="s">
        <v>683</v>
      </c>
      <c r="J202" s="17" t="s">
        <v>683</v>
      </c>
      <c r="K202" s="17"/>
      <c r="L202" s="17"/>
      <c r="M202" s="17"/>
      <c r="N202" s="17"/>
      <c r="O202" s="17"/>
      <c r="P202" s="17"/>
      <c r="Q202" s="17"/>
      <c r="R202" s="17"/>
      <c r="S202" s="17"/>
      <c r="T202" s="17"/>
      <c r="U202" s="17" t="s">
        <v>683</v>
      </c>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13">
        <f>IF(E202="neattiecas",1,IF(E202="atbilst pilnībā",10,IF(E202="atbilst daļēji",100,IF(E202="neatbilst",1000,0))))</f>
        <v>1000</v>
      </c>
      <c r="AV202" s="113">
        <v>193</v>
      </c>
      <c r="AW202" s="113" t="s">
        <v>672</v>
      </c>
      <c r="AX202" s="113"/>
      <c r="AY202" s="43"/>
      <c r="AZ202" s="41">
        <v>3</v>
      </c>
      <c r="BA202" s="6" t="s">
        <v>741</v>
      </c>
      <c r="BB202" s="15">
        <v>45840</v>
      </c>
      <c r="BC202" s="105" t="s">
        <v>82</v>
      </c>
      <c r="BD202" s="6" t="s">
        <v>747</v>
      </c>
      <c r="BE202" s="6" t="s">
        <v>741</v>
      </c>
      <c r="BF202" s="168" t="s">
        <v>741</v>
      </c>
      <c r="BG202" s="6" t="s">
        <v>741</v>
      </c>
      <c r="BH202" s="179" t="s">
        <v>713</v>
      </c>
    </row>
    <row r="203" spans="1:60" s="7" customFormat="1" ht="90" hidden="1" customHeight="1" outlineLevel="2" x14ac:dyDescent="0.25">
      <c r="A203" s="76">
        <v>194</v>
      </c>
      <c r="B203" s="190" t="s">
        <v>463</v>
      </c>
      <c r="C203" s="190"/>
      <c r="D203" s="54" t="s">
        <v>563</v>
      </c>
      <c r="E203" s="99" t="s">
        <v>78</v>
      </c>
      <c r="F203" s="42">
        <f>COUNTA(H203:R203)</f>
        <v>1</v>
      </c>
      <c r="G203" s="33">
        <f>COUNTA(S203:AT203)</f>
        <v>1</v>
      </c>
      <c r="H203" s="17"/>
      <c r="I203" s="17"/>
      <c r="J203" s="17"/>
      <c r="K203" s="17"/>
      <c r="L203" s="17"/>
      <c r="M203" s="17"/>
      <c r="N203" s="17"/>
      <c r="O203" s="17"/>
      <c r="P203" s="17" t="s">
        <v>683</v>
      </c>
      <c r="Q203" s="17"/>
      <c r="R203" s="17"/>
      <c r="S203" s="17"/>
      <c r="T203" s="17"/>
      <c r="U203" s="17" t="s">
        <v>683</v>
      </c>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13"/>
      <c r="AV203" s="113">
        <v>194</v>
      </c>
      <c r="AW203" s="113" t="s">
        <v>672</v>
      </c>
      <c r="AX203" s="113"/>
      <c r="AY203" s="43"/>
      <c r="AZ203" s="41">
        <v>3</v>
      </c>
      <c r="BA203" s="6" t="s">
        <v>741</v>
      </c>
      <c r="BB203" s="15">
        <v>45840</v>
      </c>
      <c r="BC203" s="105" t="s">
        <v>82</v>
      </c>
      <c r="BD203" s="6" t="s">
        <v>681</v>
      </c>
      <c r="BE203" s="6" t="s">
        <v>741</v>
      </c>
      <c r="BF203" s="168" t="s">
        <v>741</v>
      </c>
      <c r="BG203" s="6" t="s">
        <v>741</v>
      </c>
      <c r="BH203" s="57" t="s">
        <v>714</v>
      </c>
    </row>
    <row r="204" spans="1:60" s="7" customFormat="1" ht="84.75" hidden="1" customHeight="1" outlineLevel="2" x14ac:dyDescent="0.25">
      <c r="A204" s="76">
        <v>195</v>
      </c>
      <c r="B204" s="190" t="s">
        <v>464</v>
      </c>
      <c r="C204" s="190"/>
      <c r="D204" s="54" t="s">
        <v>564</v>
      </c>
      <c r="E204" s="99" t="s">
        <v>78</v>
      </c>
      <c r="F204" s="42">
        <f>COUNTA(H204:R204)</f>
        <v>1</v>
      </c>
      <c r="G204" s="33">
        <f>COUNTA(S204:AT204)</f>
        <v>1</v>
      </c>
      <c r="H204" s="17"/>
      <c r="I204" s="17"/>
      <c r="J204" s="17"/>
      <c r="K204" s="17"/>
      <c r="L204" s="17" t="s">
        <v>683</v>
      </c>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t="s">
        <v>683</v>
      </c>
      <c r="AL204" s="17"/>
      <c r="AM204" s="17"/>
      <c r="AN204" s="17"/>
      <c r="AO204" s="17"/>
      <c r="AP204" s="17"/>
      <c r="AQ204" s="17"/>
      <c r="AR204" s="17"/>
      <c r="AS204" s="17"/>
      <c r="AT204" s="17"/>
      <c r="AU204" s="113">
        <f>IF(E204="neattiecas",1,IF(E204="atbilst pilnībā",10,IF(E204="atbilst daļēji",100,IF(E204="neatbilst",1000,0))))</f>
        <v>1000</v>
      </c>
      <c r="AV204" s="113">
        <v>195</v>
      </c>
      <c r="AW204" s="113" t="s">
        <v>672</v>
      </c>
      <c r="AX204" s="113"/>
      <c r="AY204" s="43"/>
      <c r="AZ204" s="41">
        <v>4</v>
      </c>
      <c r="BA204" s="6" t="s">
        <v>741</v>
      </c>
      <c r="BB204" s="15">
        <v>46387</v>
      </c>
      <c r="BC204" s="105" t="s">
        <v>82</v>
      </c>
      <c r="BD204" s="6" t="s">
        <v>747</v>
      </c>
      <c r="BE204" s="6" t="s">
        <v>739</v>
      </c>
      <c r="BF204" s="168" t="s">
        <v>741</v>
      </c>
      <c r="BG204" s="6" t="s">
        <v>741</v>
      </c>
      <c r="BH204" s="179" t="s">
        <v>715</v>
      </c>
    </row>
    <row r="205" spans="1:60" ht="35.1" customHeight="1" outlineLevel="1" collapsed="1" x14ac:dyDescent="0.25">
      <c r="A205" s="76">
        <v>196</v>
      </c>
      <c r="B205" s="56" t="s">
        <v>114</v>
      </c>
      <c r="C205" s="191" t="s">
        <v>115</v>
      </c>
      <c r="D205" s="192"/>
      <c r="E205" s="98" t="str">
        <f>IF(AU205&gt;999,"neatbilst",IF(AU205&gt;99,"atbilst daļēji",IF(AU205&gt;9,"atbilst pilnībā",IF(AU205&gt;0,"neattiecas",0))))</f>
        <v>neatbilst</v>
      </c>
      <c r="F205" s="48">
        <f>SUM(F206:F210)</f>
        <v>1</v>
      </c>
      <c r="G205" s="48">
        <f>SUM(G206:G210)</f>
        <v>1</v>
      </c>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113">
        <f>SUM(AU206:AU210)</f>
        <v>1040</v>
      </c>
      <c r="AV205" s="113">
        <v>196</v>
      </c>
      <c r="AW205" s="113"/>
      <c r="AX205" s="113" t="s">
        <v>149</v>
      </c>
      <c r="AY205" s="48"/>
      <c r="AZ205" s="50"/>
      <c r="BA205" s="51">
        <f>MIN(BA206:BA210)</f>
        <v>46388</v>
      </c>
      <c r="BB205" s="51">
        <f>MAX(BB206:BB210)</f>
        <v>46752</v>
      </c>
      <c r="BC205" s="104"/>
      <c r="BD205" s="50"/>
      <c r="BE205" s="52"/>
      <c r="BF205" s="53"/>
      <c r="BG205" s="53"/>
      <c r="BH205" s="58"/>
    </row>
    <row r="206" spans="1:60" s="7" customFormat="1" ht="24.95" hidden="1" customHeight="1" outlineLevel="2" x14ac:dyDescent="0.25">
      <c r="A206" s="76">
        <v>197</v>
      </c>
      <c r="B206" s="190" t="s">
        <v>465</v>
      </c>
      <c r="C206" s="190"/>
      <c r="D206" s="54" t="s">
        <v>473</v>
      </c>
      <c r="E206" s="99" t="s">
        <v>73</v>
      </c>
      <c r="F206" s="42">
        <f>COUNTA(H206:R206)</f>
        <v>0</v>
      </c>
      <c r="G206" s="33">
        <f>COUNTA(S206:AT206)</f>
        <v>0</v>
      </c>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13">
        <f>IF(E206="neattiecas",1,IF(E206="atbilst pilnībā",10,IF(E206="atbilst daļēji",100,IF(E206="neatbilst",1000,0))))</f>
        <v>10</v>
      </c>
      <c r="AV206" s="113">
        <v>197</v>
      </c>
      <c r="AW206" s="113" t="s">
        <v>672</v>
      </c>
      <c r="AX206" s="113"/>
      <c r="AY206" s="43"/>
      <c r="AZ206" s="41"/>
      <c r="BA206" s="15"/>
      <c r="BB206" s="15"/>
      <c r="BC206" s="105"/>
      <c r="BD206" s="6"/>
      <c r="BE206" s="6"/>
      <c r="BF206" s="168"/>
      <c r="BG206" s="6"/>
      <c r="BH206" s="57"/>
    </row>
    <row r="207" spans="1:60" s="7" customFormat="1" ht="90" hidden="1" customHeight="1" outlineLevel="2" x14ac:dyDescent="0.25">
      <c r="A207" s="76">
        <v>198</v>
      </c>
      <c r="B207" s="190" t="s">
        <v>466</v>
      </c>
      <c r="C207" s="190"/>
      <c r="D207" s="54" t="s">
        <v>633</v>
      </c>
      <c r="E207" s="99" t="s">
        <v>73</v>
      </c>
      <c r="F207" s="42">
        <f>COUNTA(H207:R207)</f>
        <v>0</v>
      </c>
      <c r="G207" s="33">
        <f>COUNTA(S207:AT207)</f>
        <v>0</v>
      </c>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13">
        <f>IF(E207="neattiecas",1,IF(E207="atbilst pilnībā",10,IF(E207="atbilst daļēji",100,IF(E207="neatbilst",1000,0))))</f>
        <v>10</v>
      </c>
      <c r="AV207" s="113">
        <v>198</v>
      </c>
      <c r="AW207" s="113" t="s">
        <v>672</v>
      </c>
      <c r="AX207" s="113"/>
      <c r="AY207" s="43"/>
      <c r="AZ207" s="41"/>
      <c r="BA207" s="15"/>
      <c r="BB207" s="15"/>
      <c r="BC207" s="105"/>
      <c r="BD207" s="6"/>
      <c r="BE207" s="6"/>
      <c r="BF207" s="168"/>
      <c r="BG207" s="6"/>
      <c r="BH207" s="57"/>
    </row>
    <row r="208" spans="1:60" s="7" customFormat="1" ht="24.95" hidden="1" customHeight="1" outlineLevel="2" x14ac:dyDescent="0.25">
      <c r="A208" s="76">
        <v>199</v>
      </c>
      <c r="B208" s="190" t="s">
        <v>467</v>
      </c>
      <c r="C208" s="190"/>
      <c r="D208" s="54" t="s">
        <v>472</v>
      </c>
      <c r="E208" s="99" t="s">
        <v>73</v>
      </c>
      <c r="F208" s="42">
        <f>COUNTA(H208:R208)</f>
        <v>0</v>
      </c>
      <c r="G208" s="33">
        <f>COUNTA(S208:AT208)</f>
        <v>0</v>
      </c>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13">
        <f>IF(E208="neattiecas",1,IF(E208="atbilst pilnībā",10,IF(E208="atbilst daļēji",100,IF(E208="neatbilst",1000,0))))</f>
        <v>10</v>
      </c>
      <c r="AV208" s="113">
        <v>199</v>
      </c>
      <c r="AW208" s="113" t="s">
        <v>672</v>
      </c>
      <c r="AX208" s="113"/>
      <c r="AY208" s="43"/>
      <c r="AZ208" s="41"/>
      <c r="BA208" s="15"/>
      <c r="BB208" s="15"/>
      <c r="BC208" s="105"/>
      <c r="BD208" s="6"/>
      <c r="BE208" s="6"/>
      <c r="BF208" s="168"/>
      <c r="BG208" s="6"/>
      <c r="BH208" s="57"/>
    </row>
    <row r="209" spans="1:60" s="7" customFormat="1" ht="75" hidden="1" customHeight="1" outlineLevel="2" x14ac:dyDescent="0.25">
      <c r="A209" s="76">
        <v>200</v>
      </c>
      <c r="B209" s="190" t="s">
        <v>468</v>
      </c>
      <c r="C209" s="190"/>
      <c r="D209" s="54" t="s">
        <v>471</v>
      </c>
      <c r="E209" s="99" t="s">
        <v>73</v>
      </c>
      <c r="F209" s="42">
        <f>COUNTA(H209:R209)</f>
        <v>0</v>
      </c>
      <c r="G209" s="33">
        <f>COUNTA(S209:AT209)</f>
        <v>0</v>
      </c>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13">
        <f>IF(E209="neattiecas",1,IF(E209="atbilst pilnībā",10,IF(E209="atbilst daļēji",100,IF(E209="neatbilst",1000,0))))</f>
        <v>10</v>
      </c>
      <c r="AV209" s="113">
        <v>200</v>
      </c>
      <c r="AW209" s="113" t="s">
        <v>672</v>
      </c>
      <c r="AX209" s="113"/>
      <c r="AY209" s="43"/>
      <c r="AZ209" s="41"/>
      <c r="BA209" s="15"/>
      <c r="BB209" s="15"/>
      <c r="BC209" s="105"/>
      <c r="BD209" s="6"/>
      <c r="BE209" s="6"/>
      <c r="BF209" s="168"/>
      <c r="BG209" s="6"/>
      <c r="BH209" s="57"/>
    </row>
    <row r="210" spans="1:60" s="7" customFormat="1" ht="90.75" hidden="1" customHeight="1" outlineLevel="2" x14ac:dyDescent="0.25">
      <c r="A210" s="76">
        <v>201</v>
      </c>
      <c r="B210" s="190" t="s">
        <v>469</v>
      </c>
      <c r="C210" s="190"/>
      <c r="D210" s="54" t="s">
        <v>470</v>
      </c>
      <c r="E210" s="99" t="s">
        <v>78</v>
      </c>
      <c r="F210" s="42">
        <f>COUNTA(H210:R210)</f>
        <v>1</v>
      </c>
      <c r="G210" s="33">
        <f>COUNTA(S210:AT210)</f>
        <v>1</v>
      </c>
      <c r="H210" s="17"/>
      <c r="I210" s="17"/>
      <c r="J210" s="17" t="s">
        <v>683</v>
      </c>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t="s">
        <v>683</v>
      </c>
      <c r="AS210" s="17"/>
      <c r="AT210" s="17"/>
      <c r="AU210" s="113">
        <f>IF(E210="neattiecas",1,IF(E210="atbilst pilnībā",10,IF(E210="atbilst daļēji",100,IF(E210="neatbilst",1000,0))))</f>
        <v>1000</v>
      </c>
      <c r="AV210" s="113">
        <v>201</v>
      </c>
      <c r="AW210" s="113" t="s">
        <v>672</v>
      </c>
      <c r="AX210" s="113"/>
      <c r="AY210" s="43"/>
      <c r="AZ210" s="41">
        <v>5</v>
      </c>
      <c r="BA210" s="15">
        <v>46388</v>
      </c>
      <c r="BB210" s="15">
        <v>46752</v>
      </c>
      <c r="BC210" s="105" t="s">
        <v>82</v>
      </c>
      <c r="BD210" s="6" t="s">
        <v>681</v>
      </c>
      <c r="BE210" s="6" t="s">
        <v>772</v>
      </c>
      <c r="BF210" s="168" t="s">
        <v>741</v>
      </c>
      <c r="BG210" s="6" t="s">
        <v>741</v>
      </c>
      <c r="BH210" s="57" t="s">
        <v>771</v>
      </c>
    </row>
    <row r="211" spans="1:60" ht="35.1" customHeight="1" outlineLevel="1" collapsed="1" x14ac:dyDescent="0.25">
      <c r="A211" s="76">
        <v>202</v>
      </c>
      <c r="B211" s="56" t="s">
        <v>116</v>
      </c>
      <c r="C211" s="191" t="s">
        <v>117</v>
      </c>
      <c r="D211" s="192"/>
      <c r="E211" s="98" t="str">
        <f>IF(AU211&gt;999,"neatbilst",IF(AU211&gt;99,"atbilst daļēji",IF(AU211&gt;9,"atbilst pilnībā",IF(AU211&gt;0,"neattiecas",0))))</f>
        <v>atbilst pilnībā</v>
      </c>
      <c r="F211" s="48">
        <f>SUM(F212:F217)</f>
        <v>0</v>
      </c>
      <c r="G211" s="48">
        <f>SUM(G212:G217)</f>
        <v>0</v>
      </c>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113">
        <f>SUM(AU212:AU217)</f>
        <v>24</v>
      </c>
      <c r="AV211" s="113">
        <v>202</v>
      </c>
      <c r="AW211" s="113"/>
      <c r="AX211" s="113" t="s">
        <v>149</v>
      </c>
      <c r="AY211" s="48"/>
      <c r="AZ211" s="50"/>
      <c r="BA211" s="51"/>
      <c r="BB211" s="51"/>
      <c r="BC211" s="104"/>
      <c r="BD211" s="50"/>
      <c r="BE211" s="52"/>
      <c r="BF211" s="53"/>
      <c r="BG211" s="53"/>
      <c r="BH211" s="58"/>
    </row>
    <row r="212" spans="1:60" s="7" customFormat="1" ht="45" hidden="1" customHeight="1" outlineLevel="2" x14ac:dyDescent="0.25">
      <c r="A212" s="76">
        <v>203</v>
      </c>
      <c r="B212" s="190" t="s">
        <v>474</v>
      </c>
      <c r="C212" s="190"/>
      <c r="D212" s="54" t="s">
        <v>565</v>
      </c>
      <c r="E212" s="99" t="s">
        <v>73</v>
      </c>
      <c r="F212" s="42">
        <f t="shared" ref="F212:F217" si="26">COUNTA(H212:R212)</f>
        <v>0</v>
      </c>
      <c r="G212" s="33">
        <f t="shared" ref="G212:G217" si="27">COUNTA(S212:AT212)</f>
        <v>0</v>
      </c>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13">
        <f t="shared" ref="AU212:AU217" si="28">IF(E212="neattiecas",1,IF(E212="atbilst pilnībā",10,IF(E212="atbilst daļēji",100,IF(E212="neatbilst",1000,0))))</f>
        <v>10</v>
      </c>
      <c r="AV212" s="113">
        <v>203</v>
      </c>
      <c r="AW212" s="113" t="s">
        <v>672</v>
      </c>
      <c r="AX212" s="113"/>
      <c r="AY212" s="43"/>
      <c r="AZ212" s="41"/>
      <c r="BA212" s="15"/>
      <c r="BB212" s="15"/>
      <c r="BC212" s="105"/>
      <c r="BD212" s="6"/>
      <c r="BE212" s="6"/>
      <c r="BF212" s="168"/>
      <c r="BG212" s="6"/>
      <c r="BH212" s="57"/>
    </row>
    <row r="213" spans="1:60" s="7" customFormat="1" ht="35.1" hidden="1" customHeight="1" outlineLevel="2" x14ac:dyDescent="0.25">
      <c r="A213" s="76">
        <v>204</v>
      </c>
      <c r="B213" s="190" t="s">
        <v>475</v>
      </c>
      <c r="C213" s="190"/>
      <c r="D213" s="54" t="s">
        <v>652</v>
      </c>
      <c r="E213" s="99" t="s">
        <v>73</v>
      </c>
      <c r="F213" s="42">
        <f t="shared" si="26"/>
        <v>0</v>
      </c>
      <c r="G213" s="33">
        <f t="shared" si="27"/>
        <v>0</v>
      </c>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13">
        <f t="shared" si="28"/>
        <v>10</v>
      </c>
      <c r="AV213" s="113">
        <v>204</v>
      </c>
      <c r="AW213" s="113" t="s">
        <v>672</v>
      </c>
      <c r="AX213" s="113"/>
      <c r="AY213" s="43"/>
      <c r="AZ213" s="41"/>
      <c r="BA213" s="15"/>
      <c r="BB213" s="15"/>
      <c r="BC213" s="105"/>
      <c r="BD213" s="6"/>
      <c r="BE213" s="6"/>
      <c r="BF213" s="168"/>
      <c r="BG213" s="6"/>
      <c r="BH213" s="57"/>
    </row>
    <row r="214" spans="1:60" s="7" customFormat="1" ht="51.75" hidden="1" customHeight="1" outlineLevel="2" x14ac:dyDescent="0.25">
      <c r="A214" s="76">
        <v>205</v>
      </c>
      <c r="B214" s="190" t="s">
        <v>476</v>
      </c>
      <c r="C214" s="190"/>
      <c r="D214" s="54" t="s">
        <v>479</v>
      </c>
      <c r="E214" s="99" t="s">
        <v>75</v>
      </c>
      <c r="F214" s="42">
        <f t="shared" si="26"/>
        <v>0</v>
      </c>
      <c r="G214" s="33">
        <f t="shared" si="27"/>
        <v>0</v>
      </c>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13">
        <f t="shared" si="28"/>
        <v>1</v>
      </c>
      <c r="AV214" s="113">
        <v>205</v>
      </c>
      <c r="AW214" s="113" t="s">
        <v>672</v>
      </c>
      <c r="AX214" s="113"/>
      <c r="AY214" s="43"/>
      <c r="AZ214" s="41"/>
      <c r="BA214" s="15"/>
      <c r="BB214" s="15"/>
      <c r="BC214" s="105"/>
      <c r="BD214" s="6"/>
      <c r="BE214" s="6"/>
      <c r="BF214" s="168"/>
      <c r="BG214" s="6"/>
      <c r="BH214" s="57" t="s">
        <v>784</v>
      </c>
    </row>
    <row r="215" spans="1:60" s="7" customFormat="1" ht="45" hidden="1" customHeight="1" outlineLevel="2" x14ac:dyDescent="0.25">
      <c r="A215" s="76">
        <v>206</v>
      </c>
      <c r="B215" s="190" t="s">
        <v>477</v>
      </c>
      <c r="C215" s="190"/>
      <c r="D215" s="54" t="s">
        <v>767</v>
      </c>
      <c r="E215" s="99" t="s">
        <v>75</v>
      </c>
      <c r="F215" s="42">
        <f t="shared" si="26"/>
        <v>0</v>
      </c>
      <c r="G215" s="33">
        <f t="shared" si="27"/>
        <v>0</v>
      </c>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13">
        <f t="shared" si="28"/>
        <v>1</v>
      </c>
      <c r="AV215" s="113">
        <v>206</v>
      </c>
      <c r="AW215" s="113" t="s">
        <v>672</v>
      </c>
      <c r="AX215" s="113"/>
      <c r="AY215" s="43"/>
      <c r="AZ215" s="41"/>
      <c r="BA215" s="15"/>
      <c r="BB215" s="15"/>
      <c r="BC215" s="105"/>
      <c r="BD215" s="6"/>
      <c r="BE215" s="6"/>
      <c r="BF215" s="168"/>
      <c r="BG215" s="6"/>
      <c r="BH215" s="57" t="s">
        <v>785</v>
      </c>
    </row>
    <row r="216" spans="1:60" s="7" customFormat="1" ht="35.1" hidden="1" customHeight="1" outlineLevel="2" x14ac:dyDescent="0.25">
      <c r="A216" s="76">
        <v>207</v>
      </c>
      <c r="B216" s="190" t="s">
        <v>478</v>
      </c>
      <c r="C216" s="190"/>
      <c r="D216" s="54" t="s">
        <v>480</v>
      </c>
      <c r="E216" s="99" t="s">
        <v>75</v>
      </c>
      <c r="F216" s="42">
        <f t="shared" si="26"/>
        <v>0</v>
      </c>
      <c r="G216" s="33">
        <f t="shared" si="27"/>
        <v>0</v>
      </c>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13">
        <f t="shared" si="28"/>
        <v>1</v>
      </c>
      <c r="AV216" s="113">
        <v>207</v>
      </c>
      <c r="AW216" s="113" t="s">
        <v>672</v>
      </c>
      <c r="AX216" s="113"/>
      <c r="AY216" s="43"/>
      <c r="AZ216" s="41"/>
      <c r="BA216" s="15"/>
      <c r="BB216" s="15"/>
      <c r="BC216" s="105"/>
      <c r="BD216" s="6"/>
      <c r="BE216" s="6"/>
      <c r="BF216" s="168"/>
      <c r="BG216" s="6"/>
      <c r="BH216" s="57"/>
    </row>
    <row r="217" spans="1:60" s="7" customFormat="1" ht="35.1" hidden="1" customHeight="1" outlineLevel="2" x14ac:dyDescent="0.25">
      <c r="A217" s="76">
        <v>208</v>
      </c>
      <c r="B217" s="190" t="s">
        <v>481</v>
      </c>
      <c r="C217" s="190"/>
      <c r="D217" s="54" t="s">
        <v>566</v>
      </c>
      <c r="E217" s="99" t="s">
        <v>75</v>
      </c>
      <c r="F217" s="42">
        <f t="shared" si="26"/>
        <v>0</v>
      </c>
      <c r="G217" s="33">
        <f t="shared" si="27"/>
        <v>0</v>
      </c>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13">
        <f t="shared" si="28"/>
        <v>1</v>
      </c>
      <c r="AV217" s="113">
        <v>208</v>
      </c>
      <c r="AW217" s="113" t="s">
        <v>672</v>
      </c>
      <c r="AX217" s="113"/>
      <c r="AY217" s="43"/>
      <c r="AZ217" s="41"/>
      <c r="BA217" s="15"/>
      <c r="BB217" s="15"/>
      <c r="BC217" s="105"/>
      <c r="BD217" s="6"/>
      <c r="BE217" s="6"/>
      <c r="BF217" s="168"/>
      <c r="BG217" s="6"/>
      <c r="BH217" s="57"/>
    </row>
    <row r="218" spans="1:60" ht="35.1" customHeight="1" outlineLevel="1" collapsed="1" x14ac:dyDescent="0.25">
      <c r="A218" s="76">
        <v>209</v>
      </c>
      <c r="B218" s="56" t="s">
        <v>118</v>
      </c>
      <c r="C218" s="191" t="s">
        <v>120</v>
      </c>
      <c r="D218" s="192"/>
      <c r="E218" s="98" t="str">
        <f>IF(AU218&gt;999,"neatbilst",IF(AU218&gt;99,"atbilst daļēji",IF(AU218&gt;9,"atbilst pilnībā",IF(AU218&gt;0,"neattiecas",0))))</f>
        <v>neattiecas</v>
      </c>
      <c r="F218" s="48">
        <f>SUM(F219:F219)</f>
        <v>0</v>
      </c>
      <c r="G218" s="48">
        <f>SUM(G219:G219)</f>
        <v>0</v>
      </c>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113">
        <f>SUM(AU219:AU219)</f>
        <v>1</v>
      </c>
      <c r="AV218" s="113">
        <v>209</v>
      </c>
      <c r="AW218" s="113"/>
      <c r="AX218" s="113" t="s">
        <v>149</v>
      </c>
      <c r="AY218" s="48"/>
      <c r="AZ218" s="50"/>
      <c r="BA218" s="51">
        <f>MIN(BA219:BA219)</f>
        <v>0</v>
      </c>
      <c r="BB218" s="51">
        <f>MAX(BB219:BB219)</f>
        <v>0</v>
      </c>
      <c r="BC218" s="104"/>
      <c r="BD218" s="50"/>
      <c r="BE218" s="52"/>
      <c r="BF218" s="53"/>
      <c r="BG218" s="53"/>
      <c r="BH218" s="58"/>
    </row>
    <row r="219" spans="1:60" s="7" customFormat="1" ht="60" hidden="1" customHeight="1" outlineLevel="2" x14ac:dyDescent="0.25">
      <c r="A219" s="76">
        <v>210</v>
      </c>
      <c r="B219" s="190" t="s">
        <v>482</v>
      </c>
      <c r="C219" s="190"/>
      <c r="D219" s="54" t="s">
        <v>483</v>
      </c>
      <c r="E219" s="99" t="s">
        <v>75</v>
      </c>
      <c r="F219" s="42">
        <f>COUNTA(H219:R219)</f>
        <v>0</v>
      </c>
      <c r="G219" s="33">
        <f>COUNTA(S219:AT219)</f>
        <v>0</v>
      </c>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13">
        <f>IF(E219="neattiecas",1,IF(E219="atbilst pilnībā",10,IF(E219="atbilst daļēji",100,IF(E219="neatbilst",1000,0))))</f>
        <v>1</v>
      </c>
      <c r="AV219" s="113">
        <v>210</v>
      </c>
      <c r="AW219" s="113" t="s">
        <v>672</v>
      </c>
      <c r="AX219" s="113"/>
      <c r="AY219" s="43"/>
      <c r="AZ219" s="41"/>
      <c r="BA219" s="15"/>
      <c r="BB219" s="15"/>
      <c r="BC219" s="105"/>
      <c r="BD219" s="6"/>
      <c r="BE219" s="6"/>
      <c r="BF219" s="168"/>
      <c r="BG219" s="6"/>
      <c r="BH219" s="57"/>
    </row>
    <row r="220" spans="1:60" ht="35.1" customHeight="1" outlineLevel="1" collapsed="1" x14ac:dyDescent="0.25">
      <c r="A220" s="76">
        <v>211</v>
      </c>
      <c r="B220" s="56" t="s">
        <v>119</v>
      </c>
      <c r="C220" s="191" t="s">
        <v>121</v>
      </c>
      <c r="D220" s="192"/>
      <c r="E220" s="98" t="str">
        <f>IF(AU220&gt;999,"neatbilst",IF(AU220&gt;99,"atbilst daļēji",IF(AU220&gt;9,"atbilst pilnībā",IF(AU220&gt;0,"neattiecas",0))))</f>
        <v>neatbilst</v>
      </c>
      <c r="F220" s="48">
        <f>SUM(F221:F229)</f>
        <v>2</v>
      </c>
      <c r="G220" s="48">
        <f>SUM(G221:G229)</f>
        <v>3</v>
      </c>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113">
        <f>SUM(AU221:AU229)</f>
        <v>1260</v>
      </c>
      <c r="AV220" s="113">
        <v>211</v>
      </c>
      <c r="AW220" s="113"/>
      <c r="AX220" s="113" t="s">
        <v>149</v>
      </c>
      <c r="AY220" s="48"/>
      <c r="AZ220" s="50"/>
      <c r="BA220" s="51">
        <f>MIN(BA221:BA229)</f>
        <v>45659</v>
      </c>
      <c r="BB220" s="51">
        <f>MAX(BB221:BB229)</f>
        <v>46388</v>
      </c>
      <c r="BC220" s="104"/>
      <c r="BD220" s="50"/>
      <c r="BE220" s="52"/>
      <c r="BF220" s="53"/>
      <c r="BG220" s="53"/>
      <c r="BH220" s="58"/>
    </row>
    <row r="221" spans="1:60" s="7" customFormat="1" ht="34.5" hidden="1" customHeight="1" outlineLevel="2" x14ac:dyDescent="0.25">
      <c r="A221" s="76">
        <v>212</v>
      </c>
      <c r="B221" s="190" t="s">
        <v>484</v>
      </c>
      <c r="C221" s="190"/>
      <c r="D221" s="54" t="s">
        <v>493</v>
      </c>
      <c r="E221" s="99" t="s">
        <v>73</v>
      </c>
      <c r="F221" s="42">
        <f t="shared" ref="F221:F229" si="29">COUNTA(H221:R221)</f>
        <v>0</v>
      </c>
      <c r="G221" s="33">
        <f t="shared" ref="G221:G229" si="30">COUNTA(S221:AT221)</f>
        <v>0</v>
      </c>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13">
        <f t="shared" ref="AU221:AU229" si="31">IF(E221="neattiecas",1,IF(E221="atbilst pilnībā",10,IF(E221="atbilst daļēji",100,IF(E221="neatbilst",1000,0))))</f>
        <v>10</v>
      </c>
      <c r="AV221" s="113">
        <v>212</v>
      </c>
      <c r="AW221" s="113" t="s">
        <v>672</v>
      </c>
      <c r="AX221" s="113"/>
      <c r="AY221" s="43"/>
      <c r="AZ221" s="41"/>
      <c r="BA221" s="15"/>
      <c r="BB221" s="15"/>
      <c r="BC221" s="105"/>
      <c r="BD221" s="6"/>
      <c r="BE221" s="6"/>
      <c r="BF221" s="168"/>
      <c r="BG221" s="6"/>
      <c r="BH221" s="174" t="s">
        <v>737</v>
      </c>
    </row>
    <row r="222" spans="1:60" s="7" customFormat="1" ht="35.1" hidden="1" customHeight="1" outlineLevel="2" x14ac:dyDescent="0.25">
      <c r="A222" s="76">
        <v>213</v>
      </c>
      <c r="B222" s="190" t="s">
        <v>485</v>
      </c>
      <c r="C222" s="190"/>
      <c r="D222" s="54" t="s">
        <v>494</v>
      </c>
      <c r="E222" s="99" t="s">
        <v>73</v>
      </c>
      <c r="F222" s="42">
        <f t="shared" si="29"/>
        <v>0</v>
      </c>
      <c r="G222" s="33">
        <f t="shared" si="30"/>
        <v>0</v>
      </c>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13">
        <f t="shared" si="31"/>
        <v>10</v>
      </c>
      <c r="AV222" s="113">
        <v>213</v>
      </c>
      <c r="AW222" s="113" t="s">
        <v>672</v>
      </c>
      <c r="AX222" s="113"/>
      <c r="AY222" s="43"/>
      <c r="AZ222" s="41"/>
      <c r="BA222" s="15"/>
      <c r="BB222" s="15"/>
      <c r="BC222" s="105"/>
      <c r="BD222" s="6"/>
      <c r="BE222" s="6"/>
      <c r="BF222" s="168"/>
      <c r="BG222" s="6"/>
      <c r="BH222" s="57"/>
    </row>
    <row r="223" spans="1:60" s="7" customFormat="1" ht="35.1" hidden="1" customHeight="1" outlineLevel="2" x14ac:dyDescent="0.25">
      <c r="A223" s="76">
        <v>214</v>
      </c>
      <c r="B223" s="190" t="s">
        <v>486</v>
      </c>
      <c r="C223" s="190"/>
      <c r="D223" s="54" t="s">
        <v>567</v>
      </c>
      <c r="E223" s="99" t="s">
        <v>73</v>
      </c>
      <c r="F223" s="42">
        <f t="shared" si="29"/>
        <v>0</v>
      </c>
      <c r="G223" s="33">
        <f t="shared" si="30"/>
        <v>0</v>
      </c>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13">
        <f t="shared" si="31"/>
        <v>10</v>
      </c>
      <c r="AV223" s="113">
        <v>214</v>
      </c>
      <c r="AW223" s="113" t="s">
        <v>672</v>
      </c>
      <c r="AX223" s="113"/>
      <c r="AY223" s="43"/>
      <c r="AZ223" s="41"/>
      <c r="BA223" s="15"/>
      <c r="BB223" s="15"/>
      <c r="BC223" s="105"/>
      <c r="BD223" s="6"/>
      <c r="BE223" s="6"/>
      <c r="BF223" s="168"/>
      <c r="BG223" s="6"/>
      <c r="BH223" s="57"/>
    </row>
    <row r="224" spans="1:60" s="7" customFormat="1" ht="24.95" hidden="1" customHeight="1" outlineLevel="2" x14ac:dyDescent="0.25">
      <c r="A224" s="76">
        <v>215</v>
      </c>
      <c r="B224" s="190" t="s">
        <v>487</v>
      </c>
      <c r="C224" s="190"/>
      <c r="D224" s="54" t="s">
        <v>653</v>
      </c>
      <c r="E224" s="99" t="s">
        <v>73</v>
      </c>
      <c r="F224" s="42">
        <f t="shared" si="29"/>
        <v>0</v>
      </c>
      <c r="G224" s="33">
        <f t="shared" si="30"/>
        <v>0</v>
      </c>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13">
        <f t="shared" si="31"/>
        <v>10</v>
      </c>
      <c r="AV224" s="113">
        <v>215</v>
      </c>
      <c r="AW224" s="113" t="s">
        <v>672</v>
      </c>
      <c r="AX224" s="113"/>
      <c r="AY224" s="43"/>
      <c r="AZ224" s="41"/>
      <c r="BA224" s="15"/>
      <c r="BB224" s="15"/>
      <c r="BC224" s="105"/>
      <c r="BD224" s="6"/>
      <c r="BE224" s="6"/>
      <c r="BF224" s="168"/>
      <c r="BG224" s="6"/>
      <c r="BH224" s="57"/>
    </row>
    <row r="225" spans="1:60" s="7" customFormat="1" ht="139.5" hidden="1" customHeight="1" outlineLevel="2" x14ac:dyDescent="0.25">
      <c r="A225" s="76">
        <v>216</v>
      </c>
      <c r="B225" s="190" t="s">
        <v>488</v>
      </c>
      <c r="C225" s="190"/>
      <c r="D225" s="54" t="s">
        <v>765</v>
      </c>
      <c r="E225" s="99" t="s">
        <v>74</v>
      </c>
      <c r="F225" s="42">
        <f t="shared" si="29"/>
        <v>1</v>
      </c>
      <c r="G225" s="33">
        <f t="shared" si="30"/>
        <v>0</v>
      </c>
      <c r="H225" s="17"/>
      <c r="I225" s="17"/>
      <c r="J225" s="17"/>
      <c r="K225" s="17"/>
      <c r="L225" s="17"/>
      <c r="M225" s="17" t="s">
        <v>683</v>
      </c>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13">
        <f t="shared" si="31"/>
        <v>100</v>
      </c>
      <c r="AV225" s="113">
        <v>216</v>
      </c>
      <c r="AW225" s="113" t="s">
        <v>672</v>
      </c>
      <c r="AX225" s="113"/>
      <c r="AY225" s="43"/>
      <c r="AZ225" s="41">
        <v>2</v>
      </c>
      <c r="BA225" s="168" t="s">
        <v>741</v>
      </c>
      <c r="BB225" s="168" t="s">
        <v>741</v>
      </c>
      <c r="BC225" s="105" t="s">
        <v>82</v>
      </c>
      <c r="BD225" s="6" t="s">
        <v>681</v>
      </c>
      <c r="BE225" s="6" t="s">
        <v>757</v>
      </c>
      <c r="BF225" s="168" t="s">
        <v>741</v>
      </c>
      <c r="BG225" s="168" t="s">
        <v>741</v>
      </c>
      <c r="BH225" s="57" t="s">
        <v>766</v>
      </c>
    </row>
    <row r="226" spans="1:60" s="7" customFormat="1" ht="45" hidden="1" customHeight="1" outlineLevel="2" x14ac:dyDescent="0.25">
      <c r="A226" s="76">
        <v>217</v>
      </c>
      <c r="B226" s="190" t="s">
        <v>489</v>
      </c>
      <c r="C226" s="190"/>
      <c r="D226" s="54" t="s">
        <v>654</v>
      </c>
      <c r="E226" s="99" t="s">
        <v>73</v>
      </c>
      <c r="F226" s="42">
        <f t="shared" si="29"/>
        <v>0</v>
      </c>
      <c r="G226" s="33">
        <f t="shared" si="30"/>
        <v>0</v>
      </c>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13">
        <f t="shared" si="31"/>
        <v>10</v>
      </c>
      <c r="AV226" s="113">
        <v>217</v>
      </c>
      <c r="AW226" s="113" t="s">
        <v>672</v>
      </c>
      <c r="AX226" s="113"/>
      <c r="AY226" s="43"/>
      <c r="AZ226" s="41"/>
      <c r="BA226" s="15"/>
      <c r="BB226" s="15"/>
      <c r="BC226" s="105"/>
      <c r="BD226" s="6"/>
      <c r="BE226" s="6"/>
      <c r="BF226" s="168"/>
      <c r="BG226" s="6"/>
      <c r="BH226" s="57"/>
    </row>
    <row r="227" spans="1:60" s="7" customFormat="1" ht="84.75" hidden="1" customHeight="1" outlineLevel="2" x14ac:dyDescent="0.25">
      <c r="A227" s="76">
        <v>218</v>
      </c>
      <c r="B227" s="190" t="s">
        <v>490</v>
      </c>
      <c r="C227" s="190"/>
      <c r="D227" s="54" t="s">
        <v>627</v>
      </c>
      <c r="E227" s="99" t="s">
        <v>78</v>
      </c>
      <c r="F227" s="42">
        <f t="shared" si="29"/>
        <v>1</v>
      </c>
      <c r="G227" s="33">
        <f t="shared" si="30"/>
        <v>1</v>
      </c>
      <c r="H227" s="17"/>
      <c r="I227" s="17"/>
      <c r="J227" s="17"/>
      <c r="K227" s="17"/>
      <c r="L227" s="17"/>
      <c r="M227" s="17"/>
      <c r="N227" s="17"/>
      <c r="O227" s="17"/>
      <c r="P227" s="17"/>
      <c r="Q227" s="17" t="s">
        <v>683</v>
      </c>
      <c r="R227" s="17"/>
      <c r="S227" s="17"/>
      <c r="T227" s="17"/>
      <c r="U227" s="17"/>
      <c r="V227" s="17"/>
      <c r="W227" s="17"/>
      <c r="X227" s="17" t="s">
        <v>683</v>
      </c>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13">
        <f t="shared" si="31"/>
        <v>1000</v>
      </c>
      <c r="AV227" s="113">
        <v>218</v>
      </c>
      <c r="AW227" s="113" t="s">
        <v>672</v>
      </c>
      <c r="AX227" s="113"/>
      <c r="AY227" s="43"/>
      <c r="AZ227" s="41">
        <v>2</v>
      </c>
      <c r="BA227" s="6" t="s">
        <v>741</v>
      </c>
      <c r="BB227" s="15">
        <v>46388</v>
      </c>
      <c r="BC227" s="105" t="s">
        <v>82</v>
      </c>
      <c r="BD227" s="6" t="s">
        <v>747</v>
      </c>
      <c r="BE227" s="6" t="s">
        <v>741</v>
      </c>
      <c r="BF227" s="168" t="s">
        <v>741</v>
      </c>
      <c r="BG227" s="6" t="s">
        <v>741</v>
      </c>
      <c r="BH227" s="57" t="s">
        <v>764</v>
      </c>
    </row>
    <row r="228" spans="1:60" s="7" customFormat="1" ht="138.94999999999999" hidden="1" customHeight="1" outlineLevel="2" x14ac:dyDescent="0.25">
      <c r="A228" s="76">
        <v>219</v>
      </c>
      <c r="B228" s="190" t="s">
        <v>491</v>
      </c>
      <c r="C228" s="190"/>
      <c r="D228" s="54" t="s">
        <v>495</v>
      </c>
      <c r="E228" s="99" t="s">
        <v>74</v>
      </c>
      <c r="F228" s="42">
        <f t="shared" si="29"/>
        <v>0</v>
      </c>
      <c r="G228" s="33">
        <f t="shared" si="30"/>
        <v>2</v>
      </c>
      <c r="H228" s="17"/>
      <c r="I228" s="17"/>
      <c r="J228" s="17"/>
      <c r="K228" s="17"/>
      <c r="L228" s="17"/>
      <c r="M228" s="17"/>
      <c r="N228" s="17"/>
      <c r="O228" s="17"/>
      <c r="P228" s="17"/>
      <c r="Q228" s="17"/>
      <c r="R228" s="17"/>
      <c r="S228" s="17"/>
      <c r="T228" s="17"/>
      <c r="U228" s="17" t="s">
        <v>683</v>
      </c>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t="s">
        <v>683</v>
      </c>
      <c r="AS228" s="17"/>
      <c r="AT228" s="17"/>
      <c r="AU228" s="113">
        <f t="shared" si="31"/>
        <v>100</v>
      </c>
      <c r="AV228" s="113">
        <v>219</v>
      </c>
      <c r="AW228" s="113" t="s">
        <v>672</v>
      </c>
      <c r="AX228" s="113"/>
      <c r="AY228" s="43"/>
      <c r="AZ228" s="41">
        <v>2</v>
      </c>
      <c r="BA228" s="15">
        <v>45659</v>
      </c>
      <c r="BB228" s="15">
        <v>45716</v>
      </c>
      <c r="BC228" s="105" t="s">
        <v>82</v>
      </c>
      <c r="BD228" s="6" t="s">
        <v>783</v>
      </c>
      <c r="BE228" s="6" t="s">
        <v>741</v>
      </c>
      <c r="BF228" s="6" t="s">
        <v>741</v>
      </c>
      <c r="BG228" s="6" t="s">
        <v>741</v>
      </c>
      <c r="BH228" s="57" t="s">
        <v>800</v>
      </c>
    </row>
    <row r="229" spans="1:60" s="7" customFormat="1" ht="45" hidden="1" customHeight="1" outlineLevel="2" x14ac:dyDescent="0.25">
      <c r="A229" s="76">
        <v>220</v>
      </c>
      <c r="B229" s="190" t="s">
        <v>492</v>
      </c>
      <c r="C229" s="190"/>
      <c r="D229" s="54" t="s">
        <v>655</v>
      </c>
      <c r="E229" s="99" t="s">
        <v>73</v>
      </c>
      <c r="F229" s="42">
        <f t="shared" si="29"/>
        <v>0</v>
      </c>
      <c r="G229" s="33">
        <f t="shared" si="30"/>
        <v>0</v>
      </c>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13">
        <f t="shared" si="31"/>
        <v>10</v>
      </c>
      <c r="AV229" s="113">
        <v>220</v>
      </c>
      <c r="AW229" s="113" t="s">
        <v>672</v>
      </c>
      <c r="AX229" s="113"/>
      <c r="AY229" s="43"/>
      <c r="AZ229" s="41"/>
      <c r="BA229" s="15"/>
      <c r="BB229" s="15"/>
      <c r="BC229" s="105"/>
      <c r="BD229" s="6"/>
      <c r="BE229" s="6"/>
      <c r="BF229" s="168"/>
      <c r="BG229" s="6"/>
      <c r="BH229" s="57"/>
    </row>
    <row r="230" spans="1:60" ht="35.1" customHeight="1" outlineLevel="1" collapsed="1" x14ac:dyDescent="0.25">
      <c r="A230" s="76">
        <v>221</v>
      </c>
      <c r="B230" s="56" t="s">
        <v>122</v>
      </c>
      <c r="C230" s="191" t="s">
        <v>123</v>
      </c>
      <c r="D230" s="192"/>
      <c r="E230" s="98" t="str">
        <f>IF(AU230&gt;999,"neatbilst",IF(AU230&gt;99,"atbilst daļēji",IF(AU230&gt;9,"atbilst pilnībā",IF(AU230&gt;0,"neattiecas",0))))</f>
        <v>atbilst pilnībā</v>
      </c>
      <c r="F230" s="48">
        <f>SUM(F231:F235)</f>
        <v>0</v>
      </c>
      <c r="G230" s="48">
        <f>SUM(G231:G235)</f>
        <v>0</v>
      </c>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113">
        <f>SUM(AU231:AU235)</f>
        <v>50</v>
      </c>
      <c r="AV230" s="113">
        <v>221</v>
      </c>
      <c r="AW230" s="113"/>
      <c r="AX230" s="113" t="s">
        <v>149</v>
      </c>
      <c r="AY230" s="48"/>
      <c r="AZ230" s="50"/>
      <c r="BA230" s="51">
        <f>MIN(BA231:BA235)</f>
        <v>0</v>
      </c>
      <c r="BB230" s="51">
        <f>MAX(BB231:BB235)</f>
        <v>0</v>
      </c>
      <c r="BC230" s="104"/>
      <c r="BD230" s="50"/>
      <c r="BE230" s="52"/>
      <c r="BF230" s="53"/>
      <c r="BG230" s="53"/>
      <c r="BH230" s="58"/>
    </row>
    <row r="231" spans="1:60" s="7" customFormat="1" ht="90" hidden="1" customHeight="1" outlineLevel="2" x14ac:dyDescent="0.25">
      <c r="A231" s="76">
        <v>222</v>
      </c>
      <c r="B231" s="190" t="s">
        <v>496</v>
      </c>
      <c r="C231" s="190"/>
      <c r="D231" s="54" t="s">
        <v>568</v>
      </c>
      <c r="E231" s="99" t="s">
        <v>73</v>
      </c>
      <c r="F231" s="42">
        <f>COUNTA(H231:R231)</f>
        <v>0</v>
      </c>
      <c r="G231" s="33">
        <f>COUNTA(S231:AT231)</f>
        <v>0</v>
      </c>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13">
        <f>IF(E231="neattiecas",1,IF(E231="atbilst pilnībā",10,IF(E231="atbilst daļēji",100,IF(E231="neatbilst",1000,0))))</f>
        <v>10</v>
      </c>
      <c r="AV231" s="113">
        <v>222</v>
      </c>
      <c r="AW231" s="113" t="s">
        <v>672</v>
      </c>
      <c r="AX231" s="113"/>
      <c r="AY231" s="43"/>
      <c r="AZ231" s="41"/>
      <c r="BA231" s="15"/>
      <c r="BB231" s="15"/>
      <c r="BC231" s="105"/>
      <c r="BD231" s="6"/>
      <c r="BE231" s="6"/>
      <c r="BF231" s="168"/>
      <c r="BG231" s="6"/>
      <c r="BH231" s="57"/>
    </row>
    <row r="232" spans="1:60" s="7" customFormat="1" ht="75" hidden="1" customHeight="1" outlineLevel="2" x14ac:dyDescent="0.25">
      <c r="A232" s="76">
        <v>223</v>
      </c>
      <c r="B232" s="190" t="s">
        <v>497</v>
      </c>
      <c r="C232" s="190"/>
      <c r="D232" s="54" t="s">
        <v>569</v>
      </c>
      <c r="E232" s="99" t="s">
        <v>73</v>
      </c>
      <c r="F232" s="42">
        <f>COUNTA(H232:R232)</f>
        <v>0</v>
      </c>
      <c r="G232" s="33">
        <f>COUNTA(S232:AT232)</f>
        <v>0</v>
      </c>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13">
        <f>IF(E232="neattiecas",1,IF(E232="atbilst pilnībā",10,IF(E232="atbilst daļēji",100,IF(E232="neatbilst",1000,0))))</f>
        <v>10</v>
      </c>
      <c r="AV232" s="113">
        <v>223</v>
      </c>
      <c r="AW232" s="113" t="s">
        <v>672</v>
      </c>
      <c r="AX232" s="113"/>
      <c r="AY232" s="43"/>
      <c r="AZ232" s="41"/>
      <c r="BA232" s="15"/>
      <c r="BB232" s="15"/>
      <c r="BC232" s="105"/>
      <c r="BD232" s="6"/>
      <c r="BE232" s="6"/>
      <c r="BF232" s="168"/>
      <c r="BG232" s="6"/>
      <c r="BH232" s="57"/>
    </row>
    <row r="233" spans="1:60" s="7" customFormat="1" ht="90" hidden="1" customHeight="1" outlineLevel="2" x14ac:dyDescent="0.25">
      <c r="A233" s="76">
        <v>224</v>
      </c>
      <c r="B233" s="190" t="s">
        <v>498</v>
      </c>
      <c r="C233" s="190"/>
      <c r="D233" s="54" t="s">
        <v>570</v>
      </c>
      <c r="E233" s="99" t="s">
        <v>73</v>
      </c>
      <c r="F233" s="42">
        <f>COUNTA(H233:R233)</f>
        <v>0</v>
      </c>
      <c r="G233" s="33">
        <f>COUNTA(S233:AT233)</f>
        <v>0</v>
      </c>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13">
        <f>IF(E233="neattiecas",1,IF(E233="atbilst pilnībā",10,IF(E233="atbilst daļēji",100,IF(E233="neatbilst",1000,0))))</f>
        <v>10</v>
      </c>
      <c r="AV233" s="113">
        <v>224</v>
      </c>
      <c r="AW233" s="113" t="s">
        <v>672</v>
      </c>
      <c r="AX233" s="113"/>
      <c r="AY233" s="43"/>
      <c r="AZ233" s="41"/>
      <c r="BA233" s="15"/>
      <c r="BB233" s="15"/>
      <c r="BC233" s="105"/>
      <c r="BD233" s="6"/>
      <c r="BE233" s="6"/>
      <c r="BF233" s="168"/>
      <c r="BG233" s="6"/>
      <c r="BH233" s="57"/>
    </row>
    <row r="234" spans="1:60" s="7" customFormat="1" ht="60.75" hidden="1" customHeight="1" outlineLevel="2" x14ac:dyDescent="0.25">
      <c r="A234" s="76">
        <v>225</v>
      </c>
      <c r="B234" s="190" t="s">
        <v>499</v>
      </c>
      <c r="C234" s="190"/>
      <c r="D234" s="54" t="s">
        <v>571</v>
      </c>
      <c r="E234" s="99" t="s">
        <v>73</v>
      </c>
      <c r="F234" s="42">
        <f>COUNTA(H234:R234)</f>
        <v>0</v>
      </c>
      <c r="G234" s="33">
        <f>COUNTA(S234:AT234)</f>
        <v>0</v>
      </c>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13">
        <f>IF(E234="neattiecas",1,IF(E234="atbilst pilnībā",10,IF(E234="atbilst daļēji",100,IF(E234="neatbilst",1000,0))))</f>
        <v>10</v>
      </c>
      <c r="AV234" s="113">
        <v>225</v>
      </c>
      <c r="AW234" s="113" t="s">
        <v>672</v>
      </c>
      <c r="AX234" s="113"/>
      <c r="AY234" s="43"/>
      <c r="AZ234" s="41"/>
      <c r="BA234" s="15"/>
      <c r="BB234" s="15"/>
      <c r="BC234" s="105"/>
      <c r="BD234" s="6"/>
      <c r="BE234" s="6"/>
      <c r="BF234" s="168"/>
      <c r="BG234" s="6"/>
      <c r="BH234" s="57"/>
    </row>
    <row r="235" spans="1:60" s="7" customFormat="1" ht="74.25" hidden="1" customHeight="1" outlineLevel="2" x14ac:dyDescent="0.25">
      <c r="A235" s="76">
        <v>226</v>
      </c>
      <c r="B235" s="190" t="s">
        <v>500</v>
      </c>
      <c r="C235" s="190"/>
      <c r="D235" s="54" t="s">
        <v>572</v>
      </c>
      <c r="E235" s="99" t="s">
        <v>73</v>
      </c>
      <c r="F235" s="42">
        <f>COUNTA(H235:R235)</f>
        <v>0</v>
      </c>
      <c r="G235" s="33">
        <f>COUNTA(S235:AT235)</f>
        <v>0</v>
      </c>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13">
        <f>IF(E235="neattiecas",1,IF(E235="atbilst pilnībā",10,IF(E235="atbilst daļēji",100,IF(E235="neatbilst",1000,0))))</f>
        <v>10</v>
      </c>
      <c r="AV235" s="113">
        <v>226</v>
      </c>
      <c r="AW235" s="113" t="s">
        <v>672</v>
      </c>
      <c r="AX235" s="113"/>
      <c r="AY235" s="43"/>
      <c r="AZ235" s="41"/>
      <c r="BA235" s="15"/>
      <c r="BB235" s="15"/>
      <c r="BC235" s="105"/>
      <c r="BD235" s="6"/>
      <c r="BE235" s="6"/>
      <c r="BF235" s="168"/>
      <c r="BG235" s="6"/>
      <c r="BH235" s="57"/>
    </row>
    <row r="236" spans="1:60" ht="35.1" customHeight="1" outlineLevel="1" collapsed="1" x14ac:dyDescent="0.25">
      <c r="A236" s="76">
        <v>227</v>
      </c>
      <c r="B236" s="56" t="s">
        <v>125</v>
      </c>
      <c r="C236" s="191" t="s">
        <v>124</v>
      </c>
      <c r="D236" s="192"/>
      <c r="E236" s="98" t="str">
        <f>IF(AU236&gt;999,"neatbilst",IF(AU236&gt;99,"atbilst daļēji",IF(AU236&gt;9,"atbilst pilnībā",IF(AU236&gt;0,"neattiecas",0))))</f>
        <v>neattiecas</v>
      </c>
      <c r="F236" s="48">
        <f>SUM(F237:F242)</f>
        <v>0</v>
      </c>
      <c r="G236" s="48">
        <f>SUM(G237:G242)</f>
        <v>0</v>
      </c>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113">
        <f>SUM(AU237:AU242)</f>
        <v>6</v>
      </c>
      <c r="AV236" s="113">
        <v>227</v>
      </c>
      <c r="AW236" s="113"/>
      <c r="AX236" s="113" t="s">
        <v>149</v>
      </c>
      <c r="AY236" s="48"/>
      <c r="AZ236" s="50"/>
      <c r="BA236" s="51">
        <f>MIN(BA237:BA242)</f>
        <v>0</v>
      </c>
      <c r="BB236" s="51">
        <f>MAX(BB237:BB242)</f>
        <v>0</v>
      </c>
      <c r="BC236" s="104"/>
      <c r="BD236" s="50"/>
      <c r="BE236" s="52"/>
      <c r="BF236" s="53"/>
      <c r="BG236" s="53"/>
      <c r="BH236" s="58"/>
    </row>
    <row r="237" spans="1:60" s="7" customFormat="1" ht="35.1" hidden="1" customHeight="1" outlineLevel="2" x14ac:dyDescent="0.25">
      <c r="A237" s="76">
        <v>228</v>
      </c>
      <c r="B237" s="190" t="s">
        <v>501</v>
      </c>
      <c r="C237" s="190"/>
      <c r="D237" s="54" t="s">
        <v>509</v>
      </c>
      <c r="E237" s="99" t="s">
        <v>75</v>
      </c>
      <c r="F237" s="42">
        <f t="shared" ref="F237:F242" si="32">COUNTA(H237:R237)</f>
        <v>0</v>
      </c>
      <c r="G237" s="33">
        <f t="shared" ref="G237:G242" si="33">COUNTA(S237:AT237)</f>
        <v>0</v>
      </c>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13">
        <f t="shared" ref="AU237:AU242" si="34">IF(E237="neattiecas",1,IF(E237="atbilst pilnībā",10,IF(E237="atbilst daļēji",100,IF(E237="neatbilst",1000,0))))</f>
        <v>1</v>
      </c>
      <c r="AV237" s="113">
        <v>228</v>
      </c>
      <c r="AW237" s="113" t="s">
        <v>672</v>
      </c>
      <c r="AX237" s="113"/>
      <c r="AY237" s="43"/>
      <c r="AZ237" s="41"/>
      <c r="BA237" s="15"/>
      <c r="BB237" s="15"/>
      <c r="BC237" s="105"/>
      <c r="BD237" s="6"/>
      <c r="BE237" s="6"/>
      <c r="BF237" s="168"/>
      <c r="BG237" s="6"/>
      <c r="BH237" s="57"/>
    </row>
    <row r="238" spans="1:60" s="7" customFormat="1" ht="35.1" hidden="1" customHeight="1" outlineLevel="2" x14ac:dyDescent="0.25">
      <c r="A238" s="76">
        <v>229</v>
      </c>
      <c r="B238" s="190" t="s">
        <v>502</v>
      </c>
      <c r="C238" s="190"/>
      <c r="D238" s="54" t="s">
        <v>508</v>
      </c>
      <c r="E238" s="99" t="s">
        <v>75</v>
      </c>
      <c r="F238" s="42">
        <f t="shared" si="32"/>
        <v>0</v>
      </c>
      <c r="G238" s="33">
        <f t="shared" si="33"/>
        <v>0</v>
      </c>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13">
        <f t="shared" si="34"/>
        <v>1</v>
      </c>
      <c r="AV238" s="113">
        <v>229</v>
      </c>
      <c r="AW238" s="113" t="s">
        <v>672</v>
      </c>
      <c r="AX238" s="113"/>
      <c r="AY238" s="43"/>
      <c r="AZ238" s="41"/>
      <c r="BA238" s="15"/>
      <c r="BB238" s="15"/>
      <c r="BC238" s="105"/>
      <c r="BD238" s="6"/>
      <c r="BE238" s="6"/>
      <c r="BF238" s="168"/>
      <c r="BG238" s="6"/>
      <c r="BH238" s="57"/>
    </row>
    <row r="239" spans="1:60" s="7" customFormat="1" ht="35.1" hidden="1" customHeight="1" outlineLevel="2" x14ac:dyDescent="0.25">
      <c r="A239" s="76">
        <v>230</v>
      </c>
      <c r="B239" s="190" t="s">
        <v>503</v>
      </c>
      <c r="C239" s="190"/>
      <c r="D239" s="54" t="s">
        <v>507</v>
      </c>
      <c r="E239" s="99" t="s">
        <v>75</v>
      </c>
      <c r="F239" s="42">
        <f t="shared" si="32"/>
        <v>0</v>
      </c>
      <c r="G239" s="33">
        <f t="shared" si="33"/>
        <v>0</v>
      </c>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13">
        <f t="shared" si="34"/>
        <v>1</v>
      </c>
      <c r="AV239" s="113">
        <v>230</v>
      </c>
      <c r="AW239" s="113" t="s">
        <v>672</v>
      </c>
      <c r="AX239" s="113"/>
      <c r="AY239" s="43"/>
      <c r="AZ239" s="41"/>
      <c r="BA239" s="15"/>
      <c r="BB239" s="15"/>
      <c r="BC239" s="105"/>
      <c r="BD239" s="6"/>
      <c r="BE239" s="6"/>
      <c r="BF239" s="168"/>
      <c r="BG239" s="6"/>
      <c r="BH239" s="57"/>
    </row>
    <row r="240" spans="1:60" s="7" customFormat="1" ht="70.5" hidden="1" customHeight="1" outlineLevel="2" x14ac:dyDescent="0.25">
      <c r="A240" s="76">
        <v>231</v>
      </c>
      <c r="B240" s="190" t="s">
        <v>504</v>
      </c>
      <c r="C240" s="190"/>
      <c r="D240" s="54" t="s">
        <v>555</v>
      </c>
      <c r="E240" s="99" t="s">
        <v>75</v>
      </c>
      <c r="F240" s="42">
        <f t="shared" si="32"/>
        <v>0</v>
      </c>
      <c r="G240" s="33">
        <f t="shared" si="33"/>
        <v>0</v>
      </c>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13">
        <f t="shared" si="34"/>
        <v>1</v>
      </c>
      <c r="AV240" s="113">
        <v>231</v>
      </c>
      <c r="AW240" s="113" t="s">
        <v>672</v>
      </c>
      <c r="AX240" s="113"/>
      <c r="AY240" s="43"/>
      <c r="AZ240" s="41"/>
      <c r="BA240" s="15"/>
      <c r="BB240" s="15"/>
      <c r="BC240" s="105"/>
      <c r="BD240" s="6"/>
      <c r="BE240" s="6"/>
      <c r="BF240" s="168"/>
      <c r="BG240" s="6"/>
      <c r="BH240" s="57"/>
    </row>
    <row r="241" spans="1:60" s="7" customFormat="1" ht="102" hidden="1" customHeight="1" outlineLevel="2" x14ac:dyDescent="0.25">
      <c r="A241" s="76">
        <v>232</v>
      </c>
      <c r="B241" s="190" t="s">
        <v>505</v>
      </c>
      <c r="C241" s="190"/>
      <c r="D241" s="54" t="s">
        <v>574</v>
      </c>
      <c r="E241" s="99" t="s">
        <v>75</v>
      </c>
      <c r="F241" s="42">
        <f t="shared" si="32"/>
        <v>0</v>
      </c>
      <c r="G241" s="33">
        <f t="shared" si="33"/>
        <v>0</v>
      </c>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13">
        <f t="shared" si="34"/>
        <v>1</v>
      </c>
      <c r="AV241" s="113">
        <v>232</v>
      </c>
      <c r="AW241" s="113" t="s">
        <v>672</v>
      </c>
      <c r="AX241" s="113"/>
      <c r="AY241" s="43"/>
      <c r="AZ241" s="41"/>
      <c r="BA241" s="15"/>
      <c r="BB241" s="15"/>
      <c r="BC241" s="105"/>
      <c r="BD241" s="6"/>
      <c r="BE241" s="6"/>
      <c r="BF241" s="168"/>
      <c r="BG241" s="6"/>
      <c r="BH241" s="57"/>
    </row>
    <row r="242" spans="1:60" s="7" customFormat="1" ht="74.25" hidden="1" customHeight="1" outlineLevel="2" x14ac:dyDescent="0.25">
      <c r="A242" s="76">
        <v>233</v>
      </c>
      <c r="B242" s="190" t="s">
        <v>506</v>
      </c>
      <c r="C242" s="190"/>
      <c r="D242" s="54" t="s">
        <v>573</v>
      </c>
      <c r="E242" s="99" t="s">
        <v>75</v>
      </c>
      <c r="F242" s="42">
        <f t="shared" si="32"/>
        <v>0</v>
      </c>
      <c r="G242" s="33">
        <f t="shared" si="33"/>
        <v>0</v>
      </c>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13">
        <f t="shared" si="34"/>
        <v>1</v>
      </c>
      <c r="AV242" s="113">
        <v>233</v>
      </c>
      <c r="AW242" s="113" t="s">
        <v>672</v>
      </c>
      <c r="AX242" s="113"/>
      <c r="AY242" s="43"/>
      <c r="AZ242" s="41"/>
      <c r="BA242" s="15"/>
      <c r="BB242" s="15"/>
      <c r="BC242" s="105"/>
      <c r="BD242" s="6"/>
      <c r="BE242" s="6"/>
      <c r="BF242" s="168"/>
      <c r="BG242" s="6"/>
      <c r="BH242" s="57"/>
    </row>
    <row r="243" spans="1:60" ht="35.1" customHeight="1" outlineLevel="1" collapsed="1" x14ac:dyDescent="0.25">
      <c r="A243" s="76">
        <v>234</v>
      </c>
      <c r="B243" s="56" t="s">
        <v>126</v>
      </c>
      <c r="C243" s="191" t="s">
        <v>127</v>
      </c>
      <c r="D243" s="192"/>
      <c r="E243" s="98" t="str">
        <f>IF(AU243&gt;999,"neatbilst",IF(AU243&gt;99,"atbilst daļēji",IF(AU243&gt;9,"atbilst pilnībā",IF(AU243&gt;0,"neattiecas",0))))</f>
        <v>neattiecas</v>
      </c>
      <c r="F243" s="48">
        <f>SUM(F244:F249)</f>
        <v>0</v>
      </c>
      <c r="G243" s="48">
        <f>SUM(G244:G249)</f>
        <v>0</v>
      </c>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113">
        <f>SUM(AU244:AU249)</f>
        <v>6</v>
      </c>
      <c r="AV243" s="113">
        <v>234</v>
      </c>
      <c r="AW243" s="113"/>
      <c r="AX243" s="113" t="s">
        <v>149</v>
      </c>
      <c r="AY243" s="48"/>
      <c r="AZ243" s="50"/>
      <c r="BA243" s="51">
        <f>MIN(BA244:BA249)</f>
        <v>0</v>
      </c>
      <c r="BB243" s="51">
        <f>MAX(BB244:BB249)</f>
        <v>0</v>
      </c>
      <c r="BC243" s="104"/>
      <c r="BD243" s="50"/>
      <c r="BE243" s="52"/>
      <c r="BF243" s="53"/>
      <c r="BG243" s="53"/>
      <c r="BH243" s="58"/>
    </row>
    <row r="244" spans="1:60" s="7" customFormat="1" ht="24.95" hidden="1" customHeight="1" outlineLevel="2" x14ac:dyDescent="0.25">
      <c r="A244" s="76">
        <v>235</v>
      </c>
      <c r="B244" s="190" t="s">
        <v>510</v>
      </c>
      <c r="C244" s="190"/>
      <c r="D244" s="54" t="s">
        <v>517</v>
      </c>
      <c r="E244" s="99" t="s">
        <v>75</v>
      </c>
      <c r="F244" s="42">
        <f t="shared" ref="F244:F249" si="35">COUNTA(H244:R244)</f>
        <v>0</v>
      </c>
      <c r="G244" s="33">
        <f t="shared" ref="G244:G249" si="36">COUNTA(S244:AT244)</f>
        <v>0</v>
      </c>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13">
        <f t="shared" ref="AU244:AU249" si="37">IF(E244="neattiecas",1,IF(E244="atbilst pilnībā",10,IF(E244="atbilst daļēji",100,IF(E244="neatbilst",1000,0))))</f>
        <v>1</v>
      </c>
      <c r="AV244" s="113">
        <v>235</v>
      </c>
      <c r="AW244" s="113" t="s">
        <v>672</v>
      </c>
      <c r="AX244" s="113"/>
      <c r="AY244" s="43"/>
      <c r="AZ244" s="41"/>
      <c r="BA244" s="15"/>
      <c r="BB244" s="15"/>
      <c r="BC244" s="105"/>
      <c r="BD244" s="6"/>
      <c r="BE244" s="6"/>
      <c r="BF244" s="168"/>
      <c r="BG244" s="6"/>
      <c r="BH244" s="57"/>
    </row>
    <row r="245" spans="1:60" s="7" customFormat="1" ht="24.95" hidden="1" customHeight="1" outlineLevel="2" x14ac:dyDescent="0.25">
      <c r="A245" s="76">
        <v>236</v>
      </c>
      <c r="B245" s="190" t="s">
        <v>511</v>
      </c>
      <c r="C245" s="190"/>
      <c r="D245" s="54" t="s">
        <v>518</v>
      </c>
      <c r="E245" s="99" t="s">
        <v>75</v>
      </c>
      <c r="F245" s="42">
        <f t="shared" si="35"/>
        <v>0</v>
      </c>
      <c r="G245" s="33">
        <f t="shared" si="36"/>
        <v>0</v>
      </c>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13">
        <f t="shared" si="37"/>
        <v>1</v>
      </c>
      <c r="AV245" s="113">
        <v>236</v>
      </c>
      <c r="AW245" s="113" t="s">
        <v>672</v>
      </c>
      <c r="AX245" s="113"/>
      <c r="AY245" s="43"/>
      <c r="AZ245" s="41"/>
      <c r="BA245" s="15"/>
      <c r="BB245" s="15"/>
      <c r="BC245" s="105"/>
      <c r="BD245" s="6"/>
      <c r="BE245" s="6"/>
      <c r="BF245" s="168"/>
      <c r="BG245" s="6"/>
      <c r="BH245" s="57"/>
    </row>
    <row r="246" spans="1:60" s="7" customFormat="1" ht="35.1" hidden="1" customHeight="1" outlineLevel="2" x14ac:dyDescent="0.25">
      <c r="A246" s="76">
        <v>237</v>
      </c>
      <c r="B246" s="190" t="s">
        <v>512</v>
      </c>
      <c r="C246" s="190"/>
      <c r="D246" s="54" t="s">
        <v>551</v>
      </c>
      <c r="E246" s="99" t="s">
        <v>75</v>
      </c>
      <c r="F246" s="42">
        <f t="shared" si="35"/>
        <v>0</v>
      </c>
      <c r="G246" s="33">
        <f t="shared" si="36"/>
        <v>0</v>
      </c>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13">
        <f t="shared" si="37"/>
        <v>1</v>
      </c>
      <c r="AV246" s="113">
        <v>237</v>
      </c>
      <c r="AW246" s="113" t="s">
        <v>672</v>
      </c>
      <c r="AX246" s="113"/>
      <c r="AY246" s="43"/>
      <c r="AZ246" s="41"/>
      <c r="BA246" s="15"/>
      <c r="BB246" s="15"/>
      <c r="BC246" s="105"/>
      <c r="BD246" s="6"/>
      <c r="BE246" s="6"/>
      <c r="BF246" s="168"/>
      <c r="BG246" s="6"/>
      <c r="BH246" s="57"/>
    </row>
    <row r="247" spans="1:60" s="7" customFormat="1" ht="35.1" hidden="1" customHeight="1" outlineLevel="2" x14ac:dyDescent="0.25">
      <c r="A247" s="76">
        <v>238</v>
      </c>
      <c r="B247" s="190" t="s">
        <v>513</v>
      </c>
      <c r="C247" s="190"/>
      <c r="D247" s="54" t="s">
        <v>519</v>
      </c>
      <c r="E247" s="99" t="s">
        <v>75</v>
      </c>
      <c r="F247" s="42">
        <f t="shared" si="35"/>
        <v>0</v>
      </c>
      <c r="G247" s="33">
        <f t="shared" si="36"/>
        <v>0</v>
      </c>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13">
        <f t="shared" si="37"/>
        <v>1</v>
      </c>
      <c r="AV247" s="113">
        <v>238</v>
      </c>
      <c r="AW247" s="113" t="s">
        <v>672</v>
      </c>
      <c r="AX247" s="113"/>
      <c r="AY247" s="43"/>
      <c r="AZ247" s="41"/>
      <c r="BA247" s="15"/>
      <c r="BB247" s="15"/>
      <c r="BC247" s="105"/>
      <c r="BD247" s="6"/>
      <c r="BE247" s="6"/>
      <c r="BF247" s="168"/>
      <c r="BG247" s="6"/>
      <c r="BH247" s="57"/>
    </row>
    <row r="248" spans="1:60" s="7" customFormat="1" ht="24.95" hidden="1" customHeight="1" outlineLevel="2" x14ac:dyDescent="0.25">
      <c r="A248" s="76">
        <v>239</v>
      </c>
      <c r="B248" s="190" t="s">
        <v>514</v>
      </c>
      <c r="C248" s="190"/>
      <c r="D248" s="54" t="s">
        <v>515</v>
      </c>
      <c r="E248" s="99" t="s">
        <v>75</v>
      </c>
      <c r="F248" s="42">
        <f t="shared" si="35"/>
        <v>0</v>
      </c>
      <c r="G248" s="33">
        <f t="shared" si="36"/>
        <v>0</v>
      </c>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13">
        <f t="shared" si="37"/>
        <v>1</v>
      </c>
      <c r="AV248" s="113">
        <v>239</v>
      </c>
      <c r="AW248" s="113" t="s">
        <v>672</v>
      </c>
      <c r="AX248" s="113"/>
      <c r="AY248" s="43"/>
      <c r="AZ248" s="41"/>
      <c r="BA248" s="15"/>
      <c r="BB248" s="15"/>
      <c r="BC248" s="105"/>
      <c r="BD248" s="6"/>
      <c r="BE248" s="6"/>
      <c r="BF248" s="168"/>
      <c r="BG248" s="6"/>
      <c r="BH248" s="57"/>
    </row>
    <row r="249" spans="1:60" s="7" customFormat="1" ht="45" hidden="1" customHeight="1" outlineLevel="2" x14ac:dyDescent="0.25">
      <c r="A249" s="76">
        <v>240</v>
      </c>
      <c r="B249" s="190" t="s">
        <v>516</v>
      </c>
      <c r="C249" s="190"/>
      <c r="D249" s="54" t="s">
        <v>575</v>
      </c>
      <c r="E249" s="99" t="s">
        <v>75</v>
      </c>
      <c r="F249" s="42">
        <f t="shared" si="35"/>
        <v>0</v>
      </c>
      <c r="G249" s="33">
        <f t="shared" si="36"/>
        <v>0</v>
      </c>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13">
        <f t="shared" si="37"/>
        <v>1</v>
      </c>
      <c r="AV249" s="113">
        <v>240</v>
      </c>
      <c r="AW249" s="113" t="s">
        <v>672</v>
      </c>
      <c r="AX249" s="113"/>
      <c r="AY249" s="43"/>
      <c r="AZ249" s="41"/>
      <c r="BA249" s="15"/>
      <c r="BB249" s="15"/>
      <c r="BC249" s="105"/>
      <c r="BD249" s="6"/>
      <c r="BE249" s="6"/>
      <c r="BF249" s="168"/>
      <c r="BG249" s="6"/>
      <c r="BH249" s="57"/>
    </row>
    <row r="250" spans="1:60" ht="35.1" customHeight="1" outlineLevel="1" collapsed="1" x14ac:dyDescent="0.25">
      <c r="A250" s="76">
        <v>241</v>
      </c>
      <c r="B250" s="56" t="s">
        <v>128</v>
      </c>
      <c r="C250" s="191" t="s">
        <v>129</v>
      </c>
      <c r="D250" s="192"/>
      <c r="E250" s="98" t="str">
        <f>IF(AU250&gt;999,"neatbilst",IF(AU250&gt;99,"atbilst daļēji",IF(AU250&gt;9,"atbilst pilnībā",IF(AU250&gt;0,"neattiecas",0))))</f>
        <v>neattiecas</v>
      </c>
      <c r="F250" s="48">
        <f>SUM(F251:F252)</f>
        <v>0</v>
      </c>
      <c r="G250" s="48">
        <f>SUM(G251:G252)</f>
        <v>0</v>
      </c>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113">
        <f>SUM(AU251:AU252)</f>
        <v>2</v>
      </c>
      <c r="AV250" s="113">
        <v>241</v>
      </c>
      <c r="AW250" s="113"/>
      <c r="AX250" s="113" t="s">
        <v>149</v>
      </c>
      <c r="AY250" s="48"/>
      <c r="AZ250" s="50"/>
      <c r="BA250" s="51">
        <f>MIN(BA251:BA252)</f>
        <v>0</v>
      </c>
      <c r="BB250" s="51">
        <f>MAX(BB251:BB252)</f>
        <v>0</v>
      </c>
      <c r="BC250" s="104"/>
      <c r="BD250" s="50"/>
      <c r="BE250" s="52"/>
      <c r="BF250" s="53"/>
      <c r="BG250" s="53"/>
      <c r="BH250" s="58"/>
    </row>
    <row r="251" spans="1:60" s="7" customFormat="1" ht="60" hidden="1" customHeight="1" outlineLevel="2" x14ac:dyDescent="0.25">
      <c r="A251" s="76">
        <v>242</v>
      </c>
      <c r="B251" s="190" t="s">
        <v>520</v>
      </c>
      <c r="C251" s="190"/>
      <c r="D251" s="54" t="s">
        <v>576</v>
      </c>
      <c r="E251" s="99" t="s">
        <v>75</v>
      </c>
      <c r="F251" s="42">
        <f>COUNTA(H251:R251)</f>
        <v>0</v>
      </c>
      <c r="G251" s="33">
        <f>COUNTA(S251:AT251)</f>
        <v>0</v>
      </c>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13">
        <f>IF(E251="neattiecas",1,IF(E251="atbilst pilnībā",10,IF(E251="atbilst daļēji",100,IF(E251="neatbilst",1000,0))))</f>
        <v>1</v>
      </c>
      <c r="AV251" s="113">
        <v>242</v>
      </c>
      <c r="AW251" s="113" t="s">
        <v>672</v>
      </c>
      <c r="AX251" s="113"/>
      <c r="AY251" s="43"/>
      <c r="AZ251" s="41"/>
      <c r="BA251" s="15"/>
      <c r="BB251" s="15"/>
      <c r="BC251" s="105"/>
      <c r="BD251" s="6"/>
      <c r="BE251" s="6"/>
      <c r="BF251" s="168"/>
      <c r="BG251" s="6"/>
      <c r="BH251" s="57"/>
    </row>
    <row r="252" spans="1:60" s="7" customFormat="1" ht="68.25" hidden="1" customHeight="1" outlineLevel="2" x14ac:dyDescent="0.25">
      <c r="A252" s="76">
        <v>243</v>
      </c>
      <c r="B252" s="190" t="s">
        <v>521</v>
      </c>
      <c r="C252" s="190"/>
      <c r="D252" s="54" t="s">
        <v>577</v>
      </c>
      <c r="E252" s="99" t="s">
        <v>75</v>
      </c>
      <c r="F252" s="42">
        <f>COUNTA(H252:R252)</f>
        <v>0</v>
      </c>
      <c r="G252" s="33">
        <f>COUNTA(S252:AT252)</f>
        <v>0</v>
      </c>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13">
        <f>IF(E252="neattiecas",1,IF(E252="atbilst pilnībā",10,IF(E252="atbilst daļēji",100,IF(E252="neatbilst",1000,0))))</f>
        <v>1</v>
      </c>
      <c r="AV252" s="113">
        <v>243</v>
      </c>
      <c r="AW252" s="113" t="s">
        <v>672</v>
      </c>
      <c r="AX252" s="113"/>
      <c r="AY252" s="43"/>
      <c r="AZ252" s="41"/>
      <c r="BA252" s="15"/>
      <c r="BB252" s="15"/>
      <c r="BC252" s="105"/>
      <c r="BD252" s="6"/>
      <c r="BE252" s="6"/>
      <c r="BF252" s="168"/>
      <c r="BG252" s="6"/>
      <c r="BH252" s="57"/>
    </row>
    <row r="253" spans="1:60" ht="35.1" customHeight="1" outlineLevel="1" collapsed="1" x14ac:dyDescent="0.25">
      <c r="A253" s="76">
        <v>244</v>
      </c>
      <c r="B253" s="56" t="s">
        <v>130</v>
      </c>
      <c r="C253" s="191" t="s">
        <v>131</v>
      </c>
      <c r="D253" s="192"/>
      <c r="E253" s="98" t="str">
        <f>IF(AU253&gt;999,"neatbilst",IF(AU253&gt;99,"atbilst daļēji",IF(AU253&gt;9,"atbilst pilnībā",IF(AU253&gt;0,"neattiecas",0))))</f>
        <v>atbilst pilnībā</v>
      </c>
      <c r="F253" s="48">
        <f>SUM(F254:F254)</f>
        <v>0</v>
      </c>
      <c r="G253" s="48">
        <f>SUM(G254:G254)</f>
        <v>0</v>
      </c>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113">
        <f>SUM(AU254:AU254)</f>
        <v>10</v>
      </c>
      <c r="AV253" s="113">
        <v>244</v>
      </c>
      <c r="AW253" s="113"/>
      <c r="AX253" s="113" t="s">
        <v>149</v>
      </c>
      <c r="AY253" s="48"/>
      <c r="AZ253" s="50"/>
      <c r="BA253" s="51">
        <f>MIN(BA254:BA254)</f>
        <v>0</v>
      </c>
      <c r="BB253" s="51">
        <f>MAX(BB254:BB254)</f>
        <v>0</v>
      </c>
      <c r="BC253" s="104"/>
      <c r="BD253" s="50"/>
      <c r="BE253" s="52"/>
      <c r="BF253" s="53"/>
      <c r="BG253" s="53"/>
      <c r="BH253" s="58"/>
    </row>
    <row r="254" spans="1:60" s="7" customFormat="1" ht="131.25" hidden="1" customHeight="1" outlineLevel="2" x14ac:dyDescent="0.25">
      <c r="A254" s="76">
        <v>245</v>
      </c>
      <c r="B254" s="190" t="s">
        <v>522</v>
      </c>
      <c r="C254" s="190"/>
      <c r="D254" s="54" t="s">
        <v>580</v>
      </c>
      <c r="E254" s="99" t="s">
        <v>73</v>
      </c>
      <c r="F254" s="42">
        <f>COUNTA(H254:R254)</f>
        <v>0</v>
      </c>
      <c r="G254" s="33">
        <f>COUNTA(S254:AT254)</f>
        <v>0</v>
      </c>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13">
        <f>IF(E254="neattiecas",1,IF(E254="atbilst pilnībā",10,IF(E254="atbilst daļēji",100,IF(E254="neatbilst",1000,0))))</f>
        <v>10</v>
      </c>
      <c r="AV254" s="113">
        <v>245</v>
      </c>
      <c r="AW254" s="113" t="s">
        <v>672</v>
      </c>
      <c r="AX254" s="113"/>
      <c r="AY254" s="43"/>
      <c r="AZ254" s="41"/>
      <c r="BA254" s="15"/>
      <c r="BB254" s="15"/>
      <c r="BC254" s="105"/>
      <c r="BD254" s="6"/>
      <c r="BE254" s="6"/>
      <c r="BF254" s="168"/>
      <c r="BG254" s="6"/>
      <c r="BH254" s="57"/>
    </row>
    <row r="255" spans="1:60" ht="35.1" customHeight="1" outlineLevel="1" collapsed="1" x14ac:dyDescent="0.25">
      <c r="A255" s="76">
        <v>246</v>
      </c>
      <c r="B255" s="56" t="s">
        <v>132</v>
      </c>
      <c r="C255" s="191" t="s">
        <v>133</v>
      </c>
      <c r="D255" s="192"/>
      <c r="E255" s="98" t="str">
        <f>IF(AU255&gt;999,"neatbilst",IF(AU255&gt;99,"atbilst daļēji",IF(AU255&gt;9,"atbilst pilnībā",IF(AU255&gt;0,"neattiecas",0))))</f>
        <v>atbilst pilnībā</v>
      </c>
      <c r="F255" s="48">
        <f>SUM(F256:F257)</f>
        <v>0</v>
      </c>
      <c r="G255" s="48">
        <f>SUM(G256:G257)</f>
        <v>0</v>
      </c>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113">
        <f>SUM(AU256:AU257)</f>
        <v>11</v>
      </c>
      <c r="AV255" s="113">
        <v>246</v>
      </c>
      <c r="AW255" s="113"/>
      <c r="AX255" s="113" t="s">
        <v>149</v>
      </c>
      <c r="AY255" s="48"/>
      <c r="AZ255" s="50"/>
      <c r="BA255" s="51">
        <f>MIN(BA256:BA257)</f>
        <v>0</v>
      </c>
      <c r="BB255" s="51">
        <f>MAX(BB256:BB257)</f>
        <v>0</v>
      </c>
      <c r="BC255" s="104"/>
      <c r="BD255" s="50"/>
      <c r="BE255" s="52"/>
      <c r="BF255" s="53"/>
      <c r="BG255" s="53"/>
      <c r="BH255" s="58"/>
    </row>
    <row r="256" spans="1:60" s="7" customFormat="1" ht="24.95" hidden="1" customHeight="1" outlineLevel="2" x14ac:dyDescent="0.25">
      <c r="A256" s="76">
        <v>247</v>
      </c>
      <c r="B256" s="190" t="s">
        <v>523</v>
      </c>
      <c r="C256" s="190"/>
      <c r="D256" s="54" t="s">
        <v>526</v>
      </c>
      <c r="E256" s="99" t="s">
        <v>73</v>
      </c>
      <c r="F256" s="42">
        <f>COUNTA(H256:R256)</f>
        <v>0</v>
      </c>
      <c r="G256" s="33">
        <f>COUNTA(S256:AT256)</f>
        <v>0</v>
      </c>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13">
        <f>IF(E256="neattiecas",1,IF(E256="atbilst pilnībā",10,IF(E256="atbilst daļēji",100,IF(E256="neatbilst",1000,0))))</f>
        <v>10</v>
      </c>
      <c r="AV256" s="113">
        <v>247</v>
      </c>
      <c r="AW256" s="113" t="s">
        <v>672</v>
      </c>
      <c r="AX256" s="113"/>
      <c r="AY256" s="43"/>
      <c r="AZ256" s="41"/>
      <c r="BA256" s="15"/>
      <c r="BB256" s="15"/>
      <c r="BC256" s="105"/>
      <c r="BD256" s="6"/>
      <c r="BE256" s="6"/>
      <c r="BF256" s="168"/>
      <c r="BG256" s="6"/>
      <c r="BH256" s="57"/>
    </row>
    <row r="257" spans="1:60" s="7" customFormat="1" ht="24.95" hidden="1" customHeight="1" outlineLevel="2" x14ac:dyDescent="0.25">
      <c r="A257" s="76">
        <v>248</v>
      </c>
      <c r="B257" s="190" t="s">
        <v>524</v>
      </c>
      <c r="C257" s="190"/>
      <c r="D257" s="54" t="s">
        <v>525</v>
      </c>
      <c r="E257" s="99" t="s">
        <v>75</v>
      </c>
      <c r="F257" s="42">
        <f>COUNTA(H257:R257)</f>
        <v>0</v>
      </c>
      <c r="G257" s="33">
        <f>COUNTA(S257:AT257)</f>
        <v>0</v>
      </c>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13">
        <f>IF(E257="neattiecas",1,IF(E257="atbilst pilnībā",10,IF(E257="atbilst daļēji",100,IF(E257="neatbilst",1000,0))))</f>
        <v>1</v>
      </c>
      <c r="AV257" s="113">
        <v>248</v>
      </c>
      <c r="AW257" s="113" t="s">
        <v>672</v>
      </c>
      <c r="AX257" s="113"/>
      <c r="AY257" s="43"/>
      <c r="AZ257" s="41"/>
      <c r="BA257" s="15"/>
      <c r="BB257" s="15"/>
      <c r="BC257" s="105"/>
      <c r="BD257" s="6"/>
      <c r="BE257" s="6"/>
      <c r="BF257" s="168"/>
      <c r="BG257" s="6"/>
      <c r="BH257" s="57"/>
    </row>
    <row r="258" spans="1:60" ht="35.1" customHeight="1" outlineLevel="1" collapsed="1" x14ac:dyDescent="0.25">
      <c r="A258" s="76">
        <v>249</v>
      </c>
      <c r="B258" s="56" t="s">
        <v>134</v>
      </c>
      <c r="C258" s="191" t="s">
        <v>135</v>
      </c>
      <c r="D258" s="192"/>
      <c r="E258" s="98" t="str">
        <f>IF(AU258&gt;999,"neatbilst",IF(AU258&gt;99,"atbilst daļēji",IF(AU258&gt;9,"atbilst pilnībā",IF(AU258&gt;0,"neattiecas",0))))</f>
        <v>neattiecas</v>
      </c>
      <c r="F258" s="48">
        <f>SUM(F259:F263)</f>
        <v>0</v>
      </c>
      <c r="G258" s="48">
        <f>SUM(G259:G263)</f>
        <v>0</v>
      </c>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113">
        <f>SUM(AU259:AU263)</f>
        <v>5</v>
      </c>
      <c r="AV258" s="113">
        <v>249</v>
      </c>
      <c r="AW258" s="113"/>
      <c r="AX258" s="113" t="s">
        <v>149</v>
      </c>
      <c r="AY258" s="48"/>
      <c r="AZ258" s="50"/>
      <c r="BA258" s="51">
        <f>MIN(BA259:BA263)</f>
        <v>0</v>
      </c>
      <c r="BB258" s="51">
        <f>MAX(BB259:BB263)</f>
        <v>0</v>
      </c>
      <c r="BC258" s="104"/>
      <c r="BD258" s="50"/>
      <c r="BE258" s="52"/>
      <c r="BF258" s="53"/>
      <c r="BG258" s="53"/>
      <c r="BH258" s="58"/>
    </row>
    <row r="259" spans="1:60" s="7" customFormat="1" ht="24.95" hidden="1" customHeight="1" outlineLevel="2" x14ac:dyDescent="0.25">
      <c r="A259" s="76">
        <v>250</v>
      </c>
      <c r="B259" s="190" t="s">
        <v>527</v>
      </c>
      <c r="C259" s="190"/>
      <c r="D259" s="54" t="s">
        <v>581</v>
      </c>
      <c r="E259" s="99" t="s">
        <v>75</v>
      </c>
      <c r="F259" s="42">
        <f>COUNTA(H259:R259)</f>
        <v>0</v>
      </c>
      <c r="G259" s="33">
        <f>COUNTA(S259:AT259)</f>
        <v>0</v>
      </c>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13">
        <f>IF(E259="neattiecas",1,IF(E259="atbilst pilnībā",10,IF(E259="atbilst daļēji",100,IF(E259="neatbilst",1000,0))))</f>
        <v>1</v>
      </c>
      <c r="AV259" s="113">
        <v>250</v>
      </c>
      <c r="AW259" s="113" t="s">
        <v>672</v>
      </c>
      <c r="AX259" s="113"/>
      <c r="AY259" s="43"/>
      <c r="AZ259" s="41"/>
      <c r="BA259" s="15"/>
      <c r="BB259" s="15"/>
      <c r="BC259" s="105"/>
      <c r="BD259" s="6"/>
      <c r="BE259" s="6"/>
      <c r="BF259" s="168"/>
      <c r="BG259" s="6"/>
      <c r="BH259" s="57"/>
    </row>
    <row r="260" spans="1:60" s="7" customFormat="1" ht="35.1" hidden="1" customHeight="1" outlineLevel="2" x14ac:dyDescent="0.25">
      <c r="A260" s="76">
        <v>251</v>
      </c>
      <c r="B260" s="190" t="s">
        <v>528</v>
      </c>
      <c r="C260" s="190"/>
      <c r="D260" s="54" t="s">
        <v>582</v>
      </c>
      <c r="E260" s="99" t="s">
        <v>75</v>
      </c>
      <c r="F260" s="42">
        <f>COUNTA(H260:R260)</f>
        <v>0</v>
      </c>
      <c r="G260" s="33">
        <f>COUNTA(S260:AT260)</f>
        <v>0</v>
      </c>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13">
        <f>IF(E260="neattiecas",1,IF(E260="atbilst pilnībā",10,IF(E260="atbilst daļēji",100,IF(E260="neatbilst",1000,0))))</f>
        <v>1</v>
      </c>
      <c r="AV260" s="113">
        <v>251</v>
      </c>
      <c r="AW260" s="113" t="s">
        <v>672</v>
      </c>
      <c r="AX260" s="113"/>
      <c r="AY260" s="43"/>
      <c r="AZ260" s="41"/>
      <c r="BA260" s="15"/>
      <c r="BB260" s="15"/>
      <c r="BC260" s="105"/>
      <c r="BD260" s="6"/>
      <c r="BE260" s="6"/>
      <c r="BF260" s="168"/>
      <c r="BG260" s="6"/>
      <c r="BH260" s="57"/>
    </row>
    <row r="261" spans="1:60" s="7" customFormat="1" ht="75" hidden="1" customHeight="1" outlineLevel="2" x14ac:dyDescent="0.25">
      <c r="A261" s="76">
        <v>252</v>
      </c>
      <c r="B261" s="190" t="s">
        <v>529</v>
      </c>
      <c r="C261" s="190"/>
      <c r="D261" s="54" t="s">
        <v>583</v>
      </c>
      <c r="E261" s="99" t="s">
        <v>75</v>
      </c>
      <c r="F261" s="42">
        <f>COUNTA(H261:R261)</f>
        <v>0</v>
      </c>
      <c r="G261" s="33">
        <f>COUNTA(S261:AT261)</f>
        <v>0</v>
      </c>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13">
        <f>IF(E261="neattiecas",1,IF(E261="atbilst pilnībā",10,IF(E261="atbilst daļēji",100,IF(E261="neatbilst",1000,0))))</f>
        <v>1</v>
      </c>
      <c r="AV261" s="113">
        <v>252</v>
      </c>
      <c r="AW261" s="113" t="s">
        <v>672</v>
      </c>
      <c r="AX261" s="113"/>
      <c r="AY261" s="43"/>
      <c r="AZ261" s="41"/>
      <c r="BA261" s="15"/>
      <c r="BB261" s="15"/>
      <c r="BC261" s="105"/>
      <c r="BD261" s="6"/>
      <c r="BE261" s="6"/>
      <c r="BF261" s="168"/>
      <c r="BG261" s="6"/>
      <c r="BH261" s="57"/>
    </row>
    <row r="262" spans="1:60" s="7" customFormat="1" ht="45" hidden="1" customHeight="1" outlineLevel="2" x14ac:dyDescent="0.25">
      <c r="A262" s="76">
        <v>253</v>
      </c>
      <c r="B262" s="190" t="s">
        <v>530</v>
      </c>
      <c r="C262" s="190"/>
      <c r="D262" s="54" t="s">
        <v>584</v>
      </c>
      <c r="E262" s="99" t="s">
        <v>75</v>
      </c>
      <c r="F262" s="42">
        <f>COUNTA(H262:R262)</f>
        <v>0</v>
      </c>
      <c r="G262" s="33">
        <f>COUNTA(S262:AT262)</f>
        <v>0</v>
      </c>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13">
        <f>IF(E262="neattiecas",1,IF(E262="atbilst pilnībā",10,IF(E262="atbilst daļēji",100,IF(E262="neatbilst",1000,0))))</f>
        <v>1</v>
      </c>
      <c r="AV262" s="113">
        <v>253</v>
      </c>
      <c r="AW262" s="113" t="s">
        <v>672</v>
      </c>
      <c r="AX262" s="113"/>
      <c r="AY262" s="43"/>
      <c r="AZ262" s="41"/>
      <c r="BA262" s="15"/>
      <c r="BB262" s="15"/>
      <c r="BC262" s="105"/>
      <c r="BD262" s="6"/>
      <c r="BE262" s="6"/>
      <c r="BF262" s="168"/>
      <c r="BG262" s="6"/>
      <c r="BH262" s="57"/>
    </row>
    <row r="263" spans="1:60" s="7" customFormat="1" ht="35.1" hidden="1" customHeight="1" outlineLevel="2" x14ac:dyDescent="0.25">
      <c r="A263" s="76">
        <v>254</v>
      </c>
      <c r="B263" s="190" t="s">
        <v>531</v>
      </c>
      <c r="C263" s="190"/>
      <c r="D263" s="54" t="s">
        <v>656</v>
      </c>
      <c r="E263" s="99" t="s">
        <v>75</v>
      </c>
      <c r="F263" s="42">
        <f>COUNTA(H263:R263)</f>
        <v>0</v>
      </c>
      <c r="G263" s="33">
        <f>COUNTA(S263:AT263)</f>
        <v>0</v>
      </c>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13">
        <f>IF(E263="neattiecas",1,IF(E263="atbilst pilnībā",10,IF(E263="atbilst daļēji",100,IF(E263="neatbilst",1000,0))))</f>
        <v>1</v>
      </c>
      <c r="AV263" s="113">
        <v>254</v>
      </c>
      <c r="AW263" s="113" t="s">
        <v>672</v>
      </c>
      <c r="AX263" s="113"/>
      <c r="AY263" s="43"/>
      <c r="AZ263" s="41"/>
      <c r="BA263" s="15"/>
      <c r="BB263" s="15"/>
      <c r="BC263" s="105"/>
      <c r="BD263" s="6"/>
      <c r="BE263" s="6"/>
      <c r="BF263" s="168"/>
      <c r="BG263" s="6"/>
      <c r="BH263" s="57"/>
    </row>
    <row r="264" spans="1:60" ht="35.1" customHeight="1" outlineLevel="1" collapsed="1" x14ac:dyDescent="0.25">
      <c r="A264" s="76">
        <v>255</v>
      </c>
      <c r="B264" s="56" t="s">
        <v>532</v>
      </c>
      <c r="C264" s="191" t="s">
        <v>136</v>
      </c>
      <c r="D264" s="192"/>
      <c r="E264" s="98" t="str">
        <f>IF(AU264&gt;999,"neatbilst",IF(AU264&gt;99,"atbilst daļēji",IF(AU264&gt;9,"atbilst pilnībā",IF(AU264&gt;0,"neattiecas",0))))</f>
        <v>neatbilst</v>
      </c>
      <c r="F264" s="48">
        <f>SUM(F265:F269)</f>
        <v>3</v>
      </c>
      <c r="G264" s="48">
        <f>SUM(G265:G269)</f>
        <v>2</v>
      </c>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113">
        <f>SUM(AU265:AU272)</f>
        <v>2060</v>
      </c>
      <c r="AV264" s="113">
        <v>255</v>
      </c>
      <c r="AW264" s="113"/>
      <c r="AX264" s="113" t="s">
        <v>149</v>
      </c>
      <c r="AY264" s="48"/>
      <c r="AZ264" s="50"/>
      <c r="BA264" s="51">
        <f>MIN(BA265:BA272)</f>
        <v>45717</v>
      </c>
      <c r="BB264" s="51">
        <f>MAX(BB265:BB272)</f>
        <v>45748</v>
      </c>
      <c r="BC264" s="104"/>
      <c r="BD264" s="50"/>
      <c r="BE264" s="52"/>
      <c r="BF264" s="53"/>
      <c r="BG264" s="53"/>
      <c r="BH264" s="58"/>
    </row>
    <row r="265" spans="1:60" s="7" customFormat="1" ht="129" hidden="1" customHeight="1" outlineLevel="2" x14ac:dyDescent="0.25">
      <c r="A265" s="76">
        <v>256</v>
      </c>
      <c r="B265" s="190" t="s">
        <v>533</v>
      </c>
      <c r="C265" s="190"/>
      <c r="D265" s="54" t="s">
        <v>762</v>
      </c>
      <c r="E265" s="99" t="s">
        <v>78</v>
      </c>
      <c r="F265" s="42">
        <f t="shared" ref="F265:F272" si="38">COUNTA(H265:R265)</f>
        <v>2</v>
      </c>
      <c r="G265" s="33">
        <f t="shared" ref="G265:G272" si="39">COUNTA(S265:AT265)</f>
        <v>1</v>
      </c>
      <c r="H265" s="17"/>
      <c r="I265" s="17"/>
      <c r="J265" s="17" t="s">
        <v>683</v>
      </c>
      <c r="K265" s="17"/>
      <c r="L265" s="17"/>
      <c r="M265" s="17"/>
      <c r="N265" s="17"/>
      <c r="O265" s="17"/>
      <c r="P265" s="17" t="s">
        <v>683</v>
      </c>
      <c r="Q265" s="17"/>
      <c r="R265" s="17"/>
      <c r="S265" s="17"/>
      <c r="T265" s="17" t="s">
        <v>683</v>
      </c>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13">
        <f t="shared" ref="AU265:AU272" si="40">IF(E265="neattiecas",1,IF(E265="atbilst pilnībā",10,IF(E265="atbilst daļēji",100,IF(E265="neatbilst",1000,0))))</f>
        <v>1000</v>
      </c>
      <c r="AV265" s="113">
        <v>256</v>
      </c>
      <c r="AW265" s="113" t="s">
        <v>672</v>
      </c>
      <c r="AX265" s="113"/>
      <c r="AY265" s="43"/>
      <c r="AZ265" s="41">
        <v>4</v>
      </c>
      <c r="BA265" s="15">
        <v>45717</v>
      </c>
      <c r="BB265" s="15">
        <v>45748</v>
      </c>
      <c r="BC265" s="105" t="s">
        <v>82</v>
      </c>
      <c r="BD265" s="6" t="s">
        <v>681</v>
      </c>
      <c r="BE265" s="6" t="s">
        <v>741</v>
      </c>
      <c r="BF265" s="168" t="s">
        <v>741</v>
      </c>
      <c r="BG265" s="6" t="s">
        <v>741</v>
      </c>
      <c r="BH265" s="57" t="s">
        <v>763</v>
      </c>
    </row>
    <row r="266" spans="1:60" s="7" customFormat="1" ht="48" hidden="1" customHeight="1" outlineLevel="2" x14ac:dyDescent="0.25">
      <c r="A266" s="76">
        <v>257</v>
      </c>
      <c r="B266" s="190" t="s">
        <v>534</v>
      </c>
      <c r="C266" s="190"/>
      <c r="D266" s="54" t="s">
        <v>542</v>
      </c>
      <c r="E266" s="99" t="s">
        <v>78</v>
      </c>
      <c r="F266" s="42">
        <f t="shared" si="38"/>
        <v>1</v>
      </c>
      <c r="G266" s="33">
        <f t="shared" si="39"/>
        <v>1</v>
      </c>
      <c r="H266" s="17"/>
      <c r="I266" s="17"/>
      <c r="J266" s="17"/>
      <c r="K266" s="17"/>
      <c r="L266" s="17"/>
      <c r="M266" s="17"/>
      <c r="N266" s="17"/>
      <c r="O266" s="17"/>
      <c r="P266" s="17" t="s">
        <v>683</v>
      </c>
      <c r="Q266" s="17"/>
      <c r="R266" s="17"/>
      <c r="S266" s="17"/>
      <c r="T266" s="17" t="s">
        <v>683</v>
      </c>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13">
        <f t="shared" si="40"/>
        <v>1000</v>
      </c>
      <c r="AV266" s="113">
        <v>257</v>
      </c>
      <c r="AW266" s="113" t="s">
        <v>672</v>
      </c>
      <c r="AX266" s="113"/>
      <c r="AY266" s="43"/>
      <c r="AZ266" s="41">
        <v>4</v>
      </c>
      <c r="BA266" s="6" t="s">
        <v>741</v>
      </c>
      <c r="BB266" s="15">
        <v>45748</v>
      </c>
      <c r="BC266" s="105" t="s">
        <v>82</v>
      </c>
      <c r="BD266" s="6" t="s">
        <v>681</v>
      </c>
      <c r="BE266" s="6" t="s">
        <v>741</v>
      </c>
      <c r="BF266" s="168" t="s">
        <v>741</v>
      </c>
      <c r="BG266" s="6" t="s">
        <v>741</v>
      </c>
      <c r="BH266" s="57" t="s">
        <v>716</v>
      </c>
    </row>
    <row r="267" spans="1:60" s="7" customFormat="1" ht="35.1" hidden="1" customHeight="1" outlineLevel="2" x14ac:dyDescent="0.25">
      <c r="A267" s="76">
        <v>258</v>
      </c>
      <c r="B267" s="190" t="s">
        <v>535</v>
      </c>
      <c r="C267" s="190"/>
      <c r="D267" s="54" t="s">
        <v>585</v>
      </c>
      <c r="E267" s="99" t="s">
        <v>73</v>
      </c>
      <c r="F267" s="42">
        <f t="shared" si="38"/>
        <v>0</v>
      </c>
      <c r="G267" s="33">
        <f t="shared" si="39"/>
        <v>0</v>
      </c>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13">
        <f t="shared" si="40"/>
        <v>10</v>
      </c>
      <c r="AV267" s="113">
        <v>258</v>
      </c>
      <c r="AW267" s="113" t="s">
        <v>672</v>
      </c>
      <c r="AX267" s="113"/>
      <c r="AY267" s="43"/>
      <c r="AZ267" s="41"/>
      <c r="BA267" s="15"/>
      <c r="BB267" s="15"/>
      <c r="BC267" s="105"/>
      <c r="BD267" s="6"/>
      <c r="BE267" s="6"/>
      <c r="BF267" s="168"/>
      <c r="BG267" s="6"/>
      <c r="BH267" s="57"/>
    </row>
    <row r="268" spans="1:60" s="7" customFormat="1" ht="60" hidden="1" customHeight="1" outlineLevel="2" x14ac:dyDescent="0.25">
      <c r="A268" s="76">
        <v>259</v>
      </c>
      <c r="B268" s="190" t="s">
        <v>536</v>
      </c>
      <c r="C268" s="190"/>
      <c r="D268" s="54" t="s">
        <v>586</v>
      </c>
      <c r="E268" s="99" t="s">
        <v>73</v>
      </c>
      <c r="F268" s="42">
        <f t="shared" si="38"/>
        <v>0</v>
      </c>
      <c r="G268" s="33">
        <f t="shared" si="39"/>
        <v>0</v>
      </c>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13">
        <f t="shared" si="40"/>
        <v>10</v>
      </c>
      <c r="AV268" s="113">
        <v>259</v>
      </c>
      <c r="AW268" s="113" t="s">
        <v>672</v>
      </c>
      <c r="AX268" s="113"/>
      <c r="AY268" s="43"/>
      <c r="AZ268" s="41"/>
      <c r="BA268" s="15"/>
      <c r="BB268" s="15"/>
      <c r="BC268" s="105"/>
      <c r="BD268" s="6"/>
      <c r="BE268" s="6"/>
      <c r="BF268" s="168"/>
      <c r="BG268" s="6"/>
      <c r="BH268" s="57"/>
    </row>
    <row r="269" spans="1:60" s="7" customFormat="1" ht="60" hidden="1" customHeight="1" outlineLevel="2" x14ac:dyDescent="0.25">
      <c r="A269" s="76">
        <v>260</v>
      </c>
      <c r="B269" s="190" t="s">
        <v>537</v>
      </c>
      <c r="C269" s="190"/>
      <c r="D269" s="54" t="s">
        <v>587</v>
      </c>
      <c r="E269" s="99" t="s">
        <v>73</v>
      </c>
      <c r="F269" s="42">
        <f t="shared" si="38"/>
        <v>0</v>
      </c>
      <c r="G269" s="33">
        <f t="shared" si="39"/>
        <v>0</v>
      </c>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13">
        <f t="shared" si="40"/>
        <v>10</v>
      </c>
      <c r="AV269" s="113">
        <v>260</v>
      </c>
      <c r="AW269" s="113" t="s">
        <v>672</v>
      </c>
      <c r="AX269" s="113"/>
      <c r="AY269" s="43"/>
      <c r="AZ269" s="41"/>
      <c r="BA269" s="15"/>
      <c r="BB269" s="15"/>
      <c r="BC269" s="105"/>
      <c r="BD269" s="6"/>
      <c r="BE269" s="6"/>
      <c r="BF269" s="168"/>
      <c r="BG269" s="6"/>
      <c r="BH269" s="57"/>
    </row>
    <row r="270" spans="1:60" s="7" customFormat="1" ht="35.1" hidden="1" customHeight="1" outlineLevel="2" x14ac:dyDescent="0.25">
      <c r="A270" s="76">
        <v>261</v>
      </c>
      <c r="B270" s="190" t="s">
        <v>538</v>
      </c>
      <c r="C270" s="190"/>
      <c r="D270" s="54" t="s">
        <v>540</v>
      </c>
      <c r="E270" s="99" t="s">
        <v>73</v>
      </c>
      <c r="F270" s="42">
        <f t="shared" si="38"/>
        <v>0</v>
      </c>
      <c r="G270" s="33">
        <f t="shared" si="39"/>
        <v>0</v>
      </c>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13">
        <f t="shared" si="40"/>
        <v>10</v>
      </c>
      <c r="AV270" s="113">
        <v>261</v>
      </c>
      <c r="AW270" s="113" t="s">
        <v>672</v>
      </c>
      <c r="AX270" s="113"/>
      <c r="AY270" s="43"/>
      <c r="AZ270" s="41"/>
      <c r="BA270" s="15"/>
      <c r="BB270" s="15"/>
      <c r="BC270" s="105"/>
      <c r="BD270" s="6"/>
      <c r="BE270" s="6"/>
      <c r="BF270" s="168"/>
      <c r="BG270" s="6"/>
      <c r="BH270" s="57"/>
    </row>
    <row r="271" spans="1:60" s="7" customFormat="1" ht="87.75" hidden="1" customHeight="1" outlineLevel="2" x14ac:dyDescent="0.25">
      <c r="A271" s="76">
        <v>262</v>
      </c>
      <c r="B271" s="190" t="s">
        <v>539</v>
      </c>
      <c r="C271" s="190"/>
      <c r="D271" s="54" t="s">
        <v>588</v>
      </c>
      <c r="E271" s="99" t="s">
        <v>73</v>
      </c>
      <c r="F271" s="42">
        <f t="shared" si="38"/>
        <v>0</v>
      </c>
      <c r="G271" s="33">
        <f t="shared" si="39"/>
        <v>0</v>
      </c>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13">
        <f t="shared" si="40"/>
        <v>10</v>
      </c>
      <c r="AV271" s="113">
        <v>262</v>
      </c>
      <c r="AW271" s="113" t="s">
        <v>672</v>
      </c>
      <c r="AX271" s="113"/>
      <c r="AY271" s="43"/>
      <c r="AZ271" s="41"/>
      <c r="BA271" s="15"/>
      <c r="BB271" s="15"/>
      <c r="BC271" s="105"/>
      <c r="BD271" s="6"/>
      <c r="BE271" s="6"/>
      <c r="BF271" s="168"/>
      <c r="BG271" s="6"/>
      <c r="BH271" s="57"/>
    </row>
    <row r="272" spans="1:60" s="7" customFormat="1" ht="42" hidden="1" customHeight="1" outlineLevel="2" x14ac:dyDescent="0.25">
      <c r="A272" s="76">
        <v>263</v>
      </c>
      <c r="B272" s="190" t="s">
        <v>541</v>
      </c>
      <c r="C272" s="190"/>
      <c r="D272" s="54" t="s">
        <v>589</v>
      </c>
      <c r="E272" s="99" t="s">
        <v>73</v>
      </c>
      <c r="F272" s="42">
        <f t="shared" si="38"/>
        <v>0</v>
      </c>
      <c r="G272" s="33">
        <f t="shared" si="39"/>
        <v>0</v>
      </c>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13">
        <f t="shared" si="40"/>
        <v>10</v>
      </c>
      <c r="AV272" s="113">
        <v>263</v>
      </c>
      <c r="AW272" s="113" t="s">
        <v>672</v>
      </c>
      <c r="AX272" s="113"/>
      <c r="AY272" s="43"/>
      <c r="AZ272" s="41"/>
      <c r="BA272" s="15"/>
      <c r="BB272" s="15"/>
      <c r="BC272" s="105"/>
      <c r="BD272" s="6"/>
      <c r="BE272" s="6"/>
      <c r="BF272" s="168"/>
      <c r="BG272" s="6"/>
      <c r="BH272" s="57"/>
    </row>
    <row r="273" spans="1:60" s="8" customFormat="1" ht="35.1" customHeight="1" x14ac:dyDescent="0.25">
      <c r="A273" s="76">
        <v>264</v>
      </c>
      <c r="B273" s="195" t="s">
        <v>288</v>
      </c>
      <c r="C273" s="195"/>
      <c r="D273" s="195"/>
      <c r="E273" s="195"/>
      <c r="F273" s="64">
        <f>SUMIFS(F274:F325,$AX274:$AX325,"w")</f>
        <v>36</v>
      </c>
      <c r="G273" s="64">
        <f>SUMIFS(G274:G325,$AX274:$AX325,"w")</f>
        <v>18</v>
      </c>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112"/>
      <c r="AV273" s="113">
        <v>264</v>
      </c>
      <c r="AW273" s="112"/>
      <c r="AX273" s="112"/>
      <c r="AY273" s="64"/>
      <c r="AZ273" s="64"/>
      <c r="BA273" s="66">
        <f t="array" ref="BA273">MIN(IF(BA274:BA331&gt;0,BA274:BA331))</f>
        <v>45597</v>
      </c>
      <c r="BB273" s="66">
        <f t="array" ref="BB273">MAX(IF(BB274:BB331&gt;0,BB274:BB331))</f>
        <v>46388</v>
      </c>
      <c r="BC273" s="67"/>
      <c r="BD273" s="68"/>
      <c r="BE273" s="68"/>
      <c r="BF273" s="69"/>
      <c r="BG273" s="69"/>
      <c r="BH273" s="70"/>
    </row>
    <row r="274" spans="1:60" ht="30.75" customHeight="1" outlineLevel="1" collapsed="1" x14ac:dyDescent="0.25">
      <c r="A274" s="76">
        <v>265</v>
      </c>
      <c r="B274" s="56" t="s">
        <v>137</v>
      </c>
      <c r="C274" s="191" t="s">
        <v>64</v>
      </c>
      <c r="D274" s="192"/>
      <c r="E274" s="98" t="str">
        <f>IF(AU274&gt;999,"neatbilst",IF(AU274&gt;99,"atbilst daļēji",IF(AU274&gt;9,"atbilst pilnībā",IF(AU274&gt;0,"neattiecas",0))))</f>
        <v>neatbilst</v>
      </c>
      <c r="F274" s="48">
        <f>SUM(F275:F282)</f>
        <v>9</v>
      </c>
      <c r="G274" s="48">
        <f>SUM(G275:G282)</f>
        <v>5</v>
      </c>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113">
        <f>SUM(AU275:AU282)</f>
        <v>6200</v>
      </c>
      <c r="AV274" s="113">
        <v>265</v>
      </c>
      <c r="AW274" s="113"/>
      <c r="AX274" s="113" t="s">
        <v>149</v>
      </c>
      <c r="AY274" s="48">
        <f>H8</f>
        <v>3</v>
      </c>
      <c r="AZ274" s="50"/>
      <c r="BA274" s="51">
        <f>MIN(BA275:BA282)</f>
        <v>45677</v>
      </c>
      <c r="BB274" s="51">
        <f>MAX(BB275:BB282)</f>
        <v>46024</v>
      </c>
      <c r="BC274" s="104"/>
      <c r="BD274" s="50"/>
      <c r="BE274" s="52"/>
      <c r="BF274" s="53"/>
      <c r="BG274" s="53"/>
      <c r="BH274" s="58"/>
    </row>
    <row r="275" spans="1:60" s="7" customFormat="1" ht="97.5" hidden="1" customHeight="1" outlineLevel="2" x14ac:dyDescent="0.25">
      <c r="A275" s="76">
        <v>266</v>
      </c>
      <c r="B275" s="193" t="s">
        <v>239</v>
      </c>
      <c r="C275" s="194"/>
      <c r="D275" s="55" t="s">
        <v>289</v>
      </c>
      <c r="E275" s="99" t="s">
        <v>78</v>
      </c>
      <c r="F275" s="42">
        <f t="shared" ref="F275:F282" si="41">COUNTA(H275:R275)</f>
        <v>2</v>
      </c>
      <c r="G275" s="33">
        <f t="shared" ref="G275:G282" si="42">COUNTA(S275:AT275)</f>
        <v>1</v>
      </c>
      <c r="H275" s="17"/>
      <c r="I275" s="17"/>
      <c r="J275" s="17" t="s">
        <v>683</v>
      </c>
      <c r="K275" s="17" t="s">
        <v>683</v>
      </c>
      <c r="L275" s="17"/>
      <c r="M275" s="17"/>
      <c r="N275" s="17"/>
      <c r="O275" s="17"/>
      <c r="P275" s="17"/>
      <c r="Q275" s="17"/>
      <c r="R275" s="17"/>
      <c r="S275" s="17"/>
      <c r="T275" s="17"/>
      <c r="U275" s="17"/>
      <c r="V275" s="17"/>
      <c r="W275" s="17"/>
      <c r="X275" s="17"/>
      <c r="Y275" s="17"/>
      <c r="Z275" s="17"/>
      <c r="AA275" s="17"/>
      <c r="AB275" s="17"/>
      <c r="AC275" s="17"/>
      <c r="AD275" s="17"/>
      <c r="AE275" s="17" t="s">
        <v>683</v>
      </c>
      <c r="AF275" s="17"/>
      <c r="AG275" s="17"/>
      <c r="AH275" s="17"/>
      <c r="AI275" s="17"/>
      <c r="AJ275" s="17"/>
      <c r="AK275" s="17"/>
      <c r="AL275" s="17"/>
      <c r="AM275" s="17"/>
      <c r="AN275" s="17"/>
      <c r="AO275" s="17"/>
      <c r="AP275" s="17"/>
      <c r="AQ275" s="17"/>
      <c r="AR275" s="17"/>
      <c r="AS275" s="17"/>
      <c r="AT275" s="17"/>
      <c r="AU275" s="113">
        <f t="shared" ref="AU275:AU282" si="43">IF(E275="neattiecas",1,IF(E275="atbilst pilnībā",10,IF(E275="atbilst daļēji",100,IF(E275="neatbilst",1000,0))))</f>
        <v>1000</v>
      </c>
      <c r="AV275" s="113">
        <v>266</v>
      </c>
      <c r="AW275" s="113" t="s">
        <v>672</v>
      </c>
      <c r="AX275" s="113"/>
      <c r="AY275" s="43"/>
      <c r="AZ275" s="41">
        <v>3</v>
      </c>
      <c r="BA275" s="15">
        <v>45677</v>
      </c>
      <c r="BB275" s="15">
        <v>45716</v>
      </c>
      <c r="BC275" s="105" t="s">
        <v>82</v>
      </c>
      <c r="BD275" s="6" t="s">
        <v>747</v>
      </c>
      <c r="BE275" s="6" t="s">
        <v>741</v>
      </c>
      <c r="BF275" s="6" t="s">
        <v>741</v>
      </c>
      <c r="BG275" s="6" t="s">
        <v>741</v>
      </c>
      <c r="BH275" s="179" t="s">
        <v>717</v>
      </c>
    </row>
    <row r="276" spans="1:60" s="7" customFormat="1" ht="71.25" hidden="1" customHeight="1" outlineLevel="2" x14ac:dyDescent="0.25">
      <c r="A276" s="76">
        <v>267</v>
      </c>
      <c r="B276" s="190" t="s">
        <v>242</v>
      </c>
      <c r="C276" s="190"/>
      <c r="D276" s="54" t="s">
        <v>290</v>
      </c>
      <c r="E276" s="99" t="s">
        <v>78</v>
      </c>
      <c r="F276" s="42">
        <f t="shared" si="41"/>
        <v>1</v>
      </c>
      <c r="G276" s="33">
        <f t="shared" si="42"/>
        <v>0</v>
      </c>
      <c r="H276" s="17"/>
      <c r="I276" s="17"/>
      <c r="J276" s="17"/>
      <c r="K276" s="17"/>
      <c r="L276" s="17"/>
      <c r="M276" s="17"/>
      <c r="N276" s="17"/>
      <c r="O276" s="17"/>
      <c r="P276" s="17"/>
      <c r="Q276" s="17" t="s">
        <v>683</v>
      </c>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13">
        <f t="shared" si="43"/>
        <v>1000</v>
      </c>
      <c r="AV276" s="113">
        <v>267</v>
      </c>
      <c r="AW276" s="113" t="s">
        <v>672</v>
      </c>
      <c r="AX276" s="113"/>
      <c r="AY276" s="43"/>
      <c r="AZ276" s="41">
        <v>3</v>
      </c>
      <c r="BA276" s="6" t="s">
        <v>741</v>
      </c>
      <c r="BB276" s="15">
        <v>45689</v>
      </c>
      <c r="BC276" s="105" t="s">
        <v>82</v>
      </c>
      <c r="BD276" s="6" t="s">
        <v>747</v>
      </c>
      <c r="BE276" s="6" t="s">
        <v>741</v>
      </c>
      <c r="BF276" s="6" t="s">
        <v>741</v>
      </c>
      <c r="BG276" s="6" t="s">
        <v>741</v>
      </c>
      <c r="BH276" s="179" t="s">
        <v>718</v>
      </c>
    </row>
    <row r="277" spans="1:60" s="7" customFormat="1" ht="35.1" hidden="1" customHeight="1" outlineLevel="2" x14ac:dyDescent="0.25">
      <c r="A277" s="76">
        <v>268</v>
      </c>
      <c r="B277" s="190" t="s">
        <v>243</v>
      </c>
      <c r="C277" s="190"/>
      <c r="D277" s="54" t="s">
        <v>291</v>
      </c>
      <c r="E277" s="99" t="s">
        <v>78</v>
      </c>
      <c r="F277" s="42">
        <f t="shared" si="41"/>
        <v>1</v>
      </c>
      <c r="G277" s="33">
        <f t="shared" si="42"/>
        <v>0</v>
      </c>
      <c r="H277" s="17"/>
      <c r="I277" s="17"/>
      <c r="J277" s="17"/>
      <c r="K277" s="17"/>
      <c r="L277" s="17"/>
      <c r="M277" s="17"/>
      <c r="N277" s="17"/>
      <c r="O277" s="17"/>
      <c r="P277" s="17" t="s">
        <v>683</v>
      </c>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13">
        <f t="shared" si="43"/>
        <v>1000</v>
      </c>
      <c r="AV277" s="113">
        <v>268</v>
      </c>
      <c r="AW277" s="113" t="s">
        <v>672</v>
      </c>
      <c r="AX277" s="113"/>
      <c r="AY277" s="43"/>
      <c r="AZ277" s="41">
        <v>3</v>
      </c>
      <c r="BA277" s="6" t="s">
        <v>741</v>
      </c>
      <c r="BB277" s="15">
        <v>45717</v>
      </c>
      <c r="BC277" s="105" t="s">
        <v>82</v>
      </c>
      <c r="BD277" s="6" t="s">
        <v>747</v>
      </c>
      <c r="BE277" s="6" t="s">
        <v>741</v>
      </c>
      <c r="BF277" s="6" t="s">
        <v>741</v>
      </c>
      <c r="BG277" s="6" t="s">
        <v>741</v>
      </c>
      <c r="BH277" s="179" t="s">
        <v>719</v>
      </c>
    </row>
    <row r="278" spans="1:60" s="7" customFormat="1" ht="35.1" hidden="1" customHeight="1" outlineLevel="2" x14ac:dyDescent="0.25">
      <c r="A278" s="76">
        <v>269</v>
      </c>
      <c r="B278" s="190" t="s">
        <v>244</v>
      </c>
      <c r="C278" s="190"/>
      <c r="D278" s="54" t="s">
        <v>292</v>
      </c>
      <c r="E278" s="99" t="s">
        <v>78</v>
      </c>
      <c r="F278" s="42">
        <f t="shared" si="41"/>
        <v>1</v>
      </c>
      <c r="G278" s="33">
        <f t="shared" si="42"/>
        <v>0</v>
      </c>
      <c r="H278" s="17"/>
      <c r="I278" s="17"/>
      <c r="J278" s="17"/>
      <c r="K278" s="17"/>
      <c r="L278" s="17"/>
      <c r="M278" s="17"/>
      <c r="N278" s="17"/>
      <c r="O278" s="17"/>
      <c r="P278" s="17" t="s">
        <v>683</v>
      </c>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13">
        <f t="shared" si="43"/>
        <v>1000</v>
      </c>
      <c r="AV278" s="113">
        <v>269</v>
      </c>
      <c r="AW278" s="113" t="s">
        <v>672</v>
      </c>
      <c r="AX278" s="113"/>
      <c r="AY278" s="43"/>
      <c r="AZ278" s="41">
        <v>3</v>
      </c>
      <c r="BA278" s="6" t="s">
        <v>741</v>
      </c>
      <c r="BB278" s="15">
        <v>45658</v>
      </c>
      <c r="BC278" s="105" t="s">
        <v>81</v>
      </c>
      <c r="BD278" s="6" t="s">
        <v>747</v>
      </c>
      <c r="BE278" s="6" t="s">
        <v>741</v>
      </c>
      <c r="BF278" s="6" t="s">
        <v>741</v>
      </c>
      <c r="BG278" s="6" t="s">
        <v>741</v>
      </c>
      <c r="BH278" s="179" t="s">
        <v>720</v>
      </c>
    </row>
    <row r="279" spans="1:60" s="7" customFormat="1" ht="88.5" hidden="1" customHeight="1" outlineLevel="2" x14ac:dyDescent="0.25">
      <c r="A279" s="76">
        <v>270</v>
      </c>
      <c r="B279" s="190" t="s">
        <v>245</v>
      </c>
      <c r="C279" s="190"/>
      <c r="D279" s="54" t="s">
        <v>657</v>
      </c>
      <c r="E279" s="99" t="s">
        <v>78</v>
      </c>
      <c r="F279" s="42">
        <f t="shared" si="41"/>
        <v>1</v>
      </c>
      <c r="G279" s="33">
        <f t="shared" si="42"/>
        <v>1</v>
      </c>
      <c r="H279" s="17"/>
      <c r="I279" s="17"/>
      <c r="J279" s="17"/>
      <c r="K279" s="17"/>
      <c r="L279" s="17"/>
      <c r="M279" s="17"/>
      <c r="N279" s="17"/>
      <c r="O279" s="17"/>
      <c r="P279" s="17" t="s">
        <v>683</v>
      </c>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t="s">
        <v>683</v>
      </c>
      <c r="AQ279" s="17"/>
      <c r="AR279" s="17"/>
      <c r="AS279" s="17"/>
      <c r="AT279" s="17"/>
      <c r="AU279" s="113">
        <f t="shared" si="43"/>
        <v>1000</v>
      </c>
      <c r="AV279" s="113">
        <v>270</v>
      </c>
      <c r="AW279" s="113" t="s">
        <v>672</v>
      </c>
      <c r="AX279" s="113"/>
      <c r="AY279" s="43"/>
      <c r="AZ279" s="41">
        <v>3</v>
      </c>
      <c r="BA279" s="6" t="s">
        <v>741</v>
      </c>
      <c r="BB279" s="15">
        <v>45748</v>
      </c>
      <c r="BC279" s="105" t="s">
        <v>82</v>
      </c>
      <c r="BD279" s="6" t="s">
        <v>747</v>
      </c>
      <c r="BE279" s="6" t="s">
        <v>741</v>
      </c>
      <c r="BF279" s="6" t="s">
        <v>741</v>
      </c>
      <c r="BG279" s="6" t="s">
        <v>741</v>
      </c>
      <c r="BH279" s="181" t="s">
        <v>721</v>
      </c>
    </row>
    <row r="280" spans="1:60" s="7" customFormat="1" ht="64.5" hidden="1" customHeight="1" outlineLevel="2" x14ac:dyDescent="0.25">
      <c r="A280" s="76">
        <v>271</v>
      </c>
      <c r="B280" s="193" t="s">
        <v>240</v>
      </c>
      <c r="C280" s="194"/>
      <c r="D280" s="54" t="s">
        <v>615</v>
      </c>
      <c r="E280" s="99" t="s">
        <v>78</v>
      </c>
      <c r="F280" s="42">
        <f t="shared" si="41"/>
        <v>1</v>
      </c>
      <c r="G280" s="33">
        <f t="shared" si="42"/>
        <v>1</v>
      </c>
      <c r="H280" s="17"/>
      <c r="I280" s="17"/>
      <c r="J280" s="17" t="s">
        <v>683</v>
      </c>
      <c r="K280" s="17"/>
      <c r="L280" s="17"/>
      <c r="M280" s="17"/>
      <c r="N280" s="17"/>
      <c r="O280" s="17"/>
      <c r="P280" s="17"/>
      <c r="Q280" s="17"/>
      <c r="R280" s="17"/>
      <c r="S280" s="17"/>
      <c r="T280" s="17" t="s">
        <v>683</v>
      </c>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13">
        <f t="shared" si="43"/>
        <v>1000</v>
      </c>
      <c r="AV280" s="113">
        <v>271</v>
      </c>
      <c r="AW280" s="113" t="s">
        <v>672</v>
      </c>
      <c r="AX280" s="113"/>
      <c r="AY280" s="43"/>
      <c r="AZ280" s="41">
        <v>1</v>
      </c>
      <c r="BA280" s="15">
        <v>45689</v>
      </c>
      <c r="BB280" s="15">
        <v>45716</v>
      </c>
      <c r="BC280" s="105" t="s">
        <v>82</v>
      </c>
      <c r="BD280" s="6" t="s">
        <v>747</v>
      </c>
      <c r="BE280" s="6" t="s">
        <v>741</v>
      </c>
      <c r="BF280" s="6" t="s">
        <v>741</v>
      </c>
      <c r="BG280" s="6" t="s">
        <v>741</v>
      </c>
      <c r="BH280" s="179" t="s">
        <v>722</v>
      </c>
    </row>
    <row r="281" spans="1:60" s="7" customFormat="1" ht="141.75" hidden="1" customHeight="1" outlineLevel="2" x14ac:dyDescent="0.25">
      <c r="A281" s="76">
        <v>272</v>
      </c>
      <c r="B281" s="190" t="s">
        <v>246</v>
      </c>
      <c r="C281" s="190"/>
      <c r="D281" s="55" t="s">
        <v>293</v>
      </c>
      <c r="E281" s="99" t="s">
        <v>74</v>
      </c>
      <c r="F281" s="42">
        <f t="shared" si="41"/>
        <v>1</v>
      </c>
      <c r="G281" s="33">
        <f t="shared" si="42"/>
        <v>1</v>
      </c>
      <c r="H281" s="17"/>
      <c r="I281" s="17"/>
      <c r="J281" s="17" t="s">
        <v>683</v>
      </c>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t="s">
        <v>683</v>
      </c>
      <c r="AQ281" s="17"/>
      <c r="AR281" s="17"/>
      <c r="AS281" s="17"/>
      <c r="AT281" s="17"/>
      <c r="AU281" s="113">
        <f t="shared" si="43"/>
        <v>100</v>
      </c>
      <c r="AV281" s="113">
        <v>272</v>
      </c>
      <c r="AW281" s="113" t="s">
        <v>672</v>
      </c>
      <c r="AX281" s="113"/>
      <c r="AY281" s="43"/>
      <c r="AZ281" s="41">
        <v>1</v>
      </c>
      <c r="BA281" s="6" t="s">
        <v>741</v>
      </c>
      <c r="BB281" s="15">
        <v>46024</v>
      </c>
      <c r="BC281" s="105" t="s">
        <v>82</v>
      </c>
      <c r="BD281" s="6" t="s">
        <v>747</v>
      </c>
      <c r="BE281" s="6" t="s">
        <v>748</v>
      </c>
      <c r="BF281" s="6" t="s">
        <v>741</v>
      </c>
      <c r="BG281" s="6" t="s">
        <v>741</v>
      </c>
      <c r="BH281" s="179" t="s">
        <v>723</v>
      </c>
    </row>
    <row r="282" spans="1:60" s="7" customFormat="1" ht="104.25" hidden="1" customHeight="1" outlineLevel="2" x14ac:dyDescent="0.25">
      <c r="A282" s="76">
        <v>273</v>
      </c>
      <c r="B282" s="193" t="s">
        <v>241</v>
      </c>
      <c r="C282" s="194"/>
      <c r="D282" s="54" t="s">
        <v>294</v>
      </c>
      <c r="E282" s="99" t="s">
        <v>74</v>
      </c>
      <c r="F282" s="42">
        <f t="shared" si="41"/>
        <v>1</v>
      </c>
      <c r="G282" s="33">
        <f t="shared" si="42"/>
        <v>1</v>
      </c>
      <c r="H282" s="17"/>
      <c r="I282" s="17"/>
      <c r="J282" s="17" t="s">
        <v>683</v>
      </c>
      <c r="K282" s="17"/>
      <c r="L282" s="17"/>
      <c r="M282" s="17"/>
      <c r="N282" s="17"/>
      <c r="O282" s="17"/>
      <c r="P282" s="17"/>
      <c r="Q282" s="17"/>
      <c r="R282" s="17"/>
      <c r="S282" s="17"/>
      <c r="T282" s="17" t="s">
        <v>683</v>
      </c>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13">
        <f t="shared" si="43"/>
        <v>100</v>
      </c>
      <c r="AV282" s="113">
        <v>273</v>
      </c>
      <c r="AW282" s="113" t="s">
        <v>672</v>
      </c>
      <c r="AX282" s="113"/>
      <c r="AY282" s="43"/>
      <c r="AZ282" s="41">
        <v>1</v>
      </c>
      <c r="BA282" s="6" t="s">
        <v>741</v>
      </c>
      <c r="BB282" s="15">
        <v>45839</v>
      </c>
      <c r="BC282" s="105" t="s">
        <v>82</v>
      </c>
      <c r="BD282" s="6" t="s">
        <v>747</v>
      </c>
      <c r="BE282" s="6" t="s">
        <v>739</v>
      </c>
      <c r="BF282" s="6" t="s">
        <v>741</v>
      </c>
      <c r="BG282" s="6" t="s">
        <v>741</v>
      </c>
      <c r="BH282" s="179" t="s">
        <v>738</v>
      </c>
    </row>
    <row r="283" spans="1:60" ht="35.1" customHeight="1" outlineLevel="1" collapsed="1" x14ac:dyDescent="0.25">
      <c r="A283" s="76">
        <v>274</v>
      </c>
      <c r="B283" s="56" t="s">
        <v>139</v>
      </c>
      <c r="C283" s="191" t="s">
        <v>138</v>
      </c>
      <c r="D283" s="192"/>
      <c r="E283" s="98" t="str">
        <f>IF(AU283&gt;999,"neatbilst",IF(AU283&gt;99,"atbilst daļēji",IF(AU283&gt;9,"atbilst pilnībā",IF(AU283&gt;0,"neattiecas",0))))</f>
        <v>neatbilst</v>
      </c>
      <c r="F283" s="48">
        <f>SUM(F284:F286)</f>
        <v>3</v>
      </c>
      <c r="G283" s="48">
        <f>SUM(G284:G286)</f>
        <v>3</v>
      </c>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113">
        <f>SUM(AU284:AU286)</f>
        <v>1200</v>
      </c>
      <c r="AV283" s="113">
        <v>274</v>
      </c>
      <c r="AW283" s="113"/>
      <c r="AX283" s="113" t="s">
        <v>149</v>
      </c>
      <c r="AY283" s="48">
        <f>I8</f>
        <v>9</v>
      </c>
      <c r="AZ283" s="50"/>
      <c r="BA283" s="51">
        <f>MIN(BA284:BA286)</f>
        <v>45658</v>
      </c>
      <c r="BB283" s="51">
        <f>MAX(BB284:BB286)</f>
        <v>46022</v>
      </c>
      <c r="BC283" s="104"/>
      <c r="BD283" s="50"/>
      <c r="BE283" s="52"/>
      <c r="BF283" s="53"/>
      <c r="BG283" s="53"/>
      <c r="BH283" s="58"/>
    </row>
    <row r="284" spans="1:60" s="7" customFormat="1" ht="110.25" hidden="1" customHeight="1" outlineLevel="2" x14ac:dyDescent="0.25">
      <c r="A284" s="76">
        <v>275</v>
      </c>
      <c r="B284" s="193" t="s">
        <v>247</v>
      </c>
      <c r="C284" s="194"/>
      <c r="D284" s="55" t="s">
        <v>658</v>
      </c>
      <c r="E284" s="99" t="s">
        <v>78</v>
      </c>
      <c r="F284" s="42">
        <f>COUNTA(H284:R284)</f>
        <v>1</v>
      </c>
      <c r="G284" s="33">
        <f>COUNTA(S284:AT284)</f>
        <v>1</v>
      </c>
      <c r="H284" s="17"/>
      <c r="I284" s="17"/>
      <c r="J284" s="17"/>
      <c r="K284" s="17"/>
      <c r="L284" s="17" t="s">
        <v>683</v>
      </c>
      <c r="M284" s="17"/>
      <c r="N284" s="17"/>
      <c r="O284" s="17"/>
      <c r="P284" s="17"/>
      <c r="Q284" s="17"/>
      <c r="R284" s="17"/>
      <c r="S284" s="17"/>
      <c r="T284" s="17" t="s">
        <v>683</v>
      </c>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13">
        <f>IF(E284="neattiecas",1,IF(E284="atbilst pilnībā",10,IF(E284="atbilst daļēji",100,IF(E284="neatbilst",1000,0))))</f>
        <v>1000</v>
      </c>
      <c r="AV284" s="113">
        <v>275</v>
      </c>
      <c r="AW284" s="113" t="s">
        <v>672</v>
      </c>
      <c r="AX284" s="113"/>
      <c r="AY284" s="43"/>
      <c r="AZ284" s="41">
        <v>1</v>
      </c>
      <c r="BA284" s="15">
        <v>45717</v>
      </c>
      <c r="BB284" s="15">
        <v>46022</v>
      </c>
      <c r="BC284" s="105" t="s">
        <v>82</v>
      </c>
      <c r="BD284" s="6" t="s">
        <v>752</v>
      </c>
      <c r="BE284" s="6" t="s">
        <v>741</v>
      </c>
      <c r="BF284" s="168" t="s">
        <v>741</v>
      </c>
      <c r="BG284" s="6" t="s">
        <v>741</v>
      </c>
      <c r="BH284" s="186" t="s">
        <v>724</v>
      </c>
    </row>
    <row r="285" spans="1:60" s="7" customFormat="1" ht="171.75" hidden="1" customHeight="1" outlineLevel="2" x14ac:dyDescent="0.25">
      <c r="A285" s="76">
        <v>276</v>
      </c>
      <c r="B285" s="193" t="s">
        <v>248</v>
      </c>
      <c r="C285" s="194"/>
      <c r="D285" s="55" t="s">
        <v>659</v>
      </c>
      <c r="E285" s="99" t="s">
        <v>74</v>
      </c>
      <c r="F285" s="42">
        <f>COUNTA(H285:R285)</f>
        <v>1</v>
      </c>
      <c r="G285" s="33">
        <f>COUNTA(S285:AT285)</f>
        <v>1</v>
      </c>
      <c r="H285" s="17"/>
      <c r="I285" s="17" t="s">
        <v>683</v>
      </c>
      <c r="J285" s="17"/>
      <c r="K285" s="17"/>
      <c r="L285" s="17"/>
      <c r="M285" s="17"/>
      <c r="N285" s="17"/>
      <c r="O285" s="17"/>
      <c r="P285" s="17"/>
      <c r="Q285" s="17"/>
      <c r="R285" s="17"/>
      <c r="S285" s="17"/>
      <c r="T285" s="17"/>
      <c r="U285" s="17"/>
      <c r="V285" s="17"/>
      <c r="W285" s="17"/>
      <c r="X285" s="17" t="s">
        <v>683</v>
      </c>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13">
        <f>IF(E285="neattiecas",1,IF(E285="atbilst pilnībā",10,IF(E285="atbilst daļēji",100,IF(E285="neatbilst",1000,0))))</f>
        <v>100</v>
      </c>
      <c r="AV285" s="113">
        <v>276</v>
      </c>
      <c r="AW285" s="113" t="s">
        <v>672</v>
      </c>
      <c r="AX285" s="113"/>
      <c r="AY285" s="43"/>
      <c r="AZ285" s="41">
        <v>4</v>
      </c>
      <c r="BA285" s="15">
        <v>45658</v>
      </c>
      <c r="BB285" s="15">
        <v>46022</v>
      </c>
      <c r="BC285" s="105" t="s">
        <v>82</v>
      </c>
      <c r="BD285" s="6" t="s">
        <v>681</v>
      </c>
      <c r="BE285" s="6" t="s">
        <v>741</v>
      </c>
      <c r="BF285" s="168" t="s">
        <v>741</v>
      </c>
      <c r="BG285" s="6" t="s">
        <v>741</v>
      </c>
      <c r="BH285" s="57" t="s">
        <v>760</v>
      </c>
    </row>
    <row r="286" spans="1:60" s="7" customFormat="1" ht="162" hidden="1" customHeight="1" outlineLevel="2" x14ac:dyDescent="0.25">
      <c r="A286" s="76">
        <v>277</v>
      </c>
      <c r="B286" s="193" t="s">
        <v>249</v>
      </c>
      <c r="C286" s="194"/>
      <c r="D286" s="54" t="s">
        <v>362</v>
      </c>
      <c r="E286" s="99" t="s">
        <v>74</v>
      </c>
      <c r="F286" s="42">
        <f>COUNTA(H286:R286)</f>
        <v>1</v>
      </c>
      <c r="G286" s="33">
        <f>COUNTA(S286:AT286)</f>
        <v>1</v>
      </c>
      <c r="H286" s="17"/>
      <c r="I286" s="17"/>
      <c r="J286" s="17" t="s">
        <v>683</v>
      </c>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t="s">
        <v>683</v>
      </c>
      <c r="AQ286" s="17"/>
      <c r="AR286" s="17"/>
      <c r="AS286" s="17"/>
      <c r="AT286" s="17"/>
      <c r="AU286" s="113">
        <f>IF(E286="neattiecas",1,IF(E286="atbilst pilnībā",10,IF(E286="atbilst daļēji",100,IF(E286="neatbilst",1000,0))))</f>
        <v>100</v>
      </c>
      <c r="AV286" s="113">
        <v>277</v>
      </c>
      <c r="AW286" s="113" t="s">
        <v>672</v>
      </c>
      <c r="AX286" s="113"/>
      <c r="AY286" s="43"/>
      <c r="AZ286" s="41">
        <v>4</v>
      </c>
      <c r="BA286" s="15">
        <v>45658</v>
      </c>
      <c r="BB286" s="15">
        <v>46022</v>
      </c>
      <c r="BC286" s="105" t="s">
        <v>82</v>
      </c>
      <c r="BD286" s="6" t="s">
        <v>681</v>
      </c>
      <c r="BE286" s="6" t="s">
        <v>741</v>
      </c>
      <c r="BF286" s="168" t="s">
        <v>741</v>
      </c>
      <c r="BG286" s="6" t="s">
        <v>741</v>
      </c>
      <c r="BH286" s="57" t="s">
        <v>725</v>
      </c>
    </row>
    <row r="287" spans="1:60" ht="35.1" customHeight="1" outlineLevel="1" collapsed="1" x14ac:dyDescent="0.25">
      <c r="A287" s="76">
        <v>278</v>
      </c>
      <c r="B287" s="56" t="s">
        <v>140</v>
      </c>
      <c r="C287" s="191" t="s">
        <v>62</v>
      </c>
      <c r="D287" s="192"/>
      <c r="E287" s="98" t="str">
        <f>IF(AU287&gt;999,"neatbilst",IF(AU287&gt;99,"atbilst daļēji",IF(AU287&gt;9,"atbilst pilnībā",IF(AU287&gt;0,"neattiecas",0))))</f>
        <v>neatbilst</v>
      </c>
      <c r="F287" s="48">
        <f>SUM(F288:F291)</f>
        <v>6</v>
      </c>
      <c r="G287" s="48">
        <f>SUM(G288:G291)</f>
        <v>0</v>
      </c>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113">
        <f>SUM(AU288:AU291)</f>
        <v>4000</v>
      </c>
      <c r="AV287" s="113">
        <v>278</v>
      </c>
      <c r="AW287" s="113"/>
      <c r="AX287" s="113" t="s">
        <v>149</v>
      </c>
      <c r="AY287" s="48">
        <f>J8</f>
        <v>64</v>
      </c>
      <c r="AZ287" s="50"/>
      <c r="BA287" s="51">
        <f>MIN(BA288:BA291)</f>
        <v>45628</v>
      </c>
      <c r="BB287" s="51">
        <f>MAX(BB288:BB291)</f>
        <v>45930</v>
      </c>
      <c r="BC287" s="104"/>
      <c r="BD287" s="50"/>
      <c r="BE287" s="52"/>
      <c r="BF287" s="53"/>
      <c r="BG287" s="53"/>
      <c r="BH287" s="58"/>
    </row>
    <row r="288" spans="1:60" s="7" customFormat="1" ht="102" hidden="1" customHeight="1" outlineLevel="2" x14ac:dyDescent="0.25">
      <c r="A288" s="76">
        <v>279</v>
      </c>
      <c r="B288" s="193" t="s">
        <v>250</v>
      </c>
      <c r="C288" s="194"/>
      <c r="D288" s="55" t="s">
        <v>637</v>
      </c>
      <c r="E288" s="99" t="s">
        <v>78</v>
      </c>
      <c r="F288" s="42">
        <f>COUNTA(H288:R288)</f>
        <v>0</v>
      </c>
      <c r="G288" s="33">
        <f>COUNTA(S288:AT288)</f>
        <v>0</v>
      </c>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13">
        <f>IF(E288="neattiecas",1,IF(E288="atbilst pilnībā",10,IF(E288="atbilst daļēji",100,IF(E288="neatbilst",1000,0))))</f>
        <v>1000</v>
      </c>
      <c r="AV288" s="113">
        <v>279</v>
      </c>
      <c r="AW288" s="113" t="s">
        <v>672</v>
      </c>
      <c r="AX288" s="113"/>
      <c r="AY288" s="43"/>
      <c r="AZ288" s="41">
        <v>2</v>
      </c>
      <c r="BA288" s="15">
        <v>45628</v>
      </c>
      <c r="BB288" s="15">
        <v>45716</v>
      </c>
      <c r="BC288" s="105" t="s">
        <v>81</v>
      </c>
      <c r="BD288" s="6" t="s">
        <v>681</v>
      </c>
      <c r="BE288" s="6" t="s">
        <v>741</v>
      </c>
      <c r="BF288" s="6" t="s">
        <v>741</v>
      </c>
      <c r="BG288" s="6" t="s">
        <v>741</v>
      </c>
      <c r="BH288" s="57" t="s">
        <v>740</v>
      </c>
    </row>
    <row r="289" spans="1:60" s="7" customFormat="1" ht="67.5" hidden="1" customHeight="1" outlineLevel="2" x14ac:dyDescent="0.25">
      <c r="A289" s="76">
        <v>280</v>
      </c>
      <c r="B289" s="193" t="s">
        <v>251</v>
      </c>
      <c r="C289" s="194"/>
      <c r="D289" s="55" t="s">
        <v>638</v>
      </c>
      <c r="E289" s="99" t="s">
        <v>78</v>
      </c>
      <c r="F289" s="42">
        <f>COUNTA(H289:R289)</f>
        <v>2</v>
      </c>
      <c r="G289" s="33">
        <f>COUNTA(S289:AT289)</f>
        <v>0</v>
      </c>
      <c r="H289" s="17"/>
      <c r="I289" s="17"/>
      <c r="J289" s="17" t="s">
        <v>683</v>
      </c>
      <c r="K289" s="17" t="s">
        <v>683</v>
      </c>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13">
        <f>IF(E289="neattiecas",1,IF(E289="atbilst pilnībā",10,IF(E289="atbilst daļēji",100,IF(E289="neatbilst",1000,0))))</f>
        <v>1000</v>
      </c>
      <c r="AV289" s="113">
        <v>280</v>
      </c>
      <c r="AW289" s="113" t="s">
        <v>672</v>
      </c>
      <c r="AX289" s="113"/>
      <c r="AY289" s="43"/>
      <c r="AZ289" s="41">
        <v>2</v>
      </c>
      <c r="BA289" s="15">
        <v>45703</v>
      </c>
      <c r="BB289" s="15">
        <v>45747</v>
      </c>
      <c r="BC289" s="105" t="s">
        <v>82</v>
      </c>
      <c r="BD289" s="6" t="s">
        <v>681</v>
      </c>
      <c r="BE289" s="6" t="s">
        <v>739</v>
      </c>
      <c r="BF289" s="6" t="s">
        <v>741</v>
      </c>
      <c r="BG289" s="6" t="s">
        <v>741</v>
      </c>
      <c r="BH289" s="57" t="s">
        <v>742</v>
      </c>
    </row>
    <row r="290" spans="1:60" s="7" customFormat="1" ht="67.5" hidden="1" customHeight="1" outlineLevel="2" x14ac:dyDescent="0.25">
      <c r="A290" s="76">
        <v>281</v>
      </c>
      <c r="B290" s="193" t="s">
        <v>252</v>
      </c>
      <c r="C290" s="194"/>
      <c r="D290" s="55" t="s">
        <v>639</v>
      </c>
      <c r="E290" s="99" t="s">
        <v>78</v>
      </c>
      <c r="F290" s="42">
        <f>COUNTA(H290:R290)</f>
        <v>2</v>
      </c>
      <c r="G290" s="33">
        <f>COUNTA(S290:AT290)</f>
        <v>0</v>
      </c>
      <c r="H290" s="17"/>
      <c r="I290" s="17"/>
      <c r="J290" s="17" t="s">
        <v>683</v>
      </c>
      <c r="K290" s="17" t="s">
        <v>683</v>
      </c>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13">
        <f>IF(E290="neattiecas",1,IF(E290="atbilst pilnībā",10,IF(E290="atbilst daļēji",100,IF(E290="neatbilst",1000,0))))</f>
        <v>1000</v>
      </c>
      <c r="AV290" s="113">
        <v>281</v>
      </c>
      <c r="AW290" s="113" t="s">
        <v>672</v>
      </c>
      <c r="AX290" s="113"/>
      <c r="AY290" s="43"/>
      <c r="AZ290" s="41">
        <v>2</v>
      </c>
      <c r="BA290" s="15">
        <v>45778</v>
      </c>
      <c r="BB290" s="15">
        <v>45838</v>
      </c>
      <c r="BC290" s="105" t="s">
        <v>82</v>
      </c>
      <c r="BD290" s="6" t="s">
        <v>681</v>
      </c>
      <c r="BE290" s="6" t="s">
        <v>739</v>
      </c>
      <c r="BF290" s="6" t="s">
        <v>741</v>
      </c>
      <c r="BG290" s="6" t="s">
        <v>741</v>
      </c>
      <c r="BH290" s="57" t="s">
        <v>742</v>
      </c>
    </row>
    <row r="291" spans="1:60" s="7" customFormat="1" ht="67.5" hidden="1" customHeight="1" outlineLevel="2" x14ac:dyDescent="0.25">
      <c r="A291" s="76">
        <v>282</v>
      </c>
      <c r="B291" s="193" t="s">
        <v>253</v>
      </c>
      <c r="C291" s="194"/>
      <c r="D291" s="55" t="s">
        <v>640</v>
      </c>
      <c r="E291" s="99" t="s">
        <v>78</v>
      </c>
      <c r="F291" s="42">
        <f>COUNTA(H291:R291)</f>
        <v>2</v>
      </c>
      <c r="G291" s="33">
        <f>COUNTA(S291:AT291)</f>
        <v>0</v>
      </c>
      <c r="H291" s="17"/>
      <c r="I291" s="17"/>
      <c r="J291" s="17" t="s">
        <v>683</v>
      </c>
      <c r="K291" s="17" t="s">
        <v>683</v>
      </c>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13">
        <f>IF(E291="neattiecas",1,IF(E291="atbilst pilnībā",10,IF(E291="atbilst daļēji",100,IF(E291="neatbilst",1000,0))))</f>
        <v>1000</v>
      </c>
      <c r="AV291" s="113">
        <v>282</v>
      </c>
      <c r="AW291" s="113" t="s">
        <v>672</v>
      </c>
      <c r="AX291" s="113"/>
      <c r="AY291" s="43"/>
      <c r="AZ291" s="41">
        <v>2</v>
      </c>
      <c r="BA291" s="15">
        <v>45870</v>
      </c>
      <c r="BB291" s="15">
        <v>45930</v>
      </c>
      <c r="BC291" s="105" t="s">
        <v>82</v>
      </c>
      <c r="BD291" s="6" t="s">
        <v>681</v>
      </c>
      <c r="BE291" s="6" t="s">
        <v>739</v>
      </c>
      <c r="BF291" s="6" t="s">
        <v>741</v>
      </c>
      <c r="BG291" s="6" t="s">
        <v>741</v>
      </c>
      <c r="BH291" s="57" t="s">
        <v>742</v>
      </c>
    </row>
    <row r="292" spans="1:60" ht="35.1" customHeight="1" outlineLevel="1" collapsed="1" x14ac:dyDescent="0.25">
      <c r="A292" s="76">
        <v>283</v>
      </c>
      <c r="B292" s="56" t="s">
        <v>141</v>
      </c>
      <c r="C292" s="191" t="s">
        <v>60</v>
      </c>
      <c r="D292" s="192"/>
      <c r="E292" s="98" t="str">
        <f>IF(AU292&gt;999,"neatbilst",IF(AU292&gt;99,"atbilst daļēji",IF(AU292&gt;9,"atbilst pilnībā",IF(AU292&gt;0,"neattiecas",0))))</f>
        <v>neatbilst</v>
      </c>
      <c r="F292" s="48">
        <f>SUM(F293:F295)</f>
        <v>3</v>
      </c>
      <c r="G292" s="48">
        <f>SUM(G293:G295)</f>
        <v>2</v>
      </c>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113">
        <f>SUM(AU293:AU295)</f>
        <v>1101</v>
      </c>
      <c r="AV292" s="113">
        <v>283</v>
      </c>
      <c r="AW292" s="113"/>
      <c r="AX292" s="113" t="s">
        <v>149</v>
      </c>
      <c r="AY292" s="48">
        <f>K8</f>
        <v>13</v>
      </c>
      <c r="AZ292" s="50"/>
      <c r="BA292" s="51">
        <f>MIN(BA293:BA295)</f>
        <v>45748</v>
      </c>
      <c r="BB292" s="51">
        <f>MAX(BB293:BB295)</f>
        <v>45839</v>
      </c>
      <c r="BC292" s="104"/>
      <c r="BD292" s="50"/>
      <c r="BE292" s="52"/>
      <c r="BF292" s="53"/>
      <c r="BG292" s="53"/>
      <c r="BH292" s="58"/>
    </row>
    <row r="293" spans="1:60" s="7" customFormat="1" ht="105.75" hidden="1" customHeight="1" outlineLevel="2" x14ac:dyDescent="0.25">
      <c r="A293" s="76">
        <v>284</v>
      </c>
      <c r="B293" s="193" t="s">
        <v>254</v>
      </c>
      <c r="C293" s="194"/>
      <c r="D293" s="55" t="s">
        <v>590</v>
      </c>
      <c r="E293" s="99" t="s">
        <v>78</v>
      </c>
      <c r="F293" s="42">
        <f>COUNTA(H293:R293)</f>
        <v>1</v>
      </c>
      <c r="G293" s="33">
        <f>COUNTA(S293:AT293)</f>
        <v>1</v>
      </c>
      <c r="H293" s="17"/>
      <c r="I293" s="17"/>
      <c r="J293" s="17"/>
      <c r="K293" s="17"/>
      <c r="L293" s="17"/>
      <c r="M293" s="17" t="s">
        <v>683</v>
      </c>
      <c r="N293" s="17"/>
      <c r="O293" s="17"/>
      <c r="P293" s="17"/>
      <c r="Q293" s="17"/>
      <c r="R293" s="17"/>
      <c r="S293" s="17"/>
      <c r="T293" s="17"/>
      <c r="U293" s="17"/>
      <c r="V293" s="17"/>
      <c r="W293" s="17"/>
      <c r="X293" s="17"/>
      <c r="Y293" s="17" t="s">
        <v>683</v>
      </c>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13">
        <f>IF(E293="neattiecas",1,IF(E293="atbilst pilnībā",10,IF(E293="atbilst daļēji",100,IF(E293="neatbilst",1000,0))))</f>
        <v>1000</v>
      </c>
      <c r="AV293" s="113">
        <v>284</v>
      </c>
      <c r="AW293" s="113" t="s">
        <v>672</v>
      </c>
      <c r="AX293" s="113"/>
      <c r="AY293" s="43"/>
      <c r="AZ293" s="41">
        <v>2</v>
      </c>
      <c r="BA293" s="6" t="s">
        <v>741</v>
      </c>
      <c r="BB293" s="15">
        <v>45839</v>
      </c>
      <c r="BC293" s="105" t="s">
        <v>82</v>
      </c>
      <c r="BD293" s="6" t="s">
        <v>681</v>
      </c>
      <c r="BE293" s="6" t="s">
        <v>739</v>
      </c>
      <c r="BF293" s="168" t="s">
        <v>741</v>
      </c>
      <c r="BG293" s="6" t="s">
        <v>741</v>
      </c>
      <c r="BH293" s="57" t="s">
        <v>731</v>
      </c>
    </row>
    <row r="294" spans="1:60" s="7" customFormat="1" ht="97.5" hidden="1" customHeight="1" outlineLevel="2" x14ac:dyDescent="0.25">
      <c r="A294" s="76">
        <v>285</v>
      </c>
      <c r="B294" s="193" t="s">
        <v>255</v>
      </c>
      <c r="C294" s="194"/>
      <c r="D294" s="55" t="s">
        <v>592</v>
      </c>
      <c r="E294" s="99" t="s">
        <v>75</v>
      </c>
      <c r="F294" s="42">
        <f>COUNTA(H294:R294)</f>
        <v>0</v>
      </c>
      <c r="G294" s="33">
        <f>COUNTA(S294:AT294)</f>
        <v>0</v>
      </c>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13">
        <f>IF(E294="neattiecas",1,IF(E294="atbilst pilnībā",10,IF(E294="atbilst daļēji",100,IF(E294="neatbilst",1000,0))))</f>
        <v>1</v>
      </c>
      <c r="AV294" s="113">
        <v>285</v>
      </c>
      <c r="AW294" s="113" t="s">
        <v>672</v>
      </c>
      <c r="AX294" s="113"/>
      <c r="AY294" s="43"/>
      <c r="AZ294" s="41"/>
      <c r="BA294" s="15"/>
      <c r="BB294" s="15"/>
      <c r="BC294" s="105"/>
      <c r="BD294" s="6"/>
      <c r="BE294" s="6"/>
      <c r="BF294" s="168"/>
      <c r="BG294" s="6"/>
      <c r="BH294" s="182" t="s">
        <v>732</v>
      </c>
    </row>
    <row r="295" spans="1:60" s="7" customFormat="1" ht="162.75" hidden="1" customHeight="1" outlineLevel="2" x14ac:dyDescent="0.25">
      <c r="A295" s="76">
        <v>286</v>
      </c>
      <c r="B295" s="193" t="s">
        <v>256</v>
      </c>
      <c r="C295" s="194"/>
      <c r="D295" s="55" t="s">
        <v>591</v>
      </c>
      <c r="E295" s="99" t="s">
        <v>74</v>
      </c>
      <c r="F295" s="42">
        <f>COUNTA(H295:R295)</f>
        <v>2</v>
      </c>
      <c r="G295" s="33">
        <f>COUNTA(S295:AT295)</f>
        <v>1</v>
      </c>
      <c r="H295" s="17"/>
      <c r="I295" s="17"/>
      <c r="J295" s="17" t="s">
        <v>683</v>
      </c>
      <c r="K295" s="17"/>
      <c r="L295" s="17"/>
      <c r="M295" s="17"/>
      <c r="N295" s="17"/>
      <c r="O295" s="17"/>
      <c r="P295" s="17" t="s">
        <v>683</v>
      </c>
      <c r="Q295" s="17"/>
      <c r="R295" s="17"/>
      <c r="S295" s="17"/>
      <c r="T295" s="17"/>
      <c r="U295" s="17"/>
      <c r="V295" s="17"/>
      <c r="W295" s="17"/>
      <c r="X295" s="17"/>
      <c r="Y295" s="17"/>
      <c r="Z295" s="17"/>
      <c r="AA295" s="17"/>
      <c r="AB295" s="17"/>
      <c r="AC295" s="17"/>
      <c r="AD295" s="17"/>
      <c r="AE295" s="17" t="s">
        <v>683</v>
      </c>
      <c r="AF295" s="17"/>
      <c r="AG295" s="17"/>
      <c r="AH295" s="17"/>
      <c r="AI295" s="17"/>
      <c r="AJ295" s="17"/>
      <c r="AK295" s="17"/>
      <c r="AL295" s="17"/>
      <c r="AM295" s="17"/>
      <c r="AN295" s="17"/>
      <c r="AO295" s="17"/>
      <c r="AP295" s="17"/>
      <c r="AQ295" s="17"/>
      <c r="AR295" s="17"/>
      <c r="AS295" s="17"/>
      <c r="AT295" s="17"/>
      <c r="AU295" s="113">
        <f>IF(E295="neattiecas",1,IF(E295="atbilst pilnībā",10,IF(E295="atbilst daļēji",100,IF(E295="neatbilst",1000,0))))</f>
        <v>100</v>
      </c>
      <c r="AV295" s="113">
        <v>286</v>
      </c>
      <c r="AW295" s="113" t="s">
        <v>672</v>
      </c>
      <c r="AX295" s="113"/>
      <c r="AY295" s="43"/>
      <c r="AZ295" s="41">
        <v>1</v>
      </c>
      <c r="BA295" s="15">
        <v>45748</v>
      </c>
      <c r="BB295" s="15">
        <v>45839</v>
      </c>
      <c r="BC295" s="105" t="s">
        <v>82</v>
      </c>
      <c r="BD295" s="6" t="s">
        <v>747</v>
      </c>
      <c r="BE295" s="6" t="s">
        <v>739</v>
      </c>
      <c r="BF295" s="168" t="s">
        <v>741</v>
      </c>
      <c r="BG295" s="6" t="s">
        <v>741</v>
      </c>
      <c r="BH295" s="183" t="s">
        <v>733</v>
      </c>
    </row>
    <row r="296" spans="1:60" ht="35.1" customHeight="1" outlineLevel="1" collapsed="1" x14ac:dyDescent="0.25">
      <c r="A296" s="76">
        <v>287</v>
      </c>
      <c r="B296" s="56" t="s">
        <v>142</v>
      </c>
      <c r="C296" s="191" t="s">
        <v>61</v>
      </c>
      <c r="D296" s="192"/>
      <c r="E296" s="98" t="str">
        <f>IF(AU296&gt;999,"neatbilst",IF(AU296&gt;99,"atbilst daļēji",IF(AU296&gt;9,"atbilst pilnībā",IF(AU296&gt;0,"neattiecas",0))))</f>
        <v>atbilst daļēji</v>
      </c>
      <c r="F296" s="48">
        <f>SUM(F297:F300)</f>
        <v>1</v>
      </c>
      <c r="G296" s="48">
        <f>SUM(G297:G300)</f>
        <v>0</v>
      </c>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113">
        <f>SUM(AU297:AU300)</f>
        <v>112</v>
      </c>
      <c r="AV296" s="113">
        <v>287</v>
      </c>
      <c r="AW296" s="113"/>
      <c r="AX296" s="113" t="s">
        <v>149</v>
      </c>
      <c r="AY296" s="48">
        <f>L8</f>
        <v>25</v>
      </c>
      <c r="AZ296" s="50"/>
      <c r="BA296" s="51">
        <f>MIN(BA297:BA300)</f>
        <v>45748</v>
      </c>
      <c r="BB296" s="51">
        <f>MAX(BB297:BB300)</f>
        <v>45839</v>
      </c>
      <c r="BC296" s="104"/>
      <c r="BD296" s="50"/>
      <c r="BE296" s="52"/>
      <c r="BF296" s="53"/>
      <c r="BG296" s="53"/>
      <c r="BH296" s="58"/>
    </row>
    <row r="297" spans="1:60" s="7" customFormat="1" ht="65.25" hidden="1" customHeight="1" outlineLevel="2" x14ac:dyDescent="0.25">
      <c r="A297" s="76">
        <v>288</v>
      </c>
      <c r="B297" s="193" t="s">
        <v>257</v>
      </c>
      <c r="C297" s="194"/>
      <c r="D297" s="55" t="s">
        <v>595</v>
      </c>
      <c r="E297" s="99" t="s">
        <v>75</v>
      </c>
      <c r="F297" s="42">
        <f>COUNTA(H297:R297)</f>
        <v>0</v>
      </c>
      <c r="G297" s="33">
        <f>COUNTA(S297:AT297)</f>
        <v>0</v>
      </c>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13">
        <f>IF(E297="neattiecas",1,IF(E297="atbilst pilnībā",10,IF(E297="atbilst daļēji",100,IF(E297="neatbilst",1000,0))))</f>
        <v>1</v>
      </c>
      <c r="AV297" s="113">
        <v>288</v>
      </c>
      <c r="AW297" s="113" t="s">
        <v>672</v>
      </c>
      <c r="AX297" s="113"/>
      <c r="AY297" s="43"/>
      <c r="AZ297" s="41"/>
      <c r="BA297" s="15"/>
      <c r="BB297" s="15"/>
      <c r="BC297" s="105"/>
      <c r="BD297" s="6"/>
      <c r="BE297" s="6"/>
      <c r="BF297" s="168"/>
      <c r="BG297" s="6"/>
      <c r="BH297" s="57" t="s">
        <v>744</v>
      </c>
    </row>
    <row r="298" spans="1:60" s="7" customFormat="1" ht="65.25" hidden="1" customHeight="1" outlineLevel="2" x14ac:dyDescent="0.25">
      <c r="A298" s="76">
        <v>289</v>
      </c>
      <c r="B298" s="193" t="s">
        <v>258</v>
      </c>
      <c r="C298" s="194"/>
      <c r="D298" s="55" t="s">
        <v>594</v>
      </c>
      <c r="E298" s="99" t="s">
        <v>75</v>
      </c>
      <c r="F298" s="42">
        <f>COUNTA(H298:R298)</f>
        <v>0</v>
      </c>
      <c r="G298" s="33">
        <f>COUNTA(S298:AT298)</f>
        <v>0</v>
      </c>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13">
        <f>IF(E298="neattiecas",1,IF(E298="atbilst pilnībā",10,IF(E298="atbilst daļēji",100,IF(E298="neatbilst",1000,0))))</f>
        <v>1</v>
      </c>
      <c r="AV298" s="113">
        <v>289</v>
      </c>
      <c r="AW298" s="113" t="s">
        <v>672</v>
      </c>
      <c r="AX298" s="113"/>
      <c r="AY298" s="43"/>
      <c r="AZ298" s="41"/>
      <c r="BA298" s="15"/>
      <c r="BB298" s="15"/>
      <c r="BC298" s="105"/>
      <c r="BD298" s="6"/>
      <c r="BE298" s="6"/>
      <c r="BF298" s="168"/>
      <c r="BG298" s="6"/>
      <c r="BH298" s="57" t="s">
        <v>745</v>
      </c>
    </row>
    <row r="299" spans="1:60" s="7" customFormat="1" ht="126.75" hidden="1" customHeight="1" outlineLevel="2" x14ac:dyDescent="0.25">
      <c r="A299" s="76">
        <v>290</v>
      </c>
      <c r="B299" s="193" t="s">
        <v>259</v>
      </c>
      <c r="C299" s="194"/>
      <c r="D299" s="55" t="s">
        <v>593</v>
      </c>
      <c r="E299" s="99" t="s">
        <v>74</v>
      </c>
      <c r="F299" s="42">
        <f>COUNTA(H299:R299)</f>
        <v>1</v>
      </c>
      <c r="G299" s="33">
        <f>COUNTA(S299:AT299)</f>
        <v>0</v>
      </c>
      <c r="H299" s="17"/>
      <c r="I299" s="17"/>
      <c r="J299" s="17"/>
      <c r="K299" s="17"/>
      <c r="L299" s="17" t="s">
        <v>683</v>
      </c>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13">
        <f>IF(E299="neattiecas",1,IF(E299="atbilst pilnībā",10,IF(E299="atbilst daļēji",100,IF(E299="neatbilst",1000,0))))</f>
        <v>100</v>
      </c>
      <c r="AV299" s="113">
        <v>290</v>
      </c>
      <c r="AW299" s="113" t="s">
        <v>672</v>
      </c>
      <c r="AX299" s="113"/>
      <c r="AY299" s="43"/>
      <c r="AZ299" s="41">
        <v>1</v>
      </c>
      <c r="BA299" s="15">
        <v>45748</v>
      </c>
      <c r="BB299" s="15">
        <v>45839</v>
      </c>
      <c r="BC299" s="105" t="s">
        <v>82</v>
      </c>
      <c r="BD299" s="6" t="s">
        <v>747</v>
      </c>
      <c r="BE299" s="6" t="s">
        <v>741</v>
      </c>
      <c r="BF299" s="6" t="s">
        <v>741</v>
      </c>
      <c r="BG299" s="6" t="s">
        <v>741</v>
      </c>
      <c r="BH299" s="180" t="s">
        <v>746</v>
      </c>
    </row>
    <row r="300" spans="1:60" s="7" customFormat="1" ht="18" hidden="1" outlineLevel="2" x14ac:dyDescent="0.25">
      <c r="A300" s="76">
        <v>291</v>
      </c>
      <c r="B300" s="190" t="s">
        <v>264</v>
      </c>
      <c r="C300" s="190"/>
      <c r="D300" s="55" t="s">
        <v>295</v>
      </c>
      <c r="E300" s="99" t="s">
        <v>73</v>
      </c>
      <c r="F300" s="42">
        <f>COUNTA(H300:R300)</f>
        <v>0</v>
      </c>
      <c r="G300" s="33">
        <f>COUNTA(S300:AT300)</f>
        <v>0</v>
      </c>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13">
        <f>IF(E300="neattiecas",1,IF(E300="atbilst pilnībā",10,IF(E300="atbilst daļēji",100,IF(E300="neatbilst",1000,0))))</f>
        <v>10</v>
      </c>
      <c r="AV300" s="113">
        <v>291</v>
      </c>
      <c r="AW300" s="113" t="s">
        <v>672</v>
      </c>
      <c r="AX300" s="113"/>
      <c r="AY300" s="43"/>
      <c r="AZ300" s="41"/>
      <c r="BA300" s="15"/>
      <c r="BB300" s="15"/>
      <c r="BC300" s="105"/>
      <c r="BD300" s="6"/>
      <c r="BE300" s="6"/>
      <c r="BF300" s="168"/>
      <c r="BG300" s="6"/>
      <c r="BH300" s="57"/>
    </row>
    <row r="301" spans="1:60" ht="35.1" customHeight="1" outlineLevel="1" collapsed="1" x14ac:dyDescent="0.25">
      <c r="A301" s="76">
        <v>292</v>
      </c>
      <c r="B301" s="56" t="s">
        <v>143</v>
      </c>
      <c r="C301" s="191" t="s">
        <v>52</v>
      </c>
      <c r="D301" s="192"/>
      <c r="E301" s="98" t="str">
        <f>IF(AU301&gt;999,"neatbilst",IF(AU301&gt;99,"atbilst daļēji",IF(AU301&gt;9,"atbilst pilnībā",IF(AU301&gt;0,"neattiecas",0))))</f>
        <v>atbilst daļēji</v>
      </c>
      <c r="F301" s="48">
        <f>SUM(F302:F305)</f>
        <v>1</v>
      </c>
      <c r="G301" s="48">
        <f>SUM(G302:G305)</f>
        <v>0</v>
      </c>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113">
        <f>SUM(AU302:AU305)</f>
        <v>112</v>
      </c>
      <c r="AV301" s="113">
        <v>292</v>
      </c>
      <c r="AW301" s="113"/>
      <c r="AX301" s="113" t="s">
        <v>149</v>
      </c>
      <c r="AY301" s="48">
        <f>M8</f>
        <v>8</v>
      </c>
      <c r="AZ301" s="50"/>
      <c r="BA301" s="51">
        <f>MIN(BA302:BA305)</f>
        <v>45597</v>
      </c>
      <c r="BB301" s="51">
        <f>MAX(BB302:BB305)</f>
        <v>46203</v>
      </c>
      <c r="BC301" s="104"/>
      <c r="BD301" s="50"/>
      <c r="BE301" s="52"/>
      <c r="BF301" s="53"/>
      <c r="BG301" s="53"/>
      <c r="BH301" s="58"/>
    </row>
    <row r="302" spans="1:60" s="7" customFormat="1" ht="95.25" hidden="1" customHeight="1" outlineLevel="2" x14ac:dyDescent="0.25">
      <c r="A302" s="76">
        <v>293</v>
      </c>
      <c r="B302" s="193" t="s">
        <v>260</v>
      </c>
      <c r="C302" s="194"/>
      <c r="D302" s="55" t="s">
        <v>596</v>
      </c>
      <c r="E302" s="99" t="s">
        <v>74</v>
      </c>
      <c r="F302" s="42">
        <f>COUNTA(H302:R302)</f>
        <v>1</v>
      </c>
      <c r="G302" s="33">
        <f>COUNTA(S302:AT302)</f>
        <v>0</v>
      </c>
      <c r="H302" s="17"/>
      <c r="I302" s="17"/>
      <c r="J302" s="17"/>
      <c r="K302" s="17"/>
      <c r="L302" s="17"/>
      <c r="M302" s="17" t="s">
        <v>683</v>
      </c>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13">
        <f>IF(E302="neattiecas",1,IF(E302="atbilst pilnībā",10,IF(E302="atbilst daļēji",100,IF(E302="neatbilst",1000,0))))</f>
        <v>100</v>
      </c>
      <c r="AV302" s="113">
        <v>293</v>
      </c>
      <c r="AW302" s="113" t="s">
        <v>672</v>
      </c>
      <c r="AX302" s="113"/>
      <c r="AY302" s="43"/>
      <c r="AZ302" s="41">
        <v>4</v>
      </c>
      <c r="BA302" s="15">
        <v>45597</v>
      </c>
      <c r="BB302" s="15">
        <v>46203</v>
      </c>
      <c r="BC302" s="105" t="s">
        <v>81</v>
      </c>
      <c r="BD302" s="6" t="s">
        <v>681</v>
      </c>
      <c r="BE302" s="6" t="s">
        <v>739</v>
      </c>
      <c r="BF302" s="168" t="s">
        <v>741</v>
      </c>
      <c r="BG302" s="6" t="s">
        <v>741</v>
      </c>
      <c r="BH302" s="174" t="s">
        <v>756</v>
      </c>
    </row>
    <row r="303" spans="1:60" s="7" customFormat="1" ht="63.75" hidden="1" outlineLevel="2" x14ac:dyDescent="0.25">
      <c r="A303" s="76">
        <v>294</v>
      </c>
      <c r="B303" s="193" t="s">
        <v>261</v>
      </c>
      <c r="C303" s="194"/>
      <c r="D303" s="55" t="s">
        <v>597</v>
      </c>
      <c r="E303" s="99" t="s">
        <v>75</v>
      </c>
      <c r="F303" s="42">
        <f>COUNTA(H303:R303)</f>
        <v>0</v>
      </c>
      <c r="G303" s="33">
        <f>COUNTA(S303:AT303)</f>
        <v>0</v>
      </c>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13">
        <f>IF(E303="neattiecas",1,IF(E303="atbilst pilnībā",10,IF(E303="atbilst daļēji",100,IF(E303="neatbilst",1000,0))))</f>
        <v>1</v>
      </c>
      <c r="AV303" s="113">
        <v>294</v>
      </c>
      <c r="AW303" s="113" t="s">
        <v>672</v>
      </c>
      <c r="AX303" s="113"/>
      <c r="AY303" s="43"/>
      <c r="AZ303" s="41"/>
      <c r="BA303" s="15"/>
      <c r="BB303" s="15"/>
      <c r="BC303" s="105"/>
      <c r="BD303" s="6"/>
      <c r="BE303" s="6"/>
      <c r="BF303" s="168"/>
      <c r="BG303" s="6"/>
      <c r="BH303" s="57" t="s">
        <v>794</v>
      </c>
    </row>
    <row r="304" spans="1:60" s="7" customFormat="1" ht="40.5" hidden="1" customHeight="1" outlineLevel="2" x14ac:dyDescent="0.25">
      <c r="A304" s="76">
        <v>295</v>
      </c>
      <c r="B304" s="193" t="s">
        <v>262</v>
      </c>
      <c r="C304" s="194"/>
      <c r="D304" s="55" t="s">
        <v>598</v>
      </c>
      <c r="E304" s="99" t="s">
        <v>73</v>
      </c>
      <c r="F304" s="42">
        <f>COUNTA(H304:R304)</f>
        <v>0</v>
      </c>
      <c r="G304" s="33">
        <f>COUNTA(S304:AT304)</f>
        <v>0</v>
      </c>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13">
        <f>IF(E304="neattiecas",1,IF(E304="atbilst pilnībā",10,IF(E304="atbilst daļēji",100,IF(E304="neatbilst",1000,0))))</f>
        <v>10</v>
      </c>
      <c r="AV304" s="113">
        <v>295</v>
      </c>
      <c r="AW304" s="113" t="s">
        <v>672</v>
      </c>
      <c r="AX304" s="113"/>
      <c r="AY304" s="43"/>
      <c r="AZ304" s="41"/>
      <c r="BA304" s="15"/>
      <c r="BB304" s="15"/>
      <c r="BC304" s="105"/>
      <c r="BD304" s="6"/>
      <c r="BE304" s="6"/>
      <c r="BF304" s="168"/>
      <c r="BG304" s="6"/>
      <c r="BH304" s="57"/>
    </row>
    <row r="305" spans="1:60" s="7" customFormat="1" ht="132.75" hidden="1" customHeight="1" outlineLevel="2" x14ac:dyDescent="0.25">
      <c r="A305" s="76">
        <v>296</v>
      </c>
      <c r="B305" s="190" t="s">
        <v>263</v>
      </c>
      <c r="C305" s="190"/>
      <c r="D305" s="55" t="s">
        <v>296</v>
      </c>
      <c r="E305" s="99" t="s">
        <v>75</v>
      </c>
      <c r="F305" s="42">
        <f>COUNTA(H305:R305)</f>
        <v>0</v>
      </c>
      <c r="G305" s="33">
        <f>COUNTA(S305:AT305)</f>
        <v>0</v>
      </c>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13">
        <f>IF(E305="neattiecas",1,IF(E305="atbilst pilnībā",10,IF(E305="atbilst daļēji",100,IF(E305="neatbilst",1000,0))))</f>
        <v>1</v>
      </c>
      <c r="AV305" s="113">
        <v>296</v>
      </c>
      <c r="AW305" s="113" t="s">
        <v>672</v>
      </c>
      <c r="AX305" s="113"/>
      <c r="AY305" s="43"/>
      <c r="AZ305" s="41"/>
      <c r="BA305" s="15"/>
      <c r="BB305" s="15"/>
      <c r="BC305" s="105"/>
      <c r="BD305" s="6"/>
      <c r="BE305" s="6"/>
      <c r="BF305" s="168"/>
      <c r="BG305" s="6"/>
      <c r="BH305" s="174" t="s">
        <v>730</v>
      </c>
    </row>
    <row r="306" spans="1:60" ht="35.1" customHeight="1" outlineLevel="1" collapsed="1" x14ac:dyDescent="0.25">
      <c r="A306" s="76">
        <v>297</v>
      </c>
      <c r="B306" s="56" t="s">
        <v>144</v>
      </c>
      <c r="C306" s="191" t="s">
        <v>59</v>
      </c>
      <c r="D306" s="192"/>
      <c r="E306" s="98" t="str">
        <f>IF(AU306&gt;999,"neatbilst",IF(AU306&gt;99,"atbilst daļēji",IF(AU306&gt;9,"atbilst pilnībā",IF(AU306&gt;0,"neattiecas",0))))</f>
        <v>atbilst daļēji</v>
      </c>
      <c r="F306" s="48">
        <f>SUM(F307:F308)</f>
        <v>1</v>
      </c>
      <c r="G306" s="48">
        <f>SUM(G307:G308)</f>
        <v>0</v>
      </c>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113">
        <f>SUM(AU307:AU308)</f>
        <v>110</v>
      </c>
      <c r="AV306" s="113">
        <v>297</v>
      </c>
      <c r="AW306" s="113"/>
      <c r="AX306" s="113" t="s">
        <v>149</v>
      </c>
      <c r="AY306" s="48">
        <f>N8</f>
        <v>3</v>
      </c>
      <c r="AZ306" s="50"/>
      <c r="BA306" s="51">
        <f>MIN(BA307:BA308)</f>
        <v>0</v>
      </c>
      <c r="BB306" s="51">
        <f>MAX(BB307:BB308)</f>
        <v>45839</v>
      </c>
      <c r="BC306" s="104"/>
      <c r="BD306" s="50"/>
      <c r="BE306" s="52"/>
      <c r="BF306" s="53"/>
      <c r="BG306" s="53"/>
      <c r="BH306" s="58"/>
    </row>
    <row r="307" spans="1:60" s="7" customFormat="1" ht="42" hidden="1" customHeight="1" outlineLevel="2" x14ac:dyDescent="0.25">
      <c r="A307" s="76">
        <v>298</v>
      </c>
      <c r="B307" s="193" t="s">
        <v>265</v>
      </c>
      <c r="C307" s="194"/>
      <c r="D307" s="55" t="s">
        <v>599</v>
      </c>
      <c r="E307" s="99" t="s">
        <v>73</v>
      </c>
      <c r="F307" s="42">
        <f>COUNTA(H307:R307)</f>
        <v>0</v>
      </c>
      <c r="G307" s="33">
        <f>COUNTA(S307:AT307)</f>
        <v>0</v>
      </c>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13">
        <f>IF(E307="neattiecas",1,IF(E307="atbilst pilnībā",10,IF(E307="atbilst daļēji",100,IF(E307="neatbilst",1000,0))))</f>
        <v>10</v>
      </c>
      <c r="AV307" s="113">
        <v>298</v>
      </c>
      <c r="AW307" s="113" t="s">
        <v>672</v>
      </c>
      <c r="AX307" s="113"/>
      <c r="AY307" s="43"/>
      <c r="AZ307" s="41"/>
      <c r="BA307" s="15"/>
      <c r="BB307" s="15"/>
      <c r="BC307" s="105"/>
      <c r="BD307" s="6"/>
      <c r="BE307" s="6"/>
      <c r="BF307" s="168"/>
      <c r="BG307" s="6"/>
      <c r="BH307" s="57"/>
    </row>
    <row r="308" spans="1:60" s="7" customFormat="1" ht="89.25" hidden="1" outlineLevel="2" x14ac:dyDescent="0.25">
      <c r="A308" s="76">
        <v>299</v>
      </c>
      <c r="B308" s="193" t="s">
        <v>266</v>
      </c>
      <c r="C308" s="194"/>
      <c r="D308" s="55" t="s">
        <v>758</v>
      </c>
      <c r="E308" s="99" t="s">
        <v>74</v>
      </c>
      <c r="F308" s="42">
        <f>COUNTA(H308:R308)</f>
        <v>1</v>
      </c>
      <c r="G308" s="33">
        <f>COUNTA(S308:AT308)</f>
        <v>0</v>
      </c>
      <c r="H308" s="17"/>
      <c r="I308" s="17"/>
      <c r="J308" s="17"/>
      <c r="K308" s="17"/>
      <c r="L308" s="17" t="s">
        <v>683</v>
      </c>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13">
        <f>IF(E308="neattiecas",1,IF(E308="atbilst pilnībā",10,IF(E308="atbilst daļēji",100,IF(E308="neatbilst",1000,0))))</f>
        <v>100</v>
      </c>
      <c r="AV308" s="113">
        <v>299</v>
      </c>
      <c r="AW308" s="113" t="s">
        <v>672</v>
      </c>
      <c r="AX308" s="113"/>
      <c r="AY308" s="43"/>
      <c r="AZ308" s="41">
        <v>3</v>
      </c>
      <c r="BA308" s="6" t="s">
        <v>741</v>
      </c>
      <c r="BB308" s="15">
        <v>45839</v>
      </c>
      <c r="BC308" s="105" t="s">
        <v>82</v>
      </c>
      <c r="BD308" s="6" t="s">
        <v>753</v>
      </c>
      <c r="BE308" s="6" t="s">
        <v>741</v>
      </c>
      <c r="BF308" s="6" t="s">
        <v>741</v>
      </c>
      <c r="BG308" s="6" t="s">
        <v>741</v>
      </c>
      <c r="BH308" s="187" t="s">
        <v>759</v>
      </c>
    </row>
    <row r="309" spans="1:60" ht="34.5" customHeight="1" outlineLevel="1" collapsed="1" x14ac:dyDescent="0.25">
      <c r="A309" s="76">
        <v>300</v>
      </c>
      <c r="B309" s="56" t="s">
        <v>145</v>
      </c>
      <c r="C309" s="191" t="s">
        <v>80</v>
      </c>
      <c r="D309" s="192"/>
      <c r="E309" s="98" t="str">
        <f>IF(AU309&gt;999,"neatbilst",IF(AU309&gt;99,"atbilst daļēji",IF(AU309&gt;9,"atbilst pilnībā",IF(AU309&gt;0,"neattiecas",0))))</f>
        <v>atbilst daļēji</v>
      </c>
      <c r="F309" s="48">
        <f>SUM(F310:F310)</f>
        <v>2</v>
      </c>
      <c r="G309" s="48">
        <f>SUM(G310:G310)</f>
        <v>1</v>
      </c>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113">
        <f>SUM(AU310:AU310)</f>
        <v>100</v>
      </c>
      <c r="AV309" s="113">
        <v>300</v>
      </c>
      <c r="AW309" s="113"/>
      <c r="AX309" s="113" t="s">
        <v>149</v>
      </c>
      <c r="AY309" s="48">
        <f>O8</f>
        <v>3</v>
      </c>
      <c r="AZ309" s="50"/>
      <c r="BA309" s="51">
        <f>MIN(BA310:BA310)</f>
        <v>45658</v>
      </c>
      <c r="BB309" s="51">
        <f>MAX(BB310:BB310)</f>
        <v>45744</v>
      </c>
      <c r="BC309" s="104"/>
      <c r="BD309" s="50"/>
      <c r="BE309" s="52"/>
      <c r="BF309" s="53"/>
      <c r="BG309" s="53"/>
      <c r="BH309" s="58"/>
    </row>
    <row r="310" spans="1:60" s="7" customFormat="1" ht="232.5" hidden="1" customHeight="1" outlineLevel="2" x14ac:dyDescent="0.25">
      <c r="A310" s="76">
        <v>301</v>
      </c>
      <c r="B310" s="193" t="s">
        <v>267</v>
      </c>
      <c r="C310" s="194"/>
      <c r="D310" s="55" t="s">
        <v>600</v>
      </c>
      <c r="E310" s="99" t="s">
        <v>74</v>
      </c>
      <c r="F310" s="42">
        <f>COUNTA(H310:R310)</f>
        <v>2</v>
      </c>
      <c r="G310" s="33">
        <f>COUNTA(S310:AT310)</f>
        <v>1</v>
      </c>
      <c r="H310" s="17" t="s">
        <v>683</v>
      </c>
      <c r="I310" s="17"/>
      <c r="J310" s="17" t="s">
        <v>683</v>
      </c>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t="s">
        <v>683</v>
      </c>
      <c r="AS310" s="17"/>
      <c r="AT310" s="17"/>
      <c r="AU310" s="113">
        <f>IF(E310="neattiecas",1,IF(E310="atbilst pilnībā",10,IF(E310="atbilst daļēji",100,IF(E310="neatbilst",1000,0))))</f>
        <v>100</v>
      </c>
      <c r="AV310" s="113">
        <v>301</v>
      </c>
      <c r="AW310" s="113" t="s">
        <v>672</v>
      </c>
      <c r="AX310" s="113"/>
      <c r="AY310" s="43"/>
      <c r="AZ310" s="41">
        <v>4</v>
      </c>
      <c r="BA310" s="15">
        <v>45658</v>
      </c>
      <c r="BB310" s="15">
        <v>45744</v>
      </c>
      <c r="BC310" s="105" t="s">
        <v>81</v>
      </c>
      <c r="BD310" s="6" t="s">
        <v>681</v>
      </c>
      <c r="BE310" s="6" t="s">
        <v>741</v>
      </c>
      <c r="BF310" s="168" t="s">
        <v>741</v>
      </c>
      <c r="BG310" s="6" t="s">
        <v>741</v>
      </c>
      <c r="BH310" s="57" t="s">
        <v>802</v>
      </c>
    </row>
    <row r="311" spans="1:60" ht="35.1" customHeight="1" outlineLevel="1" collapsed="1" x14ac:dyDescent="0.25">
      <c r="A311" s="76">
        <v>302</v>
      </c>
      <c r="B311" s="56" t="s">
        <v>146</v>
      </c>
      <c r="C311" s="191" t="s">
        <v>53</v>
      </c>
      <c r="D311" s="192"/>
      <c r="E311" s="98" t="str">
        <f>IF(AU311&gt;999,"neatbilst",IF(AU311&gt;99,"atbilst daļēji",IF(AU311&gt;9,"atbilst pilnībā",IF(AU311&gt;0,"neattiecas",0))))</f>
        <v>atbilst daļēji</v>
      </c>
      <c r="F311" s="48">
        <f>SUM(F312:F314)</f>
        <v>4</v>
      </c>
      <c r="G311" s="48">
        <f>SUM(G312:G314)</f>
        <v>3</v>
      </c>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113">
        <f>SUM(AU312:AU314)</f>
        <v>300</v>
      </c>
      <c r="AV311" s="113">
        <v>302</v>
      </c>
      <c r="AW311" s="113"/>
      <c r="AX311" s="113" t="s">
        <v>149</v>
      </c>
      <c r="AY311" s="48">
        <f>P8</f>
        <v>44</v>
      </c>
      <c r="AZ311" s="50"/>
      <c r="BA311" s="51">
        <f>MIN(BA312:BA314)</f>
        <v>45748</v>
      </c>
      <c r="BB311" s="51">
        <f>MAX(BB312:BB314)</f>
        <v>45870</v>
      </c>
      <c r="BC311" s="104"/>
      <c r="BD311" s="50"/>
      <c r="BE311" s="52"/>
      <c r="BF311" s="53"/>
      <c r="BG311" s="53"/>
      <c r="BH311" s="58"/>
    </row>
    <row r="312" spans="1:60" s="7" customFormat="1" ht="183.95" hidden="1" customHeight="1" outlineLevel="2" x14ac:dyDescent="0.25">
      <c r="A312" s="76">
        <v>303</v>
      </c>
      <c r="B312" s="193" t="s">
        <v>270</v>
      </c>
      <c r="C312" s="194"/>
      <c r="D312" s="54" t="s">
        <v>601</v>
      </c>
      <c r="E312" s="99" t="s">
        <v>74</v>
      </c>
      <c r="F312" s="42">
        <f>COUNTA(H312:R312)</f>
        <v>1</v>
      </c>
      <c r="G312" s="33">
        <f>COUNTA(S312:AT312)</f>
        <v>2</v>
      </c>
      <c r="H312" s="17"/>
      <c r="I312" s="17"/>
      <c r="J312" s="17" t="s">
        <v>683</v>
      </c>
      <c r="K312" s="17"/>
      <c r="L312" s="17"/>
      <c r="M312" s="17"/>
      <c r="N312" s="17"/>
      <c r="O312" s="17"/>
      <c r="P312" s="17"/>
      <c r="Q312" s="17"/>
      <c r="R312" s="17"/>
      <c r="S312" s="17"/>
      <c r="T312" s="17"/>
      <c r="U312" s="17" t="s">
        <v>683</v>
      </c>
      <c r="V312" s="17" t="s">
        <v>683</v>
      </c>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13">
        <f>IF(E312="neattiecas",1,IF(E312="atbilst pilnībā",10,IF(E312="atbilst daļēji",100,IF(E312="neatbilst",1000,0))))</f>
        <v>100</v>
      </c>
      <c r="AV312" s="113">
        <v>303</v>
      </c>
      <c r="AW312" s="113" t="s">
        <v>672</v>
      </c>
      <c r="AX312" s="113"/>
      <c r="AY312" s="43"/>
      <c r="AZ312" s="41">
        <v>2</v>
      </c>
      <c r="BA312" s="15">
        <v>45748</v>
      </c>
      <c r="BB312" s="15">
        <v>45838</v>
      </c>
      <c r="BC312" s="105" t="s">
        <v>82</v>
      </c>
      <c r="BD312" s="6" t="s">
        <v>681</v>
      </c>
      <c r="BE312" s="6" t="s">
        <v>741</v>
      </c>
      <c r="BF312" s="6" t="s">
        <v>741</v>
      </c>
      <c r="BG312" s="6" t="s">
        <v>741</v>
      </c>
      <c r="BH312" s="174" t="s">
        <v>728</v>
      </c>
    </row>
    <row r="313" spans="1:60" s="7" customFormat="1" ht="179.25" hidden="1" customHeight="1" outlineLevel="2" x14ac:dyDescent="0.25">
      <c r="A313" s="76">
        <v>304</v>
      </c>
      <c r="B313" s="193" t="s">
        <v>269</v>
      </c>
      <c r="C313" s="194"/>
      <c r="D313" s="54" t="s">
        <v>660</v>
      </c>
      <c r="E313" s="99" t="s">
        <v>74</v>
      </c>
      <c r="F313" s="42">
        <f>COUNTA(H313:R313)</f>
        <v>2</v>
      </c>
      <c r="G313" s="33">
        <f>COUNTA(S313:AT313)</f>
        <v>1</v>
      </c>
      <c r="H313" s="17"/>
      <c r="I313" s="17"/>
      <c r="J313" s="17" t="s">
        <v>683</v>
      </c>
      <c r="K313" s="17"/>
      <c r="L313" s="17"/>
      <c r="M313" s="17"/>
      <c r="N313" s="17"/>
      <c r="O313" s="17" t="s">
        <v>683</v>
      </c>
      <c r="P313" s="17"/>
      <c r="Q313" s="17"/>
      <c r="R313" s="17"/>
      <c r="S313" s="17"/>
      <c r="T313" s="17"/>
      <c r="U313" s="17" t="s">
        <v>683</v>
      </c>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13">
        <f>IF(E313="neattiecas",1,IF(E313="atbilst pilnībā",10,IF(E313="atbilst daļēji",100,IF(E313="neatbilst",1000,0))))</f>
        <v>100</v>
      </c>
      <c r="AV313" s="113">
        <v>304</v>
      </c>
      <c r="AW313" s="113" t="s">
        <v>672</v>
      </c>
      <c r="AX313" s="113"/>
      <c r="AY313" s="43"/>
      <c r="AZ313" s="41">
        <v>2</v>
      </c>
      <c r="BA313" s="15">
        <v>45748</v>
      </c>
      <c r="BB313" s="15">
        <v>45838</v>
      </c>
      <c r="BC313" s="105" t="s">
        <v>82</v>
      </c>
      <c r="BD313" s="6" t="s">
        <v>681</v>
      </c>
      <c r="BE313" s="6" t="s">
        <v>741</v>
      </c>
      <c r="BF313" s="6" t="s">
        <v>741</v>
      </c>
      <c r="BG313" s="6" t="s">
        <v>741</v>
      </c>
      <c r="BH313" s="174" t="s">
        <v>729</v>
      </c>
    </row>
    <row r="314" spans="1:60" s="7" customFormat="1" ht="138.75" hidden="1" customHeight="1" outlineLevel="2" x14ac:dyDescent="0.25">
      <c r="A314" s="76">
        <v>305</v>
      </c>
      <c r="B314" s="193" t="s">
        <v>268</v>
      </c>
      <c r="C314" s="194"/>
      <c r="D314" s="55" t="s">
        <v>661</v>
      </c>
      <c r="E314" s="99" t="s">
        <v>74</v>
      </c>
      <c r="F314" s="42">
        <f>COUNTA(H314:R314)</f>
        <v>1</v>
      </c>
      <c r="G314" s="33">
        <f>COUNTA(S314:AT314)</f>
        <v>0</v>
      </c>
      <c r="H314" s="17"/>
      <c r="I314" s="17"/>
      <c r="J314" s="17" t="s">
        <v>683</v>
      </c>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13">
        <f>IF(E314="neattiecas",1,IF(E314="atbilst pilnībā",10,IF(E314="atbilst daļēji",100,IF(E314="neatbilst",1000,0))))</f>
        <v>100</v>
      </c>
      <c r="AV314" s="113">
        <v>305</v>
      </c>
      <c r="AW314" s="113" t="s">
        <v>672</v>
      </c>
      <c r="AX314" s="113"/>
      <c r="AY314" s="43"/>
      <c r="AZ314" s="41">
        <v>1</v>
      </c>
      <c r="BA314" s="6" t="s">
        <v>741</v>
      </c>
      <c r="BB314" s="15">
        <v>45870</v>
      </c>
      <c r="BC314" s="105" t="s">
        <v>82</v>
      </c>
      <c r="BD314" s="6" t="s">
        <v>681</v>
      </c>
      <c r="BE314" s="6" t="s">
        <v>741</v>
      </c>
      <c r="BF314" s="6" t="s">
        <v>741</v>
      </c>
      <c r="BG314" s="6" t="s">
        <v>741</v>
      </c>
      <c r="BH314" s="174" t="s">
        <v>743</v>
      </c>
    </row>
    <row r="315" spans="1:60" ht="35.1" customHeight="1" outlineLevel="1" collapsed="1" x14ac:dyDescent="0.25">
      <c r="A315" s="76">
        <v>306</v>
      </c>
      <c r="B315" s="56" t="s">
        <v>147</v>
      </c>
      <c r="C315" s="191" t="s">
        <v>54</v>
      </c>
      <c r="D315" s="192"/>
      <c r="E315" s="98" t="str">
        <f>IF(AU315&gt;999,"neatbilst",IF(AU315&gt;99,"atbilst daļēji",IF(AU315&gt;9,"atbilst pilnībā",IF(AU315&gt;0,"neattiecas",0))))</f>
        <v>neatbilst</v>
      </c>
      <c r="F315" s="48">
        <f>SUM(F316:F324)</f>
        <v>6</v>
      </c>
      <c r="G315" s="48">
        <f>SUM(G316:G324)</f>
        <v>4</v>
      </c>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113">
        <f>SUM(AU316:AU324)</f>
        <v>2340</v>
      </c>
      <c r="AV315" s="113">
        <v>306</v>
      </c>
      <c r="AW315" s="113"/>
      <c r="AX315" s="113" t="s">
        <v>149</v>
      </c>
      <c r="AY315" s="48">
        <f>Q8</f>
        <v>13</v>
      </c>
      <c r="AZ315" s="50"/>
      <c r="BA315" s="51">
        <f>MIN(BA316:BA324)</f>
        <v>45748</v>
      </c>
      <c r="BB315" s="51">
        <f>MAX(BB316:BB324)</f>
        <v>46388</v>
      </c>
      <c r="BC315" s="104"/>
      <c r="BD315" s="50"/>
      <c r="BE315" s="52"/>
      <c r="BF315" s="53"/>
      <c r="BG315" s="53"/>
      <c r="BH315" s="58"/>
    </row>
    <row r="316" spans="1:60" s="7" customFormat="1" ht="189.75" hidden="1" customHeight="1" outlineLevel="2" x14ac:dyDescent="0.25">
      <c r="A316" s="76">
        <v>307</v>
      </c>
      <c r="B316" s="193" t="s">
        <v>271</v>
      </c>
      <c r="C316" s="194"/>
      <c r="D316" s="55" t="s">
        <v>632</v>
      </c>
      <c r="E316" s="99" t="s">
        <v>74</v>
      </c>
      <c r="F316" s="42">
        <f t="shared" ref="F316:F324" si="44">COUNTA(H316:R316)</f>
        <v>1</v>
      </c>
      <c r="G316" s="33">
        <f t="shared" ref="G316:G324" si="45">COUNTA(S316:AT316)</f>
        <v>1</v>
      </c>
      <c r="H316" s="17"/>
      <c r="I316" s="17"/>
      <c r="J316" s="17"/>
      <c r="K316" s="17"/>
      <c r="L316" s="17" t="s">
        <v>683</v>
      </c>
      <c r="M316" s="17"/>
      <c r="N316" s="17"/>
      <c r="O316" s="17"/>
      <c r="P316" s="17"/>
      <c r="Q316" s="17"/>
      <c r="R316" s="17"/>
      <c r="S316" s="17"/>
      <c r="T316" s="17" t="s">
        <v>683</v>
      </c>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13">
        <f t="shared" ref="AU316:AU324" si="46">IF(E316="neattiecas",1,IF(E316="atbilst pilnībā",10,IF(E316="atbilst daļēji",100,IF(E316="neatbilst",1000,0))))</f>
        <v>100</v>
      </c>
      <c r="AV316" s="113">
        <v>307</v>
      </c>
      <c r="AW316" s="113" t="s">
        <v>672</v>
      </c>
      <c r="AX316" s="113"/>
      <c r="AY316" s="43"/>
      <c r="AZ316" s="41">
        <v>2</v>
      </c>
      <c r="BA316" s="15">
        <v>45748</v>
      </c>
      <c r="BB316" s="15">
        <v>45839</v>
      </c>
      <c r="BC316" s="105" t="s">
        <v>82</v>
      </c>
      <c r="BD316" s="6" t="s">
        <v>747</v>
      </c>
      <c r="BE316" s="6" t="s">
        <v>741</v>
      </c>
      <c r="BF316" s="168" t="s">
        <v>741</v>
      </c>
      <c r="BG316" s="6" t="s">
        <v>741</v>
      </c>
      <c r="BH316" s="181" t="s">
        <v>726</v>
      </c>
    </row>
    <row r="317" spans="1:60" s="7" customFormat="1" ht="72" hidden="1" customHeight="1" outlineLevel="2" x14ac:dyDescent="0.25">
      <c r="A317" s="76">
        <v>308</v>
      </c>
      <c r="B317" s="193" t="s">
        <v>272</v>
      </c>
      <c r="C317" s="194"/>
      <c r="D317" s="55" t="s">
        <v>608</v>
      </c>
      <c r="E317" s="99" t="s">
        <v>73</v>
      </c>
      <c r="F317" s="42">
        <f t="shared" si="44"/>
        <v>0</v>
      </c>
      <c r="G317" s="33">
        <f t="shared" si="45"/>
        <v>0</v>
      </c>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13">
        <f t="shared" si="46"/>
        <v>10</v>
      </c>
      <c r="AV317" s="113">
        <v>308</v>
      </c>
      <c r="AW317" s="113" t="s">
        <v>672</v>
      </c>
      <c r="AX317" s="113"/>
      <c r="AY317" s="43"/>
      <c r="AZ317" s="41"/>
      <c r="BA317" s="15"/>
      <c r="BB317" s="15"/>
      <c r="BC317" s="105"/>
      <c r="BD317" s="6"/>
      <c r="BE317" s="6"/>
      <c r="BF317" s="168"/>
      <c r="BG317" s="6"/>
      <c r="BH317" s="57"/>
    </row>
    <row r="318" spans="1:60" s="7" customFormat="1" ht="146.25" hidden="1" customHeight="1" outlineLevel="2" x14ac:dyDescent="0.25">
      <c r="A318" s="76">
        <v>309</v>
      </c>
      <c r="B318" s="193" t="s">
        <v>273</v>
      </c>
      <c r="C318" s="194"/>
      <c r="D318" s="55" t="s">
        <v>609</v>
      </c>
      <c r="E318" s="99" t="s">
        <v>78</v>
      </c>
      <c r="F318" s="42">
        <f t="shared" si="44"/>
        <v>2</v>
      </c>
      <c r="G318" s="33">
        <f t="shared" si="45"/>
        <v>1</v>
      </c>
      <c r="H318" s="17"/>
      <c r="I318" s="17"/>
      <c r="J318" s="17"/>
      <c r="K318" s="17"/>
      <c r="L318" s="17"/>
      <c r="M318" s="17"/>
      <c r="N318" s="17" t="s">
        <v>683</v>
      </c>
      <c r="O318" s="17"/>
      <c r="P318" s="17"/>
      <c r="Q318" s="17"/>
      <c r="R318" s="17" t="s">
        <v>683</v>
      </c>
      <c r="S318" s="17"/>
      <c r="T318" s="17"/>
      <c r="U318" s="17"/>
      <c r="V318" s="17"/>
      <c r="W318" s="17"/>
      <c r="X318" s="17" t="s">
        <v>683</v>
      </c>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13">
        <f t="shared" si="46"/>
        <v>1000</v>
      </c>
      <c r="AV318" s="113">
        <v>309</v>
      </c>
      <c r="AW318" s="113" t="s">
        <v>672</v>
      </c>
      <c r="AX318" s="113"/>
      <c r="AY318" s="43"/>
      <c r="AZ318" s="41">
        <v>3</v>
      </c>
      <c r="BA318" s="6" t="s">
        <v>741</v>
      </c>
      <c r="BB318" s="15">
        <v>46388</v>
      </c>
      <c r="BC318" s="105" t="s">
        <v>82</v>
      </c>
      <c r="BD318" s="6" t="s">
        <v>747</v>
      </c>
      <c r="BE318" s="6" t="s">
        <v>739</v>
      </c>
      <c r="BF318" s="168" t="s">
        <v>741</v>
      </c>
      <c r="BG318" s="168" t="s">
        <v>741</v>
      </c>
      <c r="BH318" s="179" t="s">
        <v>727</v>
      </c>
    </row>
    <row r="319" spans="1:60" s="7" customFormat="1" ht="106.5" hidden="1" customHeight="1" outlineLevel="2" x14ac:dyDescent="0.25">
      <c r="A319" s="76">
        <v>310</v>
      </c>
      <c r="B319" s="193" t="s">
        <v>274</v>
      </c>
      <c r="C319" s="194"/>
      <c r="D319" s="55" t="s">
        <v>610</v>
      </c>
      <c r="E319" s="99" t="s">
        <v>73</v>
      </c>
      <c r="F319" s="42">
        <f t="shared" si="44"/>
        <v>0</v>
      </c>
      <c r="G319" s="33">
        <f t="shared" si="45"/>
        <v>0</v>
      </c>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13">
        <f t="shared" si="46"/>
        <v>10</v>
      </c>
      <c r="AV319" s="113">
        <v>310</v>
      </c>
      <c r="AW319" s="113" t="s">
        <v>672</v>
      </c>
      <c r="AX319" s="113"/>
      <c r="AY319" s="43"/>
      <c r="AZ319" s="41"/>
      <c r="BA319" s="15"/>
      <c r="BB319" s="15"/>
      <c r="BC319" s="105"/>
      <c r="BD319" s="6"/>
      <c r="BE319" s="6"/>
      <c r="BF319" s="168"/>
      <c r="BG319" s="6"/>
      <c r="BH319" s="57"/>
    </row>
    <row r="320" spans="1:60" s="7" customFormat="1" ht="150.75" hidden="1" customHeight="1" outlineLevel="2" x14ac:dyDescent="0.25">
      <c r="A320" s="76">
        <v>311</v>
      </c>
      <c r="B320" s="193" t="s">
        <v>275</v>
      </c>
      <c r="C320" s="194"/>
      <c r="D320" s="55" t="s">
        <v>779</v>
      </c>
      <c r="E320" s="99" t="s">
        <v>74</v>
      </c>
      <c r="F320" s="42">
        <f t="shared" si="44"/>
        <v>2</v>
      </c>
      <c r="G320" s="33">
        <f t="shared" si="45"/>
        <v>1</v>
      </c>
      <c r="H320" s="17"/>
      <c r="I320" s="17"/>
      <c r="J320" s="17"/>
      <c r="K320" s="17"/>
      <c r="L320" s="17"/>
      <c r="M320" s="17"/>
      <c r="N320" s="17"/>
      <c r="O320" s="17"/>
      <c r="P320" s="17"/>
      <c r="Q320" s="17" t="s">
        <v>683</v>
      </c>
      <c r="R320" s="17" t="s">
        <v>683</v>
      </c>
      <c r="S320" s="17"/>
      <c r="T320" s="17"/>
      <c r="U320" s="17"/>
      <c r="V320" s="17"/>
      <c r="W320" s="17"/>
      <c r="X320" s="17" t="s">
        <v>683</v>
      </c>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13">
        <f t="shared" si="46"/>
        <v>100</v>
      </c>
      <c r="AV320" s="113">
        <v>311</v>
      </c>
      <c r="AW320" s="113" t="s">
        <v>672</v>
      </c>
      <c r="AX320" s="113"/>
      <c r="AY320" s="43"/>
      <c r="AZ320" s="41">
        <v>3</v>
      </c>
      <c r="BA320" s="6" t="s">
        <v>741</v>
      </c>
      <c r="BB320" s="15">
        <v>46388</v>
      </c>
      <c r="BC320" s="105" t="s">
        <v>82</v>
      </c>
      <c r="BD320" s="6" t="s">
        <v>747</v>
      </c>
      <c r="BE320" s="6" t="s">
        <v>751</v>
      </c>
      <c r="BF320" s="168" t="s">
        <v>741</v>
      </c>
      <c r="BG320" s="168" t="s">
        <v>741</v>
      </c>
      <c r="BH320" s="181" t="s">
        <v>780</v>
      </c>
    </row>
    <row r="321" spans="1:60" s="7" customFormat="1" ht="45" hidden="1" customHeight="1" outlineLevel="2" x14ac:dyDescent="0.25">
      <c r="A321" s="76">
        <v>312</v>
      </c>
      <c r="B321" s="190" t="s">
        <v>279</v>
      </c>
      <c r="C321" s="190"/>
      <c r="D321" s="55" t="s">
        <v>611</v>
      </c>
      <c r="E321" s="99" t="s">
        <v>78</v>
      </c>
      <c r="F321" s="42">
        <f t="shared" si="44"/>
        <v>0</v>
      </c>
      <c r="G321" s="33">
        <f t="shared" si="45"/>
        <v>0</v>
      </c>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13">
        <f t="shared" si="46"/>
        <v>1000</v>
      </c>
      <c r="AV321" s="113">
        <v>312</v>
      </c>
      <c r="AW321" s="113" t="s">
        <v>672</v>
      </c>
      <c r="AX321" s="113"/>
      <c r="AY321" s="43"/>
      <c r="AZ321" s="41">
        <v>3</v>
      </c>
      <c r="BA321" s="6" t="s">
        <v>741</v>
      </c>
      <c r="BB321" s="15">
        <v>46388</v>
      </c>
      <c r="BC321" s="105" t="s">
        <v>82</v>
      </c>
      <c r="BD321" s="6" t="s">
        <v>747</v>
      </c>
      <c r="BE321" s="6" t="s">
        <v>782</v>
      </c>
      <c r="BF321" s="168" t="s">
        <v>741</v>
      </c>
      <c r="BG321" s="6" t="s">
        <v>741</v>
      </c>
      <c r="BH321" s="179" t="s">
        <v>781</v>
      </c>
    </row>
    <row r="322" spans="1:60" s="7" customFormat="1" ht="223.5" hidden="1" customHeight="1" outlineLevel="2" x14ac:dyDescent="0.25">
      <c r="A322" s="76">
        <v>313</v>
      </c>
      <c r="B322" s="193" t="s">
        <v>276</v>
      </c>
      <c r="C322" s="194"/>
      <c r="D322" s="55" t="s">
        <v>612</v>
      </c>
      <c r="E322" s="99" t="s">
        <v>74</v>
      </c>
      <c r="F322" s="42">
        <f t="shared" si="44"/>
        <v>1</v>
      </c>
      <c r="G322" s="33">
        <f t="shared" si="45"/>
        <v>1</v>
      </c>
      <c r="H322" s="17"/>
      <c r="I322" s="17"/>
      <c r="J322" s="17" t="s">
        <v>683</v>
      </c>
      <c r="K322" s="17"/>
      <c r="L322" s="17"/>
      <c r="M322" s="17"/>
      <c r="N322" s="17"/>
      <c r="O322" s="17"/>
      <c r="P322" s="17"/>
      <c r="Q322" s="17"/>
      <c r="R322" s="17"/>
      <c r="S322" s="17"/>
      <c r="T322" s="17"/>
      <c r="U322" s="17"/>
      <c r="V322" s="17" t="s">
        <v>683</v>
      </c>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13">
        <f t="shared" si="46"/>
        <v>100</v>
      </c>
      <c r="AV322" s="113">
        <v>313</v>
      </c>
      <c r="AW322" s="113" t="s">
        <v>672</v>
      </c>
      <c r="AX322" s="113"/>
      <c r="AY322" s="43"/>
      <c r="AZ322" s="41">
        <v>1</v>
      </c>
      <c r="BA322" s="6" t="s">
        <v>741</v>
      </c>
      <c r="BB322" s="15">
        <v>45781</v>
      </c>
      <c r="BC322" s="105" t="s">
        <v>82</v>
      </c>
      <c r="BD322" s="6" t="s">
        <v>681</v>
      </c>
      <c r="BE322" s="6" t="s">
        <v>741</v>
      </c>
      <c r="BF322" s="168" t="s">
        <v>741</v>
      </c>
      <c r="BG322" s="6" t="s">
        <v>741</v>
      </c>
      <c r="BH322" s="174" t="s">
        <v>749</v>
      </c>
    </row>
    <row r="323" spans="1:60" s="7" customFormat="1" ht="96.75" hidden="1" customHeight="1" outlineLevel="2" x14ac:dyDescent="0.25">
      <c r="A323" s="76">
        <v>314</v>
      </c>
      <c r="B323" s="193" t="s">
        <v>277</v>
      </c>
      <c r="C323" s="194"/>
      <c r="D323" s="55" t="s">
        <v>613</v>
      </c>
      <c r="E323" s="99" t="s">
        <v>73</v>
      </c>
      <c r="F323" s="42">
        <f t="shared" si="44"/>
        <v>0</v>
      </c>
      <c r="G323" s="33">
        <f t="shared" si="45"/>
        <v>0</v>
      </c>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13">
        <f t="shared" si="46"/>
        <v>10</v>
      </c>
      <c r="AV323" s="113">
        <v>314</v>
      </c>
      <c r="AW323" s="113" t="s">
        <v>672</v>
      </c>
      <c r="AX323" s="113"/>
      <c r="AY323" s="43"/>
      <c r="AZ323" s="41"/>
      <c r="BA323" s="15"/>
      <c r="BB323" s="15"/>
      <c r="BC323" s="105"/>
      <c r="BD323" s="6"/>
      <c r="BE323" s="6"/>
      <c r="BF323" s="168"/>
      <c r="BG323" s="6"/>
      <c r="BH323" s="174" t="s">
        <v>750</v>
      </c>
    </row>
    <row r="324" spans="1:60" s="7" customFormat="1" ht="85.5" hidden="1" customHeight="1" outlineLevel="2" x14ac:dyDescent="0.25">
      <c r="A324" s="76">
        <v>315</v>
      </c>
      <c r="B324" s="193" t="s">
        <v>278</v>
      </c>
      <c r="C324" s="194"/>
      <c r="D324" s="55" t="s">
        <v>614</v>
      </c>
      <c r="E324" s="99" t="s">
        <v>73</v>
      </c>
      <c r="F324" s="42">
        <f t="shared" si="44"/>
        <v>0</v>
      </c>
      <c r="G324" s="33">
        <f t="shared" si="45"/>
        <v>0</v>
      </c>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13">
        <f t="shared" si="46"/>
        <v>10</v>
      </c>
      <c r="AV324" s="113">
        <v>315</v>
      </c>
      <c r="AW324" s="113" t="s">
        <v>672</v>
      </c>
      <c r="AX324" s="113"/>
      <c r="AY324" s="43"/>
      <c r="AZ324" s="41"/>
      <c r="BA324" s="15"/>
      <c r="BB324" s="15"/>
      <c r="BC324" s="105"/>
      <c r="BD324" s="6"/>
      <c r="BE324" s="6"/>
      <c r="BF324" s="168"/>
      <c r="BG324" s="6"/>
      <c r="BH324" s="57"/>
    </row>
    <row r="325" spans="1:60" ht="35.1" customHeight="1" outlineLevel="1" collapsed="1" x14ac:dyDescent="0.25">
      <c r="A325" s="76">
        <v>316</v>
      </c>
      <c r="B325" s="56" t="s">
        <v>148</v>
      </c>
      <c r="C325" s="191" t="s">
        <v>55</v>
      </c>
      <c r="D325" s="192"/>
      <c r="E325" s="98" t="str">
        <f>IF(AU325&gt;999,"neatbilst",IF(AU325&gt;99,"atbilst daļēji",IF(AU325&gt;9,"atbilst pilnībā",IF(AU325&gt;0,"neattiecas",0))))</f>
        <v>atbilst pilnībā</v>
      </c>
      <c r="F325" s="48">
        <f>SUM(F326:F331)</f>
        <v>0</v>
      </c>
      <c r="G325" s="48">
        <f>SUM(G326:G331)</f>
        <v>0</v>
      </c>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113">
        <f>SUM(AU326:AU331)</f>
        <v>33</v>
      </c>
      <c r="AV325" s="113">
        <v>316</v>
      </c>
      <c r="AW325" s="113"/>
      <c r="AX325" s="113" t="s">
        <v>149</v>
      </c>
      <c r="AY325" s="48">
        <f>R8</f>
        <v>2</v>
      </c>
      <c r="AZ325" s="50"/>
      <c r="BA325" s="51">
        <f>MIN(BA326:BA331)</f>
        <v>0</v>
      </c>
      <c r="BB325" s="51">
        <f>MAX(BB326:BB331)</f>
        <v>0</v>
      </c>
      <c r="BC325" s="104"/>
      <c r="BD325" s="50"/>
      <c r="BE325" s="52"/>
      <c r="BF325" s="53"/>
      <c r="BG325" s="53"/>
      <c r="BH325" s="58"/>
    </row>
    <row r="326" spans="1:60" s="7" customFormat="1" ht="33" hidden="1" customHeight="1" outlineLevel="2" x14ac:dyDescent="0.25">
      <c r="A326" s="76">
        <v>317</v>
      </c>
      <c r="B326" s="190" t="s">
        <v>280</v>
      </c>
      <c r="C326" s="190"/>
      <c r="D326" s="55" t="s">
        <v>602</v>
      </c>
      <c r="E326" s="99" t="s">
        <v>73</v>
      </c>
      <c r="F326" s="42">
        <f t="shared" ref="F326:F331" si="47">COUNTA(H326:R326)</f>
        <v>0</v>
      </c>
      <c r="G326" s="33">
        <f t="shared" ref="G326:G331" si="48">COUNTA(S326:AT326)</f>
        <v>0</v>
      </c>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13">
        <f t="shared" ref="AU326:AU331" si="49">IF(E326="neattiecas",1,IF(E326="atbilst pilnībā",10,IF(E326="atbilst daļēji",100,IF(E326="neatbilst",1000,0))))</f>
        <v>10</v>
      </c>
      <c r="AV326" s="113">
        <v>317</v>
      </c>
      <c r="AW326" s="113" t="s">
        <v>672</v>
      </c>
      <c r="AX326" s="113"/>
      <c r="AY326" s="43"/>
      <c r="AZ326" s="41"/>
      <c r="BA326" s="15"/>
      <c r="BB326" s="15"/>
      <c r="BC326" s="105"/>
      <c r="BD326" s="6"/>
      <c r="BE326" s="6"/>
      <c r="BF326" s="168"/>
      <c r="BG326" s="6"/>
      <c r="BH326" s="57"/>
    </row>
    <row r="327" spans="1:60" s="7" customFormat="1" ht="33" hidden="1" customHeight="1" outlineLevel="2" x14ac:dyDescent="0.25">
      <c r="A327" s="76">
        <v>318</v>
      </c>
      <c r="B327" s="190" t="s">
        <v>281</v>
      </c>
      <c r="C327" s="190"/>
      <c r="D327" s="55" t="s">
        <v>603</v>
      </c>
      <c r="E327" s="99" t="s">
        <v>73</v>
      </c>
      <c r="F327" s="42">
        <f t="shared" si="47"/>
        <v>0</v>
      </c>
      <c r="G327" s="33">
        <f t="shared" si="48"/>
        <v>0</v>
      </c>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13">
        <f t="shared" si="49"/>
        <v>10</v>
      </c>
      <c r="AV327" s="113">
        <v>318</v>
      </c>
      <c r="AW327" s="113" t="s">
        <v>672</v>
      </c>
      <c r="AX327" s="113"/>
      <c r="AY327" s="43"/>
      <c r="AZ327" s="41"/>
      <c r="BA327" s="15"/>
      <c r="BB327" s="15"/>
      <c r="BC327" s="105"/>
      <c r="BD327" s="6"/>
      <c r="BE327" s="6"/>
      <c r="BF327" s="168"/>
      <c r="BG327" s="6"/>
      <c r="BH327" s="57"/>
    </row>
    <row r="328" spans="1:60" s="7" customFormat="1" ht="33" hidden="1" customHeight="1" outlineLevel="2" x14ac:dyDescent="0.25">
      <c r="A328" s="76">
        <v>319</v>
      </c>
      <c r="B328" s="190" t="s">
        <v>282</v>
      </c>
      <c r="C328" s="190"/>
      <c r="D328" s="55" t="s">
        <v>604</v>
      </c>
      <c r="E328" s="99" t="s">
        <v>73</v>
      </c>
      <c r="F328" s="42">
        <f t="shared" si="47"/>
        <v>0</v>
      </c>
      <c r="G328" s="33">
        <f t="shared" si="48"/>
        <v>0</v>
      </c>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13">
        <f t="shared" si="49"/>
        <v>10</v>
      </c>
      <c r="AV328" s="113">
        <v>319</v>
      </c>
      <c r="AW328" s="113" t="s">
        <v>672</v>
      </c>
      <c r="AX328" s="113"/>
      <c r="AY328" s="43"/>
      <c r="AZ328" s="41"/>
      <c r="BA328" s="15"/>
      <c r="BB328" s="15"/>
      <c r="BC328" s="105"/>
      <c r="BD328" s="6"/>
      <c r="BE328" s="6"/>
      <c r="BF328" s="168"/>
      <c r="BG328" s="6"/>
      <c r="BH328" s="57"/>
    </row>
    <row r="329" spans="1:60" s="7" customFormat="1" ht="33" hidden="1" customHeight="1" outlineLevel="2" x14ac:dyDescent="0.25">
      <c r="A329" s="76">
        <v>320</v>
      </c>
      <c r="B329" s="190" t="s">
        <v>283</v>
      </c>
      <c r="C329" s="190"/>
      <c r="D329" s="55" t="s">
        <v>605</v>
      </c>
      <c r="E329" s="99" t="s">
        <v>75</v>
      </c>
      <c r="F329" s="42">
        <f t="shared" si="47"/>
        <v>0</v>
      </c>
      <c r="G329" s="33">
        <f t="shared" si="48"/>
        <v>0</v>
      </c>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13">
        <f t="shared" si="49"/>
        <v>1</v>
      </c>
      <c r="AV329" s="113">
        <v>320</v>
      </c>
      <c r="AW329" s="113" t="s">
        <v>672</v>
      </c>
      <c r="AX329" s="113"/>
      <c r="AY329" s="43"/>
      <c r="AZ329" s="41"/>
      <c r="BA329" s="15"/>
      <c r="BB329" s="15"/>
      <c r="BC329" s="105"/>
      <c r="BD329" s="6"/>
      <c r="BE329" s="6"/>
      <c r="BF329" s="168"/>
      <c r="BG329" s="6"/>
      <c r="BH329" s="57"/>
    </row>
    <row r="330" spans="1:60" s="7" customFormat="1" ht="33" hidden="1" customHeight="1" outlineLevel="2" x14ac:dyDescent="0.25">
      <c r="A330" s="76">
        <v>321</v>
      </c>
      <c r="B330" s="190" t="s">
        <v>284</v>
      </c>
      <c r="C330" s="190"/>
      <c r="D330" s="55" t="s">
        <v>606</v>
      </c>
      <c r="E330" s="99" t="s">
        <v>75</v>
      </c>
      <c r="F330" s="42">
        <f t="shared" si="47"/>
        <v>0</v>
      </c>
      <c r="G330" s="33">
        <f t="shared" si="48"/>
        <v>0</v>
      </c>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13">
        <f t="shared" si="49"/>
        <v>1</v>
      </c>
      <c r="AV330" s="113">
        <v>321</v>
      </c>
      <c r="AW330" s="113" t="s">
        <v>672</v>
      </c>
      <c r="AX330" s="113"/>
      <c r="AY330" s="43"/>
      <c r="AZ330" s="41"/>
      <c r="BA330" s="15"/>
      <c r="BB330" s="15"/>
      <c r="BC330" s="105"/>
      <c r="BD330" s="6"/>
      <c r="BE330" s="6"/>
      <c r="BF330" s="168"/>
      <c r="BG330" s="6"/>
      <c r="BH330" s="57"/>
    </row>
    <row r="331" spans="1:60" s="7" customFormat="1" ht="33" hidden="1" customHeight="1" outlineLevel="2" x14ac:dyDescent="0.25">
      <c r="A331" s="76">
        <v>322</v>
      </c>
      <c r="B331" s="190" t="s">
        <v>285</v>
      </c>
      <c r="C331" s="190"/>
      <c r="D331" s="55" t="s">
        <v>607</v>
      </c>
      <c r="E331" s="99" t="s">
        <v>75</v>
      </c>
      <c r="F331" s="42">
        <f t="shared" si="47"/>
        <v>0</v>
      </c>
      <c r="G331" s="33">
        <f t="shared" si="48"/>
        <v>0</v>
      </c>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13">
        <f t="shared" si="49"/>
        <v>1</v>
      </c>
      <c r="AV331" s="113">
        <v>322</v>
      </c>
      <c r="AW331" s="113" t="s">
        <v>672</v>
      </c>
      <c r="AX331" s="113"/>
      <c r="AY331" s="43"/>
      <c r="AZ331" s="41"/>
      <c r="BA331" s="15"/>
      <c r="BB331" s="15"/>
      <c r="BC331" s="105"/>
      <c r="BD331" s="6"/>
      <c r="BE331" s="6"/>
      <c r="BF331" s="168"/>
      <c r="BG331" s="6"/>
      <c r="BH331" s="57"/>
    </row>
  </sheetData>
  <autoFilter ref="A9:BH331" xr:uid="{00000000-0009-0000-0000-000000000000}"/>
  <mergeCells count="397">
    <mergeCell ref="BH6:BH7"/>
    <mergeCell ref="BB5:BB7"/>
    <mergeCell ref="BA5:BA7"/>
    <mergeCell ref="BF5:BF7"/>
    <mergeCell ref="BG5:BG7"/>
    <mergeCell ref="D6:D7"/>
    <mergeCell ref="E6:E7"/>
    <mergeCell ref="B39:C39"/>
    <mergeCell ref="B43:C43"/>
    <mergeCell ref="B40:C40"/>
    <mergeCell ref="B41:C41"/>
    <mergeCell ref="C42:D42"/>
    <mergeCell ref="BE6:BE7"/>
    <mergeCell ref="B37:C37"/>
    <mergeCell ref="B34:C34"/>
    <mergeCell ref="C38:D38"/>
    <mergeCell ref="B6:B7"/>
    <mergeCell ref="AW5:AW6"/>
    <mergeCell ref="AU7:AX8"/>
    <mergeCell ref="B1:E1"/>
    <mergeCell ref="AI2:AI5"/>
    <mergeCell ref="AJ2:AJ5"/>
    <mergeCell ref="AK2:AK5"/>
    <mergeCell ref="AL2:AL5"/>
    <mergeCell ref="AM2:AM5"/>
    <mergeCell ref="AN2:AN5"/>
    <mergeCell ref="B5:C5"/>
    <mergeCell ref="B197:C197"/>
    <mergeCell ref="B178:C178"/>
    <mergeCell ref="B179:C179"/>
    <mergeCell ref="B47:C47"/>
    <mergeCell ref="B49:C49"/>
    <mergeCell ref="B54:C54"/>
    <mergeCell ref="B44:C44"/>
    <mergeCell ref="B45:C45"/>
    <mergeCell ref="C46:D46"/>
    <mergeCell ref="C48:D48"/>
    <mergeCell ref="C53:D53"/>
    <mergeCell ref="B33:C33"/>
    <mergeCell ref="B35:C35"/>
    <mergeCell ref="B36:C36"/>
    <mergeCell ref="B32:C32"/>
    <mergeCell ref="B3:C3"/>
    <mergeCell ref="BA2:BB2"/>
    <mergeCell ref="AE2:AE5"/>
    <mergeCell ref="W2:W5"/>
    <mergeCell ref="X2:X5"/>
    <mergeCell ref="Y2:Y5"/>
    <mergeCell ref="AP2:AP5"/>
    <mergeCell ref="AQ2:AQ5"/>
    <mergeCell ref="AR2:AR5"/>
    <mergeCell ref="AU1:AX4"/>
    <mergeCell ref="AU5:AU6"/>
    <mergeCell ref="AX5:AX6"/>
    <mergeCell ref="AY1:AY8"/>
    <mergeCell ref="AT2:AT5"/>
    <mergeCell ref="AD2:AD5"/>
    <mergeCell ref="AF2:AF5"/>
    <mergeCell ref="AG2:AG5"/>
    <mergeCell ref="AV5:AV6"/>
    <mergeCell ref="B313:C313"/>
    <mergeCell ref="B314:C314"/>
    <mergeCell ref="C311:D311"/>
    <mergeCell ref="B303:C303"/>
    <mergeCell ref="B304:C304"/>
    <mergeCell ref="C301:D301"/>
    <mergeCell ref="B308:C308"/>
    <mergeCell ref="B316:C316"/>
    <mergeCell ref="B119:C119"/>
    <mergeCell ref="B124:C124"/>
    <mergeCell ref="B290:C290"/>
    <mergeCell ref="B291:C291"/>
    <mergeCell ref="C287:D287"/>
    <mergeCell ref="B294:C294"/>
    <mergeCell ref="C292:D292"/>
    <mergeCell ref="B299:C299"/>
    <mergeCell ref="B300:C300"/>
    <mergeCell ref="C296:D296"/>
    <mergeCell ref="B293:C293"/>
    <mergeCell ref="B295:C295"/>
    <mergeCell ref="B298:C298"/>
    <mergeCell ref="B297:C297"/>
    <mergeCell ref="B289:C289"/>
    <mergeCell ref="B203:C203"/>
    <mergeCell ref="B268:C268"/>
    <mergeCell ref="C236:D236"/>
    <mergeCell ref="C274:D274"/>
    <mergeCell ref="B285:C285"/>
    <mergeCell ref="B286:C286"/>
    <mergeCell ref="C283:D283"/>
    <mergeCell ref="B288:C288"/>
    <mergeCell ref="B284:C284"/>
    <mergeCell ref="B282:C282"/>
    <mergeCell ref="B280:C280"/>
    <mergeCell ref="B276:C276"/>
    <mergeCell ref="B277:C277"/>
    <mergeCell ref="B278:C278"/>
    <mergeCell ref="B279:C279"/>
    <mergeCell ref="B281:C281"/>
    <mergeCell ref="B275:C275"/>
    <mergeCell ref="B272:C272"/>
    <mergeCell ref="B269:C269"/>
    <mergeCell ref="C264:D264"/>
    <mergeCell ref="B263:C263"/>
    <mergeCell ref="B265:C265"/>
    <mergeCell ref="B267:C267"/>
    <mergeCell ref="B270:C270"/>
    <mergeCell ref="B239:C239"/>
    <mergeCell ref="BF4:BG4"/>
    <mergeCell ref="H2:H5"/>
    <mergeCell ref="I2:I5"/>
    <mergeCell ref="J2:J5"/>
    <mergeCell ref="K2:K5"/>
    <mergeCell ref="L2:L5"/>
    <mergeCell ref="M2:M5"/>
    <mergeCell ref="N2:N5"/>
    <mergeCell ref="O2:O5"/>
    <mergeCell ref="BA3:BB3"/>
    <mergeCell ref="BF3:BG3"/>
    <mergeCell ref="AZ1:AZ8"/>
    <mergeCell ref="BA4:BB4"/>
    <mergeCell ref="BA1:BB1"/>
    <mergeCell ref="P2:P5"/>
    <mergeCell ref="Q2:Q5"/>
    <mergeCell ref="R2:R5"/>
    <mergeCell ref="BC6:BC7"/>
    <mergeCell ref="BD6:BD7"/>
    <mergeCell ref="AO2:AO5"/>
    <mergeCell ref="AS2:AS5"/>
    <mergeCell ref="AB2:AB5"/>
    <mergeCell ref="AC2:AC5"/>
    <mergeCell ref="AH2:AH5"/>
    <mergeCell ref="A7:A8"/>
    <mergeCell ref="B17:C17"/>
    <mergeCell ref="B18:C18"/>
    <mergeCell ref="C11:D11"/>
    <mergeCell ref="B28:C28"/>
    <mergeCell ref="B26:C26"/>
    <mergeCell ref="C25:D25"/>
    <mergeCell ref="C27:D27"/>
    <mergeCell ref="C31:D31"/>
    <mergeCell ref="B29:C29"/>
    <mergeCell ref="B30:C30"/>
    <mergeCell ref="B2:C2"/>
    <mergeCell ref="B4:C4"/>
    <mergeCell ref="B10:E10"/>
    <mergeCell ref="B12:C12"/>
    <mergeCell ref="B22:C22"/>
    <mergeCell ref="B23:C23"/>
    <mergeCell ref="B24:C24"/>
    <mergeCell ref="B13:C13"/>
    <mergeCell ref="B19:C19"/>
    <mergeCell ref="B21:C21"/>
    <mergeCell ref="C20:D20"/>
    <mergeCell ref="C14:D14"/>
    <mergeCell ref="B15:C15"/>
    <mergeCell ref="B16:C16"/>
    <mergeCell ref="D2:E2"/>
    <mergeCell ref="F1:G2"/>
    <mergeCell ref="S2:S5"/>
    <mergeCell ref="T2:T5"/>
    <mergeCell ref="U2:U5"/>
    <mergeCell ref="H1:R1"/>
    <mergeCell ref="F3:F8"/>
    <mergeCell ref="G3:G8"/>
    <mergeCell ref="Z2:Z5"/>
    <mergeCell ref="AA2:AA5"/>
    <mergeCell ref="V2:V5"/>
    <mergeCell ref="C56:D56"/>
    <mergeCell ref="C58:D58"/>
    <mergeCell ref="C60:D60"/>
    <mergeCell ref="C67:D67"/>
    <mergeCell ref="C72:D72"/>
    <mergeCell ref="B50:C50"/>
    <mergeCell ref="B51:C51"/>
    <mergeCell ref="B52:C52"/>
    <mergeCell ref="B55:C55"/>
    <mergeCell ref="B57:C57"/>
    <mergeCell ref="B61:C61"/>
    <mergeCell ref="B64:C64"/>
    <mergeCell ref="B62:C62"/>
    <mergeCell ref="B63:C63"/>
    <mergeCell ref="B59:C59"/>
    <mergeCell ref="B66:C66"/>
    <mergeCell ref="B68:C68"/>
    <mergeCell ref="B65:C65"/>
    <mergeCell ref="B69:C69"/>
    <mergeCell ref="B70:C70"/>
    <mergeCell ref="B71:C71"/>
    <mergeCell ref="C118:D118"/>
    <mergeCell ref="C123:D123"/>
    <mergeCell ref="C109:D109"/>
    <mergeCell ref="C113:D113"/>
    <mergeCell ref="B90:C90"/>
    <mergeCell ref="B74:C74"/>
    <mergeCell ref="B88:C88"/>
    <mergeCell ref="B110:C110"/>
    <mergeCell ref="B105:C105"/>
    <mergeCell ref="B106:C106"/>
    <mergeCell ref="B107:C107"/>
    <mergeCell ref="B111:C111"/>
    <mergeCell ref="B108:C108"/>
    <mergeCell ref="B104:C104"/>
    <mergeCell ref="B93:C93"/>
    <mergeCell ref="B94:C94"/>
    <mergeCell ref="B97:C97"/>
    <mergeCell ref="C78:D78"/>
    <mergeCell ref="B75:C75"/>
    <mergeCell ref="B101:C101"/>
    <mergeCell ref="B102:C102"/>
    <mergeCell ref="B92:C92"/>
    <mergeCell ref="B96:C96"/>
    <mergeCell ref="B99:C99"/>
    <mergeCell ref="B117:C117"/>
    <mergeCell ref="B116:C116"/>
    <mergeCell ref="B73:C73"/>
    <mergeCell ref="B77:C77"/>
    <mergeCell ref="B79:C79"/>
    <mergeCell ref="B84:C84"/>
    <mergeCell ref="B85:C85"/>
    <mergeCell ref="B86:C86"/>
    <mergeCell ref="B114:C114"/>
    <mergeCell ref="C82:D82"/>
    <mergeCell ref="C87:D87"/>
    <mergeCell ref="B83:C83"/>
    <mergeCell ref="B76:C76"/>
    <mergeCell ref="B80:C80"/>
    <mergeCell ref="B81:C81"/>
    <mergeCell ref="B89:C89"/>
    <mergeCell ref="B100:C100"/>
    <mergeCell ref="C91:D91"/>
    <mergeCell ref="C95:D95"/>
    <mergeCell ref="C98:D98"/>
    <mergeCell ref="C103:D103"/>
    <mergeCell ref="B112:C112"/>
    <mergeCell ref="B134:C134"/>
    <mergeCell ref="C128:D128"/>
    <mergeCell ref="B125:C125"/>
    <mergeCell ref="B126:C126"/>
    <mergeCell ref="B138:C138"/>
    <mergeCell ref="B141:C141"/>
    <mergeCell ref="B142:C142"/>
    <mergeCell ref="C136:D136"/>
    <mergeCell ref="B135:C135"/>
    <mergeCell ref="B129:C129"/>
    <mergeCell ref="B137:C137"/>
    <mergeCell ref="B139:C139"/>
    <mergeCell ref="B140:C140"/>
    <mergeCell ref="B132:C132"/>
    <mergeCell ref="B133:C133"/>
    <mergeCell ref="B130:C130"/>
    <mergeCell ref="B131:C131"/>
    <mergeCell ref="B120:C120"/>
    <mergeCell ref="B121:C121"/>
    <mergeCell ref="B122:C122"/>
    <mergeCell ref="C115:D115"/>
    <mergeCell ref="B127:E127"/>
    <mergeCell ref="C168:D168"/>
    <mergeCell ref="B170:C170"/>
    <mergeCell ref="B171:C171"/>
    <mergeCell ref="B169:C169"/>
    <mergeCell ref="B146:C146"/>
    <mergeCell ref="B147:C147"/>
    <mergeCell ref="B149:C149"/>
    <mergeCell ref="C144:D144"/>
    <mergeCell ref="B153:C153"/>
    <mergeCell ref="B154:C154"/>
    <mergeCell ref="C151:D151"/>
    <mergeCell ref="B163:C163"/>
    <mergeCell ref="B148:C148"/>
    <mergeCell ref="B156:C156"/>
    <mergeCell ref="B157:C157"/>
    <mergeCell ref="B158:C158"/>
    <mergeCell ref="B159:C159"/>
    <mergeCell ref="B167:C167"/>
    <mergeCell ref="B143:C143"/>
    <mergeCell ref="B172:C172"/>
    <mergeCell ref="B180:C180"/>
    <mergeCell ref="B181:C181"/>
    <mergeCell ref="C176:D176"/>
    <mergeCell ref="B186:C186"/>
    <mergeCell ref="C182:D182"/>
    <mergeCell ref="B192:C192"/>
    <mergeCell ref="B198:C198"/>
    <mergeCell ref="B175:C175"/>
    <mergeCell ref="B183:C183"/>
    <mergeCell ref="B177:C177"/>
    <mergeCell ref="B188:C188"/>
    <mergeCell ref="B189:C189"/>
    <mergeCell ref="B190:C190"/>
    <mergeCell ref="C187:D187"/>
    <mergeCell ref="C191:D191"/>
    <mergeCell ref="B173:C173"/>
    <mergeCell ref="B174:C174"/>
    <mergeCell ref="B185:C185"/>
    <mergeCell ref="B184:C184"/>
    <mergeCell ref="B193:C193"/>
    <mergeCell ref="B194:C194"/>
    <mergeCell ref="B195:C195"/>
    <mergeCell ref="B196:C196"/>
    <mergeCell ref="B233:C233"/>
    <mergeCell ref="B200:C200"/>
    <mergeCell ref="B202:C202"/>
    <mergeCell ref="B206:C206"/>
    <mergeCell ref="B231:C231"/>
    <mergeCell ref="B232:C232"/>
    <mergeCell ref="B221:C221"/>
    <mergeCell ref="B199:C199"/>
    <mergeCell ref="B204:C204"/>
    <mergeCell ref="C201:D201"/>
    <mergeCell ref="B210:C210"/>
    <mergeCell ref="B208:C208"/>
    <mergeCell ref="B209:C209"/>
    <mergeCell ref="B207:C207"/>
    <mergeCell ref="B213:C213"/>
    <mergeCell ref="B224:C224"/>
    <mergeCell ref="B225:C225"/>
    <mergeCell ref="B226:C226"/>
    <mergeCell ref="B227:C227"/>
    <mergeCell ref="B228:C228"/>
    <mergeCell ref="B229:C229"/>
    <mergeCell ref="B330:C330"/>
    <mergeCell ref="B331:C331"/>
    <mergeCell ref="B234:C234"/>
    <mergeCell ref="C230:D230"/>
    <mergeCell ref="C205:D205"/>
    <mergeCell ref="B215:C215"/>
    <mergeCell ref="B216:C216"/>
    <mergeCell ref="C211:D211"/>
    <mergeCell ref="C220:D220"/>
    <mergeCell ref="C218:D218"/>
    <mergeCell ref="B219:C219"/>
    <mergeCell ref="B222:C222"/>
    <mergeCell ref="B223:C223"/>
    <mergeCell ref="B212:C212"/>
    <mergeCell ref="B217:C217"/>
    <mergeCell ref="B214:C214"/>
    <mergeCell ref="C315:D315"/>
    <mergeCell ref="B327:C327"/>
    <mergeCell ref="B328:C328"/>
    <mergeCell ref="B329:C329"/>
    <mergeCell ref="C325:D325"/>
    <mergeCell ref="B235:C235"/>
    <mergeCell ref="B326:C326"/>
    <mergeCell ref="B320:C320"/>
    <mergeCell ref="B145:C145"/>
    <mergeCell ref="B150:C150"/>
    <mergeCell ref="B152:C152"/>
    <mergeCell ref="B155:C155"/>
    <mergeCell ref="B160:C160"/>
    <mergeCell ref="B162:C162"/>
    <mergeCell ref="B166:C166"/>
    <mergeCell ref="B165:C165"/>
    <mergeCell ref="C161:D161"/>
    <mergeCell ref="C164:D164"/>
    <mergeCell ref="B322:C322"/>
    <mergeCell ref="B323:C323"/>
    <mergeCell ref="B324:C324"/>
    <mergeCell ref="B321:C321"/>
    <mergeCell ref="B237:C237"/>
    <mergeCell ref="B245:C245"/>
    <mergeCell ref="B248:C248"/>
    <mergeCell ref="B251:C251"/>
    <mergeCell ref="B254:C254"/>
    <mergeCell ref="B302:C302"/>
    <mergeCell ref="B305:C305"/>
    <mergeCell ref="B307:C307"/>
    <mergeCell ref="B312:C312"/>
    <mergeCell ref="B310:C310"/>
    <mergeCell ref="C306:D306"/>
    <mergeCell ref="C309:D309"/>
    <mergeCell ref="B317:C317"/>
    <mergeCell ref="B318:C318"/>
    <mergeCell ref="B319:C319"/>
    <mergeCell ref="B273:E273"/>
    <mergeCell ref="B238:C238"/>
    <mergeCell ref="B259:C259"/>
    <mergeCell ref="B261:C261"/>
    <mergeCell ref="B271:C271"/>
    <mergeCell ref="B240:C240"/>
    <mergeCell ref="B241:C241"/>
    <mergeCell ref="B242:C242"/>
    <mergeCell ref="B244:C244"/>
    <mergeCell ref="B247:C247"/>
    <mergeCell ref="B246:C246"/>
    <mergeCell ref="B266:C266"/>
    <mergeCell ref="B262:C262"/>
    <mergeCell ref="C258:D258"/>
    <mergeCell ref="B249:C249"/>
    <mergeCell ref="C243:D243"/>
    <mergeCell ref="B252:C252"/>
    <mergeCell ref="C250:D250"/>
    <mergeCell ref="B256:C256"/>
    <mergeCell ref="B257:C257"/>
    <mergeCell ref="C253:D253"/>
    <mergeCell ref="C255:D255"/>
    <mergeCell ref="B260:C260"/>
  </mergeCells>
  <phoneticPr fontId="17" type="noConversion"/>
  <conditionalFormatting sqref="A10:A443 AU11:AY11 AU12:AU126 AW12:AW126 AU128:AU272 AW128:AW272 AU274:AU331 AW274:AW331 AU332:AW443">
    <cfRule type="cellIs" dxfId="402" priority="582" operator="equal">
      <formula>"n"</formula>
    </cfRule>
    <cfRule type="cellIs" dxfId="401" priority="583" operator="equal">
      <formula>"d"</formula>
    </cfRule>
    <cfRule type="cellIs" dxfId="400" priority="584" operator="equal">
      <formula>"p"</formula>
    </cfRule>
    <cfRule type="cellIs" dxfId="399" priority="585" operator="equal">
      <formula>"x"</formula>
    </cfRule>
  </conditionalFormatting>
  <conditionalFormatting sqref="A529:A1048576">
    <cfRule type="cellIs" dxfId="398" priority="593" operator="equal">
      <formula>"x"</formula>
    </cfRule>
    <cfRule type="cellIs" dxfId="397" priority="590" operator="equal">
      <formula>"n"</formula>
    </cfRule>
    <cfRule type="cellIs" dxfId="396" priority="591" operator="equal">
      <formula>"d"</formula>
    </cfRule>
    <cfRule type="cellIs" dxfId="395" priority="592" operator="equal">
      <formula>"p"</formula>
    </cfRule>
  </conditionalFormatting>
  <conditionalFormatting sqref="E1:E1048576">
    <cfRule type="cellIs" dxfId="394" priority="8" operator="equal">
      <formula>"neattiecas"</formula>
    </cfRule>
    <cfRule type="cellIs" dxfId="393" priority="9" operator="equal">
      <formula>"neatbilst"</formula>
    </cfRule>
    <cfRule type="cellIs" dxfId="392" priority="10" operator="equal">
      <formula>"atbilst daļēji"</formula>
    </cfRule>
    <cfRule type="cellIs" dxfId="391" priority="11" operator="equal">
      <formula>"atbilst pilnībā"</formula>
    </cfRule>
  </conditionalFormatting>
  <conditionalFormatting sqref="AU529:AW1048576">
    <cfRule type="cellIs" dxfId="390" priority="36630" operator="equal">
      <formula>"x"</formula>
    </cfRule>
    <cfRule type="cellIs" dxfId="389" priority="36629" operator="equal">
      <formula>"p"</formula>
    </cfRule>
    <cfRule type="cellIs" dxfId="388" priority="36627" operator="equal">
      <formula>"n"</formula>
    </cfRule>
    <cfRule type="cellIs" dxfId="387" priority="36628" operator="equal">
      <formula>"d"</formula>
    </cfRule>
  </conditionalFormatting>
  <conditionalFormatting sqref="AV10 AV12:AV331">
    <cfRule type="cellIs" dxfId="386" priority="2" operator="equal">
      <formula>"d"</formula>
    </cfRule>
    <cfRule type="cellIs" dxfId="385" priority="3" operator="equal">
      <formula>"p"</formula>
    </cfRule>
    <cfRule type="cellIs" dxfId="384" priority="4" operator="equal">
      <formula>"x"</formula>
    </cfRule>
    <cfRule type="cellIs" dxfId="383" priority="1" operator="equal">
      <formula>"n"</formula>
    </cfRule>
  </conditionalFormatting>
  <conditionalFormatting sqref="AW14:AY14">
    <cfRule type="cellIs" dxfId="382" priority="545" operator="equal">
      <formula>"x"</formula>
    </cfRule>
    <cfRule type="cellIs" dxfId="381" priority="544" operator="equal">
      <formula>"p"</formula>
    </cfRule>
    <cfRule type="cellIs" dxfId="380" priority="543" operator="equal">
      <formula>"d"</formula>
    </cfRule>
    <cfRule type="cellIs" dxfId="379" priority="542" operator="equal">
      <formula>"n"</formula>
    </cfRule>
  </conditionalFormatting>
  <conditionalFormatting sqref="AW20:AY20">
    <cfRule type="cellIs" dxfId="378" priority="537" operator="equal">
      <formula>"d"</formula>
    </cfRule>
    <cfRule type="cellIs" dxfId="377" priority="536" operator="equal">
      <formula>"n"</formula>
    </cfRule>
    <cfRule type="cellIs" dxfId="376" priority="538" operator="equal">
      <formula>"p"</formula>
    </cfRule>
    <cfRule type="cellIs" dxfId="375" priority="539" operator="equal">
      <formula>"x"</formula>
    </cfRule>
  </conditionalFormatting>
  <conditionalFormatting sqref="AW25:AY25">
    <cfRule type="cellIs" dxfId="374" priority="530" operator="equal">
      <formula>"n"</formula>
    </cfRule>
    <cfRule type="cellIs" dxfId="373" priority="533" operator="equal">
      <formula>"x"</formula>
    </cfRule>
    <cfRule type="cellIs" dxfId="372" priority="532" operator="equal">
      <formula>"p"</formula>
    </cfRule>
    <cfRule type="cellIs" dxfId="371" priority="531" operator="equal">
      <formula>"d"</formula>
    </cfRule>
  </conditionalFormatting>
  <conditionalFormatting sqref="AW27:AY27">
    <cfRule type="cellIs" dxfId="370" priority="526" operator="equal">
      <formula>"p"</formula>
    </cfRule>
    <cfRule type="cellIs" dxfId="369" priority="525" operator="equal">
      <formula>"d"</formula>
    </cfRule>
    <cfRule type="cellIs" dxfId="368" priority="524" operator="equal">
      <formula>"n"</formula>
    </cfRule>
    <cfRule type="cellIs" dxfId="367" priority="527" operator="equal">
      <formula>"x"</formula>
    </cfRule>
  </conditionalFormatting>
  <conditionalFormatting sqref="AW31:AY31">
    <cfRule type="cellIs" dxfId="366" priority="521" operator="equal">
      <formula>"x"</formula>
    </cfRule>
    <cfRule type="cellIs" dxfId="365" priority="520" operator="equal">
      <formula>"p"</formula>
    </cfRule>
    <cfRule type="cellIs" dxfId="364" priority="519" operator="equal">
      <formula>"d"</formula>
    </cfRule>
    <cfRule type="cellIs" dxfId="363" priority="518" operator="equal">
      <formula>"n"</formula>
    </cfRule>
  </conditionalFormatting>
  <conditionalFormatting sqref="AW38:AY38">
    <cfRule type="cellIs" dxfId="362" priority="514" operator="equal">
      <formula>"p"</formula>
    </cfRule>
    <cfRule type="cellIs" dxfId="361" priority="512" operator="equal">
      <formula>"n"</formula>
    </cfRule>
    <cfRule type="cellIs" dxfId="360" priority="513" operator="equal">
      <formula>"d"</formula>
    </cfRule>
    <cfRule type="cellIs" dxfId="359" priority="515" operator="equal">
      <formula>"x"</formula>
    </cfRule>
  </conditionalFormatting>
  <conditionalFormatting sqref="AW42:AY42">
    <cfRule type="cellIs" dxfId="358" priority="507" operator="equal">
      <formula>"d"</formula>
    </cfRule>
    <cfRule type="cellIs" dxfId="357" priority="509" operator="equal">
      <formula>"x"</formula>
    </cfRule>
    <cfRule type="cellIs" dxfId="356" priority="508" operator="equal">
      <formula>"p"</formula>
    </cfRule>
    <cfRule type="cellIs" dxfId="355" priority="506" operator="equal">
      <formula>"n"</formula>
    </cfRule>
  </conditionalFormatting>
  <conditionalFormatting sqref="AW46:AY46">
    <cfRule type="cellIs" dxfId="354" priority="503" operator="equal">
      <formula>"x"</formula>
    </cfRule>
    <cfRule type="cellIs" dxfId="353" priority="502" operator="equal">
      <formula>"p"</formula>
    </cfRule>
    <cfRule type="cellIs" dxfId="352" priority="500" operator="equal">
      <formula>"n"</formula>
    </cfRule>
    <cfRule type="cellIs" dxfId="351" priority="501" operator="equal">
      <formula>"d"</formula>
    </cfRule>
  </conditionalFormatting>
  <conditionalFormatting sqref="AW48:AY48">
    <cfRule type="cellIs" dxfId="350" priority="496" operator="equal">
      <formula>"p"</formula>
    </cfRule>
    <cfRule type="cellIs" dxfId="349" priority="497" operator="equal">
      <formula>"x"</formula>
    </cfRule>
    <cfRule type="cellIs" dxfId="348" priority="494" operator="equal">
      <formula>"n"</formula>
    </cfRule>
    <cfRule type="cellIs" dxfId="347" priority="495" operator="equal">
      <formula>"d"</formula>
    </cfRule>
  </conditionalFormatting>
  <conditionalFormatting sqref="AW53:AY53">
    <cfRule type="cellIs" dxfId="346" priority="491" operator="equal">
      <formula>"x"</formula>
    </cfRule>
    <cfRule type="cellIs" dxfId="345" priority="490" operator="equal">
      <formula>"p"</formula>
    </cfRule>
    <cfRule type="cellIs" dxfId="344" priority="488" operator="equal">
      <formula>"n"</formula>
    </cfRule>
    <cfRule type="cellIs" dxfId="343" priority="489" operator="equal">
      <formula>"d"</formula>
    </cfRule>
  </conditionalFormatting>
  <conditionalFormatting sqref="AW56:AY56">
    <cfRule type="cellIs" dxfId="342" priority="484" operator="equal">
      <formula>"p"</formula>
    </cfRule>
    <cfRule type="cellIs" dxfId="341" priority="482" operator="equal">
      <formula>"n"</formula>
    </cfRule>
    <cfRule type="cellIs" dxfId="340" priority="485" operator="equal">
      <formula>"x"</formula>
    </cfRule>
    <cfRule type="cellIs" dxfId="339" priority="483" operator="equal">
      <formula>"d"</formula>
    </cfRule>
  </conditionalFormatting>
  <conditionalFormatting sqref="AW58:AY58">
    <cfRule type="cellIs" dxfId="338" priority="478" operator="equal">
      <formula>"p"</formula>
    </cfRule>
    <cfRule type="cellIs" dxfId="337" priority="479" operator="equal">
      <formula>"x"</formula>
    </cfRule>
    <cfRule type="cellIs" dxfId="336" priority="477" operator="equal">
      <formula>"d"</formula>
    </cfRule>
    <cfRule type="cellIs" dxfId="335" priority="476" operator="equal">
      <formula>"n"</formula>
    </cfRule>
  </conditionalFormatting>
  <conditionalFormatting sqref="AW60:AY60">
    <cfRule type="cellIs" dxfId="334" priority="473" operator="equal">
      <formula>"x"</formula>
    </cfRule>
    <cfRule type="cellIs" dxfId="333" priority="472" operator="equal">
      <formula>"p"</formula>
    </cfRule>
    <cfRule type="cellIs" dxfId="332" priority="471" operator="equal">
      <formula>"d"</formula>
    </cfRule>
    <cfRule type="cellIs" dxfId="331" priority="470" operator="equal">
      <formula>"n"</formula>
    </cfRule>
  </conditionalFormatting>
  <conditionalFormatting sqref="AW67:AY67">
    <cfRule type="cellIs" dxfId="330" priority="467" operator="equal">
      <formula>"x"</formula>
    </cfRule>
    <cfRule type="cellIs" dxfId="329" priority="466" operator="equal">
      <formula>"p"</formula>
    </cfRule>
    <cfRule type="cellIs" dxfId="328" priority="465" operator="equal">
      <formula>"d"</formula>
    </cfRule>
    <cfRule type="cellIs" dxfId="327" priority="464" operator="equal">
      <formula>"n"</formula>
    </cfRule>
  </conditionalFormatting>
  <conditionalFormatting sqref="AW72:AY72">
    <cfRule type="cellIs" dxfId="326" priority="459" operator="equal">
      <formula>"d"</formula>
    </cfRule>
    <cfRule type="cellIs" dxfId="325" priority="461" operator="equal">
      <formula>"x"</formula>
    </cfRule>
    <cfRule type="cellIs" dxfId="324" priority="460" operator="equal">
      <formula>"p"</formula>
    </cfRule>
    <cfRule type="cellIs" dxfId="323" priority="458" operator="equal">
      <formula>"n"</formula>
    </cfRule>
  </conditionalFormatting>
  <conditionalFormatting sqref="AW78:AY78">
    <cfRule type="cellIs" dxfId="322" priority="453" operator="equal">
      <formula>"d"</formula>
    </cfRule>
    <cfRule type="cellIs" dxfId="321" priority="452" operator="equal">
      <formula>"n"</formula>
    </cfRule>
    <cfRule type="cellIs" dxfId="320" priority="454" operator="equal">
      <formula>"p"</formula>
    </cfRule>
    <cfRule type="cellIs" dxfId="319" priority="455" operator="equal">
      <formula>"x"</formula>
    </cfRule>
  </conditionalFormatting>
  <conditionalFormatting sqref="AW82:AY82">
    <cfRule type="cellIs" dxfId="318" priority="449" operator="equal">
      <formula>"x"</formula>
    </cfRule>
    <cfRule type="cellIs" dxfId="317" priority="448" operator="equal">
      <formula>"p"</formula>
    </cfRule>
    <cfRule type="cellIs" dxfId="316" priority="447" operator="equal">
      <formula>"d"</formula>
    </cfRule>
    <cfRule type="cellIs" dxfId="315" priority="446" operator="equal">
      <formula>"n"</formula>
    </cfRule>
  </conditionalFormatting>
  <conditionalFormatting sqref="AW87:AY87">
    <cfRule type="cellIs" dxfId="314" priority="443" operator="equal">
      <formula>"x"</formula>
    </cfRule>
    <cfRule type="cellIs" dxfId="313" priority="442" operator="equal">
      <formula>"p"</formula>
    </cfRule>
    <cfRule type="cellIs" dxfId="312" priority="441" operator="equal">
      <formula>"d"</formula>
    </cfRule>
    <cfRule type="cellIs" dxfId="311" priority="440" operator="equal">
      <formula>"n"</formula>
    </cfRule>
  </conditionalFormatting>
  <conditionalFormatting sqref="AW91:AY91">
    <cfRule type="cellIs" dxfId="310" priority="436" operator="equal">
      <formula>"p"</formula>
    </cfRule>
    <cfRule type="cellIs" dxfId="309" priority="435" operator="equal">
      <formula>"d"</formula>
    </cfRule>
    <cfRule type="cellIs" dxfId="308" priority="434" operator="equal">
      <formula>"n"</formula>
    </cfRule>
    <cfRule type="cellIs" dxfId="307" priority="437" operator="equal">
      <formula>"x"</formula>
    </cfRule>
  </conditionalFormatting>
  <conditionalFormatting sqref="AW95:AY95">
    <cfRule type="cellIs" dxfId="306" priority="430" operator="equal">
      <formula>"p"</formula>
    </cfRule>
    <cfRule type="cellIs" dxfId="305" priority="429" operator="equal">
      <formula>"d"</formula>
    </cfRule>
    <cfRule type="cellIs" dxfId="304" priority="428" operator="equal">
      <formula>"n"</formula>
    </cfRule>
    <cfRule type="cellIs" dxfId="303" priority="431" operator="equal">
      <formula>"x"</formula>
    </cfRule>
  </conditionalFormatting>
  <conditionalFormatting sqref="AW98:AY98">
    <cfRule type="cellIs" dxfId="302" priority="425" operator="equal">
      <formula>"x"</formula>
    </cfRule>
    <cfRule type="cellIs" dxfId="301" priority="424" operator="equal">
      <formula>"p"</formula>
    </cfRule>
    <cfRule type="cellIs" dxfId="300" priority="423" operator="equal">
      <formula>"d"</formula>
    </cfRule>
    <cfRule type="cellIs" dxfId="299" priority="422" operator="equal">
      <formula>"n"</formula>
    </cfRule>
  </conditionalFormatting>
  <conditionalFormatting sqref="AW103:AY103">
    <cfRule type="cellIs" dxfId="298" priority="417" operator="equal">
      <formula>"d"</formula>
    </cfRule>
    <cfRule type="cellIs" dxfId="297" priority="416" operator="equal">
      <formula>"n"</formula>
    </cfRule>
    <cfRule type="cellIs" dxfId="296" priority="419" operator="equal">
      <formula>"x"</formula>
    </cfRule>
    <cfRule type="cellIs" dxfId="295" priority="418" operator="equal">
      <formula>"p"</formula>
    </cfRule>
  </conditionalFormatting>
  <conditionalFormatting sqref="AW109:AY109">
    <cfRule type="cellIs" dxfId="294" priority="413" operator="equal">
      <formula>"x"</formula>
    </cfRule>
    <cfRule type="cellIs" dxfId="293" priority="412" operator="equal">
      <formula>"p"</formula>
    </cfRule>
    <cfRule type="cellIs" dxfId="292" priority="411" operator="equal">
      <formula>"d"</formula>
    </cfRule>
    <cfRule type="cellIs" dxfId="291" priority="410" operator="equal">
      <formula>"n"</formula>
    </cfRule>
  </conditionalFormatting>
  <conditionalFormatting sqref="AW113:AY113">
    <cfRule type="cellIs" dxfId="290" priority="407" operator="equal">
      <formula>"x"</formula>
    </cfRule>
    <cfRule type="cellIs" dxfId="289" priority="406" operator="equal">
      <formula>"p"</formula>
    </cfRule>
    <cfRule type="cellIs" dxfId="288" priority="405" operator="equal">
      <formula>"d"</formula>
    </cfRule>
    <cfRule type="cellIs" dxfId="287" priority="404" operator="equal">
      <formula>"n"</formula>
    </cfRule>
  </conditionalFormatting>
  <conditionalFormatting sqref="AW115:AY115">
    <cfRule type="cellIs" dxfId="286" priority="401" operator="equal">
      <formula>"x"</formula>
    </cfRule>
    <cfRule type="cellIs" dxfId="285" priority="400" operator="equal">
      <formula>"p"</formula>
    </cfRule>
    <cfRule type="cellIs" dxfId="284" priority="399" operator="equal">
      <formula>"d"</formula>
    </cfRule>
    <cfRule type="cellIs" dxfId="283" priority="398" operator="equal">
      <formula>"n"</formula>
    </cfRule>
  </conditionalFormatting>
  <conditionalFormatting sqref="AW118:AY118">
    <cfRule type="cellIs" dxfId="282" priority="392" operator="equal">
      <formula>"n"</formula>
    </cfRule>
    <cfRule type="cellIs" dxfId="281" priority="394" operator="equal">
      <formula>"p"</formula>
    </cfRule>
    <cfRule type="cellIs" dxfId="280" priority="395" operator="equal">
      <formula>"x"</formula>
    </cfRule>
    <cfRule type="cellIs" dxfId="279" priority="393" operator="equal">
      <formula>"d"</formula>
    </cfRule>
  </conditionalFormatting>
  <conditionalFormatting sqref="AW123:AY123">
    <cfRule type="cellIs" dxfId="278" priority="389" operator="equal">
      <formula>"x"</formula>
    </cfRule>
    <cfRule type="cellIs" dxfId="277" priority="388" operator="equal">
      <formula>"p"</formula>
    </cfRule>
    <cfRule type="cellIs" dxfId="276" priority="386" operator="equal">
      <formula>"n"</formula>
    </cfRule>
    <cfRule type="cellIs" dxfId="275" priority="387" operator="equal">
      <formula>"d"</formula>
    </cfRule>
  </conditionalFormatting>
  <conditionalFormatting sqref="AW128:AY128">
    <cfRule type="cellIs" dxfId="274" priority="369" operator="equal">
      <formula>"x"</formula>
    </cfRule>
    <cfRule type="cellIs" dxfId="273" priority="366" operator="equal">
      <formula>"n"</formula>
    </cfRule>
    <cfRule type="cellIs" dxfId="272" priority="367" operator="equal">
      <formula>"d"</formula>
    </cfRule>
    <cfRule type="cellIs" dxfId="271" priority="368" operator="equal">
      <formula>"p"</formula>
    </cfRule>
  </conditionalFormatting>
  <conditionalFormatting sqref="AW136:AY136">
    <cfRule type="cellIs" dxfId="270" priority="356" operator="equal">
      <formula>"n"</formula>
    </cfRule>
    <cfRule type="cellIs" dxfId="269" priority="359" operator="equal">
      <formula>"x"</formula>
    </cfRule>
    <cfRule type="cellIs" dxfId="268" priority="358" operator="equal">
      <formula>"p"</formula>
    </cfRule>
    <cfRule type="cellIs" dxfId="267" priority="357" operator="equal">
      <formula>"d"</formula>
    </cfRule>
  </conditionalFormatting>
  <conditionalFormatting sqref="AW144:AY144">
    <cfRule type="cellIs" dxfId="266" priority="348" operator="equal">
      <formula>"p"</formula>
    </cfRule>
    <cfRule type="cellIs" dxfId="265" priority="347" operator="equal">
      <formula>"d"</formula>
    </cfRule>
    <cfRule type="cellIs" dxfId="264" priority="346" operator="equal">
      <formula>"n"</formula>
    </cfRule>
    <cfRule type="cellIs" dxfId="263" priority="349" operator="equal">
      <formula>"x"</formula>
    </cfRule>
  </conditionalFormatting>
  <conditionalFormatting sqref="AW151:AY151">
    <cfRule type="cellIs" dxfId="262" priority="336" operator="equal">
      <formula>"n"</formula>
    </cfRule>
    <cfRule type="cellIs" dxfId="261" priority="337" operator="equal">
      <formula>"d"</formula>
    </cfRule>
    <cfRule type="cellIs" dxfId="260" priority="338" operator="equal">
      <formula>"p"</formula>
    </cfRule>
    <cfRule type="cellIs" dxfId="259" priority="339" operator="equal">
      <formula>"x"</formula>
    </cfRule>
  </conditionalFormatting>
  <conditionalFormatting sqref="AW161:AY161">
    <cfRule type="cellIs" dxfId="258" priority="328" operator="equal">
      <formula>"p"</formula>
    </cfRule>
    <cfRule type="cellIs" dxfId="257" priority="329" operator="equal">
      <formula>"x"</formula>
    </cfRule>
    <cfRule type="cellIs" dxfId="256" priority="326" operator="equal">
      <formula>"n"</formula>
    </cfRule>
    <cfRule type="cellIs" dxfId="255" priority="327" operator="equal">
      <formula>"d"</formula>
    </cfRule>
  </conditionalFormatting>
  <conditionalFormatting sqref="AW164:AY164">
    <cfRule type="cellIs" dxfId="254" priority="316" operator="equal">
      <formula>"n"</formula>
    </cfRule>
    <cfRule type="cellIs" dxfId="253" priority="319" operator="equal">
      <formula>"x"</formula>
    </cfRule>
    <cfRule type="cellIs" dxfId="252" priority="318" operator="equal">
      <formula>"p"</formula>
    </cfRule>
    <cfRule type="cellIs" dxfId="251" priority="317" operator="equal">
      <formula>"d"</formula>
    </cfRule>
  </conditionalFormatting>
  <conditionalFormatting sqref="AW168:AY168">
    <cfRule type="cellIs" dxfId="250" priority="309" operator="equal">
      <formula>"x"</formula>
    </cfRule>
    <cfRule type="cellIs" dxfId="249" priority="306" operator="equal">
      <formula>"n"</formula>
    </cfRule>
    <cfRule type="cellIs" dxfId="248" priority="308" operator="equal">
      <formula>"p"</formula>
    </cfRule>
    <cfRule type="cellIs" dxfId="247" priority="307" operator="equal">
      <formula>"d"</formula>
    </cfRule>
  </conditionalFormatting>
  <conditionalFormatting sqref="AW176:AY176">
    <cfRule type="cellIs" dxfId="246" priority="297" operator="equal">
      <formula>"d"</formula>
    </cfRule>
    <cfRule type="cellIs" dxfId="245" priority="299" operator="equal">
      <formula>"x"</formula>
    </cfRule>
    <cfRule type="cellIs" dxfId="244" priority="298" operator="equal">
      <formula>"p"</formula>
    </cfRule>
    <cfRule type="cellIs" dxfId="243" priority="296" operator="equal">
      <formula>"n"</formula>
    </cfRule>
  </conditionalFormatting>
  <conditionalFormatting sqref="AW182:AY182">
    <cfRule type="cellIs" dxfId="242" priority="286" operator="equal">
      <formula>"n"</formula>
    </cfRule>
    <cfRule type="cellIs" dxfId="241" priority="287" operator="equal">
      <formula>"d"</formula>
    </cfRule>
    <cfRule type="cellIs" dxfId="240" priority="288" operator="equal">
      <formula>"p"</formula>
    </cfRule>
    <cfRule type="cellIs" dxfId="239" priority="289" operator="equal">
      <formula>"x"</formula>
    </cfRule>
  </conditionalFormatting>
  <conditionalFormatting sqref="AW187:AY187">
    <cfRule type="cellIs" dxfId="238" priority="278" operator="equal">
      <formula>"p"</formula>
    </cfRule>
    <cfRule type="cellIs" dxfId="237" priority="279" operator="equal">
      <formula>"x"</formula>
    </cfRule>
    <cfRule type="cellIs" dxfId="236" priority="276" operator="equal">
      <formula>"n"</formula>
    </cfRule>
    <cfRule type="cellIs" dxfId="235" priority="277" operator="equal">
      <formula>"d"</formula>
    </cfRule>
  </conditionalFormatting>
  <conditionalFormatting sqref="AW191:AY191">
    <cfRule type="cellIs" dxfId="234" priority="266" operator="equal">
      <formula>"n"</formula>
    </cfRule>
    <cfRule type="cellIs" dxfId="233" priority="267" operator="equal">
      <formula>"d"</formula>
    </cfRule>
    <cfRule type="cellIs" dxfId="232" priority="268" operator="equal">
      <formula>"p"</formula>
    </cfRule>
    <cfRule type="cellIs" dxfId="231" priority="269" operator="equal">
      <formula>"x"</formula>
    </cfRule>
  </conditionalFormatting>
  <conditionalFormatting sqref="AW201:AY201">
    <cfRule type="cellIs" dxfId="230" priority="259" operator="equal">
      <formula>"x"</formula>
    </cfRule>
    <cfRule type="cellIs" dxfId="229" priority="258" operator="equal">
      <formula>"p"</formula>
    </cfRule>
    <cfRule type="cellIs" dxfId="228" priority="257" operator="equal">
      <formula>"d"</formula>
    </cfRule>
    <cfRule type="cellIs" dxfId="227" priority="256" operator="equal">
      <formula>"n"</formula>
    </cfRule>
  </conditionalFormatting>
  <conditionalFormatting sqref="AW205:AY205">
    <cfRule type="cellIs" dxfId="226" priority="249" operator="equal">
      <formula>"x"</formula>
    </cfRule>
    <cfRule type="cellIs" dxfId="225" priority="248" operator="equal">
      <formula>"p"</formula>
    </cfRule>
    <cfRule type="cellIs" dxfId="224" priority="247" operator="equal">
      <formula>"d"</formula>
    </cfRule>
    <cfRule type="cellIs" dxfId="223" priority="246" operator="equal">
      <formula>"n"</formula>
    </cfRule>
  </conditionalFormatting>
  <conditionalFormatting sqref="AW211:AY211">
    <cfRule type="cellIs" dxfId="222" priority="236" operator="equal">
      <formula>"n"</formula>
    </cfRule>
    <cfRule type="cellIs" dxfId="221" priority="237" operator="equal">
      <formula>"d"</formula>
    </cfRule>
    <cfRule type="cellIs" dxfId="220" priority="238" operator="equal">
      <formula>"p"</formula>
    </cfRule>
    <cfRule type="cellIs" dxfId="219" priority="239" operator="equal">
      <formula>"x"</formula>
    </cfRule>
  </conditionalFormatting>
  <conditionalFormatting sqref="AW218:AY218">
    <cfRule type="cellIs" dxfId="218" priority="226" operator="equal">
      <formula>"n"</formula>
    </cfRule>
    <cfRule type="cellIs" dxfId="217" priority="229" operator="equal">
      <formula>"x"</formula>
    </cfRule>
    <cfRule type="cellIs" dxfId="216" priority="228" operator="equal">
      <formula>"p"</formula>
    </cfRule>
    <cfRule type="cellIs" dxfId="215" priority="227" operator="equal">
      <formula>"d"</formula>
    </cfRule>
  </conditionalFormatting>
  <conditionalFormatting sqref="AW220:AY220">
    <cfRule type="cellIs" dxfId="214" priority="217" operator="equal">
      <formula>"d"</formula>
    </cfRule>
    <cfRule type="cellIs" dxfId="213" priority="216" operator="equal">
      <formula>"n"</formula>
    </cfRule>
    <cfRule type="cellIs" dxfId="212" priority="218" operator="equal">
      <formula>"p"</formula>
    </cfRule>
    <cfRule type="cellIs" dxfId="211" priority="219" operator="equal">
      <formula>"x"</formula>
    </cfRule>
  </conditionalFormatting>
  <conditionalFormatting sqref="AW230:AY230">
    <cfRule type="cellIs" dxfId="210" priority="209" operator="equal">
      <formula>"x"</formula>
    </cfRule>
    <cfRule type="cellIs" dxfId="209" priority="208" operator="equal">
      <formula>"p"</formula>
    </cfRule>
    <cfRule type="cellIs" dxfId="208" priority="207" operator="equal">
      <formula>"d"</formula>
    </cfRule>
    <cfRule type="cellIs" dxfId="207" priority="206" operator="equal">
      <formula>"n"</formula>
    </cfRule>
  </conditionalFormatting>
  <conditionalFormatting sqref="AW236:AY236">
    <cfRule type="cellIs" dxfId="206" priority="198" operator="equal">
      <formula>"p"</formula>
    </cfRule>
    <cfRule type="cellIs" dxfId="205" priority="199" operator="equal">
      <formula>"x"</formula>
    </cfRule>
    <cfRule type="cellIs" dxfId="204" priority="197" operator="equal">
      <formula>"d"</formula>
    </cfRule>
    <cfRule type="cellIs" dxfId="203" priority="196" operator="equal">
      <formula>"n"</formula>
    </cfRule>
  </conditionalFormatting>
  <conditionalFormatting sqref="AW243:AY243">
    <cfRule type="cellIs" dxfId="202" priority="189" operator="equal">
      <formula>"x"</formula>
    </cfRule>
    <cfRule type="cellIs" dxfId="201" priority="187" operator="equal">
      <formula>"d"</formula>
    </cfRule>
    <cfRule type="cellIs" dxfId="200" priority="186" operator="equal">
      <formula>"n"</formula>
    </cfRule>
    <cfRule type="cellIs" dxfId="199" priority="188" operator="equal">
      <formula>"p"</formula>
    </cfRule>
  </conditionalFormatting>
  <conditionalFormatting sqref="AW250:AY250">
    <cfRule type="cellIs" dxfId="198" priority="179" operator="equal">
      <formula>"x"</formula>
    </cfRule>
    <cfRule type="cellIs" dxfId="197" priority="176" operator="equal">
      <formula>"n"</formula>
    </cfRule>
    <cfRule type="cellIs" dxfId="196" priority="178" operator="equal">
      <formula>"p"</formula>
    </cfRule>
    <cfRule type="cellIs" dxfId="195" priority="177" operator="equal">
      <formula>"d"</formula>
    </cfRule>
  </conditionalFormatting>
  <conditionalFormatting sqref="AW253:AY253">
    <cfRule type="cellIs" dxfId="194" priority="167" operator="equal">
      <formula>"d"</formula>
    </cfRule>
    <cfRule type="cellIs" dxfId="193" priority="168" operator="equal">
      <formula>"p"</formula>
    </cfRule>
    <cfRule type="cellIs" dxfId="192" priority="169" operator="equal">
      <formula>"x"</formula>
    </cfRule>
    <cfRule type="cellIs" dxfId="191" priority="166" operator="equal">
      <formula>"n"</formula>
    </cfRule>
  </conditionalFormatting>
  <conditionalFormatting sqref="AW255:AY255">
    <cfRule type="cellIs" dxfId="190" priority="158" operator="equal">
      <formula>"p"</formula>
    </cfRule>
    <cfRule type="cellIs" dxfId="189" priority="157" operator="equal">
      <formula>"d"</formula>
    </cfRule>
    <cfRule type="cellIs" dxfId="188" priority="156" operator="equal">
      <formula>"n"</formula>
    </cfRule>
    <cfRule type="cellIs" dxfId="187" priority="159" operator="equal">
      <formula>"x"</formula>
    </cfRule>
  </conditionalFormatting>
  <conditionalFormatting sqref="AW258:AY258">
    <cfRule type="cellIs" dxfId="186" priority="149" operator="equal">
      <formula>"x"</formula>
    </cfRule>
    <cfRule type="cellIs" dxfId="185" priority="148" operator="equal">
      <formula>"p"</formula>
    </cfRule>
    <cfRule type="cellIs" dxfId="184" priority="147" operator="equal">
      <formula>"d"</formula>
    </cfRule>
    <cfRule type="cellIs" dxfId="183" priority="146" operator="equal">
      <formula>"n"</formula>
    </cfRule>
  </conditionalFormatting>
  <conditionalFormatting sqref="AW264:AY264">
    <cfRule type="cellIs" dxfId="182" priority="139" operator="equal">
      <formula>"x"</formula>
    </cfRule>
    <cfRule type="cellIs" dxfId="181" priority="138" operator="equal">
      <formula>"p"</formula>
    </cfRule>
    <cfRule type="cellIs" dxfId="180" priority="137" operator="equal">
      <formula>"d"</formula>
    </cfRule>
    <cfRule type="cellIs" dxfId="179" priority="136" operator="equal">
      <formula>"n"</formula>
    </cfRule>
  </conditionalFormatting>
  <conditionalFormatting sqref="AW274:AY274">
    <cfRule type="cellIs" dxfId="178" priority="116" operator="equal">
      <formula>"n"</formula>
    </cfRule>
    <cfRule type="cellIs" dxfId="177" priority="117" operator="equal">
      <formula>"d"</formula>
    </cfRule>
    <cfRule type="cellIs" dxfId="176" priority="118" operator="equal">
      <formula>"p"</formula>
    </cfRule>
    <cfRule type="cellIs" dxfId="175" priority="119" operator="equal">
      <formula>"x"</formula>
    </cfRule>
  </conditionalFormatting>
  <conditionalFormatting sqref="AW283:AY283">
    <cfRule type="cellIs" dxfId="174" priority="106" operator="equal">
      <formula>"n"</formula>
    </cfRule>
    <cfRule type="cellIs" dxfId="173" priority="108" operator="equal">
      <formula>"p"</formula>
    </cfRule>
    <cfRule type="cellIs" dxfId="172" priority="107" operator="equal">
      <formula>"d"</formula>
    </cfRule>
    <cfRule type="cellIs" dxfId="171" priority="109" operator="equal">
      <formula>"x"</formula>
    </cfRule>
  </conditionalFormatting>
  <conditionalFormatting sqref="AW287:AY287">
    <cfRule type="cellIs" dxfId="170" priority="96" operator="equal">
      <formula>"n"</formula>
    </cfRule>
    <cfRule type="cellIs" dxfId="169" priority="97" operator="equal">
      <formula>"d"</formula>
    </cfRule>
    <cfRule type="cellIs" dxfId="168" priority="98" operator="equal">
      <formula>"p"</formula>
    </cfRule>
    <cfRule type="cellIs" dxfId="167" priority="99" operator="equal">
      <formula>"x"</formula>
    </cfRule>
  </conditionalFormatting>
  <conditionalFormatting sqref="AW292:AY292">
    <cfRule type="cellIs" dxfId="166" priority="87" operator="equal">
      <formula>"d"</formula>
    </cfRule>
    <cfRule type="cellIs" dxfId="165" priority="86" operator="equal">
      <formula>"n"</formula>
    </cfRule>
    <cfRule type="cellIs" dxfId="164" priority="88" operator="equal">
      <formula>"p"</formula>
    </cfRule>
    <cfRule type="cellIs" dxfId="163" priority="89" operator="equal">
      <formula>"x"</formula>
    </cfRule>
  </conditionalFormatting>
  <conditionalFormatting sqref="AW296:AY296">
    <cfRule type="cellIs" dxfId="162" priority="79" operator="equal">
      <formula>"x"</formula>
    </cfRule>
    <cfRule type="cellIs" dxfId="161" priority="78" operator="equal">
      <formula>"p"</formula>
    </cfRule>
    <cfRule type="cellIs" dxfId="160" priority="77" operator="equal">
      <formula>"d"</formula>
    </cfRule>
    <cfRule type="cellIs" dxfId="159" priority="76" operator="equal">
      <formula>"n"</formula>
    </cfRule>
  </conditionalFormatting>
  <conditionalFormatting sqref="AW301:AY301">
    <cfRule type="cellIs" dxfId="158" priority="69" operator="equal">
      <formula>"x"</formula>
    </cfRule>
    <cfRule type="cellIs" dxfId="157" priority="68" operator="equal">
      <formula>"p"</formula>
    </cfRule>
    <cfRule type="cellIs" dxfId="156" priority="67" operator="equal">
      <formula>"d"</formula>
    </cfRule>
    <cfRule type="cellIs" dxfId="155" priority="66" operator="equal">
      <formula>"n"</formula>
    </cfRule>
  </conditionalFormatting>
  <conditionalFormatting sqref="AW306:AY306">
    <cfRule type="cellIs" dxfId="154" priority="57" operator="equal">
      <formula>"d"</formula>
    </cfRule>
    <cfRule type="cellIs" dxfId="153" priority="59" operator="equal">
      <formula>"x"</formula>
    </cfRule>
    <cfRule type="cellIs" dxfId="152" priority="58" operator="equal">
      <formula>"p"</formula>
    </cfRule>
    <cfRule type="cellIs" dxfId="151" priority="56" operator="equal">
      <formula>"n"</formula>
    </cfRule>
  </conditionalFormatting>
  <conditionalFormatting sqref="AW309:AY309">
    <cfRule type="cellIs" dxfId="150" priority="47" operator="equal">
      <formula>"d"</formula>
    </cfRule>
    <cfRule type="cellIs" dxfId="149" priority="46" operator="equal">
      <formula>"n"</formula>
    </cfRule>
    <cfRule type="cellIs" dxfId="148" priority="48" operator="equal">
      <formula>"p"</formula>
    </cfRule>
    <cfRule type="cellIs" dxfId="147" priority="49" operator="equal">
      <formula>"x"</formula>
    </cfRule>
  </conditionalFormatting>
  <conditionalFormatting sqref="AW311:AY311">
    <cfRule type="cellIs" dxfId="146" priority="36" operator="equal">
      <formula>"n"</formula>
    </cfRule>
    <cfRule type="cellIs" dxfId="145" priority="37" operator="equal">
      <formula>"d"</formula>
    </cfRule>
    <cfRule type="cellIs" dxfId="144" priority="38" operator="equal">
      <formula>"p"</formula>
    </cfRule>
    <cfRule type="cellIs" dxfId="143" priority="39" operator="equal">
      <formula>"x"</formula>
    </cfRule>
  </conditionalFormatting>
  <conditionalFormatting sqref="AW315:AY315">
    <cfRule type="cellIs" dxfId="142" priority="28" operator="equal">
      <formula>"p"</formula>
    </cfRule>
    <cfRule type="cellIs" dxfId="141" priority="29" operator="equal">
      <formula>"x"</formula>
    </cfRule>
    <cfRule type="cellIs" dxfId="140" priority="27" operator="equal">
      <formula>"d"</formula>
    </cfRule>
    <cfRule type="cellIs" dxfId="139" priority="26" operator="equal">
      <formula>"n"</formula>
    </cfRule>
  </conditionalFormatting>
  <conditionalFormatting sqref="AW325:AY325">
    <cfRule type="cellIs" dxfId="138" priority="17" operator="equal">
      <formula>"d"</formula>
    </cfRule>
    <cfRule type="cellIs" dxfId="137" priority="19" operator="equal">
      <formula>"x"</formula>
    </cfRule>
    <cfRule type="cellIs" dxfId="136" priority="18" operator="equal">
      <formula>"p"</formula>
    </cfRule>
    <cfRule type="cellIs" dxfId="135" priority="16" operator="equal">
      <formula>"n"</formula>
    </cfRule>
  </conditionalFormatting>
  <conditionalFormatting sqref="AZ1:AZ1048576">
    <cfRule type="cellIs" dxfId="134" priority="12" operator="equal">
      <formula>1</formula>
    </cfRule>
  </conditionalFormatting>
  <conditionalFormatting sqref="BC1:BC1048576">
    <cfRule type="cellIs" dxfId="133" priority="5" operator="equal">
      <formula>"pabeigta"</formula>
    </cfRule>
    <cfRule type="cellIs" dxfId="132" priority="6" operator="equal">
      <formula>"iesākta"</formula>
    </cfRule>
    <cfRule type="cellIs" dxfId="131" priority="7" operator="equal">
      <formula>"neiesākta"</formula>
    </cfRule>
  </conditionalFormatting>
  <conditionalFormatting sqref="BD11">
    <cfRule type="cellIs" dxfId="130" priority="564" operator="equal">
      <formula>"d"</formula>
    </cfRule>
    <cfRule type="cellIs" dxfId="129" priority="565" operator="equal">
      <formula>"x"</formula>
    </cfRule>
  </conditionalFormatting>
  <conditionalFormatting sqref="BD14">
    <cfRule type="cellIs" dxfId="128" priority="540" operator="equal">
      <formula>"d"</formula>
    </cfRule>
    <cfRule type="cellIs" dxfId="127" priority="541" operator="equal">
      <formula>"x"</formula>
    </cfRule>
  </conditionalFormatting>
  <conditionalFormatting sqref="BD20">
    <cfRule type="cellIs" dxfId="126" priority="534" operator="equal">
      <formula>"d"</formula>
    </cfRule>
    <cfRule type="cellIs" dxfId="125" priority="535" operator="equal">
      <formula>"x"</formula>
    </cfRule>
  </conditionalFormatting>
  <conditionalFormatting sqref="BD25">
    <cfRule type="cellIs" dxfId="124" priority="529" operator="equal">
      <formula>"x"</formula>
    </cfRule>
    <cfRule type="cellIs" dxfId="123" priority="528" operator="equal">
      <formula>"d"</formula>
    </cfRule>
  </conditionalFormatting>
  <conditionalFormatting sqref="BD27">
    <cfRule type="cellIs" dxfId="122" priority="522" operator="equal">
      <formula>"d"</formula>
    </cfRule>
    <cfRule type="cellIs" dxfId="121" priority="523" operator="equal">
      <formula>"x"</formula>
    </cfRule>
  </conditionalFormatting>
  <conditionalFormatting sqref="BD31">
    <cfRule type="cellIs" dxfId="120" priority="517" operator="equal">
      <formula>"x"</formula>
    </cfRule>
    <cfRule type="cellIs" dxfId="119" priority="516" operator="equal">
      <formula>"d"</formula>
    </cfRule>
  </conditionalFormatting>
  <conditionalFormatting sqref="BD38">
    <cfRule type="cellIs" dxfId="118" priority="510" operator="equal">
      <formula>"d"</formula>
    </cfRule>
    <cfRule type="cellIs" dxfId="117" priority="511" operator="equal">
      <formula>"x"</formula>
    </cfRule>
  </conditionalFormatting>
  <conditionalFormatting sqref="BD42">
    <cfRule type="cellIs" dxfId="116" priority="504" operator="equal">
      <formula>"d"</formula>
    </cfRule>
    <cfRule type="cellIs" dxfId="115" priority="505" operator="equal">
      <formula>"x"</formula>
    </cfRule>
  </conditionalFormatting>
  <conditionalFormatting sqref="BD46">
    <cfRule type="cellIs" dxfId="114" priority="499" operator="equal">
      <formula>"x"</formula>
    </cfRule>
    <cfRule type="cellIs" dxfId="113" priority="498" operator="equal">
      <formula>"d"</formula>
    </cfRule>
  </conditionalFormatting>
  <conditionalFormatting sqref="BD48">
    <cfRule type="cellIs" dxfId="112" priority="493" operator="equal">
      <formula>"x"</formula>
    </cfRule>
    <cfRule type="cellIs" dxfId="111" priority="492" operator="equal">
      <formula>"d"</formula>
    </cfRule>
  </conditionalFormatting>
  <conditionalFormatting sqref="BD53">
    <cfRule type="cellIs" dxfId="110" priority="487" operator="equal">
      <formula>"x"</formula>
    </cfRule>
    <cfRule type="cellIs" dxfId="109" priority="486" operator="equal">
      <formula>"d"</formula>
    </cfRule>
  </conditionalFormatting>
  <conditionalFormatting sqref="BD56">
    <cfRule type="cellIs" dxfId="108" priority="481" operator="equal">
      <formula>"x"</formula>
    </cfRule>
    <cfRule type="cellIs" dxfId="107" priority="480" operator="equal">
      <formula>"d"</formula>
    </cfRule>
  </conditionalFormatting>
  <conditionalFormatting sqref="BD58">
    <cfRule type="cellIs" dxfId="106" priority="474" operator="equal">
      <formula>"d"</formula>
    </cfRule>
    <cfRule type="cellIs" dxfId="105" priority="475" operator="equal">
      <formula>"x"</formula>
    </cfRule>
  </conditionalFormatting>
  <conditionalFormatting sqref="BD60">
    <cfRule type="cellIs" dxfId="104" priority="468" operator="equal">
      <formula>"d"</formula>
    </cfRule>
    <cfRule type="cellIs" dxfId="103" priority="469" operator="equal">
      <formula>"x"</formula>
    </cfRule>
  </conditionalFormatting>
  <conditionalFormatting sqref="BD67">
    <cfRule type="cellIs" dxfId="102" priority="463" operator="equal">
      <formula>"x"</formula>
    </cfRule>
    <cfRule type="cellIs" dxfId="101" priority="462" operator="equal">
      <formula>"d"</formula>
    </cfRule>
  </conditionalFormatting>
  <conditionalFormatting sqref="BD72">
    <cfRule type="cellIs" dxfId="100" priority="456" operator="equal">
      <formula>"d"</formula>
    </cfRule>
    <cfRule type="cellIs" dxfId="99" priority="457" operator="equal">
      <formula>"x"</formula>
    </cfRule>
  </conditionalFormatting>
  <conditionalFormatting sqref="BD78">
    <cfRule type="cellIs" dxfId="98" priority="450" operator="equal">
      <formula>"d"</formula>
    </cfRule>
    <cfRule type="cellIs" dxfId="97" priority="451" operator="equal">
      <formula>"x"</formula>
    </cfRule>
  </conditionalFormatting>
  <conditionalFormatting sqref="BD82">
    <cfRule type="cellIs" dxfId="96" priority="445" operator="equal">
      <formula>"x"</formula>
    </cfRule>
    <cfRule type="cellIs" dxfId="95" priority="444" operator="equal">
      <formula>"d"</formula>
    </cfRule>
  </conditionalFormatting>
  <conditionalFormatting sqref="BD87">
    <cfRule type="cellIs" dxfId="94" priority="438" operator="equal">
      <formula>"d"</formula>
    </cfRule>
    <cfRule type="cellIs" dxfId="93" priority="439" operator="equal">
      <formula>"x"</formula>
    </cfRule>
  </conditionalFormatting>
  <conditionalFormatting sqref="BD91">
    <cfRule type="cellIs" dxfId="92" priority="433" operator="equal">
      <formula>"x"</formula>
    </cfRule>
    <cfRule type="cellIs" dxfId="91" priority="432" operator="equal">
      <formula>"d"</formula>
    </cfRule>
  </conditionalFormatting>
  <conditionalFormatting sqref="BD95">
    <cfRule type="cellIs" dxfId="90" priority="427" operator="equal">
      <formula>"x"</formula>
    </cfRule>
    <cfRule type="cellIs" dxfId="89" priority="426" operator="equal">
      <formula>"d"</formula>
    </cfRule>
  </conditionalFormatting>
  <conditionalFormatting sqref="BD98">
    <cfRule type="cellIs" dxfId="88" priority="421" operator="equal">
      <formula>"x"</formula>
    </cfRule>
    <cfRule type="cellIs" dxfId="87" priority="420" operator="equal">
      <formula>"d"</formula>
    </cfRule>
  </conditionalFormatting>
  <conditionalFormatting sqref="BD103">
    <cfRule type="cellIs" dxfId="86" priority="415" operator="equal">
      <formula>"x"</formula>
    </cfRule>
    <cfRule type="cellIs" dxfId="85" priority="414" operator="equal">
      <formula>"d"</formula>
    </cfRule>
  </conditionalFormatting>
  <conditionalFormatting sqref="BD109">
    <cfRule type="cellIs" dxfId="84" priority="409" operator="equal">
      <formula>"x"</formula>
    </cfRule>
    <cfRule type="cellIs" dxfId="83" priority="408" operator="equal">
      <formula>"d"</formula>
    </cfRule>
  </conditionalFormatting>
  <conditionalFormatting sqref="BD113">
    <cfRule type="cellIs" dxfId="82" priority="403" operator="equal">
      <formula>"x"</formula>
    </cfRule>
    <cfRule type="cellIs" dxfId="81" priority="402" operator="equal">
      <formula>"d"</formula>
    </cfRule>
  </conditionalFormatting>
  <conditionalFormatting sqref="BD115">
    <cfRule type="cellIs" dxfId="80" priority="397" operator="equal">
      <formula>"x"</formula>
    </cfRule>
    <cfRule type="cellIs" dxfId="79" priority="396" operator="equal">
      <formula>"d"</formula>
    </cfRule>
  </conditionalFormatting>
  <conditionalFormatting sqref="BD118">
    <cfRule type="cellIs" dxfId="78" priority="390" operator="equal">
      <formula>"d"</formula>
    </cfRule>
    <cfRule type="cellIs" dxfId="77" priority="391" operator="equal">
      <formula>"x"</formula>
    </cfRule>
  </conditionalFormatting>
  <conditionalFormatting sqref="BD123">
    <cfRule type="cellIs" dxfId="76" priority="384" operator="equal">
      <formula>"d"</formula>
    </cfRule>
    <cfRule type="cellIs" dxfId="75" priority="385" operator="equal">
      <formula>"x"</formula>
    </cfRule>
  </conditionalFormatting>
  <conditionalFormatting sqref="BD128">
    <cfRule type="cellIs" dxfId="74" priority="364" operator="equal">
      <formula>"d"</formula>
    </cfRule>
    <cfRule type="cellIs" dxfId="73" priority="365" operator="equal">
      <formula>"x"</formula>
    </cfRule>
  </conditionalFormatting>
  <conditionalFormatting sqref="BD136">
    <cfRule type="cellIs" dxfId="72" priority="355" operator="equal">
      <formula>"x"</formula>
    </cfRule>
    <cfRule type="cellIs" dxfId="71" priority="354" operator="equal">
      <formula>"d"</formula>
    </cfRule>
  </conditionalFormatting>
  <conditionalFormatting sqref="BD144">
    <cfRule type="cellIs" dxfId="70" priority="344" operator="equal">
      <formula>"d"</formula>
    </cfRule>
    <cfRule type="cellIs" dxfId="69" priority="345" operator="equal">
      <formula>"x"</formula>
    </cfRule>
  </conditionalFormatting>
  <conditionalFormatting sqref="BD151">
    <cfRule type="cellIs" dxfId="68" priority="334" operator="equal">
      <formula>"d"</formula>
    </cfRule>
    <cfRule type="cellIs" dxfId="67" priority="335" operator="equal">
      <formula>"x"</formula>
    </cfRule>
  </conditionalFormatting>
  <conditionalFormatting sqref="BD161">
    <cfRule type="cellIs" dxfId="66" priority="324" operator="equal">
      <formula>"d"</formula>
    </cfRule>
    <cfRule type="cellIs" dxfId="65" priority="325" operator="equal">
      <formula>"x"</formula>
    </cfRule>
  </conditionalFormatting>
  <conditionalFormatting sqref="BD164">
    <cfRule type="cellIs" dxfId="64" priority="314" operator="equal">
      <formula>"d"</formula>
    </cfRule>
    <cfRule type="cellIs" dxfId="63" priority="315" operator="equal">
      <formula>"x"</formula>
    </cfRule>
  </conditionalFormatting>
  <conditionalFormatting sqref="BD168">
    <cfRule type="cellIs" dxfId="62" priority="304" operator="equal">
      <formula>"d"</formula>
    </cfRule>
    <cfRule type="cellIs" dxfId="61" priority="305" operator="equal">
      <formula>"x"</formula>
    </cfRule>
  </conditionalFormatting>
  <conditionalFormatting sqref="BD176">
    <cfRule type="cellIs" dxfId="60" priority="294" operator="equal">
      <formula>"d"</formula>
    </cfRule>
    <cfRule type="cellIs" dxfId="59" priority="295" operator="equal">
      <formula>"x"</formula>
    </cfRule>
  </conditionalFormatting>
  <conditionalFormatting sqref="BD182">
    <cfRule type="cellIs" dxfId="58" priority="284" operator="equal">
      <formula>"d"</formula>
    </cfRule>
    <cfRule type="cellIs" dxfId="57" priority="285" operator="equal">
      <formula>"x"</formula>
    </cfRule>
  </conditionalFormatting>
  <conditionalFormatting sqref="BD187">
    <cfRule type="cellIs" dxfId="56" priority="274" operator="equal">
      <formula>"d"</formula>
    </cfRule>
    <cfRule type="cellIs" dxfId="55" priority="275" operator="equal">
      <formula>"x"</formula>
    </cfRule>
  </conditionalFormatting>
  <conditionalFormatting sqref="BD191">
    <cfRule type="cellIs" dxfId="54" priority="264" operator="equal">
      <formula>"d"</formula>
    </cfRule>
    <cfRule type="cellIs" dxfId="53" priority="265" operator="equal">
      <formula>"x"</formula>
    </cfRule>
  </conditionalFormatting>
  <conditionalFormatting sqref="BD201">
    <cfRule type="cellIs" dxfId="52" priority="255" operator="equal">
      <formula>"x"</formula>
    </cfRule>
    <cfRule type="cellIs" dxfId="51" priority="254" operator="equal">
      <formula>"d"</formula>
    </cfRule>
  </conditionalFormatting>
  <conditionalFormatting sqref="BD205">
    <cfRule type="cellIs" dxfId="50" priority="244" operator="equal">
      <formula>"d"</formula>
    </cfRule>
    <cfRule type="cellIs" dxfId="49" priority="245" operator="equal">
      <formula>"x"</formula>
    </cfRule>
  </conditionalFormatting>
  <conditionalFormatting sqref="BD211">
    <cfRule type="cellIs" dxfId="48" priority="234" operator="equal">
      <formula>"d"</formula>
    </cfRule>
    <cfRule type="cellIs" dxfId="47" priority="235" operator="equal">
      <formula>"x"</formula>
    </cfRule>
  </conditionalFormatting>
  <conditionalFormatting sqref="BD218">
    <cfRule type="cellIs" dxfId="46" priority="225" operator="equal">
      <formula>"x"</formula>
    </cfRule>
    <cfRule type="cellIs" dxfId="45" priority="224" operator="equal">
      <formula>"d"</formula>
    </cfRule>
  </conditionalFormatting>
  <conditionalFormatting sqref="BD220">
    <cfRule type="cellIs" dxfId="44" priority="214" operator="equal">
      <formula>"d"</formula>
    </cfRule>
    <cfRule type="cellIs" dxfId="43" priority="215" operator="equal">
      <formula>"x"</formula>
    </cfRule>
  </conditionalFormatting>
  <conditionalFormatting sqref="BD230">
    <cfRule type="cellIs" dxfId="42" priority="204" operator="equal">
      <formula>"d"</formula>
    </cfRule>
    <cfRule type="cellIs" dxfId="41" priority="205" operator="equal">
      <formula>"x"</formula>
    </cfRule>
  </conditionalFormatting>
  <conditionalFormatting sqref="BD236">
    <cfRule type="cellIs" dxfId="40" priority="195" operator="equal">
      <formula>"x"</formula>
    </cfRule>
    <cfRule type="cellIs" dxfId="39" priority="194" operator="equal">
      <formula>"d"</formula>
    </cfRule>
  </conditionalFormatting>
  <conditionalFormatting sqref="BD243">
    <cfRule type="cellIs" dxfId="38" priority="185" operator="equal">
      <formula>"x"</formula>
    </cfRule>
    <cfRule type="cellIs" dxfId="37" priority="184" operator="equal">
      <formula>"d"</formula>
    </cfRule>
  </conditionalFormatting>
  <conditionalFormatting sqref="BD250">
    <cfRule type="cellIs" dxfId="36" priority="175" operator="equal">
      <formula>"x"</formula>
    </cfRule>
    <cfRule type="cellIs" dxfId="35" priority="174" operator="equal">
      <formula>"d"</formula>
    </cfRule>
  </conditionalFormatting>
  <conditionalFormatting sqref="BD253">
    <cfRule type="cellIs" dxfId="34" priority="165" operator="equal">
      <formula>"x"</formula>
    </cfRule>
    <cfRule type="cellIs" dxfId="33" priority="164" operator="equal">
      <formula>"d"</formula>
    </cfRule>
  </conditionalFormatting>
  <conditionalFormatting sqref="BD255">
    <cfRule type="cellIs" dxfId="32" priority="155" operator="equal">
      <formula>"x"</formula>
    </cfRule>
    <cfRule type="cellIs" dxfId="31" priority="154" operator="equal">
      <formula>"d"</formula>
    </cfRule>
  </conditionalFormatting>
  <conditionalFormatting sqref="BD258">
    <cfRule type="cellIs" dxfId="30" priority="145" operator="equal">
      <formula>"x"</formula>
    </cfRule>
    <cfRule type="cellIs" dxfId="29" priority="144" operator="equal">
      <formula>"d"</formula>
    </cfRule>
  </conditionalFormatting>
  <conditionalFormatting sqref="BD264">
    <cfRule type="cellIs" dxfId="28" priority="134" operator="equal">
      <formula>"d"</formula>
    </cfRule>
    <cfRule type="cellIs" dxfId="27" priority="135" operator="equal">
      <formula>"x"</formula>
    </cfRule>
  </conditionalFormatting>
  <conditionalFormatting sqref="BD274">
    <cfRule type="cellIs" dxfId="26" priority="115" operator="equal">
      <formula>"x"</formula>
    </cfRule>
    <cfRule type="cellIs" dxfId="25" priority="114" operator="equal">
      <formula>"d"</formula>
    </cfRule>
  </conditionalFormatting>
  <conditionalFormatting sqref="BD283">
    <cfRule type="cellIs" dxfId="24" priority="105" operator="equal">
      <formula>"x"</formula>
    </cfRule>
    <cfRule type="cellIs" dxfId="23" priority="104" operator="equal">
      <formula>"d"</formula>
    </cfRule>
  </conditionalFormatting>
  <conditionalFormatting sqref="BD287">
    <cfRule type="cellIs" dxfId="22" priority="95" operator="equal">
      <formula>"x"</formula>
    </cfRule>
    <cfRule type="cellIs" dxfId="21" priority="94" operator="equal">
      <formula>"d"</formula>
    </cfRule>
  </conditionalFormatting>
  <conditionalFormatting sqref="BD292">
    <cfRule type="cellIs" dxfId="20" priority="85" operator="equal">
      <formula>"x"</formula>
    </cfRule>
    <cfRule type="cellIs" dxfId="19" priority="84" operator="equal">
      <formula>"d"</formula>
    </cfRule>
  </conditionalFormatting>
  <conditionalFormatting sqref="BD296">
    <cfRule type="cellIs" dxfId="18" priority="75" operator="equal">
      <formula>"x"</formula>
    </cfRule>
    <cfRule type="cellIs" dxfId="17" priority="74" operator="equal">
      <formula>"d"</formula>
    </cfRule>
  </conditionalFormatting>
  <conditionalFormatting sqref="BD301">
    <cfRule type="cellIs" dxfId="16" priority="64" operator="equal">
      <formula>"d"</formula>
    </cfRule>
    <cfRule type="cellIs" dxfId="15" priority="65" operator="equal">
      <formula>"x"</formula>
    </cfRule>
  </conditionalFormatting>
  <conditionalFormatting sqref="BD306">
    <cfRule type="cellIs" dxfId="14" priority="55" operator="equal">
      <formula>"x"</formula>
    </cfRule>
    <cfRule type="cellIs" dxfId="13" priority="54" operator="equal">
      <formula>"d"</formula>
    </cfRule>
  </conditionalFormatting>
  <conditionalFormatting sqref="BD309">
    <cfRule type="cellIs" dxfId="12" priority="44" operator="equal">
      <formula>"d"</formula>
    </cfRule>
    <cfRule type="cellIs" dxfId="11" priority="45" operator="equal">
      <formula>"x"</formula>
    </cfRule>
  </conditionalFormatting>
  <conditionalFormatting sqref="BD311">
    <cfRule type="cellIs" dxfId="10" priority="34" operator="equal">
      <formula>"d"</formula>
    </cfRule>
    <cfRule type="cellIs" dxfId="9" priority="35" operator="equal">
      <formula>"x"</formula>
    </cfRule>
  </conditionalFormatting>
  <conditionalFormatting sqref="BD315">
    <cfRule type="cellIs" dxfId="8" priority="24" operator="equal">
      <formula>"d"</formula>
    </cfRule>
    <cfRule type="cellIs" dxfId="7" priority="25" operator="equal">
      <formula>"x"</formula>
    </cfRule>
  </conditionalFormatting>
  <conditionalFormatting sqref="BD325">
    <cfRule type="cellIs" dxfId="6" priority="14" operator="equal">
      <formula>"d"</formula>
    </cfRule>
    <cfRule type="cellIs" dxfId="5" priority="15" operator="equal">
      <formula>"x"</formula>
    </cfRule>
  </conditionalFormatting>
  <conditionalFormatting sqref="BF1:BF4">
    <cfRule type="cellIs" dxfId="4" priority="20549" operator="equal">
      <formula>"n"</formula>
    </cfRule>
  </conditionalFormatting>
  <hyperlinks>
    <hyperlink ref="B127:E127" r:id="rId1" display="2. Pakalpojumu izveides, sniegšanas un pilnveides nosacījumi" xr:uid="{00000000-0004-0000-0000-000000000000}"/>
    <hyperlink ref="B273:E273" r:id="rId2" display="3. Pakalpojumu pārvaldībai nepieciešamās spējas un resursi" xr:uid="{00000000-0004-0000-0000-000001000000}"/>
    <hyperlink ref="B11" r:id="rId3" location="pu1-2-nozaru-pasvaldibu-un-iestazu-pakalpojumu-attistibas-planu-izveide-un-aktualizesana" display="PU1–2" xr:uid="{00000000-0004-0000-0000-000002000000}"/>
    <hyperlink ref="B14" r:id="rId4" location="pu2-1-pakalpojumu-planosana-izveide-ieviesana-uzturesana-un-attistiba" xr:uid="{00000000-0004-0000-0000-000003000000}"/>
    <hyperlink ref="B20" r:id="rId5" location="pu2-2-pakalpojumu-galveno-sanemeju-grupu-un-vajadzibu-apzinasana" xr:uid="{00000000-0004-0000-0000-000004000000}"/>
    <hyperlink ref="B25" r:id="rId6" location="pu2-3-pakalpojumu-sniegsanas-un-uzturesanas-rezultativako-un-efektivako-veidu-noteiksana" xr:uid="{00000000-0004-0000-0000-000005000000}"/>
    <hyperlink ref="B27" r:id="rId7" location="pu2-4-pakalpojumu-sniegsanas-un-uzturesanas-rezultativitati-un-efektivitati-raksturojosu-raditaju-noteiksana-galveno-darbibas-raditaju-noteiksana" xr:uid="{00000000-0004-0000-0000-000006000000}"/>
    <hyperlink ref="B31" r:id="rId8" location="pu2-5-pakalpojumu-parvaldibai-nepieciesamo-speju-un-resursu-nodrosinasana" xr:uid="{00000000-0004-0000-0000-000007000000}"/>
    <hyperlink ref="B38" r:id="rId9" location="pu2-6-pakalpojumu-parvaldibas-specialo-normativo-aktu-izstrade-un-pilnveide" xr:uid="{00000000-0004-0000-0000-000008000000}"/>
    <hyperlink ref="B42" r:id="rId10" location="pu2-7-pakalpojumu-aprakstu-veidosana-registresana-un-uzturesana" xr:uid="{00000000-0004-0000-0000-000009000000}"/>
    <hyperlink ref="B46" r:id="rId11" location="pu2-8-informacijas-nodrosinasana-pakalpojumu-sanemejiem-par-pieejamiem-pakalpojumiem" xr:uid="{00000000-0004-0000-0000-00000A000000}"/>
    <hyperlink ref="B48" r:id="rId12" location="pu2-9-pakalpojumu-limenu-noteiksana-un-pakalpojumu-limenu-vienosanas-nosacijumu-saskanosana-ar-pakalpojumu-sanemejiem" xr:uid="{00000000-0004-0000-0000-00000B000000}"/>
    <hyperlink ref="B53" r:id="rId13" location="pu2-10-ar-pakalpojumu-parvaldibu-saistitas-starpiestazu-un-parrobezu-sadarbibas-koordinesana" xr:uid="{00000000-0004-0000-0000-00000C000000}"/>
    <hyperlink ref="B56" r:id="rId14" location="pu2-11-zinasanu-uzkrasana-un-pieejamibas-nodrosinasana" xr:uid="{00000000-0004-0000-0000-00000D000000}"/>
    <hyperlink ref="B58" r:id="rId15" location="pu2-12-ar-pakalpojumu-parvaldibu-saistita-metodiska-atbalsta-nodrosinasana-pakalpojumu-sniegsana-iesaistitajiem" xr:uid="{00000000-0004-0000-0000-00000E000000}"/>
    <hyperlink ref="B60" r:id="rId16" location="pu2-13-pakalpojumu-un-resursu-pieejamibas-un-nepartrauktibas-planosana-un-nodrosinasana" xr:uid="{00000000-0004-0000-0000-00000F000000}"/>
    <hyperlink ref="B67" r:id="rId17" location="pu2-14-pieklustamibas-nodrosinasana-pakalpojumiem" xr:uid="{00000000-0004-0000-0000-000010000000}"/>
    <hyperlink ref="B72" r:id="rId18" location="pu2-15-pakalpojumu-pieprasijumu-parvaldiba-un-izpildes-nodrosinasana" xr:uid="{00000000-0004-0000-0000-000011000000}"/>
    <hyperlink ref="B78" r:id="rId19" location="pu2-16-atbalsta-nodrosinasana-pakalpojumu-sanemejiem" xr:uid="{00000000-0004-0000-0000-000012000000}"/>
    <hyperlink ref="B82" r:id="rId20" location="pu2-17-pakalpojumu-limenu-vienosanas-nosacijumu-izpildes-kontrole-un-nodrosinasana" xr:uid="{00000000-0004-0000-0000-000013000000}"/>
    <hyperlink ref="B87" r:id="rId21" location="pu2-18-pakalpojumu-sanemeju-ierosinajumu-un-sudzibu-apkoposana-izvertesana-un-nepieciesamo-darbibu-veiksana" xr:uid="{00000000-0004-0000-0000-000014000000}"/>
    <hyperlink ref="B91" r:id="rId22" location="pu2-19-pakalpojumu-sniegsanas-apjomu-un-tiem-nepieciesama-nodrosinajuma-atbilstibas-parvaldiba" xr:uid="{00000000-0004-0000-0000-000015000000}"/>
    <hyperlink ref="B95" r:id="rId23" location="pu2-20-ar-pakalpojumu-un-resursu-parvaldibu-saistitu-izmainu-istenosana" xr:uid="{00000000-0004-0000-0000-000016000000}"/>
    <hyperlink ref="B98" r:id="rId24" location="pu2-21-iespejami-atra-pakalpojumu-pieejamibas-atjaunosana" xr:uid="{00000000-0004-0000-0000-000017000000}"/>
    <hyperlink ref="B103" r:id="rId25" location="pu2-22-pakalpojumu-pieejamibas-partraukumu-celonu-apzinasana-un-noversana" xr:uid="{00000000-0004-0000-0000-000018000000}"/>
    <hyperlink ref="B109" r:id="rId26" location="pu2-23-merijumu-veiksana-un-rezultatu-izmantosana" xr:uid="{00000000-0004-0000-0000-000019000000}"/>
    <hyperlink ref="B113" r:id="rId27" location="pu3-1-nemitiga-pilnveide" xr:uid="{00000000-0004-0000-0000-00001A000000}"/>
    <hyperlink ref="B115" r:id="rId28" location="pu3-2-parvaldibas-dalibnieku-iesaiste" xr:uid="{00000000-0004-0000-0000-00001B000000}"/>
    <hyperlink ref="B118" r:id="rId29" location="pu3-3-istenoto-aktivitasu-kontrole" xr:uid="{00000000-0004-0000-0000-00001C000000}"/>
    <hyperlink ref="B123" r:id="rId30" location="pu3-4-finansu-parvaldiba" xr:uid="{00000000-0004-0000-0000-00001D000000}"/>
    <hyperlink ref="B128" r:id="rId31" location="n1-1-meramiba-un-kontrolejamiba-parvaldamiba" xr:uid="{00000000-0004-0000-0000-00001E000000}"/>
    <hyperlink ref="B136" r:id="rId32" location="n1-2-uzturamiba-parvaldamiba" xr:uid="{00000000-0004-0000-0000-00001F000000}"/>
    <hyperlink ref="B144" r:id="rId33" location="n1-3-pielagojamiba-un-pilnveidojamiba-parvaldamiba" xr:uid="{00000000-0004-0000-0000-000020000000}"/>
    <hyperlink ref="B151" r:id="rId34" location="n1-4-vienveidiga-izveide-un-piedavasana-parvaldamiba" xr:uid="{00000000-0004-0000-0000-000021000000}"/>
    <hyperlink ref="B161" r:id="rId35" location="n1-5-pakalpojumu-un-resursu-sasaiste-mijiedarbibas-un-atkaribu-caurspidigums-parvaldamiba" xr:uid="{00000000-0004-0000-0000-000022000000}"/>
    <hyperlink ref="B164" r:id="rId36" location="n2-1-atbilstiba-sabiedribas-vajadzibam-kopuma-atbilstiba-vajadzibam" xr:uid="{00000000-0004-0000-0000-000023000000}"/>
    <hyperlink ref="B168" r:id="rId37" location="n2-2-atbilstiba-dzives-situacijam-un-konkretam-pakalpojumu-sanemeju-vajadzibam-atbilstiba-vajadzibam" xr:uid="{00000000-0004-0000-0000-000024000000}"/>
    <hyperlink ref="B176" r:id="rId38" location="n3-1-daudzkanalu-pieklustamiba-pieklustamiba" xr:uid="{00000000-0004-0000-0000-000025000000}"/>
    <hyperlink ref="B182" r:id="rId39" location="n3-2-teritoriala-pieklustamiba-pieklustamiba" xr:uid="{00000000-0004-0000-0000-000026000000}"/>
    <hyperlink ref="B187" r:id="rId40" location="n3-3-visu-sabiedribas-grupu-pieklustamiba-pieklustamiba" xr:uid="{00000000-0004-0000-0000-000027000000}"/>
    <hyperlink ref="B191" r:id="rId41" location="n3-4-parrobezu-pieklustamiba-pieklustamiba" xr:uid="{00000000-0004-0000-0000-000028000000}"/>
    <hyperlink ref="B201" r:id="rId42" location="n4-1-pakalpojumu-sanemeju-iesaiste-un-lidzdaliba-iesaiste-lidzdaliba-un-sadarbiba" xr:uid="{00000000-0004-0000-0000-000029000000}"/>
    <hyperlink ref="B205" r:id="rId43" location="n4-2-sadarbiba-ar-partneriem-iesaiste-lidzdaliba-un-sadarbiba" xr:uid="{00000000-0004-0000-0000-00002A000000}"/>
    <hyperlink ref="B211" r:id="rId44" location="n5-1-pakalpojumu-digitala-transformacija-digitala-transformacija" xr:uid="{00000000-0004-0000-0000-00002B000000}"/>
    <hyperlink ref="B218" r:id="rId45" location="n5-2-sadarbspeja-digitala-transformacija" xr:uid="{00000000-0004-0000-0000-00002C000000}"/>
    <hyperlink ref="B220" r:id="rId46" location="n6-1-vienkarsiba-un-ertiba-sanemejiem-lietojamiba" xr:uid="{00000000-0004-0000-0000-00002D000000}"/>
    <hyperlink ref="B230" r:id="rId47" location="n6-2-lietotaju-atbalsts-lietojamiba" xr:uid="{00000000-0004-0000-0000-00002E000000}"/>
    <hyperlink ref="B236" r:id="rId48" location="n7-1-pakalpojumu-adaptivitate-automatizacija" xr:uid="{00000000-0004-0000-0000-00002F000000}"/>
    <hyperlink ref="B243" r:id="rId49" location="n7-2-pakalpojumu-proaktiva-sniegsana-automatizacija" xr:uid="{00000000-0004-0000-0000-000030000000}"/>
    <hyperlink ref="B250" r:id="rId50" location="n7-2-pakalpojumu-proaktiva-sniegsana-automatizacija" xr:uid="{00000000-0004-0000-0000-000031000000}"/>
    <hyperlink ref="B253" r:id="rId51" location="n8-1-plass-sanemeju-loks-koplietosana" xr:uid="{00000000-0004-0000-0000-000032000000}"/>
    <hyperlink ref="B255" r:id="rId52" location="n8-2-kompetencu-centri-koplietosana" xr:uid="{00000000-0004-0000-0000-000033000000}"/>
    <hyperlink ref="B258" r:id="rId53" location="n9-1-unifikacija" xr:uid="{00000000-0004-0000-0000-000034000000}"/>
    <hyperlink ref="B264" r:id="rId54" location="n10-1-drosiba" display="N9-1" xr:uid="{00000000-0004-0000-0000-000035000000}"/>
    <hyperlink ref="B274" r:id="rId55" xr:uid="{00000000-0004-0000-0000-000036000000}"/>
    <hyperlink ref="B283" r:id="rId56" xr:uid="{00000000-0004-0000-0000-000037000000}"/>
    <hyperlink ref="B287" r:id="rId57" xr:uid="{00000000-0004-0000-0000-000038000000}"/>
    <hyperlink ref="B292" r:id="rId58" xr:uid="{00000000-0004-0000-0000-000039000000}"/>
    <hyperlink ref="B296" r:id="rId59" xr:uid="{00000000-0004-0000-0000-00003A000000}"/>
    <hyperlink ref="B301" r:id="rId60" xr:uid="{00000000-0004-0000-0000-00003B000000}"/>
    <hyperlink ref="B306" r:id="rId61" xr:uid="{00000000-0004-0000-0000-00003C000000}"/>
    <hyperlink ref="B309" r:id="rId62" xr:uid="{00000000-0004-0000-0000-00003D000000}"/>
    <hyperlink ref="B311" r:id="rId63" xr:uid="{00000000-0004-0000-0000-00003E000000}"/>
    <hyperlink ref="B315" r:id="rId64" xr:uid="{00000000-0004-0000-0000-00003F000000}"/>
    <hyperlink ref="B325" r:id="rId65" xr:uid="{00000000-0004-0000-0000-000040000000}"/>
    <hyperlink ref="H6" r:id="rId66" xr:uid="{00000000-0004-0000-0000-000041000000}"/>
    <hyperlink ref="I6" r:id="rId67" xr:uid="{00000000-0004-0000-0000-000042000000}"/>
    <hyperlink ref="J6" r:id="rId68" xr:uid="{00000000-0004-0000-0000-000043000000}"/>
    <hyperlink ref="K6" r:id="rId69" xr:uid="{00000000-0004-0000-0000-000044000000}"/>
    <hyperlink ref="L6" r:id="rId70" xr:uid="{00000000-0004-0000-0000-000045000000}"/>
    <hyperlink ref="M6" r:id="rId71" xr:uid="{00000000-0004-0000-0000-000046000000}"/>
    <hyperlink ref="N6" r:id="rId72" xr:uid="{00000000-0004-0000-0000-000047000000}"/>
    <hyperlink ref="O6" r:id="rId73" xr:uid="{00000000-0004-0000-0000-000048000000}"/>
    <hyperlink ref="P6" r:id="rId74" xr:uid="{00000000-0004-0000-0000-000049000000}"/>
    <hyperlink ref="Q6" r:id="rId75" xr:uid="{00000000-0004-0000-0000-00004A000000}"/>
    <hyperlink ref="R6" r:id="rId76" xr:uid="{00000000-0004-0000-0000-00004B000000}"/>
    <hyperlink ref="S6" r:id="rId77" location="pu1-2-nozaru-pasvaldibu-un-iestazu-pakalpojumu-attistibas-planu-izveide-un-aktualizesana" display="PU1–2" xr:uid="{00000000-0004-0000-0000-00004C000000}"/>
    <hyperlink ref="T6" r:id="rId78" location="pu2-1-pakalpojumu-planosana-izveide-ieviesana-uzturesana-un-attistiba" xr:uid="{00000000-0004-0000-0000-00004D000000}"/>
    <hyperlink ref="U6" r:id="rId79" location="pu2-2-pakalpojumu-galveno-sanemeju-grupu-un-vajadzibu-apzinasana" xr:uid="{00000000-0004-0000-0000-00004E000000}"/>
    <hyperlink ref="V6" r:id="rId80" location="pu2-3-pakalpojumu-sniegsanas-un-uzturesanas-rezultativako-un-efektivako-veidu-noteiksana" xr:uid="{00000000-0004-0000-0000-00004F000000}"/>
    <hyperlink ref="W6" r:id="rId81" location="pu2-4-pakalpojumu-sniegsanas-un-uzturesanas-rezultativitati-un-efektivitati-raksturojosu-raditaju-noteiksana-galveno-darbibas-raditaju-noteiksana" xr:uid="{00000000-0004-0000-0000-000050000000}"/>
    <hyperlink ref="X6" r:id="rId82" location="pu2-5-pakalpojumu-parvaldibai-nepieciesamo-speju-un-resursu-nodrosinasana" xr:uid="{00000000-0004-0000-0000-000051000000}"/>
    <hyperlink ref="Y6" r:id="rId83" location="pu2-6-pakalpojumu-parvaldibas-specialo-normativo-aktu-izstrade-un-pilnveide" xr:uid="{00000000-0004-0000-0000-000052000000}"/>
    <hyperlink ref="Z6" r:id="rId84" location="pu2-7-pakalpojumu-aprakstu-veidosana-registresana-un-uzturesana" xr:uid="{00000000-0004-0000-0000-000053000000}"/>
    <hyperlink ref="AA6" r:id="rId85" location="pu2-8-informacijas-nodrosinasana-pakalpojumu-sanemejiem-par-pieejamiem-pakalpojumiem" xr:uid="{00000000-0004-0000-0000-000054000000}"/>
    <hyperlink ref="AB6" r:id="rId86" location="pu2-9-pakalpojumu-limenu-noteiksana-un-pakalpojumu-limenu-vienosanas-nosacijumu-saskanosana-ar-pakalpojumu-sanemejiem" xr:uid="{00000000-0004-0000-0000-000055000000}"/>
    <hyperlink ref="AC6" r:id="rId87" location="pu2-10-ar-pakalpojumu-parvaldibu-saistitas-starpiestazu-un-parrobezu-sadarbibas-koordinesana" xr:uid="{00000000-0004-0000-0000-000056000000}"/>
    <hyperlink ref="AD6" r:id="rId88" location="pu2-11-zinasanu-uzkrasana-un-pieejamibas-nodrosinasana" xr:uid="{00000000-0004-0000-0000-000057000000}"/>
    <hyperlink ref="AE6" r:id="rId89" location="pu2-12-ar-pakalpojumu-parvaldibu-saistita-metodiska-atbalsta-nodrosinasana-pakalpojumu-sniegsana-iesaistitajiem" xr:uid="{00000000-0004-0000-0000-000058000000}"/>
    <hyperlink ref="AF6" r:id="rId90" location="pu2-13-pakalpojumu-un-resursu-pieejamibas-un-nepartrauktibas-planosana-un-nodrosinasana" xr:uid="{00000000-0004-0000-0000-000059000000}"/>
    <hyperlink ref="AG6" r:id="rId91" location="pu2-14-pieklustamibas-nodrosinasana-pakalpojumiem" xr:uid="{00000000-0004-0000-0000-00005A000000}"/>
    <hyperlink ref="AH6" r:id="rId92" location="pu2-15-pakalpojumu-pieprasijumu-parvaldiba-un-izpildes-nodrosinasana" xr:uid="{00000000-0004-0000-0000-00005B000000}"/>
    <hyperlink ref="AI6" r:id="rId93" location="pu2-16-atbalsta-nodrosinasana-pakalpojumu-sanemejiem" xr:uid="{00000000-0004-0000-0000-00005C000000}"/>
    <hyperlink ref="AJ6" r:id="rId94" location="pu2-17-pakalpojumu-limenu-vienosanas-nosacijumu-izpildes-kontrole-un-nodrosinasana" xr:uid="{00000000-0004-0000-0000-00005D000000}"/>
    <hyperlink ref="AK6" r:id="rId95" location="pu2-18-pakalpojumu-sanemeju-ierosinajumu-un-sudzibu-apkoposana-izvertesana-un-nepieciesamo-darbibu-veiksana" xr:uid="{00000000-0004-0000-0000-00005E000000}"/>
    <hyperlink ref="AL6" r:id="rId96" location="pu2-19-pakalpojumu-sniegsanas-apjomu-un-tiem-nepieciesama-nodrosinajuma-atbilstibas-parvaldiba" xr:uid="{00000000-0004-0000-0000-00005F000000}"/>
    <hyperlink ref="AM6" r:id="rId97" location="pu2-20-ar-pakalpojumu-un-resursu-parvaldibu-saistitu-izmainu-istenosana" xr:uid="{00000000-0004-0000-0000-000060000000}"/>
    <hyperlink ref="AN6" r:id="rId98" location="pu2-21-iespejami-atra-pakalpojumu-pieejamibas-atjaunosana" xr:uid="{00000000-0004-0000-0000-000061000000}"/>
    <hyperlink ref="AO6" r:id="rId99" location="pu2-22-pakalpojumu-pieejamibas-partraukumu-celonu-apzinasana-un-noversana" xr:uid="{00000000-0004-0000-0000-000062000000}"/>
    <hyperlink ref="AP6" r:id="rId100" location="pu2-23-merijumu-veiksana-un-rezultatu-izmantosana" xr:uid="{00000000-0004-0000-0000-000063000000}"/>
    <hyperlink ref="AQ6" r:id="rId101" location="pu3-1-nemitiga-pilnveide" xr:uid="{00000000-0004-0000-0000-000064000000}"/>
    <hyperlink ref="AR6" r:id="rId102" location="pu3-2-parvaldibas-dalibnieku-iesaiste" xr:uid="{00000000-0004-0000-0000-000065000000}"/>
    <hyperlink ref="AS6" r:id="rId103" location="pu3-3-istenoto-aktivitasu-kontrole" xr:uid="{00000000-0004-0000-0000-000066000000}"/>
    <hyperlink ref="AT6" r:id="rId104" location="pu3-4-finansu-parvaldiba" xr:uid="{00000000-0004-0000-0000-000067000000}"/>
    <hyperlink ref="B10:E10" r:id="rId105" display="1. Pakalpojumu pārvaldības uzdevumi (PU) un lomu pienākumi (LP)" xr:uid="{00000000-0004-0000-0000-000068000000}"/>
    <hyperlink ref="B280:C280" r:id="rId106" location="s2-3-pakalpojumu-parvaldibas-attistiba" display="S2-3" xr:uid="{00000000-0004-0000-0000-000069000000}"/>
    <hyperlink ref="B282:C282" r:id="rId107" location="s2-4-saimnieka-attieksme" display="S2-4" xr:uid="{00000000-0004-0000-0000-00006A000000}"/>
    <hyperlink ref="B284:C284" r:id="rId108" location="s3-1-personala-amati-un-lomas" display="S3-1" xr:uid="{00000000-0004-0000-0000-00006B000000}"/>
    <hyperlink ref="B285:C285" r:id="rId109" location="s3-2-personala-pietiekamiba" display="S3-2" xr:uid="{00000000-0004-0000-0000-00006C000000}"/>
    <hyperlink ref="B286:C286" r:id="rId110" location="s3-3-personala-piemerotiba" display="S3-3" xr:uid="{00000000-0004-0000-0000-00006D000000}"/>
    <hyperlink ref="B288:C288" r:id="rId111" location="s4-2-visparejas-pakalpojumu-parvaldibas-politikas-istenosanas-kompetences" display="S4-2" xr:uid="{00000000-0004-0000-0000-00006E000000}"/>
    <hyperlink ref="B289:C289" r:id="rId112" location="s4-3-pakalpojumu-parvaldibas-uzdevumu-veiksanas-kompetences" display="S4-3" xr:uid="{00000000-0004-0000-0000-00006F000000}"/>
    <hyperlink ref="B290:C290" r:id="rId113" location="s4-4-pakalpojumu-izveides-sniegsanas-un-pilnveides-nosacijumu-istenosanas-kompetences" display="S4-4" xr:uid="{00000000-0004-0000-0000-000070000000}"/>
    <hyperlink ref="B291:C291" r:id="rId114" location="s4-5-pakalpojumiem-un-pakalpojumu-parvaldibai-nepieciesamo-speju-un-resursu-nodrosinasanas-kompetences" display="S4-5" xr:uid="{00000000-0004-0000-0000-000071000000}"/>
    <hyperlink ref="B293:C293" r:id="rId115" location="s5-1-valsti-vienotas-visparejas-ar-pakalpojumu-parvaldibu-saistitas-vadlinijas" display="S5-1" xr:uid="{00000000-0004-0000-0000-000072000000}"/>
    <hyperlink ref="B294:C294" r:id="rId116" location="s5-2-nozare-vienotas-specializetas-ar-pakalpojumu-parvaldibu-saistitas-vadlinijas" display="S5-2" xr:uid="{00000000-0004-0000-0000-000073000000}"/>
    <hyperlink ref="B295:C295" r:id="rId117" location="s5-4-iestade-vienotas-specializetas-ar-pakalpojumu-parvaldibu-saistitas-vadlinijas" display="S5-4" xr:uid="{00000000-0004-0000-0000-000074000000}"/>
    <hyperlink ref="B297:C297" r:id="rId118" location="s6-1-valsti-vienoti-vispareji-ar-pakalpojumu-parvaldibu-saistiti-procesi" display="S6-1" xr:uid="{00000000-0004-0000-0000-000075000000}"/>
    <hyperlink ref="B298:C298" r:id="rId119" location="s6-2-nozare-vienoti-specializeti-ar-pakalpojumu-parvaldibu-saistiti-procesi" display="S6-2" xr:uid="{00000000-0004-0000-0000-000076000000}"/>
    <hyperlink ref="B299:C299" r:id="rId120" location="s6-4-iestade-vienoti-specializeti-ar-pakalpojumu-parvaldibu-saistiti-procesi" display="S6-4" xr:uid="{00000000-0004-0000-0000-000077000000}"/>
    <hyperlink ref="B302:C302" r:id="rId121" location="s7-1-normativais-regulejums-kas-nosaka-valsti-vienotu-vispareju-kartibu-pakalpojumu-parvaldibas-istenosanai" display="S7-1" xr:uid="{00000000-0004-0000-0000-000078000000}"/>
    <hyperlink ref="B303:C303" r:id="rId122" location="s7-2-normativais-regulejums-kas-nosaka-nozare-vienotu-specializetu-kartibu-pakalpojumu-parvaldibas-istenosanai" display="S7-2" xr:uid="{00000000-0004-0000-0000-000079000000}"/>
    <hyperlink ref="B304:C304" r:id="rId123" location="s7-4-normativais-regulejums-kas-nosaka-iestade-vienotu-specializetu-kartibu-pakalpojumu-parvaldibas-istenosanai" display="S7-4" xr:uid="{00000000-0004-0000-0000-00007A000000}"/>
    <hyperlink ref="B307:C307" r:id="rId124" location="s8-1-partneru-piesaiste" display="S8-1" xr:uid="{00000000-0004-0000-0000-00007B000000}"/>
    <hyperlink ref="B308:C308" r:id="rId125" location="s8-4-partneru-parvaldiba" display="S8-4" xr:uid="{00000000-0004-0000-0000-00007C000000}"/>
    <hyperlink ref="B310:C310" r:id="rId126" location="s9-1-pakalpojumu-sanemeju-lidzdaliba" display="S9-1" xr:uid="{00000000-0004-0000-0000-00007D000000}"/>
    <hyperlink ref="B316:C316" r:id="rId127" location="r2-1-valsts-vienotais-registrs" display="R2-1" xr:uid="{00000000-0004-0000-0000-00007E000000}"/>
    <hyperlink ref="B317:C317" r:id="rId128" location="r2-2-pasapkalposanas-timeklvietnes-un-mobilas-lietotnes" display="R2-2" xr:uid="{00000000-0004-0000-0000-00007F000000}"/>
    <hyperlink ref="B318:C318" r:id="rId129" location="r2-2-pasapkalposanas-timeklvietnes-un-mobilas-lietotnes" display="R2-3" xr:uid="{00000000-0004-0000-0000-000080000000}"/>
    <hyperlink ref="B319:C319" r:id="rId130" location="r2-4-specializeti-pamatdarbibas-digitalo-tehnologiju-risinajumi" display="R2-4" xr:uid="{00000000-0004-0000-0000-000081000000}"/>
    <hyperlink ref="B320:C320" r:id="rId131" location="r2-5-dazadi-pakalpojumu-parvaldibai-nepieciesami-digitalo-tehnologiju-risinajumi" display="R2-5" xr:uid="{00000000-0004-0000-0000-000082000000}"/>
    <hyperlink ref="B322:C322" r:id="rId132" location="r2-6-dazadas-pakalpojumiem-un-pakalpojumu-parvaldibai-nepieciesamas-koplietosanas-komponentes" display="R2-6" xr:uid="{00000000-0004-0000-0000-000083000000}"/>
    <hyperlink ref="B323:C323" r:id="rId133" location="r2-7-tehnologiskais-nodrosinajums-atbalsta-funkciju-istenosanai" display="R2-7" xr:uid="{00000000-0004-0000-0000-000084000000}"/>
    <hyperlink ref="B324:C324" r:id="rId134" location="r2-8-infrastruktura" display="R2-8" xr:uid="{00000000-0004-0000-0000-000085000000}"/>
    <hyperlink ref="B275:C275" r:id="rId135" location="s2-2-pakalpojumu-parvaldibai-atbilstosas-vertibas" display="S2-2" xr:uid="{00000000-0004-0000-0000-000086000000}"/>
    <hyperlink ref="B314:C314" r:id="rId136" location="r1-1-informacijas-pielietojums" display="R1-1" xr:uid="{00000000-0004-0000-0000-000087000000}"/>
    <hyperlink ref="B312:C312" r:id="rId137" location="r1-3-informacijas-noteiksana" display="R1-3" xr:uid="{00000000-0004-0000-0000-000088000000}"/>
    <hyperlink ref="B313:C313" r:id="rId138" location="r1-2-informacijas-veidi" display="R1-2" xr:uid="{00000000-0004-0000-0000-000089000000}"/>
  </hyperlinks>
  <pageMargins left="0.25" right="0.25" top="0.75" bottom="0.75" header="0.3" footer="0.3"/>
  <pageSetup paperSize="8" fitToHeight="0" orientation="landscape" r:id="rId139"/>
  <rowBreaks count="2" manualBreakCount="2">
    <brk id="28" max="16383" man="1"/>
    <brk id="287" max="16383" man="1"/>
  </rowBreaks>
  <colBreaks count="2" manualBreakCount="2">
    <brk id="3" max="1048575" man="1"/>
    <brk id="56" max="1048575" man="1"/>
  </colBreaks>
  <legacyDrawing r:id="rId140"/>
  <extLst>
    <ext xmlns:x14="http://schemas.microsoft.com/office/spreadsheetml/2009/9/main" uri="{CCE6A557-97BC-4b89-ADB6-D9C93CAAB3DF}">
      <x14:dataValidations xmlns:xm="http://schemas.microsoft.com/office/excel/2006/main" count="3">
        <x14:dataValidation type="list" showInputMessage="1" showErrorMessage="1" error="Neatbilstoša vērtība!" xr:uid="{00000000-0002-0000-0000-000000000000}">
          <x14:formula1>
            <xm:f>Izvēlnes!$C$2:$C$5</xm:f>
          </x14:formula1>
          <xm:sqref>E124:E126 E12:E13 E15:E19 E21:E24 E26 E323 E39:E41 E43:E45 E47 E32:E37 E54:E55 E57 E286 E52 E61:E66 E49:E50 E73:E77 E83:E86 E88:E90 E92:E94 E96:E97 E99:E102 E104:E108 E110:E112 E114 E116:E117 E119:E122 E79:E80 E137:E143 E129:E135 E162:E163 E165:E167 E145:E150 E288:E291 E169:E175 E320:E321 E152:E160 E202:E204 E316:E318 E312:E314 E28:E30 E221:E229 E310 E231:E235 E275:E282 E265:E267 E270 E272</xm:sqref>
        </x14:dataValidation>
        <x14:dataValidation type="list" showInputMessage="1" showErrorMessage="1" error="Neatbilstoša vērtība!" xr:uid="{00000000-0002-0000-0000-000001000000}">
          <x14:formula1>
            <xm:f>Izvēlnes!$E$2:$E$5</xm:f>
          </x14:formula1>
          <xm:sqref>BC293:BC295 BC12:BC13 BC15:BC19 BC21:BC24 BC26 BC28:BC30 BC326:BC331 BC39:BC41 BC43:BC45 BC47 BC49:BC52 BC54:BC55 BC57 BC59 BC32:BC37 BC68:BC71 BC73:BC77 BC79:BC81 BC83:BC86 BC88:BC90 BC92:BC94 BC96:BC97 BC99:BC102 BC104:BC108 BC110:BC112 BC114 BC116:BC117 BC119:BC122 BC129:BC135 BC137:BC143 BC192:BC200 BC162:BC163 BC165:BC167 BC145:BC150 BC265:BC272 BC169:BC175 BC188:BC190 BC152:BC160 BC202:BC204 BC206:BC210 BC219 BC212:BC217 BC221:BC229 BC237:BC242 BC251:BC252 BC254 BC256:BC257 BC259:BC263 BC244:BC249 BC284:BC286 BC297:BC300 BC275:BC282 BC310 BC307:BC308 BC312:BC314 BC124:BC126 BC288:BC291 BC231:BC235 BC316:BC324 BC183:BC186 BC302:BC305 BC177:BC181 BC61:BC66</xm:sqref>
        </x14:dataValidation>
        <x14:dataValidation type="list" showInputMessage="1" showErrorMessage="1" error="Neatbilstoša vērtība!" xr:uid="{00000000-0002-0000-0000-000002000000}">
          <x14:formula1>
            <xm:f>Izvēlnes!$B$2:$B$6</xm:f>
          </x14:formula1>
          <xm:sqref>E284:E285 E293:E295 E297:E300 E302:E305 E324 E319 E322 E326:E331 E51 E68:E71 E81 E177:E181 E183:E186 E188:E190 E192:E200 E206:E210 E212:E217 E219 E237:E242 E244:E249 E251:E252 E254 E256:E257 E259:E263 E268:E269 E271 E307:E308 E59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T23"/>
  <sheetViews>
    <sheetView showGridLines="0" showZeros="0" tabSelected="1" zoomScaleNormal="100" workbookViewId="0">
      <selection activeCell="AT11" sqref="AT11:AT12"/>
    </sheetView>
  </sheetViews>
  <sheetFormatPr defaultColWidth="9.140625" defaultRowHeight="24.95" customHeight="1" outlineLevelCol="1" x14ac:dyDescent="0.25"/>
  <cols>
    <col min="1" max="1" width="1.7109375" style="79" customWidth="1"/>
    <col min="2" max="2" width="5.7109375" style="79" customWidth="1"/>
    <col min="3" max="3" width="20.7109375" style="79" customWidth="1"/>
    <col min="4" max="4" width="1.7109375" style="79" customWidth="1"/>
    <col min="5" max="5" width="4.7109375" style="79" customWidth="1"/>
    <col min="6" max="7" width="1.7109375" style="79" customWidth="1"/>
    <col min="8" max="9" width="3.7109375" style="79" hidden="1" customWidth="1" outlineLevel="1"/>
    <col min="10" max="10" width="4.7109375" style="79" customWidth="1" collapsed="1"/>
    <col min="11" max="11" width="5.7109375" style="79" customWidth="1"/>
    <col min="12" max="12" width="1.7109375" style="79" customWidth="1"/>
    <col min="13" max="15" width="9.7109375" style="79" customWidth="1"/>
    <col min="16" max="17" width="1.7109375" style="79" customWidth="1"/>
    <col min="18" max="19" width="3.7109375" style="79" hidden="1" customWidth="1" outlineLevel="1"/>
    <col min="20" max="20" width="5.7109375" style="79" customWidth="1" collapsed="1"/>
    <col min="21" max="21" width="5.7109375" style="79" customWidth="1"/>
    <col min="22" max="22" width="1.7109375" style="79" customWidth="1"/>
    <col min="23" max="25" width="9.7109375" style="79" customWidth="1"/>
    <col min="26" max="26" width="1.7109375" style="79" customWidth="1"/>
    <col min="27" max="28" width="3.7109375" style="79" hidden="1" customWidth="1" outlineLevel="1"/>
    <col min="29" max="29" width="5.7109375" style="79" customWidth="1" collapsed="1"/>
    <col min="30" max="30" width="5.7109375" style="79" customWidth="1"/>
    <col min="31" max="31" width="1.7109375" style="79" customWidth="1"/>
    <col min="32" max="34" width="9.7109375" style="79" customWidth="1"/>
    <col min="35" max="35" width="1.7109375" style="79" customWidth="1"/>
    <col min="36" max="37" width="3.7109375" style="79" hidden="1" customWidth="1" outlineLevel="1"/>
    <col min="38" max="38" width="5.7109375" style="79" customWidth="1" collapsed="1"/>
    <col min="39" max="39" width="5.7109375" style="79" customWidth="1"/>
    <col min="40" max="40" width="1.7109375" style="79" customWidth="1"/>
    <col min="41" max="43" width="9.7109375" style="79" customWidth="1"/>
    <col min="44" max="44" width="1.7109375" style="79" customWidth="1"/>
    <col min="45" max="45" width="13.7109375" style="79" customWidth="1"/>
    <col min="46" max="16384" width="9.140625" style="79"/>
  </cols>
  <sheetData>
    <row r="1" spans="1:46" s="85" customFormat="1" ht="24.95" customHeight="1" x14ac:dyDescent="0.25">
      <c r="B1" s="86" t="s">
        <v>76</v>
      </c>
      <c r="C1" s="86"/>
      <c r="D1" s="86"/>
      <c r="E1" s="86"/>
    </row>
    <row r="2" spans="1:46" s="81" customFormat="1" ht="20.100000000000001" customHeight="1" x14ac:dyDescent="0.25">
      <c r="B2" s="255" t="s">
        <v>68</v>
      </c>
      <c r="C2" s="255"/>
      <c r="D2" s="166"/>
      <c r="E2" s="259" t="s">
        <v>664</v>
      </c>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c r="AR2" s="85"/>
    </row>
    <row r="3" spans="1:46" s="81" customFormat="1" ht="20.100000000000001" customHeight="1" x14ac:dyDescent="0.25">
      <c r="B3" s="254" t="s">
        <v>67</v>
      </c>
      <c r="C3" s="254"/>
      <c r="D3" s="82"/>
      <c r="E3" s="260" t="str">
        <f>'Novērtējums un pilnveides plāns'!D3</f>
        <v>Veselības inspekcija</v>
      </c>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85"/>
    </row>
    <row r="4" spans="1:46" s="81" customFormat="1" ht="20.100000000000001" customHeight="1" x14ac:dyDescent="0.25">
      <c r="B4" s="256" t="s">
        <v>634</v>
      </c>
      <c r="C4" s="257"/>
      <c r="D4" s="165"/>
      <c r="E4" s="261" t="str">
        <f>'Novērtējums un pilnveides plāns'!D4</f>
        <v>Dace Tarasova</v>
      </c>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85"/>
    </row>
    <row r="5" spans="1:46" s="81" customFormat="1" ht="20.100000000000001" customHeight="1" x14ac:dyDescent="0.25">
      <c r="B5" s="254" t="s">
        <v>65</v>
      </c>
      <c r="C5" s="254"/>
      <c r="D5" s="82"/>
      <c r="E5" s="260" t="str">
        <f>'Novērtējums un pilnveides plāns'!D5</f>
        <v>Atlīdzības izmaksa par dzīvībai vai veselībai nodarīto kaitējumu</v>
      </c>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85"/>
    </row>
    <row r="6" spans="1:46" ht="20.100000000000001" customHeight="1" x14ac:dyDescent="0.25">
      <c r="AR6" s="85"/>
    </row>
    <row r="7" spans="1:46" s="85" customFormat="1" ht="45" customHeight="1" thickBot="1" x14ac:dyDescent="0.3">
      <c r="B7" s="247" t="s">
        <v>662</v>
      </c>
      <c r="C7" s="247"/>
      <c r="D7" s="247"/>
      <c r="E7" s="247"/>
      <c r="F7" s="247"/>
      <c r="J7" s="249" t="s">
        <v>663</v>
      </c>
      <c r="K7" s="249"/>
      <c r="L7" s="249"/>
      <c r="M7" s="249"/>
      <c r="N7" s="249"/>
      <c r="O7" s="249"/>
      <c r="P7" s="161"/>
      <c r="T7" s="262" t="s">
        <v>674</v>
      </c>
      <c r="U7" s="263"/>
      <c r="V7" s="263"/>
      <c r="W7" s="263"/>
      <c r="X7" s="263"/>
      <c r="Y7" s="263"/>
      <c r="AC7" s="262" t="s">
        <v>675</v>
      </c>
      <c r="AD7" s="263"/>
      <c r="AE7" s="263"/>
      <c r="AF7" s="263"/>
      <c r="AG7" s="263"/>
      <c r="AH7" s="263"/>
      <c r="AL7" s="262" t="s">
        <v>676</v>
      </c>
      <c r="AM7" s="263"/>
      <c r="AN7" s="263"/>
      <c r="AO7" s="263"/>
      <c r="AP7" s="263"/>
      <c r="AQ7" s="263"/>
    </row>
    <row r="8" spans="1:46" s="80" customFormat="1" ht="9.9499999999999993" customHeight="1" x14ac:dyDescent="0.25">
      <c r="A8"/>
      <c r="B8" s="107"/>
      <c r="C8" s="83"/>
      <c r="D8" s="83"/>
      <c r="E8" s="83"/>
      <c r="F8" s="83"/>
      <c r="G8" s="85"/>
      <c r="H8" s="85"/>
      <c r="I8" s="85"/>
      <c r="J8" s="88"/>
      <c r="K8" s="87"/>
      <c r="L8" s="83"/>
      <c r="M8" s="84"/>
      <c r="N8" s="84"/>
      <c r="O8" s="84"/>
      <c r="P8" s="161"/>
      <c r="Q8" s="85"/>
      <c r="R8" s="85"/>
      <c r="S8" s="85"/>
      <c r="T8" s="88"/>
      <c r="U8" s="87"/>
      <c r="V8" s="83"/>
      <c r="W8" s="84"/>
      <c r="X8" s="84"/>
      <c r="Y8" s="84"/>
      <c r="Z8" s="85"/>
      <c r="AA8" s="85"/>
      <c r="AB8" s="85"/>
      <c r="AC8" s="88"/>
      <c r="AD8" s="87"/>
      <c r="AE8" s="83"/>
      <c r="AF8" s="84"/>
      <c r="AG8" s="84"/>
      <c r="AH8" s="84"/>
      <c r="AI8" s="85"/>
      <c r="AJ8" s="85"/>
      <c r="AK8" s="85"/>
      <c r="AL8" s="88"/>
      <c r="AM8" s="87"/>
      <c r="AN8" s="83"/>
      <c r="AO8" s="84"/>
      <c r="AP8" s="84"/>
      <c r="AQ8" s="84"/>
      <c r="AR8" s="85"/>
    </row>
    <row r="9" spans="1:46" s="94" customFormat="1" ht="24.95" customHeight="1" x14ac:dyDescent="0.25">
      <c r="A9" s="89"/>
      <c r="B9" s="258" t="s">
        <v>670</v>
      </c>
      <c r="C9" s="258"/>
      <c r="D9" s="90"/>
      <c r="E9" s="90"/>
      <c r="F9" s="90"/>
      <c r="G9" s="91"/>
      <c r="H9" s="91"/>
      <c r="I9" s="91"/>
      <c r="J9" s="109">
        <f>COUNTA('Novērtējums un pilnveides plāns'!$D10:$D332)</f>
        <v>256</v>
      </c>
      <c r="K9" s="92"/>
      <c r="L9" s="90"/>
      <c r="M9" s="93"/>
      <c r="N9" s="93"/>
      <c r="O9" s="93"/>
      <c r="P9" s="162"/>
      <c r="Q9" s="91"/>
      <c r="R9" s="91"/>
      <c r="S9" s="91"/>
      <c r="T9" s="109">
        <f>COUNTA('Novērtējums un pilnveides plāns'!$D10:$D126)</f>
        <v>88</v>
      </c>
      <c r="U9" s="92"/>
      <c r="V9" s="90"/>
      <c r="W9" s="93"/>
      <c r="X9" s="93"/>
      <c r="Y9" s="93"/>
      <c r="Z9" s="91"/>
      <c r="AA9" s="91"/>
      <c r="AB9" s="91"/>
      <c r="AC9" s="109">
        <f>COUNTA('Novērtējums un pilnveides plāns'!$D127:$D272)</f>
        <v>121</v>
      </c>
      <c r="AD9" s="92"/>
      <c r="AE9" s="90"/>
      <c r="AF9" s="93"/>
      <c r="AG9" s="93"/>
      <c r="AH9" s="93"/>
      <c r="AI9" s="91"/>
      <c r="AJ9" s="91"/>
      <c r="AK9" s="91"/>
      <c r="AL9" s="109">
        <f>COUNTA('Novērtējums un pilnveides plāns'!$D273:$D332)</f>
        <v>47</v>
      </c>
      <c r="AM9" s="92"/>
      <c r="AN9" s="90"/>
      <c r="AO9" s="93"/>
      <c r="AP9" s="93"/>
      <c r="AQ9" s="93"/>
      <c r="AR9" s="91"/>
    </row>
    <row r="10" spans="1:46" s="80" customFormat="1" ht="24.95" customHeight="1" x14ac:dyDescent="0.25">
      <c r="A10"/>
      <c r="B10" s="251" t="s">
        <v>673</v>
      </c>
      <c r="C10" s="95" t="s">
        <v>73</v>
      </c>
      <c r="D10" s="95"/>
      <c r="E10" s="96"/>
      <c r="F10" s="95"/>
      <c r="G10" s="85"/>
      <c r="H10" s="85"/>
      <c r="I10" s="85"/>
      <c r="J10" s="123">
        <f>COUNTIFS('Novērtējums un pilnveides plāns'!$E$10:$E$332,Izvēlnes!$B$2,'Novērtējums un pilnveides plāns'!$AW$10:$AW$332,"s")</f>
        <v>92</v>
      </c>
      <c r="K10" s="124">
        <f>J10/J$9</f>
        <v>0.359375</v>
      </c>
      <c r="L10" s="95"/>
      <c r="M10" s="125"/>
      <c r="N10" s="125"/>
      <c r="O10" s="125"/>
      <c r="P10" s="161"/>
      <c r="Q10" s="85"/>
      <c r="R10" s="85"/>
      <c r="S10" s="85"/>
      <c r="T10" s="123">
        <f>COUNTIFS('Novērtējums un pilnveides plāns'!$E$10:$E$126,Izvēlnes!$B$2,'Novērtējums un pilnveides plāns'!$AW$10:$AW$126,"s")</f>
        <v>29</v>
      </c>
      <c r="U10" s="124">
        <f>T10/T$9</f>
        <v>0.32954545454545453</v>
      </c>
      <c r="V10" s="95"/>
      <c r="W10" s="125"/>
      <c r="X10" s="125"/>
      <c r="Y10" s="125"/>
      <c r="Z10" s="85"/>
      <c r="AA10" s="85"/>
      <c r="AB10" s="85"/>
      <c r="AC10" s="123">
        <f>COUNTIFS('Novērtējums un pilnveides plāns'!$E$127:$E$272,Izvēlnes!$B$2,'Novērtējums un pilnveides plāns'!$AW$127:$AW$272,"s")</f>
        <v>53</v>
      </c>
      <c r="AD10" s="124">
        <f>AC10/AC$9</f>
        <v>0.43801652892561982</v>
      </c>
      <c r="AE10" s="95"/>
      <c r="AF10" s="125"/>
      <c r="AG10" s="125"/>
      <c r="AH10" s="125"/>
      <c r="AI10" s="85"/>
      <c r="AJ10" s="85"/>
      <c r="AK10" s="85"/>
      <c r="AL10" s="123">
        <f>COUNTIFS('Novērtējums un pilnveides plāns'!$E$273:$E$332,Izvēlnes!$B$2,'Novērtējums un pilnveides plāns'!$AW$273:$AW$332,"s")</f>
        <v>10</v>
      </c>
      <c r="AM10" s="124">
        <f>AL10/AL$9</f>
        <v>0.21276595744680851</v>
      </c>
      <c r="AN10" s="95"/>
      <c r="AO10" s="125"/>
      <c r="AP10" s="125"/>
      <c r="AQ10" s="125"/>
      <c r="AR10" s="85"/>
    </row>
    <row r="11" spans="1:46" s="80" customFormat="1" ht="24.95" customHeight="1" x14ac:dyDescent="0.25">
      <c r="A11"/>
      <c r="B11" s="252"/>
      <c r="C11" s="115" t="s">
        <v>74</v>
      </c>
      <c r="D11" s="116"/>
      <c r="E11" s="117"/>
      <c r="F11" s="115"/>
      <c r="G11" s="126"/>
      <c r="H11" s="126"/>
      <c r="I11" s="126"/>
      <c r="J11" s="126">
        <f>COUNTIFS('Novērtējums un pilnveides plāns'!$E$10:$E$332,Izvēlnes!$B$3,'Novērtējums un pilnveides plāns'!$AW$10:$AW$332,"s")</f>
        <v>50</v>
      </c>
      <c r="K11" s="127">
        <f t="shared" ref="K11:K13" si="0">J11/J$9</f>
        <v>0.1953125</v>
      </c>
      <c r="L11" s="115"/>
      <c r="M11" s="128"/>
      <c r="N11" s="128"/>
      <c r="O11" s="128"/>
      <c r="P11" s="171"/>
      <c r="Q11" s="126"/>
      <c r="R11" s="126"/>
      <c r="S11" s="126"/>
      <c r="T11" s="126">
        <f>COUNTIFS('Novērtējums un pilnveides plāns'!$E$10:$E$126,Izvēlnes!$B$3,'Novērtējums un pilnveides plāns'!$AW$10:$AW$126,"s")</f>
        <v>21</v>
      </c>
      <c r="U11" s="127">
        <f t="shared" ref="U11:U13" si="1">T11/T$9</f>
        <v>0.23863636363636365</v>
      </c>
      <c r="V11" s="115"/>
      <c r="W11" s="128"/>
      <c r="X11" s="128"/>
      <c r="Y11" s="128"/>
      <c r="Z11" s="126"/>
      <c r="AA11" s="126"/>
      <c r="AB11" s="126"/>
      <c r="AC11" s="126">
        <f>COUNTIFS('Novērtējums un pilnveides plāns'!$E$127:$E$272,Izvēlnes!$B$3,'Novērtējums un pilnveides plāns'!$AW$127:$AW$272,"s")</f>
        <v>14</v>
      </c>
      <c r="AD11" s="127">
        <f t="shared" ref="AD11:AD13" si="2">AC11/AC$9</f>
        <v>0.11570247933884298</v>
      </c>
      <c r="AE11" s="115"/>
      <c r="AF11" s="128"/>
      <c r="AG11" s="128"/>
      <c r="AH11" s="128"/>
      <c r="AI11" s="126"/>
      <c r="AJ11" s="126"/>
      <c r="AK11" s="126"/>
      <c r="AL11" s="126">
        <f>COUNTIFS('Novērtējums un pilnveides plāns'!$E$273:$E$332,Izvēlnes!$B$3,'Novērtējums un pilnveides plāns'!$AW$273:$AW$332,"s")</f>
        <v>15</v>
      </c>
      <c r="AM11" s="127">
        <f t="shared" ref="AM11:AM13" si="3">AL11/AL$9</f>
        <v>0.31914893617021278</v>
      </c>
      <c r="AN11" s="115"/>
      <c r="AO11" s="128"/>
      <c r="AP11" s="128"/>
      <c r="AQ11" s="128"/>
      <c r="AR11" s="169"/>
      <c r="AS11" s="266" t="s">
        <v>677</v>
      </c>
      <c r="AT11" s="264">
        <f>J11+J12</f>
        <v>128</v>
      </c>
    </row>
    <row r="12" spans="1:46" s="80" customFormat="1" ht="24.95" customHeight="1" x14ac:dyDescent="0.25">
      <c r="A12"/>
      <c r="B12" s="252"/>
      <c r="C12" s="120" t="s">
        <v>78</v>
      </c>
      <c r="D12" s="121"/>
      <c r="E12" s="122"/>
      <c r="F12" s="120"/>
      <c r="G12" s="131"/>
      <c r="H12" s="131"/>
      <c r="I12" s="131"/>
      <c r="J12" s="131">
        <f>COUNTIFS('Novērtējums un pilnveides plāns'!$E$10:$E$332,Izvēlnes!$B$4,'Novērtējums un pilnveides plāns'!$AW$10:$AW$332,"s")</f>
        <v>78</v>
      </c>
      <c r="K12" s="132">
        <f t="shared" si="0"/>
        <v>0.3046875</v>
      </c>
      <c r="L12" s="120"/>
      <c r="M12" s="133"/>
      <c r="N12" s="133"/>
      <c r="O12" s="133"/>
      <c r="P12" s="172"/>
      <c r="Q12" s="131"/>
      <c r="R12" s="131"/>
      <c r="S12" s="131"/>
      <c r="T12" s="131">
        <f>COUNTIFS('Novērtējums un pilnveides plāns'!$E$10:$E$126,Izvēlnes!$B$4,'Novērtējums un pilnveides plāns'!$AW$10:$AW$126,"s")</f>
        <v>35</v>
      </c>
      <c r="U12" s="134">
        <f t="shared" si="1"/>
        <v>0.39772727272727271</v>
      </c>
      <c r="V12" s="120"/>
      <c r="W12" s="133"/>
      <c r="X12" s="133"/>
      <c r="Y12" s="133"/>
      <c r="Z12" s="131"/>
      <c r="AA12" s="131"/>
      <c r="AB12" s="131"/>
      <c r="AC12" s="131">
        <f>COUNTIFS('Novērtējums un pilnveides plāns'!$E$127:$E$272,Izvēlnes!$B$4,'Novērtējums un pilnveides plāns'!$AW$127:$AW$272,"s")</f>
        <v>29</v>
      </c>
      <c r="AD12" s="134">
        <f t="shared" si="2"/>
        <v>0.23966942148760331</v>
      </c>
      <c r="AE12" s="120"/>
      <c r="AF12" s="133"/>
      <c r="AG12" s="133"/>
      <c r="AH12" s="133"/>
      <c r="AI12" s="131"/>
      <c r="AJ12" s="131"/>
      <c r="AK12" s="131"/>
      <c r="AL12" s="131">
        <f>COUNTIFS('Novērtējums un pilnveides plāns'!$E$273:$E$332,Izvēlnes!$B$4,'Novērtējums un pilnveides plāns'!$AW$273:$AW$332,"s")</f>
        <v>14</v>
      </c>
      <c r="AM12" s="134">
        <f t="shared" si="3"/>
        <v>0.2978723404255319</v>
      </c>
      <c r="AN12" s="120"/>
      <c r="AO12" s="133"/>
      <c r="AP12" s="133"/>
      <c r="AQ12" s="133"/>
      <c r="AR12" s="170"/>
      <c r="AS12" s="267"/>
      <c r="AT12" s="265"/>
    </row>
    <row r="13" spans="1:46" s="80" customFormat="1" ht="24.95" customHeight="1" x14ac:dyDescent="0.25">
      <c r="A13"/>
      <c r="B13" s="253"/>
      <c r="C13" s="118" t="s">
        <v>75</v>
      </c>
      <c r="D13" s="118"/>
      <c r="E13" s="119"/>
      <c r="F13" s="118"/>
      <c r="G13" s="85"/>
      <c r="H13" s="85"/>
      <c r="I13" s="85"/>
      <c r="J13" s="129">
        <f>COUNTIFS('Novērtējums un pilnveides plāns'!$E$10:$E$332,Izvēlnes!$B$5,'Novērtējums un pilnveides plāns'!$AW$10:$AW$332,"s")</f>
        <v>36</v>
      </c>
      <c r="K13" s="110">
        <f t="shared" si="0"/>
        <v>0.140625</v>
      </c>
      <c r="L13" s="118"/>
      <c r="M13" s="130"/>
      <c r="N13" s="130"/>
      <c r="O13" s="130"/>
      <c r="P13" s="161"/>
      <c r="Q13" s="85"/>
      <c r="R13" s="85"/>
      <c r="S13" s="85"/>
      <c r="T13" s="129">
        <f>COUNTIFS('Novērtējums un pilnveides plāns'!$E$10:$E$126,Izvēlnes!$B$5,'Novērtējums un pilnveides plāns'!$AW$10:$AW$126,"s")</f>
        <v>3</v>
      </c>
      <c r="U13" s="110">
        <f t="shared" si="1"/>
        <v>3.4090909090909088E-2</v>
      </c>
      <c r="V13" s="118"/>
      <c r="W13" s="130"/>
      <c r="X13" s="130"/>
      <c r="Y13" s="130"/>
      <c r="Z13" s="85"/>
      <c r="AA13" s="85"/>
      <c r="AB13" s="85"/>
      <c r="AC13" s="129">
        <f>COUNTIFS('Novērtējums un pilnveides plāns'!$E$127:$E$272,Izvēlnes!$B$5,'Novērtējums un pilnveides plāns'!$AW$127:$AW$272,"s")</f>
        <v>25</v>
      </c>
      <c r="AD13" s="110">
        <f t="shared" si="2"/>
        <v>0.20661157024793389</v>
      </c>
      <c r="AE13" s="118"/>
      <c r="AF13" s="130"/>
      <c r="AG13" s="130"/>
      <c r="AH13" s="130"/>
      <c r="AI13" s="85"/>
      <c r="AJ13" s="85"/>
      <c r="AK13" s="85"/>
      <c r="AL13" s="129">
        <f>COUNTIFS('Novērtējums un pilnveides plāns'!$E$273:$E$332,Izvēlnes!$B$5,'Novērtējums un pilnveides plāns'!$AW$273:$AW$332,"s")</f>
        <v>8</v>
      </c>
      <c r="AM13" s="110">
        <f t="shared" si="3"/>
        <v>0.1702127659574468</v>
      </c>
      <c r="AN13" s="118"/>
      <c r="AO13" s="130"/>
      <c r="AP13" s="130"/>
      <c r="AQ13" s="130"/>
      <c r="AR13" s="85"/>
    </row>
    <row r="14" spans="1:46" s="94" customFormat="1" ht="24.95" customHeight="1" x14ac:dyDescent="0.25">
      <c r="A14" s="89"/>
      <c r="B14" s="246" t="str">
        <f>IF(SUM(J14:AM14)&gt;0,"vēl ir jāvērtē"," ")</f>
        <v xml:space="preserve"> </v>
      </c>
      <c r="C14" s="246"/>
      <c r="D14" s="90"/>
      <c r="E14" s="90"/>
      <c r="F14" s="90"/>
      <c r="G14" s="91"/>
      <c r="H14" s="91"/>
      <c r="I14" s="91"/>
      <c r="J14" s="109">
        <f>J9-SUM(J10:J13)</f>
        <v>0</v>
      </c>
      <c r="K14" s="111">
        <f>IF(J14=J9,"100%",J14/J$9)</f>
        <v>0</v>
      </c>
      <c r="L14" s="90"/>
      <c r="M14" s="93"/>
      <c r="N14" s="93"/>
      <c r="O14" s="93"/>
      <c r="P14" s="162"/>
      <c r="Q14" s="91"/>
      <c r="R14" s="91"/>
      <c r="S14" s="91"/>
      <c r="T14" s="109">
        <f>T9-SUM(T10:T13)</f>
        <v>0</v>
      </c>
      <c r="U14" s="111">
        <f>IF(T14=T9,"100%",T14/T$9)</f>
        <v>0</v>
      </c>
      <c r="V14" s="90"/>
      <c r="W14" s="93"/>
      <c r="X14" s="93"/>
      <c r="Y14" s="93"/>
      <c r="Z14" s="91"/>
      <c r="AA14" s="91"/>
      <c r="AB14" s="91"/>
      <c r="AC14" s="109">
        <f>AC9-SUM(AC10:AC13)</f>
        <v>0</v>
      </c>
      <c r="AD14" s="111">
        <f>IF(AC14=AC9,"100%",AC14/AC$9)</f>
        <v>0</v>
      </c>
      <c r="AE14" s="90"/>
      <c r="AF14" s="93"/>
      <c r="AG14" s="93"/>
      <c r="AH14" s="93"/>
      <c r="AI14" s="91"/>
      <c r="AJ14" s="91"/>
      <c r="AK14" s="91"/>
      <c r="AL14" s="109">
        <f>AL9-SUM(AL10:AL13)</f>
        <v>0</v>
      </c>
      <c r="AM14" s="111">
        <f>IF(AL14=AL9,"100%",AL14/AL$9)</f>
        <v>0</v>
      </c>
      <c r="AN14" s="90"/>
      <c r="AO14" s="93"/>
      <c r="AP14" s="93"/>
      <c r="AQ14" s="93"/>
      <c r="AR14" s="91"/>
    </row>
    <row r="15" spans="1:46" ht="20.100000000000001" customHeight="1" x14ac:dyDescent="0.25">
      <c r="AR15" s="85"/>
    </row>
    <row r="16" spans="1:46" s="85" customFormat="1" ht="45" customHeight="1" thickBot="1" x14ac:dyDescent="0.3">
      <c r="B16" s="247" t="s">
        <v>665</v>
      </c>
      <c r="C16" s="247"/>
      <c r="D16" s="247"/>
      <c r="E16" s="247"/>
      <c r="F16" s="247"/>
      <c r="H16" s="164" t="s">
        <v>74</v>
      </c>
      <c r="I16" s="164" t="s">
        <v>78</v>
      </c>
      <c r="J16" s="248" t="s">
        <v>663</v>
      </c>
      <c r="K16" s="249"/>
      <c r="L16" s="249"/>
      <c r="M16" s="249"/>
      <c r="N16" s="249"/>
      <c r="O16" s="249"/>
      <c r="P16" s="161"/>
      <c r="R16" s="164" t="s">
        <v>74</v>
      </c>
      <c r="S16" s="164" t="s">
        <v>78</v>
      </c>
      <c r="T16" s="268" t="s">
        <v>674</v>
      </c>
      <c r="U16" s="263"/>
      <c r="V16" s="263"/>
      <c r="W16" s="263"/>
      <c r="X16" s="263"/>
      <c r="Y16" s="263"/>
      <c r="AA16" s="164" t="s">
        <v>74</v>
      </c>
      <c r="AB16" s="164" t="s">
        <v>78</v>
      </c>
      <c r="AC16" s="268" t="s">
        <v>675</v>
      </c>
      <c r="AD16" s="263"/>
      <c r="AE16" s="263"/>
      <c r="AF16" s="263"/>
      <c r="AG16" s="263"/>
      <c r="AH16" s="263"/>
      <c r="AJ16" s="164" t="s">
        <v>74</v>
      </c>
      <c r="AK16" s="164" t="s">
        <v>78</v>
      </c>
      <c r="AL16" s="268" t="s">
        <v>676</v>
      </c>
      <c r="AM16" s="263"/>
      <c r="AN16" s="263"/>
      <c r="AO16" s="263"/>
      <c r="AP16" s="263"/>
      <c r="AQ16" s="263"/>
    </row>
    <row r="17" spans="1:46" s="80" customFormat="1" ht="9.9499999999999993" customHeight="1" x14ac:dyDescent="0.25">
      <c r="A17"/>
      <c r="B17" s="107"/>
      <c r="C17" s="83"/>
      <c r="D17" s="83"/>
      <c r="E17" s="83"/>
      <c r="F17" s="83"/>
      <c r="G17" s="85"/>
      <c r="H17" s="85"/>
      <c r="I17" s="85"/>
      <c r="J17" s="88"/>
      <c r="K17" s="87"/>
      <c r="L17" s="83"/>
      <c r="M17" s="84"/>
      <c r="N17" s="84"/>
      <c r="O17" s="84"/>
      <c r="P17" s="161"/>
      <c r="Q17" s="85"/>
      <c r="R17" s="85"/>
      <c r="S17" s="85"/>
      <c r="T17" s="88"/>
      <c r="U17" s="87"/>
      <c r="V17" s="83"/>
      <c r="W17" s="84"/>
      <c r="X17" s="84"/>
      <c r="Y17" s="84"/>
      <c r="Z17" s="85"/>
      <c r="AA17" s="85"/>
      <c r="AB17" s="85"/>
      <c r="AC17" s="88"/>
      <c r="AD17" s="87"/>
      <c r="AE17" s="83"/>
      <c r="AF17" s="84"/>
      <c r="AG17" s="84"/>
      <c r="AH17" s="84"/>
      <c r="AI17" s="85"/>
      <c r="AJ17" s="85"/>
      <c r="AK17" s="85"/>
      <c r="AL17" s="88"/>
      <c r="AM17" s="87"/>
      <c r="AN17" s="83"/>
      <c r="AO17" s="84"/>
      <c r="AP17" s="84"/>
      <c r="AQ17" s="84"/>
      <c r="AR17" s="85"/>
    </row>
    <row r="18" spans="1:46" s="94" customFormat="1" ht="24.95" customHeight="1" x14ac:dyDescent="0.25">
      <c r="A18" s="89"/>
      <c r="B18" s="250" t="s">
        <v>669</v>
      </c>
      <c r="C18" s="250"/>
      <c r="D18" s="90"/>
      <c r="E18" s="90"/>
      <c r="F18" s="90"/>
      <c r="G18" s="91"/>
      <c r="H18" s="91"/>
      <c r="I18" s="91"/>
      <c r="J18" s="109">
        <f>J11+J12</f>
        <v>128</v>
      </c>
      <c r="K18" s="92"/>
      <c r="L18" s="90"/>
      <c r="M18" s="93"/>
      <c r="N18" s="93"/>
      <c r="O18" s="93"/>
      <c r="P18" s="162"/>
      <c r="Q18" s="91"/>
      <c r="R18" s="91"/>
      <c r="S18" s="91"/>
      <c r="T18" s="109">
        <f>T11+T12</f>
        <v>56</v>
      </c>
      <c r="U18" s="92"/>
      <c r="V18" s="90"/>
      <c r="W18" s="93"/>
      <c r="X18" s="93"/>
      <c r="Y18" s="93"/>
      <c r="Z18" s="91"/>
      <c r="AA18" s="91"/>
      <c r="AB18" s="91"/>
      <c r="AC18" s="109">
        <f>AC11+AC12</f>
        <v>43</v>
      </c>
      <c r="AD18" s="92"/>
      <c r="AE18" s="90"/>
      <c r="AF18" s="93"/>
      <c r="AG18" s="93"/>
      <c r="AH18" s="93"/>
      <c r="AI18" s="91"/>
      <c r="AJ18" s="91"/>
      <c r="AK18" s="91"/>
      <c r="AL18" s="109">
        <f>AL11+AL12</f>
        <v>29</v>
      </c>
      <c r="AM18" s="152"/>
      <c r="AN18" s="90"/>
      <c r="AO18" s="93"/>
      <c r="AP18" s="93"/>
      <c r="AQ18" s="93"/>
      <c r="AR18" s="91"/>
    </row>
    <row r="19" spans="1:46" s="80" customFormat="1" ht="24.95" customHeight="1" x14ac:dyDescent="0.25">
      <c r="A19"/>
      <c r="B19" s="243" t="s">
        <v>666</v>
      </c>
      <c r="C19" s="140" t="s">
        <v>667</v>
      </c>
      <c r="D19" s="140"/>
      <c r="E19" s="141"/>
      <c r="F19" s="140"/>
      <c r="G19" s="85"/>
      <c r="H19" s="156">
        <f>COUNTIFS('Novērtējums un pilnveides plāns'!$E$10:$E$332,"atbilst daļēji",'Novērtējums un pilnveides plāns'!$BC$10:$BC$332,"neiesākta")</f>
        <v>47</v>
      </c>
      <c r="I19" s="156">
        <f>COUNTIFS('Novērtējums un pilnveides plāns'!$E$10:$E$332,"neatbilst",'Novērtējums un pilnveides plāns'!$BC$10:$BC$332,"neiesākta")</f>
        <v>75</v>
      </c>
      <c r="J19" s="143">
        <f>H19+I19</f>
        <v>122</v>
      </c>
      <c r="K19" s="127">
        <f>IF(J19=0,0,IF(J19=J$18,"100%",J19/J$18))</f>
        <v>0.953125</v>
      </c>
      <c r="L19" s="115"/>
      <c r="M19" s="128"/>
      <c r="N19" s="128"/>
      <c r="O19" s="128"/>
      <c r="P19" s="161"/>
      <c r="Q19" s="85"/>
      <c r="R19" s="156">
        <f>COUNTIFS('Novērtējums un pilnveides plāns'!$E$10:$E$126,"atbilst daļēji",'Novērtējums un pilnveides plāns'!$BC$10:$BC$126,"neiesākta")</f>
        <v>20</v>
      </c>
      <c r="S19" s="156">
        <f>COUNTIFS('Novērtējums un pilnveides plāns'!$E$10:$E$126,"neatbilst",'Novērtējums un pilnveides plāns'!$BC$10:$BC$126,"neiesākta")</f>
        <v>35</v>
      </c>
      <c r="T19" s="143">
        <f>R19+S19</f>
        <v>55</v>
      </c>
      <c r="U19" s="127">
        <f>IF(T19=0,0,IF(T19=T$18,"100%",T19/T$18))</f>
        <v>0.9821428571428571</v>
      </c>
      <c r="V19" s="115"/>
      <c r="W19" s="128"/>
      <c r="X19" s="128"/>
      <c r="Y19" s="128"/>
      <c r="Z19" s="85"/>
      <c r="AA19" s="156">
        <f>COUNTIFS('Novērtējums un pilnveides plāns'!$E$127:$E$272,"atbilst daļēji",'Novērtējums un pilnveides plāns'!$BC$127:$BC$272,"neiesākta")</f>
        <v>14</v>
      </c>
      <c r="AB19" s="156">
        <f>COUNTIFS('Novērtējums un pilnveides plāns'!$E$127:$E$272,"neatbilst",'Novērtējums un pilnveides plāns'!$BC$127:$BC$272,"neiesākta")</f>
        <v>28</v>
      </c>
      <c r="AC19" s="143">
        <f>AA19+AB19</f>
        <v>42</v>
      </c>
      <c r="AD19" s="127">
        <f>IF(AC19=0,0,IF(AC19=AC$18,"100%",AC19/AC$18))</f>
        <v>0.97674418604651159</v>
      </c>
      <c r="AE19" s="115"/>
      <c r="AF19" s="128"/>
      <c r="AG19" s="128"/>
      <c r="AH19" s="128"/>
      <c r="AI19" s="85"/>
      <c r="AJ19" s="156">
        <f>COUNTIFS('Novērtējums un pilnveides plāns'!$E$273:$E$332,"atbilst daļēji",'Novērtējums un pilnveides plāns'!$BC$273:$BC$332,"neiesākta")</f>
        <v>13</v>
      </c>
      <c r="AK19" s="156">
        <f>COUNTIFS('Novērtējums un pilnveides plāns'!$E$273:$E$332,"neatbilst",'Novērtējums un pilnveides plāns'!$BC$273:$BC$332,"neiesākta")</f>
        <v>12</v>
      </c>
      <c r="AL19" s="143">
        <f>AJ19+AK19</f>
        <v>25</v>
      </c>
      <c r="AM19" s="127">
        <f>IF(AL19=0,0,IF(AL19=AL$18,"100%",AL19/AL$18))</f>
        <v>0.86206896551724133</v>
      </c>
      <c r="AN19" s="115"/>
      <c r="AO19" s="128"/>
      <c r="AP19" s="128"/>
      <c r="AQ19" s="128"/>
      <c r="AR19" s="91"/>
      <c r="AS19" s="94"/>
      <c r="AT19" s="94"/>
    </row>
    <row r="20" spans="1:46" s="80" customFormat="1" ht="24.95" customHeight="1" x14ac:dyDescent="0.25">
      <c r="A20"/>
      <c r="B20" s="244"/>
      <c r="C20" s="120" t="s">
        <v>668</v>
      </c>
      <c r="D20" s="120"/>
      <c r="E20" s="142"/>
      <c r="F20" s="120"/>
      <c r="G20" s="85"/>
      <c r="H20" s="157">
        <f>COUNTIFS('Novērtējums un pilnveides plāns'!$E$10:$E$332,"atbilst daļēji",'Novērtējums un pilnveides plāns'!$BC$10:$BC$332,"iesākta")</f>
        <v>3</v>
      </c>
      <c r="I20" s="157">
        <f>COUNTIFS('Novērtējums un pilnveides plāns'!$E$10:$E$332,"neatbilst",'Novērtējums un pilnveides plāns'!$BC$10:$BC$332,"iesākta")</f>
        <v>3</v>
      </c>
      <c r="J20" s="144">
        <f>H20+I20</f>
        <v>6</v>
      </c>
      <c r="K20" s="134">
        <f>IF(J20=0,0,IF(J20=J$18,"100%",J20/J$18))</f>
        <v>4.6875E-2</v>
      </c>
      <c r="L20" s="120"/>
      <c r="M20" s="133"/>
      <c r="N20" s="133"/>
      <c r="O20" s="133"/>
      <c r="P20" s="161"/>
      <c r="Q20" s="85"/>
      <c r="R20" s="157">
        <f>COUNTIFS('Novērtējums un pilnveides plāns'!$E$10:$E$126,"atbilst daļēji",'Novērtējums un pilnveides plāns'!$BC$10:$BC$126,"iesākta")</f>
        <v>1</v>
      </c>
      <c r="S20" s="157">
        <f>COUNTIFS('Novērtējums un pilnveides plāns'!$E$10:$E$126,"neatbilst",'Novērtējums un pilnveides plāns'!$BC$10:$BC$126,"iesākta")</f>
        <v>0</v>
      </c>
      <c r="T20" s="144">
        <f>R20+S20</f>
        <v>1</v>
      </c>
      <c r="U20" s="134">
        <f>IF(T20=0,0,IF(T20=T$18,"100%",T20/T$18))</f>
        <v>1.7857142857142856E-2</v>
      </c>
      <c r="V20" s="120"/>
      <c r="W20" s="133"/>
      <c r="X20" s="133"/>
      <c r="Y20" s="133"/>
      <c r="Z20" s="85"/>
      <c r="AA20" s="157">
        <f>COUNTIFS('Novērtējums un pilnveides plāns'!$E$127:$E$272,"atbilst daļēji",'Novērtējums un pilnveides plāns'!$BC$127:$BC$272,"iesākta")</f>
        <v>0</v>
      </c>
      <c r="AB20" s="157">
        <f>COUNTIFS('Novērtējums un pilnveides plāns'!$E$127:$E$272,"neatbilst",'Novērtējums un pilnveides plāns'!$BC$127:$BC$272,"iesākta")</f>
        <v>1</v>
      </c>
      <c r="AC20" s="144">
        <f>AA20+AB20</f>
        <v>1</v>
      </c>
      <c r="AD20" s="134">
        <f>IF(AC20=0,0,IF(AC20=AC$18,"100%",AC20/AC$18))</f>
        <v>2.3255813953488372E-2</v>
      </c>
      <c r="AE20" s="120"/>
      <c r="AF20" s="133"/>
      <c r="AG20" s="133"/>
      <c r="AH20" s="133"/>
      <c r="AI20" s="85"/>
      <c r="AJ20" s="157">
        <f>COUNTIFS('Novērtējums un pilnveides plāns'!$E$273:$E$332,"atbilst daļēji",'Novērtējums un pilnveides plāns'!$BC$273:$BC$332,"iesākta")</f>
        <v>2</v>
      </c>
      <c r="AK20" s="157">
        <f>COUNTIFS('Novērtējums un pilnveides plāns'!$E$273:$E$332,"neatbilst",'Novērtējums un pilnveides plāns'!$BC$273:$BC$332,"iesākta")</f>
        <v>2</v>
      </c>
      <c r="AL20" s="144">
        <f>AJ20+AK20</f>
        <v>4</v>
      </c>
      <c r="AM20" s="134">
        <f>IF(AL20=0,0,IF(AL20=AL$18,"100%",AL20/AL$18))</f>
        <v>0.13793103448275862</v>
      </c>
      <c r="AN20" s="120"/>
      <c r="AO20" s="133"/>
      <c r="AP20" s="133"/>
      <c r="AQ20" s="133"/>
      <c r="AR20" s="91"/>
      <c r="AS20" s="94"/>
      <c r="AT20" s="94"/>
    </row>
    <row r="21" spans="1:46" s="80" customFormat="1" ht="24.95" customHeight="1" x14ac:dyDescent="0.25">
      <c r="A21"/>
      <c r="B21" s="148"/>
      <c r="C21" s="149" t="str">
        <f>IF(SUM(J21:AQ21)&gt;0,"vēl ir jāplāno"," ")</f>
        <v xml:space="preserve"> </v>
      </c>
      <c r="D21" s="150"/>
      <c r="E21" s="151"/>
      <c r="F21" s="150"/>
      <c r="G21" s="85"/>
      <c r="H21" s="85"/>
      <c r="I21" s="85"/>
      <c r="J21" s="153">
        <f>J18-SUM(J19:J20)</f>
        <v>0</v>
      </c>
      <c r="K21" s="154">
        <f>IF(J21=0,0,IF(J21=J$18,"100%",J21/J$18))</f>
        <v>0</v>
      </c>
      <c r="L21" s="150"/>
      <c r="M21" s="155"/>
      <c r="N21" s="155"/>
      <c r="O21" s="155"/>
      <c r="P21" s="161"/>
      <c r="Q21" s="85"/>
      <c r="R21" s="85"/>
      <c r="S21" s="85"/>
      <c r="T21" s="153">
        <f>T18-SUM(T19:T20)</f>
        <v>0</v>
      </c>
      <c r="U21" s="154">
        <f>IF(T21=0,0,IF(T21=T$18,"100%",T21/T$18))</f>
        <v>0</v>
      </c>
      <c r="V21" s="150"/>
      <c r="W21" s="155"/>
      <c r="X21" s="155"/>
      <c r="Y21" s="155"/>
      <c r="Z21" s="85"/>
      <c r="AA21" s="85"/>
      <c r="AB21" s="85"/>
      <c r="AC21" s="153">
        <f>AC18-SUM(AC19:AC20)</f>
        <v>0</v>
      </c>
      <c r="AD21" s="154">
        <f>IF(AC21=0,0,IF(AC21=AC$18,"100%",AC21/AC$18))</f>
        <v>0</v>
      </c>
      <c r="AE21" s="150"/>
      <c r="AF21" s="155"/>
      <c r="AG21" s="155"/>
      <c r="AH21" s="155"/>
      <c r="AI21" s="85"/>
      <c r="AJ21" s="85"/>
      <c r="AK21" s="85"/>
      <c r="AL21" s="153">
        <f>AL18-SUM(AL19:AL20)</f>
        <v>0</v>
      </c>
      <c r="AM21" s="154">
        <f>IF(AL21=0,0,IF(AL21=AL$18,"100%",AL21/AL$18))</f>
        <v>0</v>
      </c>
      <c r="AN21" s="150"/>
      <c r="AO21" s="155"/>
      <c r="AP21" s="155"/>
      <c r="AQ21" s="155"/>
      <c r="AR21" s="91"/>
      <c r="AS21" s="94"/>
      <c r="AT21" s="94"/>
    </row>
    <row r="22" spans="1:46" s="94" customFormat="1" ht="24.95" customHeight="1" x14ac:dyDescent="0.25">
      <c r="A22" s="89"/>
      <c r="B22" s="245" t="str">
        <f>IF(SUM(J22:AM22)&gt;0,"vēl ir jāpilnveido"," ")</f>
        <v>vēl ir jāpilnveido</v>
      </c>
      <c r="C22" s="245"/>
      <c r="D22" s="145"/>
      <c r="E22" s="145"/>
      <c r="F22" s="145"/>
      <c r="G22" s="91"/>
      <c r="H22" s="91"/>
      <c r="I22" s="91"/>
      <c r="J22" s="146">
        <f>J19+J20</f>
        <v>128</v>
      </c>
      <c r="K22" s="163" t="str">
        <f>IF(J22=0,0,IF(J22=J$18,"100%",J22/J$18))</f>
        <v>100%</v>
      </c>
      <c r="L22" s="145"/>
      <c r="M22" s="147"/>
      <c r="N22" s="147"/>
      <c r="O22" s="147"/>
      <c r="P22" s="162"/>
      <c r="Q22" s="91"/>
      <c r="R22" s="91"/>
      <c r="S22" s="91"/>
      <c r="T22" s="146">
        <f>T19+T20</f>
        <v>56</v>
      </c>
      <c r="U22" s="163" t="str">
        <f>IF(T22=0,0,IF(T22=T$18,"100%",T22/T$18))</f>
        <v>100%</v>
      </c>
      <c r="V22" s="145"/>
      <c r="W22" s="147"/>
      <c r="X22" s="147"/>
      <c r="Y22" s="147"/>
      <c r="Z22" s="91"/>
      <c r="AA22" s="91"/>
      <c r="AB22" s="91"/>
      <c r="AC22" s="146">
        <f>AC19+AC20</f>
        <v>43</v>
      </c>
      <c r="AD22" s="163" t="str">
        <f>IF(AC22=0,0,IF(AC22=AC$18,"100%",AC22/AC$18))</f>
        <v>100%</v>
      </c>
      <c r="AE22" s="145"/>
      <c r="AF22" s="147"/>
      <c r="AG22" s="147"/>
      <c r="AH22" s="147"/>
      <c r="AI22" s="91"/>
      <c r="AJ22" s="91"/>
      <c r="AK22" s="91"/>
      <c r="AL22" s="146">
        <f>AL19+AL20</f>
        <v>29</v>
      </c>
      <c r="AM22" s="163" t="str">
        <f>IF(AL22=0,0,IF(AL22=AL$18,"100%",AL22/AL$18))</f>
        <v>100%</v>
      </c>
      <c r="AN22" s="145"/>
      <c r="AO22" s="147"/>
      <c r="AP22" s="147"/>
      <c r="AQ22" s="147"/>
      <c r="AR22" s="91"/>
    </row>
    <row r="23" spans="1:46" ht="24.95" customHeight="1" x14ac:dyDescent="0.25">
      <c r="H23" s="167"/>
    </row>
  </sheetData>
  <mergeCells count="26">
    <mergeCell ref="AT11:AT12"/>
    <mergeCell ref="AS11:AS12"/>
    <mergeCell ref="AC16:AH16"/>
    <mergeCell ref="AL16:AQ16"/>
    <mergeCell ref="T16:Y16"/>
    <mergeCell ref="B10:B13"/>
    <mergeCell ref="B7:F7"/>
    <mergeCell ref="B3:C3"/>
    <mergeCell ref="B2:C2"/>
    <mergeCell ref="J7:O7"/>
    <mergeCell ref="B4:C4"/>
    <mergeCell ref="B5:C5"/>
    <mergeCell ref="B9:C9"/>
    <mergeCell ref="E2:AQ2"/>
    <mergeCell ref="E3:AQ3"/>
    <mergeCell ref="E4:AQ4"/>
    <mergeCell ref="E5:AQ5"/>
    <mergeCell ref="T7:Y7"/>
    <mergeCell ref="AC7:AH7"/>
    <mergeCell ref="AL7:AQ7"/>
    <mergeCell ref="B19:B20"/>
    <mergeCell ref="B22:C22"/>
    <mergeCell ref="B14:C14"/>
    <mergeCell ref="B16:F16"/>
    <mergeCell ref="J16:O16"/>
    <mergeCell ref="B18:C18"/>
  </mergeCells>
  <conditionalFormatting sqref="E1">
    <cfRule type="cellIs" dxfId="3" priority="8" operator="equal">
      <formula>"neattiecas"</formula>
    </cfRule>
    <cfRule type="cellIs" dxfId="2" priority="9" operator="equal">
      <formula>"neatbilst"</formula>
    </cfRule>
    <cfRule type="cellIs" dxfId="1" priority="10" operator="equal">
      <formula>"atbilst daļēji"</formula>
    </cfRule>
    <cfRule type="cellIs" dxfId="0" priority="11" operator="equal">
      <formula>"atbilst pilnībā"</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6"/>
  <sheetViews>
    <sheetView showGridLines="0" workbookViewId="0"/>
  </sheetViews>
  <sheetFormatPr defaultColWidth="9.140625" defaultRowHeight="15.75" x14ac:dyDescent="0.25"/>
  <cols>
    <col min="1" max="1" width="9.140625" style="25"/>
    <col min="2" max="3" width="15.42578125" style="26" customWidth="1"/>
    <col min="4" max="4" width="4.7109375" style="26" customWidth="1"/>
    <col min="5" max="5" width="12.7109375" style="26" customWidth="1"/>
    <col min="6" max="16384" width="9.140625" style="26"/>
  </cols>
  <sheetData>
    <row r="2" spans="2:5" x14ac:dyDescent="0.25">
      <c r="B2" s="135" t="s">
        <v>73</v>
      </c>
      <c r="C2" s="135" t="s">
        <v>73</v>
      </c>
      <c r="E2" s="137" t="s">
        <v>82</v>
      </c>
    </row>
    <row r="3" spans="2:5" x14ac:dyDescent="0.25">
      <c r="B3" s="136" t="s">
        <v>74</v>
      </c>
      <c r="C3" s="136" t="s">
        <v>74</v>
      </c>
      <c r="E3" s="136" t="s">
        <v>81</v>
      </c>
    </row>
    <row r="4" spans="2:5" x14ac:dyDescent="0.25">
      <c r="B4" s="137" t="s">
        <v>78</v>
      </c>
      <c r="C4" s="137" t="s">
        <v>78</v>
      </c>
      <c r="E4" s="135" t="s">
        <v>83</v>
      </c>
    </row>
    <row r="5" spans="2:5" x14ac:dyDescent="0.25">
      <c r="B5" s="138" t="s">
        <v>75</v>
      </c>
      <c r="C5" s="139"/>
      <c r="E5" s="139"/>
    </row>
    <row r="6" spans="2:5" x14ac:dyDescent="0.25">
      <c r="B6" s="13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ibk xmlns="387cfdb0-bbbb-482f-970b-aba77a611e32" xsi:nil="true"/>
    <TaxCatchAll xmlns="6d4193cb-6222-4e36-9552-1d72919fb87b" xsi:nil="true"/>
    <lcf76f155ced4ddcb4097134ff3c332f xmlns="387cfdb0-bbbb-482f-970b-aba77a611e3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4FE3A0F42363B848BB0394E43D029405" ma:contentTypeVersion="14" ma:contentTypeDescription="Izveidot jaunu dokumentu." ma:contentTypeScope="" ma:versionID="7cae3943aad1a656abf10cfd4a8d71a2">
  <xsd:schema xmlns:xsd="http://www.w3.org/2001/XMLSchema" xmlns:xs="http://www.w3.org/2001/XMLSchema" xmlns:p="http://schemas.microsoft.com/office/2006/metadata/properties" xmlns:ns2="387cfdb0-bbbb-482f-970b-aba77a611e32" xmlns:ns3="6d4193cb-6222-4e36-9552-1d72919fb87b" targetNamespace="http://schemas.microsoft.com/office/2006/metadata/properties" ma:root="true" ma:fieldsID="30dd6ef2246d697be11a43ecb00f3c96" ns2:_="" ns3:_="">
    <xsd:import namespace="387cfdb0-bbbb-482f-970b-aba77a611e32"/>
    <xsd:import namespace="6d4193cb-6222-4e36-9552-1d72919fb87b"/>
    <xsd:element name="properties">
      <xsd:complexType>
        <xsd:sequence>
          <xsd:element name="documentManagement">
            <xsd:complexType>
              <xsd:all>
                <xsd:element ref="ns2:MediaServiceMetadata" minOccurs="0"/>
                <xsd:element ref="ns2:MediaServiceFastMetadata" minOccurs="0"/>
                <xsd:element ref="ns2:ribk"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cfdb0-bbbb-482f-970b-aba77a611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ibk" ma:index="10" nillable="true" ma:displayName="Dokumenta nosaukums" ma:internalName="ribk">
      <xsd:simpleType>
        <xsd:restriction base="dms:Text">
          <xsd:maxLength value="255"/>
        </xsd:restrictio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4193cb-6222-4e36-9552-1d72919fb87b"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095ca4df-7a47-4272-a207-5a00db48131a}" ma:internalName="TaxCatchAll" ma:showField="CatchAllData" ma:web="6d4193cb-6222-4e36-9552-1d72919fb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111331-40DA-4E2F-A607-F62671A9FF7D}">
  <ds:schemaRefs>
    <ds:schemaRef ds:uri="http://schemas.microsoft.com/sharepoint/v3/contenttype/forms"/>
  </ds:schemaRefs>
</ds:datastoreItem>
</file>

<file path=customXml/itemProps2.xml><?xml version="1.0" encoding="utf-8"?>
<ds:datastoreItem xmlns:ds="http://schemas.openxmlformats.org/officeDocument/2006/customXml" ds:itemID="{D9A9BEEF-61B0-405E-9140-719C22826939}">
  <ds:schemaRefs>
    <ds:schemaRef ds:uri="387cfdb0-bbbb-482f-970b-aba77a611e32"/>
    <ds:schemaRef ds:uri="http://purl.org/dc/elements/1.1/"/>
    <ds:schemaRef ds:uri="http://schemas.microsoft.com/office/2006/metadata/properties"/>
    <ds:schemaRef ds:uri="http://purl.org/dc/terms/"/>
    <ds:schemaRef ds:uri="http://schemas.microsoft.com/office/2006/documentManagement/types"/>
    <ds:schemaRef ds:uri="6d4193cb-6222-4e36-9552-1d72919fb87b"/>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86D3778-E70D-4E99-A346-ECC328AD5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7cfdb0-bbbb-482f-970b-aba77a611e32"/>
    <ds:schemaRef ds:uri="6d4193cb-6222-4e36-9552-1d72919fb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Novērtējums un pilnveides plāns</vt:lpstr>
      <vt:lpstr>Kopsavilkums</vt:lpstr>
      <vt:lpstr>Izvēlnes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2025-01-15T03:04:57Z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0x0101004FE3A0F42363B848BB0394E43D029405</vt:lpwstr>
  </property>
  <property fmtid="{D5CDD505-2E9C-101B-9397-08002B2CF9AE}" pid="3" name="MediaServiceImageTags">
    <vt:lpwstr/>
  </property>
</Properties>
</file>